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Kabeláž a zemní prác..." sheetId="2" r:id="rId2"/>
    <sheet name="02 - Kabeláž a zemní prác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'01 - Kabeláž a zemní prác...'!$C$90:$K$706</definedName>
    <definedName name="_xlnm.Print_Area" localSheetId="1">'01 - Kabeláž a zemní prác...'!$C$4:$J$39,'01 - Kabeláž a zemní prác...'!$C$45:$J$72,'01 - Kabeláž a zemní prác...'!$C$78:$K$706</definedName>
    <definedName name="_xlnm._FilterDatabase" localSheetId="2" hidden="1">'02 - Kabeláž a zemní prác...'!$C$79:$K$97</definedName>
    <definedName name="_xlnm.Print_Area" localSheetId="2">'02 - Kabeláž a zemní prác...'!$C$4:$J$39,'02 - Kabeláž a zemní prác...'!$C$45:$J$61,'02 - Kabeláž a zemní prác...'!$C$67:$K$97</definedName>
    <definedName name="_xlnm.Print_Area" localSheetId="3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'01 - Kabeláž a zemní prác...'!$90:$90</definedName>
    <definedName name="_xlnm.Print_Titles" localSheetId="2">'02 - Kabeláž a zemní prác...'!$79:$79</definedName>
  </definedNames>
  <calcPr fullCalcOnLoad="1"/>
</workbook>
</file>

<file path=xl/sharedStrings.xml><?xml version="1.0" encoding="utf-8"?>
<sst xmlns="http://schemas.openxmlformats.org/spreadsheetml/2006/main" count="6077" uniqueCount="1404">
  <si>
    <t>Export Komplet</t>
  </si>
  <si>
    <t>VZ</t>
  </si>
  <si>
    <t>2.0</t>
  </si>
  <si>
    <t>ZAMOK</t>
  </si>
  <si>
    <t>False</t>
  </si>
  <si>
    <t>{0c8d4433-d157-4dae-8962-4b3fe73cc6de}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</si>
  <si>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</si>
  <si>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</si>
  <si>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</si>
  <si>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</si>
  <si>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</si>
  <si>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</si>
  <si>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</si>
  <si>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</si>
  <si>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VO-1202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</si>
  <si>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</si>
  <si>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</si>
  <si>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Kabeláž a zemní práce VO na ul. Borovského v Karviné</t>
  </si>
  <si>
    <t>KSO:</t>
  </si>
  <si>
    <t>828 75 13</t>
  </si>
  <si>
    <t>CC-CZ:</t>
  </si>
  <si>
    <t>2224</t>
  </si>
  <si>
    <t>Místo:</t>
  </si>
  <si>
    <t>Karviná</t>
  </si>
  <si>
    <t>Datum:</t>
  </si>
  <si>
    <t>3. 4. 2024</t>
  </si>
  <si>
    <t>CZ-CPV:</t>
  </si>
  <si>
    <t>45231400-9</t>
  </si>
  <si>
    <t>CZ-CPA:</t>
  </si>
  <si>
    <t>42.22.22</t>
  </si>
  <si>
    <t>Zadavatel:</t>
  </si>
  <si>
    <t>IČ:</t>
  </si>
  <si>
    <t>65138082</t>
  </si>
  <si>
    <t>Technické služby Karviná, a.s.</t>
  </si>
  <si>
    <t>DIČ:</t>
  </si>
  <si>
    <t>CZ65138082</t>
  </si>
  <si>
    <t>Uchazeč:</t>
  </si>
  <si>
    <t>Vyplň údaj</t>
  </si>
  <si>
    <t>Projektant:</t>
  </si>
  <si>
    <t>27767931</t>
  </si>
  <si>
    <t>PTD Muchová, s.r.o.</t>
  </si>
  <si>
    <t>CZ27767931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</si>
  <si>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</si>
  <si>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</si>
  <si>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</si>
  <si>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</si>
  <si>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</si>
  <si>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</si>
  <si>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</si>
  <si>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</si>
  <si>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</si>
  <si>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</si>
  <si>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</si>
  <si>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</si>
  <si>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</si>
  <si>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</si>
  <si>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</si>
  <si>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</si>
  <si>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</si>
  <si>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</si>
  <si>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</si>
  <si>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</si>
  <si>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</si>
  <si>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</si>
  <si>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</si>
  <si>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</si>
  <si>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</si>
  <si>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</si>
  <si>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</si>
  <si>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</si>
  <si>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</si>
  <si>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</si>
  <si>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</si>
  <si>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</si>
  <si>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</si>
  <si>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</si>
  <si>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</si>
  <si>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</si>
  <si>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</si>
  <si>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</si>
  <si>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</si>
  <si>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</si>
  <si>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</si>
  <si>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</si>
  <si>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</si>
  <si>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/</t>
  </si>
  <si>
    <t>01</t>
  </si>
  <si>
    <t>ING</t>
  </si>
  <si>
    <t>1</t>
  </si>
  <si>
    <t>{045e0482-08f8-4835-b2d7-3c084d0236ca}</t>
  </si>
  <si>
    <t>2</t>
  </si>
  <si>
    <t>02</t>
  </si>
  <si>
    <t>Kabeláž a zemní práce VO na ul. Borovského v Karviné - vedlejší rozpočtové náklady</t>
  </si>
  <si>
    <t>VON</t>
  </si>
  <si>
    <t>{1f902e6e-7fc8-4e0f-b5c7-6ed19669b724}</t>
  </si>
  <si>
    <t>KRYCÍ LIST SOUPISU PRACÍ</t>
  </si>
  <si>
    <t>Objekt:</t>
  </si>
  <si>
    <t>01 - Kabeláž a zemní práce VO na ul. Borovského v Karviné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</si>
  <si>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</si>
  <si>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</si>
  <si>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</si>
  <si>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</si>
  <si>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</si>
  <si>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</si>
  <si>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</si>
  <si>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</si>
  <si>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</si>
  <si>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</si>
  <si>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</si>
  <si>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</si>
  <si>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</si>
  <si>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</si>
  <si>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</si>
  <si>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</si>
  <si>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</si>
  <si>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</si>
  <si>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</si>
  <si>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</si>
  <si>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</si>
  <si>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</si>
  <si>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</si>
  <si>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</si>
  <si>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</si>
  <si>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</si>
  <si>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</si>
  <si>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</si>
  <si>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</si>
  <si>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</si>
  <si>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</si>
  <si>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</si>
  <si>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</si>
  <si>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</si>
  <si>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184818232</t>
  </si>
  <si>
    <t>Ochrana kmene bedněním před poškozením stavebním provozem zřízení včetně odstranění výšky bednění do 2 m průměru kmene přes 300 do 500 mm</t>
  </si>
  <si>
    <t>kus</t>
  </si>
  <si>
    <t>CS ÚRS 2024 01</t>
  </si>
  <si>
    <t>4</t>
  </si>
  <si>
    <t>-1296351862</t>
  </si>
  <si>
    <t>Online PSC</t>
  </si>
  <si>
    <t>https://podminky.urs.cz/item/CS_URS_2024_01/184818232</t>
  </si>
  <si>
    <t>P</t>
  </si>
  <si>
    <t>Poznámka k položce:
Ochrane kmene stromu v místech přiblížení výkopů VO ke stromům (výkopové práce v dosahu korun stromů). Výměra položky vychází z  průzkumu v terénu a z výkresů C2.1 a C2.2.</t>
  </si>
  <si>
    <t>184818233</t>
  </si>
  <si>
    <t>Ochrana kmene bedněním před poškozením stavebním provozem zřízení včetně odstranění výšky bednění do 2 m průměru kmene přes 500 do 700 mm</t>
  </si>
  <si>
    <t>1887066638</t>
  </si>
  <si>
    <t>https://podminky.urs.cz/item/CS_URS_2024_01/184818233</t>
  </si>
  <si>
    <t>3</t>
  </si>
  <si>
    <t>112155315</t>
  </si>
  <si>
    <t>Štěpkování s naložením na dopravní prostředek a odvozem do 20 km keřového porostu hustého</t>
  </si>
  <si>
    <t>m2</t>
  </si>
  <si>
    <t>-226774367</t>
  </si>
  <si>
    <t>https://podminky.urs.cz/item/CS_URS_2024_01/112155315</t>
  </si>
  <si>
    <t>Poznámka k položce:
Štěpkování kácených keřů s odvozem - výměra položky vychází z rozsahu kácených keřů - viz výměra položky 460030025 v části "Zemní práce při extr. mont. pracích".</t>
  </si>
  <si>
    <t>5</t>
  </si>
  <si>
    <t>Komunikace pozemní</t>
  </si>
  <si>
    <t>573191111</t>
  </si>
  <si>
    <t>Postřik infiltrační kationaktivní emulzí v množství 1,00 kg/m2</t>
  </si>
  <si>
    <t>255694994</t>
  </si>
  <si>
    <t>https://podminky.urs.cz/item/CS_URS_2024_01/573191111</t>
  </si>
  <si>
    <t>Poznámka k položce:
V místech obnovovaných asfaltových povrchů. Výměra položky vychází z výměr položek 468011142 a 468011143.</t>
  </si>
  <si>
    <t>VV</t>
  </si>
  <si>
    <t>214+248</t>
  </si>
  <si>
    <t>573231106</t>
  </si>
  <si>
    <t>Postřik spojovací PS bez posypu kamenivem ze silniční emulze, v množství 0,30 kg/m2</t>
  </si>
  <si>
    <t>998918905</t>
  </si>
  <si>
    <t>https://podminky.urs.cz/item/CS_URS_2024_01/573231106</t>
  </si>
  <si>
    <t>Poznámka k položce:
V místech obnovovaných asfaltových povrchů. Výměra položky odpovídá výměře položky 573191111 (2 vrstvy).</t>
  </si>
  <si>
    <t>462*2</t>
  </si>
  <si>
    <t>6</t>
  </si>
  <si>
    <t>Úpravy povrchů, podlahy a osazování výplní</t>
  </si>
  <si>
    <t>628332111</t>
  </si>
  <si>
    <t>Omítka cementová zdí a valů zatřená na zdivu nebo na betonu hrubá</t>
  </si>
  <si>
    <t>717039016</t>
  </si>
  <si>
    <t>https://podminky.urs.cz/item/CS_URS_2024_01/628332111</t>
  </si>
  <si>
    <t>Poznámka k položce:
Oprava omítky po montáži nové trubky do soklu budovy. Výměra položky vychází z průzkumu v terénu.</t>
  </si>
  <si>
    <t>1*0,07</t>
  </si>
  <si>
    <t>7</t>
  </si>
  <si>
    <t>628332121</t>
  </si>
  <si>
    <t>Omítka cementová zdí a valů zatřená na zdivu nebo na betonu hladká</t>
  </si>
  <si>
    <t>1530863418</t>
  </si>
  <si>
    <t>https://podminky.urs.cz/item/CS_URS_2024_01/628332121</t>
  </si>
  <si>
    <t>8</t>
  </si>
  <si>
    <t>211000002-R.1</t>
  </si>
  <si>
    <t xml:space="preserve">Oprava tepelně izolační vrstvy a nátěru fasády budovy (stěny nebo soklu) v místě dotčení včetně sladění nátěru fasády (soklu) do barevného odstínu odpovídajícímu barvě stávající fasády nebo soklu, dodání veškerého potřebného materiálu - provedení prací musí být zajištěno specializovanou firmou </t>
  </si>
  <si>
    <t>-1929081446</t>
  </si>
  <si>
    <t>Poznámka k položce:
V ceně položky zahrnuta rovněž doprava materiálu na místo určení.</t>
  </si>
  <si>
    <t>9</t>
  </si>
  <si>
    <t>Ostatní konstrukce a práce, bourání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</si>
  <si>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</si>
  <si>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</si>
  <si>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m</t>
  </si>
  <si>
    <t>-307305569</t>
  </si>
  <si>
    <t>https://podminky.urs.cz/item/CS_URS_2024_01/919732211</t>
  </si>
  <si>
    <t>Poznámka k položce:
Utěsnění dilatačních spár v asfaltových površích asfaltem - typ zálivky bude s předstihem odsouhlasen správcem dotčených komunikací. Výměra položky vychází z výměr položek č. 468041122 a 468041123.</t>
  </si>
  <si>
    <t>426+496</t>
  </si>
  <si>
    <t>998</t>
  </si>
  <si>
    <t>Přesun hmot</t>
  </si>
  <si>
    <t>10</t>
  </si>
  <si>
    <t>998231311</t>
  </si>
  <si>
    <t>Přesun hmot pro sadovnické a krajinářské úpravy strojně dopravní vzdálenost do 5000 m</t>
  </si>
  <si>
    <t>t</t>
  </si>
  <si>
    <t>-5478522</t>
  </si>
  <si>
    <t>https://podminky.urs.cz/item/CS_URS_2024_01/998231311</t>
  </si>
  <si>
    <t>Poznámka k položce:
Hmotnosti materiálů vycházejí z příslušných položek soupisu prací. Dopravní vzdálenost do 10 km, uvažována tedy dvojnásobná výměra základní položky s dopravní vzdáleností do 5000 m.</t>
  </si>
  <si>
    <t>(1,174+0,687+0,087+0,130)*2</t>
  </si>
  <si>
    <t>11</t>
  </si>
  <si>
    <t>998225111</t>
  </si>
  <si>
    <t>Přesun hmot pro komunikace s krytem z kameniva, monolitickým betonovým nebo živičným dopravní vzdálenost do 200 m jakékoliv délky objektu</t>
  </si>
  <si>
    <t>-667699761</t>
  </si>
  <si>
    <t>https://podminky.urs.cz/item/CS_URS_2024_01/998225111</t>
  </si>
  <si>
    <t>Poznámka k položce:
Hmotnosti materiálů vycházejí z příslušných položek soupisu prací. Položka zahrnuje přesun hmot a dopravu materiálů do všech typů výkopů a základů nebo pro jiné práce realizované v rámci stavby, s výjimkou položek, u nichž je ve specifikaci nebo poznámce uvedeno, že zahrnují dopavu na místo stavby.</t>
  </si>
  <si>
    <t>0,157+0,286+0,003+0,003+0,562+0,033+0,289+0,161+2,634+0,008+0,684+48,791+138,18</t>
  </si>
  <si>
    <t>90,223+128,019+62,015+0,362+0,002+5,852+12,959+1,215+5,184+0,918+36,228+2,182</t>
  </si>
  <si>
    <t>53,921+0,013+28,570+22,198+22,198+49,736+45,017+32,156</t>
  </si>
  <si>
    <t>Součet</t>
  </si>
  <si>
    <t>998225194</t>
  </si>
  <si>
    <t>Přesun hmot pro komunikace s krytem z kameniva, monolitickým betonovým nebo živičným Příplatek k ceně za zvětšený přesun přes vymezenou vodorovnou dopravní vzdálenost do 5000 m</t>
  </si>
  <si>
    <t>1673367539</t>
  </si>
  <si>
    <t>https://podminky.urs.cz/item/CS_URS_2024_01/998225194</t>
  </si>
  <si>
    <t>Poznámka k položce:
Výměra položky vychází z výměry položky č. 998225111. Předpokládaný dovoz materiálu ze vzdálenosti do 15 km, t.j. 1 x základní dopravní vzdálenost do 5000 m.</t>
  </si>
  <si>
    <t>13</t>
  </si>
  <si>
    <t>998225195</t>
  </si>
  <si>
    <t>Přesun hmot pro komunikace s krytem z kameniva, monolitickým betonovým nebo živičným Příplatek k ceně za zvětšený přesun přes vymezenou vodorovnou dopravní vzdálenost za každých dalších 5000 m přes 5000 m</t>
  </si>
  <si>
    <t>-436951493</t>
  </si>
  <si>
    <t>https://podminky.urs.cz/item/CS_URS_2024_01/998225195</t>
  </si>
  <si>
    <t>Poznámka k položce:
Výměra položky vychází z výměry položky č. 998225111. Předpokládaná celková dopravní vzdálenost do 15 km, t.j. 2 x 5000 m nad základní výměru 5000 m.</t>
  </si>
  <si>
    <t>790,759*2</t>
  </si>
  <si>
    <t>PSV</t>
  </si>
  <si>
    <t>Práce a dodávky PSV</t>
  </si>
  <si>
    <t>741</t>
  </si>
  <si>
    <t>Elektroinstalace - silnoproud</t>
  </si>
  <si>
    <t>14</t>
  </si>
  <si>
    <t>741210001</t>
  </si>
  <si>
    <t>Montáž rozvodnic oceloplechových nebo plastových bez zapojení vodičů běžných, hmotnosti do 20 kg</t>
  </si>
  <si>
    <t>16</t>
  </si>
  <si>
    <t>877908136</t>
  </si>
  <si>
    <t>https://podminky.urs.cz/item/CS_URS_2024_01/741210001</t>
  </si>
  <si>
    <t>Poznámka k položce:
Montáž plastových skříněk rozvodu VO pro propojení impulsních kabelů v trase větší délky na stožáry VO nerez páskami. Výměra položky vychází z požadavku správce VO.</t>
  </si>
  <si>
    <t>15</t>
  </si>
  <si>
    <t>M</t>
  </si>
  <si>
    <t>310000400-R</t>
  </si>
  <si>
    <t>Plastová elektroinstalační skříňka se svorkovnicí pro upevnění na stožár VO nerez páskami - podrobná specifikace uvedena v poznámce k položce</t>
  </si>
  <si>
    <t>128</t>
  </si>
  <si>
    <t>-147407312</t>
  </si>
  <si>
    <t>Poznámka k položce:
Specifikace položky:
Plastová skříňka (maximálníí rozměry 380 mm x 300 mm x 120 mm, barva šedá, min. IP55, vhodná do venkovního prostředí, UV stabilní, samozhášivý materiál, teplotní odolnost min. -25°C až +60°C°, svorkovnice (min. IP2X) pro propojení až min. 3 ks pětižilových kabelů průřezu 2,5 až 6 mm2 ) včetně nosné konstrukce (pozink.) pro upevnění skříňky k dříku stožáru páskami. V ceně položky zahrnuta doprava na místo určení.</t>
  </si>
  <si>
    <t>310000052-R1</t>
  </si>
  <si>
    <t>Ocelová upevňovací páska nerez (š=12,7 mm, tl.=0,75 mm, 5,72 kN)</t>
  </si>
  <si>
    <t>32</t>
  </si>
  <si>
    <t>-1194223795</t>
  </si>
  <si>
    <t>Poznámka k položce:
Pro upevnění skříněk na ocelové stožáry (2 ks upevnění na 1 skříňku. V ceně položky zahrnuta doprava na místo určení.</t>
  </si>
  <si>
    <t>4*(2*2)</t>
  </si>
  <si>
    <t>17</t>
  </si>
  <si>
    <t>310000053-R1</t>
  </si>
  <si>
    <t>Spona pro ocelovou upevňovací nerez pásku šířky 12,7 mm a tloušťky 0,75 mm</t>
  </si>
  <si>
    <t>623373254</t>
  </si>
  <si>
    <t>4*2</t>
  </si>
  <si>
    <t>18</t>
  </si>
  <si>
    <t>741110002</t>
  </si>
  <si>
    <t>Montáž trubek elektroinstalačních s nasunutím nebo našroubováním do krabic plastových tuhých, uložených pevně, vnější Ø přes 23 do 35 mm</t>
  </si>
  <si>
    <t>-296651064</t>
  </si>
  <si>
    <t>https://podminky.urs.cz/item/CS_URS_2024_01/741110002</t>
  </si>
  <si>
    <t>Poznámka k položce:
Jedná se o montáž ochranných trubek kabelů VO na stožáry VO od skříněk do základu. Výměra položky vychází z počtu instalovaných skříněk a jejich umístění a z počtu zaústěných kabelů.</t>
  </si>
  <si>
    <t>4*2*1,0</t>
  </si>
  <si>
    <t>19</t>
  </si>
  <si>
    <t>310000050-R.1.1</t>
  </si>
  <si>
    <t>Plastová tuhá hrdlovaná trubka Ø32 mm (černá RAL 9005, UV stabilní, samozhášivá, teplotní odolnost min. -25°C až +60°C, mechanická odolnost 1250 N/5 cm)</t>
  </si>
  <si>
    <t>-1838397622</t>
  </si>
  <si>
    <t>Poznámka k položce:
Do výměry položky zahrnuto ztratné prořezem. V ceně položky zahrnuta doprava na místo určení.</t>
  </si>
  <si>
    <t>8*1,05 'Přepočtené koeficientem množství</t>
  </si>
  <si>
    <t>Práce a dodávky M</t>
  </si>
  <si>
    <t>21-M</t>
  </si>
  <si>
    <t>Elektromontáže</t>
  </si>
  <si>
    <t>20</t>
  </si>
  <si>
    <t>218204125</t>
  </si>
  <si>
    <t>Demontáž patic stožárů osvětlení litinových</t>
  </si>
  <si>
    <t>64</t>
  </si>
  <si>
    <t>-1415080161</t>
  </si>
  <si>
    <t>https://podminky.urs.cz/item/CS_URS_2024_01/218204125</t>
  </si>
  <si>
    <t>Poznámka k položce:
Demontáž litinových patic z dotčených stávajících stožárů VO. Výměra položky vychází z průzkumu v terénu. Upozornění - patice nepoškodit, budou dále použity!</t>
  </si>
  <si>
    <t>218120102</t>
  </si>
  <si>
    <t>Demontáž pojistek s odpojením vodičů závitových pojistkových patron nožových</t>
  </si>
  <si>
    <t>116319946</t>
  </si>
  <si>
    <t>https://podminky.urs.cz/item/CS_URS_2024_01/218120102</t>
  </si>
  <si>
    <t>Poznámka k položce:
Demontáž pojistek z dotčených vývodů dotčených rozváděčů a demontáž pojistek pro jištění měněného napájecího kabelu - výměra položky vychází z pasportu VO a z výkresu D2.1.</t>
  </si>
  <si>
    <t>7*3+1*3</t>
  </si>
  <si>
    <t>22</t>
  </si>
  <si>
    <t>218902013</t>
  </si>
  <si>
    <t>Demontáž izolovaných kabelů hliníkových do 1 kV bez odpojení vodičů plných nebo laněných kulatých (např. AYKY) uložených volně počtu a průřezu žil 4x35 mm2</t>
  </si>
  <si>
    <t>-572615308</t>
  </si>
  <si>
    <t>https://podminky.urs.cz/item/CS_URS_2024_01/218902013</t>
  </si>
  <si>
    <t>Poznámka k položce:
Demontáž stávajících kabelů rozvodu VO v nadzemní části ve stožárech a rozváděčích, při průchodu stávajícími základy a v zemi v rozsahu odkopání při provádění výkopových prací pro uložení nových kabelů - předpoklad demontáže cca 1/4 všech stávajících kabelů. Výměra položky vychází z pasportu VO, informací správce VO a z rozsahu navržených výkopů.</t>
  </si>
  <si>
    <t>23</t>
  </si>
  <si>
    <t>210100152</t>
  </si>
  <si>
    <t>Ukončení kabelů smršťovací koncovkou nebo páskou se zapojením bez letování počtu a průřezu žil 4 x 35 mm2</t>
  </si>
  <si>
    <t>-847727365</t>
  </si>
  <si>
    <t>https://podminky.urs.cz/item/CS_URS_2024_01/210100152</t>
  </si>
  <si>
    <t>Poznámka k položce:
Demontáž zařízení - dle metodiky ceníků ÚRS je cena demontáže stanovena cenou montáže zařízení vynásobená koeficientem 0,5. Jedná se o demontáž smršťovacích koncovek z konců demontovaných kabelů VO.  Výměra položky vychází z pasportu VO a informací správce VO.</t>
  </si>
  <si>
    <t>163*1+2*2</t>
  </si>
  <si>
    <t>24</t>
  </si>
  <si>
    <t>218220302</t>
  </si>
  <si>
    <t>Demontáž hromosvodného vedení svorek se 3 a více šrouby</t>
  </si>
  <si>
    <t>-1754993281</t>
  </si>
  <si>
    <t>https://podminky.urs.cz/item/CS_URS_2024_01/218220302</t>
  </si>
  <si>
    <t>Poznámka k položce:
Demontáž zemnících svorek z dotčených stožárů VO nebo rozváděčů, kde bude provedena výměna kabelu a zemniče (výměra položky vychází z výkresu D2.1 a z pasportu VO).</t>
  </si>
  <si>
    <t>25</t>
  </si>
  <si>
    <t>218220001</t>
  </si>
  <si>
    <t>Demontáž uzemňovacího vedení připojeného pomocí svorek na povrchu vodičů FeZn páskou průřezu do 120 mm2</t>
  </si>
  <si>
    <t>760353934</t>
  </si>
  <si>
    <t>https://podminky.urs.cz/item/CS_URS_2024_01/218220001</t>
  </si>
  <si>
    <t>Poznámka k položce:
Demontáž uzemnění v nadzemní části - 0,5 m na každý dotčený stožár VO nebo rozváděč.</t>
  </si>
  <si>
    <t>71*0,5</t>
  </si>
  <si>
    <t>26</t>
  </si>
  <si>
    <t>218220020</t>
  </si>
  <si>
    <t>Demontáž uzemňovacího vedení připojeného pomocí svorek v zemi s izolací spojů vodičů FeZn páskou průřezu do 120 mm2 v městské zástavbě</t>
  </si>
  <si>
    <t>1272668580</t>
  </si>
  <si>
    <t>https://podminky.urs.cz/item/CS_URS_2024_01/218220020</t>
  </si>
  <si>
    <t>Poznámka k položce:
Demontáž uzemnění v zemi v rozsahu odkopání základu při výměně vedení - 2 m na každý dotčený stožár nebo rozváděč.</t>
  </si>
  <si>
    <t>71*2</t>
  </si>
  <si>
    <t>27</t>
  </si>
  <si>
    <t>210000001-R</t>
  </si>
  <si>
    <t>Naložení a odvoz demontovaného materiálu včetně mechanizmů, uložení do vzdálenosti 15 km vč. poplatků za uložení odpadu, likvidace světelných zdrojů</t>
  </si>
  <si>
    <t>-732021545</t>
  </si>
  <si>
    <t>Poznámka k položce:
V případě požadavku správce VO bude použitelný demontovaný materiál předán správě VO s odvozem do areálu TS Karviná, a.s. Cena položky vychází z předpokládané časové náročnosti, hodinové sazby pracovníka hodinové sazby nákladního vozidla s řidičem a z cen za uložení odpadu.  Stávající patice nebudou likvidovány, budou opět použity!</t>
  </si>
  <si>
    <t>(24*0,2+1400*0,95+167*0,5+35,5*0,95+142*0,95)/1000</t>
  </si>
  <si>
    <t>28</t>
  </si>
  <si>
    <t>210204125</t>
  </si>
  <si>
    <t>Montáž patic stožárů osvětlení litinových</t>
  </si>
  <si>
    <t>1457390254</t>
  </si>
  <si>
    <t>https://podminky.urs.cz/item/CS_URS_2024_01/210204125</t>
  </si>
  <si>
    <t>Poznámka k položce:
Montáž stávajících litinových patic na stávající stožáry VO po provedení výměny kabelů. V ceně položky zahrnuto rovněž utesnění prostoru mezi paticí a dříkem stožáru vč. dodání vhodného těsnícího materiálu. Výměra položky vychází z výměry položky č. 218204125.</t>
  </si>
  <si>
    <t>29</t>
  </si>
  <si>
    <t>210120102</t>
  </si>
  <si>
    <t>Montáž pojistek se zapojením vodičů závitových pojistkových částí pojistkových patron nožových</t>
  </si>
  <si>
    <t>185746655</t>
  </si>
  <si>
    <t>https://podminky.urs.cz/item/CS_URS_2024_01/210120102</t>
  </si>
  <si>
    <t>Poznámka k položce:
Montáž pojistek na dotčené vývody dotčených rozváděčů a montáž pojistek pro jištění měněného napájecího kabelu - výměra položky vychází z pasportu VO a z výkresu D2.1.</t>
  </si>
  <si>
    <t>7*3</t>
  </si>
  <si>
    <t>1*3</t>
  </si>
  <si>
    <t>30</t>
  </si>
  <si>
    <t>310000014.5-R</t>
  </si>
  <si>
    <t>Nožová pojistka vel. 000, jmen. proud 16 A, charakteristika gG</t>
  </si>
  <si>
    <t>1287310019</t>
  </si>
  <si>
    <t>Poznámka k položce:
V ceně položky zahrnuta doprava na místo určení. Před objednáním nutno ověřit typ stávajících pojistkových spodků (velikost a provedení stávajících pojistek).</t>
  </si>
  <si>
    <t>31</t>
  </si>
  <si>
    <t>310000014.1-R</t>
  </si>
  <si>
    <t>Nožová pojistka vel. 1, jmen. proud 80 A, charakteristika gG</t>
  </si>
  <si>
    <t>1402300506</t>
  </si>
  <si>
    <t>210812063</t>
  </si>
  <si>
    <t>Montáž izolovaných kabelů měděných do 1 kV bez ukončení plných nebo laněných kulatých (např. CYKY, CHKE-R) uložených volně nebo v liště počtu a průřezu žil 5x4 až 6 mm2</t>
  </si>
  <si>
    <t>1675145453</t>
  </si>
  <si>
    <t>https://podminky.urs.cz/item/CS_URS_2024_01/210812063</t>
  </si>
  <si>
    <t>Poznámka k položce:
Montáž impulsních kabeů. Výměra položky vychází z výkresů C2.1, C2.2 a D2.1. Do výměry položky zahrnuta i rezerva kabelů pro zapojení do rozváděčů, prodloužení rozvodu vlivem zvlnění chrániček ve výkopech a zvlnění kabelů v chráničkách.</t>
  </si>
  <si>
    <t>33</t>
  </si>
  <si>
    <t>310000008-R.2</t>
  </si>
  <si>
    <t>Kabel CYKY-J 5x4 mm2 RE</t>
  </si>
  <si>
    <t>518979887</t>
  </si>
  <si>
    <t>Poznámka k položce:
V ceně položky zahrnuta doprava na místo určení.</t>
  </si>
  <si>
    <t>860</t>
  </si>
  <si>
    <t>860*1,035 'Přepočtené koeficientem množství</t>
  </si>
  <si>
    <t>34</t>
  </si>
  <si>
    <t>210950201</t>
  </si>
  <si>
    <t>Ostatní práce při montáži vodičů, šňůr a kabelů Příplatek k cenám za zatahování kabelů do tvárnicových tras s komorami nebo do kolektorů hmotnosti kabelů do 0,75 kg</t>
  </si>
  <si>
    <t>716291730</t>
  </si>
  <si>
    <t>https://podminky.urs.cz/item/CS_URS_2024_01/210950201</t>
  </si>
  <si>
    <t>Poznámka k položce:
Příplatek za protaženíí kabelů CYKY 5x4 chráničkami ve výkopech a trubkách v základech stožárů nebo rozváděčů. Výměra položky - viz montáž uvedeného typu kabelu.</t>
  </si>
  <si>
    <t>35</t>
  </si>
  <si>
    <t>210100258</t>
  </si>
  <si>
    <t>Ukončení kabelů smršťovací koncovkou nebo páskou se zapojením bez letování počtu a průřezu žil 5 x 1,5 až 4 mm2</t>
  </si>
  <si>
    <t>1583902031</t>
  </si>
  <si>
    <t>https://podminky.urs.cz/item/CS_URS_2024_01/210100258</t>
  </si>
  <si>
    <t>Poznámka k položce:
Ukončení konců kabelu CYKY 5x4 mm2. Výměra položky vychází z výkresu D2.1 a z předpokladu, že každý z impulsních kabelů bude v průběhu trasy z důvodu velké délky zasmyčkován ve skříňce na stožáru VO ve dvou místech.</t>
  </si>
  <si>
    <t>2*(3*2)</t>
  </si>
  <si>
    <t>36</t>
  </si>
  <si>
    <t>310000010-R.2</t>
  </si>
  <si>
    <t>Smršťovací rozdělovací hlava pro kabely 5x4 mm2</t>
  </si>
  <si>
    <t>-2052510671</t>
  </si>
  <si>
    <t>37</t>
  </si>
  <si>
    <t>210812035</t>
  </si>
  <si>
    <t>Montáž izolovaných kabelů měděných do 1 kV bez ukončení plných nebo laněných kulatých (např. CYKY, CHKE-R) uložených volně nebo v liště počtu a průřezu žil 4x16 mm2</t>
  </si>
  <si>
    <t>142006246</t>
  </si>
  <si>
    <t>https://podminky.urs.cz/item/CS_URS_2024_01/210812035</t>
  </si>
  <si>
    <t>Poznámka k položce:
Výměra položky vychází z výkresů C2.1, C2.2 a D2.1. Do výměry položky zahrnuta i rezerva kabelů pro zapojení do elektrovýzbrojí a rozváděčů, prodloužení rozvodu vlivem zvlnění chrániček ve výkopech a zvlnění kabelů v chráničkách.</t>
  </si>
  <si>
    <t>38</t>
  </si>
  <si>
    <t>310000016-R</t>
  </si>
  <si>
    <t>Kabel CYKY-J 4x16 mm2 RE</t>
  </si>
  <si>
    <t>1514371116</t>
  </si>
  <si>
    <t>Poznámka k položce:
Do výměry položky zahrnuto i ztratné prořezem. V ceně položky zahrnuta doprava na místo určení.</t>
  </si>
  <si>
    <t>4460</t>
  </si>
  <si>
    <t>4460*1,035 'Přepočtené koeficientem množství</t>
  </si>
  <si>
    <t>39</t>
  </si>
  <si>
    <t>210950202</t>
  </si>
  <si>
    <t>Ostatní práce při montáži vodičů, šňůr a kabelů Příplatek k cenám za zatahování kabelů do tvárnicových tras s komorami nebo do kolektorů hmotnosti kabelů do 2 kg</t>
  </si>
  <si>
    <t>-1226015658</t>
  </si>
  <si>
    <t>https://podminky.urs.cz/item/CS_URS_2024_01/210950202</t>
  </si>
  <si>
    <t>Poznámka k položce:
Příplatek za protažení kabelů CYKY-J 4x16 chráničkami ve výkopech nebo trubkami v základech stožárů. Výměra položky - viz výměra položky 210812035.</t>
  </si>
  <si>
    <t>40</t>
  </si>
  <si>
    <t>210812051</t>
  </si>
  <si>
    <t>Montáž izolovaných kabelů měděných do 1 kV bez ukončení plných nebo laněných kulatých (např. CYKY, CHKE-R) uložených volně nebo v liště počtu a průřezu žil 3x35+25 až 50+35 mm2</t>
  </si>
  <si>
    <t>98844377</t>
  </si>
  <si>
    <t>https://podminky.urs.cz/item/CS_URS_2024_01/210812051</t>
  </si>
  <si>
    <t>Poznámka k položce:
Výměra položky vychází z výkresů C2.1, C2.2 a D2.1. Do výměry položky zahrnuta rezerva kabelů pro zapojení do  rozváděčů, prodloužení rozvodu vlivem zvlnění chrániček ve výkopech a zvlnění kabelů v chráničkách.</t>
  </si>
  <si>
    <t>41</t>
  </si>
  <si>
    <t>310000059-R</t>
  </si>
  <si>
    <t>Kabel 1-CYKY-J 3x50+35 mm2 SM</t>
  </si>
  <si>
    <t>1506440810</t>
  </si>
  <si>
    <t>Poznámka k položce:
Do výměry položky zahrnuto i ztratné prořezem. V ceně položky zahrnuta doprava na místo určení. Upozornění - Před objednáním kabelu ověřit místa skutečného napojení v trafostanici a z toho vyplývající skutečnou potřebnou délku kabelu s rezervou zohledňující zvlnění trasy, zvlnění kabelu, rezervu pro zapojení na koncích a ztratné prořezem, jedná se o napájecí kabel, který není možno spojkovat!</t>
  </si>
  <si>
    <t>240</t>
  </si>
  <si>
    <t>240*1,05 'Přepočtené koeficientem množství</t>
  </si>
  <si>
    <t>42</t>
  </si>
  <si>
    <t>210950203</t>
  </si>
  <si>
    <t>Ostatní práce při montáži vodičů, šňůr a kabelů Příplatek k cenám za zatahování kabelů do tvárnicových tras s komorami nebo do kolektorů hmotnosti kabelů do 4 kg</t>
  </si>
  <si>
    <t>197040179</t>
  </si>
  <si>
    <t>https://podminky.urs.cz/item/CS_URS_2024_01/210950203</t>
  </si>
  <si>
    <t>Poznámka k položce:
Příplatek za protažení kabelu CYKY-J 3x50+35 chráničkami ve výkopech nebo trubkami v rozváděčích. Výměra položky - viz výměra položky 210812051.</t>
  </si>
  <si>
    <t>43</t>
  </si>
  <si>
    <t>210100151</t>
  </si>
  <si>
    <t>Ukončení kabelů smršťovací koncovkou nebo páskou se zapojením bez letování počtu a průřezu žil 4 x 16 mm2</t>
  </si>
  <si>
    <t>-1561580881</t>
  </si>
  <si>
    <t>https://podminky.urs.cz/item/CS_URS_2024_01/210100151</t>
  </si>
  <si>
    <t>Poznámka k položce:
Ukončení konců kabelů CYKY 4x16 mm2. Výměra položky vychází z výkresu D2.1.</t>
  </si>
  <si>
    <t>81*2</t>
  </si>
  <si>
    <t>44</t>
  </si>
  <si>
    <t>210100253</t>
  </si>
  <si>
    <t>Ukončení kabelů smršťovací koncovkou nebo páskou se zapojením bez letování počtu a průřezu žil 4 x 50 mm2</t>
  </si>
  <si>
    <t>1490051878</t>
  </si>
  <si>
    <t>https://podminky.urs.cz/item/CS_URS_2024_01/210100253</t>
  </si>
  <si>
    <t>Poznámka k položce:
Ukončení konců nového napájecího kabelu CYKY 3x50+35 mm2. Výměra položky vychází z výkresu D2.1.</t>
  </si>
  <si>
    <t>1*2</t>
  </si>
  <si>
    <t>45</t>
  </si>
  <si>
    <t>310000010-R.1</t>
  </si>
  <si>
    <t>Smršťovací rozdělovací hlava pro kabely 4x6 až 4x50 mm2</t>
  </si>
  <si>
    <t>444790728</t>
  </si>
  <si>
    <t>162+2</t>
  </si>
  <si>
    <t>46</t>
  </si>
  <si>
    <t>210100003</t>
  </si>
  <si>
    <t>Ukončení vodičů izolovaných s označením a zapojením v rozváděči nebo na přístroji průřezu žíly do 16 mm2</t>
  </si>
  <si>
    <t>445778010</t>
  </si>
  <si>
    <t>https://podminky.urs.cz/item/CS_URS_2024_01/210100003</t>
  </si>
  <si>
    <t>Poznámka k položce:
Ukončení žil 16 mm2 kabelu VO (4-žilového) lisovacími oky pro zapojení kabelu do elektrovýzbroje s odlišným průřezem stávajících/nových kabelů nebo při zapojení 3 ks a více kabelů v elektrovýzbroji. Výměra položky vychází z výkresu D2.1.</t>
  </si>
  <si>
    <t>18*4</t>
  </si>
  <si>
    <t>47</t>
  </si>
  <si>
    <t>310000010-R.6</t>
  </si>
  <si>
    <t>Kabelové oko lisovací pro žílu Cu 16 mm2</t>
  </si>
  <si>
    <t>-1914036722</t>
  </si>
  <si>
    <t xml:space="preserve">Poznámka k položce:
V ceně položky zahrnuta doprava na místo určení.
</t>
  </si>
  <si>
    <t>48</t>
  </si>
  <si>
    <t>210100005</t>
  </si>
  <si>
    <t>Ukončení vodičů izolovaných s označením a zapojením v rozváděči nebo na přístroji průřezu žíly do 35 mm2</t>
  </si>
  <si>
    <t>1058238969</t>
  </si>
  <si>
    <t>https://podminky.urs.cz/item/CS_URS_2024_01/210100005</t>
  </si>
  <si>
    <t>Poznámka k položce:
Ukončení konců žil 35 mm2 napájecího kabelu zapínacího rozváděče s laněnými jádry - výměra položky vychází z výkresu D2.1.</t>
  </si>
  <si>
    <t>2*1</t>
  </si>
  <si>
    <t>49</t>
  </si>
  <si>
    <t>310000010-R.7</t>
  </si>
  <si>
    <t>Kabelové oko lisovací pro žílu Cu 35 mm2</t>
  </si>
  <si>
    <t>-2035057116</t>
  </si>
  <si>
    <t>50</t>
  </si>
  <si>
    <t>210100006</t>
  </si>
  <si>
    <t>Ukončení vodičů izolovaných s označením a zapojením v rozváděči nebo na přístroji průřezu žíly do 50 mm2</t>
  </si>
  <si>
    <t>-385790602</t>
  </si>
  <si>
    <t>https://podminky.urs.cz/item/CS_URS_2024_01/210100006</t>
  </si>
  <si>
    <t>Poznámka k položce:
Ukončení konců žil 50 mm2 napájecího kabelu zapínacího rozváděče s laněnými jádry - výměra položky vychází z výkresu D2.1.</t>
  </si>
  <si>
    <t>2*3</t>
  </si>
  <si>
    <t>51</t>
  </si>
  <si>
    <t>310000010-R.8</t>
  </si>
  <si>
    <t>Kabelové oko lisovací pro žílu Cu 50 mm2</t>
  </si>
  <si>
    <t>-322482201</t>
  </si>
  <si>
    <t>52</t>
  </si>
  <si>
    <t>210000002-R</t>
  </si>
  <si>
    <t>Označení stožáru, svorky, rozváděče nebo skříňky samolepkou</t>
  </si>
  <si>
    <t>-401177710</t>
  </si>
  <si>
    <t>Poznámka k položce:
Nové označení stožáru VO (stožárových dvířek) nebo rozváděče samolepkami s výstražnými blesky, značkami uzemnění a identifikačním označením stožáru nebo rozváděče (3 ks samolepek na každý dotčený stožár nebo rozváděč). Výměra položky vychází z výkresu D2.1. Cena položky vychází z potřebného času a hodinové sazby pracovníka.</t>
  </si>
  <si>
    <t>71*3</t>
  </si>
  <si>
    <t>53</t>
  </si>
  <si>
    <t>310000027-R</t>
  </si>
  <si>
    <t>Samolepka na dvířka - červený výstražný blesk</t>
  </si>
  <si>
    <t>256</t>
  </si>
  <si>
    <t>1416136807</t>
  </si>
  <si>
    <t>71*1</t>
  </si>
  <si>
    <t>54</t>
  </si>
  <si>
    <t>310000026-R</t>
  </si>
  <si>
    <t>Samolepka - uzemnění</t>
  </si>
  <si>
    <t>158538954</t>
  </si>
  <si>
    <t>55</t>
  </si>
  <si>
    <t>310000028-R</t>
  </si>
  <si>
    <t>Samolepka - identifikační označení světelného místa (číslování)</t>
  </si>
  <si>
    <t>-871572627</t>
  </si>
  <si>
    <t>Poznámka k položce:
V ceně položky zahrnuta doprava na místo určení. Způsob označení bude upřesněn správcem VO.</t>
  </si>
  <si>
    <t>56</t>
  </si>
  <si>
    <t>210220002</t>
  </si>
  <si>
    <t>Montáž uzemňovacího vedení s upevněním, propojením a připojením pomocí svorek na povrchu vodičů FeZn drátem nebo lanem průměru do 10 mm</t>
  </si>
  <si>
    <t>792218107</t>
  </si>
  <si>
    <t>https://podminky.urs.cz/item/CS_URS_2024_01/210220002</t>
  </si>
  <si>
    <t xml:space="preserve">Poznámka k položce:
1 m u každého stožáru nebo rozváděče s novým uzemněním. Výměra položky vychází z výkresu D2.1.
</t>
  </si>
  <si>
    <t>57</t>
  </si>
  <si>
    <t>210220022</t>
  </si>
  <si>
    <t>Montáž uzemňovacího vedení s upevněním, propojením a připojením pomocí svorek v zemi s izolací spojů vodičů FeZn drátem nebo lanem průměru do 10 mm v městské zástavbě</t>
  </si>
  <si>
    <t>-1753215330</t>
  </si>
  <si>
    <t>https://podminky.urs.cz/item/CS_URS_2024_01/210220022</t>
  </si>
  <si>
    <t>Poznámka k položce:
Výměra položky vychází z výkresů C2.1, C2.2 a D2.1. Výměra položky zahrnuje rezervu pro zapojení a zvlnění zemničů ve výkopech.</t>
  </si>
  <si>
    <t>58</t>
  </si>
  <si>
    <t>310000023-R</t>
  </si>
  <si>
    <t>Zemnič FeZn průměr 10 mm</t>
  </si>
  <si>
    <t>kg</t>
  </si>
  <si>
    <t>1407469648</t>
  </si>
  <si>
    <t>Poznámka k položce:
Měrná hmotnost zemniče 0,625 kg/m. Do výměry položky zahrnuto ztratné prořezem. V ceně položky zahrnuta doprava na místo určení.</t>
  </si>
  <si>
    <t>(71+2090)*0,625</t>
  </si>
  <si>
    <t>1350,625*1,035 'Přepočtené koeficientem množství</t>
  </si>
  <si>
    <t>59</t>
  </si>
  <si>
    <t>210220302</t>
  </si>
  <si>
    <t>Montáž hromosvodného vedení svorek se 3 a více šrouby</t>
  </si>
  <si>
    <t>1915090816</t>
  </si>
  <si>
    <t>https://podminky.urs.cz/item/CS_URS_2024_01/210220302</t>
  </si>
  <si>
    <t>Poznámka k položce:
Montáž zemnících svorek na dotčené stožáry a rozváděče s novým uzemněním. Výměra položky - viz výkres D2.1 (1 ks na každý dotčený stožár VO nebo rozváděč).</t>
  </si>
  <si>
    <t>60</t>
  </si>
  <si>
    <t>310000024-R</t>
  </si>
  <si>
    <t>Stožárová zkušební svorka pro zemnič FeZn průměr 10 mm vč. spojovacího materiálu (vše nerez)</t>
  </si>
  <si>
    <t>1188429951</t>
  </si>
  <si>
    <t>61</t>
  </si>
  <si>
    <t>210220301</t>
  </si>
  <si>
    <t>Montáž hromosvodného vedení svorek se 2 šrouby</t>
  </si>
  <si>
    <t>1992295752</t>
  </si>
  <si>
    <t>https://podminky.urs.cz/item/CS_URS_2024_01/210220301</t>
  </si>
  <si>
    <t>Poznámka k položce:
V místech spojení 2 zemničů a dále 1 spojení na každých 80 m zemniče (obvyklá délka balení hmotnosti 50 kg) - 2 ks svorky na každé spojení zemničů. Výměna položky vychází z výkresu D2.1.</t>
  </si>
  <si>
    <t>(11+27)*2</t>
  </si>
  <si>
    <t>62</t>
  </si>
  <si>
    <t>310000025-R</t>
  </si>
  <si>
    <t>Spojovací svorka pro zemniče FeZn průměr 10 mm, materiál nerez</t>
  </si>
  <si>
    <t>-1462082209</t>
  </si>
  <si>
    <t>63</t>
  </si>
  <si>
    <t>78390321x-R1</t>
  </si>
  <si>
    <t>Antikorozní ošetření spoje zemničů v zemi asfaltovým nátěrem včetně dodání nátěrové asfaltové hmoty</t>
  </si>
  <si>
    <t>-340533936</t>
  </si>
  <si>
    <t>Poznámka k položce:
Cena položky vychází z předpokládané časové náročnosti, hodinové sazby pracovníka a ceny příslušného materiálu. V ceně položky zahrnuta doprava materiálu na místo určení.</t>
  </si>
  <si>
    <t>210000003-R</t>
  </si>
  <si>
    <t>Montáž smršťovací trubice na zemnič FeZn průměr 10 mm</t>
  </si>
  <si>
    <t>-1938207298</t>
  </si>
  <si>
    <t>Poznámka k položce:
V nadzemní části, při průchodu zemniče základem a 1 m v zemi - 2 m na každý dotčený stožár nebo rozváděč, u kterých je vyveden zemnič. Cena položky vychází z předpokládané časové náročnosti, hodinové sazby pracovníka.</t>
  </si>
  <si>
    <t>65</t>
  </si>
  <si>
    <t>310000029-R</t>
  </si>
  <si>
    <t>Zelenožlutá smršťovací bužírka - na drát FeZn průměr 10 mm</t>
  </si>
  <si>
    <t>1181802974</t>
  </si>
  <si>
    <t>Poznámka k položce:
V ceně položky zahrnuta doprava na místo určení. Výměra položky zahrnuje ztratné prořezem.</t>
  </si>
  <si>
    <t>142</t>
  </si>
  <si>
    <t>142*1,035 'Přepočtené koeficientem množství</t>
  </si>
  <si>
    <t>66</t>
  </si>
  <si>
    <t>210290891</t>
  </si>
  <si>
    <t>Doplnění orientačních štítků na kabel (při revizi instalace)</t>
  </si>
  <si>
    <t>1943553058</t>
  </si>
  <si>
    <t>https://podminky.urs.cz/item/CS_URS_2024_01/210290891</t>
  </si>
  <si>
    <t>Poznámka k položce:
Označení (popis) kabelů VO v dotčených rozváděčích a ve skřííňkách a konců havarijních propojů - výměra položky vychází z výkresu D2.1.</t>
  </si>
  <si>
    <t>1*1+11*2+2*3+1*4</t>
  </si>
  <si>
    <t>67</t>
  </si>
  <si>
    <t>310000100x-R</t>
  </si>
  <si>
    <t>Štítek na kabel s popisem</t>
  </si>
  <si>
    <t>1334134952</t>
  </si>
  <si>
    <t>68</t>
  </si>
  <si>
    <t>210021017</t>
  </si>
  <si>
    <t>Ostatní elektromontážní doplňkové práce zhotovení otvorů v plechu tl. do 4 mm kruhových, průměru přes 42 do 60 mm</t>
  </si>
  <si>
    <t>1253073773</t>
  </si>
  <si>
    <t>https://podminky.urs.cz/item/CS_URS_2024_01/210021017</t>
  </si>
  <si>
    <t>Poznámka k položce:
Vrtání otvoru průměru 60 mm do stožárových pouzder vetknutých ocelových stožárů VO pro osazení trubek pro průchod kabelů základy. Výměra položky - viz výkres D2.1.</t>
  </si>
  <si>
    <t>5*1+52*2+7*3+2*4</t>
  </si>
  <si>
    <t>46-M</t>
  </si>
  <si>
    <t>Zemní práce při extr.mont.pracích</t>
  </si>
  <si>
    <t>69</t>
  </si>
  <si>
    <t>460010024</t>
  </si>
  <si>
    <t>Vytyčení trasy vedení kabelového (podzemního) v zastavěném prostoru</t>
  </si>
  <si>
    <t>km</t>
  </si>
  <si>
    <t>978286800</t>
  </si>
  <si>
    <t>https://podminky.urs.cz/item/CS_URS_2024_01/460010024</t>
  </si>
  <si>
    <t>Poznámka k položce:
Výměra položky vychází z výměr příslušných položek zemních prací - viz výkresy C2.1 a C2.2</t>
  </si>
  <si>
    <t>(1400+1400+242+242+186+186+106+1)/1000</t>
  </si>
  <si>
    <t>70</t>
  </si>
  <si>
    <t>460030025</t>
  </si>
  <si>
    <t>Přípravné terénní práce odstranění dřevitého porostu z keřů nebo stromků průměru kmenů do 5 cm včetně odstranění kořenů a složení do hromad nebo naložení na dopravní prostředek s trny středně hustého</t>
  </si>
  <si>
    <t>1829849984</t>
  </si>
  <si>
    <t>https://podminky.urs.cz/item/CS_URS_2024_01/460030025</t>
  </si>
  <si>
    <t>Poznámka k položce:
Kácen í(odstranění) drobných dřevin a keřů - výměra položky viz výkresy C2.1, C2.2 a průzkum v terénu.</t>
  </si>
  <si>
    <t>71</t>
  </si>
  <si>
    <t>468081413</t>
  </si>
  <si>
    <t>Vybourání otvorů ve zdivu betonovém plochy do 0,0225 m2 a tloušťky přes 30 do 45 cm</t>
  </si>
  <si>
    <t>1402589905</t>
  </si>
  <si>
    <t>https://podminky.urs.cz/item/CS_URS_2024_01/468081413</t>
  </si>
  <si>
    <t>Poznámka k položce:
Vybourání otvoru do stávající betonové zídky pod úrovní terénu. Výměra položky vychází z průzkumu v terénu.</t>
  </si>
  <si>
    <t>72</t>
  </si>
  <si>
    <t>468101131</t>
  </si>
  <si>
    <t>Vysekání rýh pro montáž trubek a kabelů v kamenných nebo betonových zdech hloubky přes 5 do 7 cm a šířky do 7 cm</t>
  </si>
  <si>
    <t>-52782448</t>
  </si>
  <si>
    <t>https://podminky.urs.cz/item/CS_URS_2024_01/468101131</t>
  </si>
  <si>
    <t>Poznámka k položce:
Vytvoření drážky pro chráničku v soklu a základu budovy. Výměra položky vychází z průzkumu v terénu.</t>
  </si>
  <si>
    <t>73</t>
  </si>
  <si>
    <t>468051121</t>
  </si>
  <si>
    <t>Bourání základu betonového</t>
  </si>
  <si>
    <t>m3</t>
  </si>
  <si>
    <t>992573417</t>
  </si>
  <si>
    <t>https://podminky.urs.cz/item/CS_URS_2024_01/468051121</t>
  </si>
  <si>
    <t>Poznámka k položce:
Rozbití betonových patek a horních částí základů stávajících stožárů, do nichž budou zataženy nové kabely VO - předpokládaná potřeba rozbití a následné opravy u 6 ks stávajících stožárů VO se základy s prasklým nebo jinak poškozeným betonem v horní části. Výměra položky vychází z průzkumu v terénu.</t>
  </si>
  <si>
    <t>6*(3,14*0,3*0,3*0,6)</t>
  </si>
  <si>
    <t>74</t>
  </si>
  <si>
    <t>460632114</t>
  </si>
  <si>
    <t>Zemní protlaky zemní práce nutné k provedení protlaku výkop včetně zásypu ručně startovací jáma v hornině třídy těžitelnosti II skupiny 4</t>
  </si>
  <si>
    <t>-150978496</t>
  </si>
  <si>
    <t>https://podminky.urs.cz/item/CS_URS_2024_01/460632114</t>
  </si>
  <si>
    <t>Poznámka k položce:
Startovací jámy pro protlaky pod komunikacemi (krytí chrániček min. 120 cm) - výměra položky viz výkresy C2.1 a C2.2.</t>
  </si>
  <si>
    <t>75</t>
  </si>
  <si>
    <t>460632214</t>
  </si>
  <si>
    <t>Zemní protlaky zemní práce nutné k provedení protlaku výkop včetně zásypu ručně koncová jáma v hornině třídy těžitelnosti II skupiny 4</t>
  </si>
  <si>
    <t>492433717</t>
  </si>
  <si>
    <t>https://podminky.urs.cz/item/CS_URS_2024_01/460632214</t>
  </si>
  <si>
    <t xml:space="preserve">Poznámka k položce:
Koncové jámy pro protlaky pod komunikacemi (krytí chrániček min. 120 cm) - výměra položky viz výkresy C2.1 a C2.2. </t>
  </si>
  <si>
    <t>76</t>
  </si>
  <si>
    <t>460631212</t>
  </si>
  <si>
    <t>Zemní protlaky řízené horizontální vrtání v hornině třídy těžitelnosti I a II skupiny 1 až 4 včetně protlačení trub v hloubce do 6 m vnějšího průměru vrtu přes 90 do 110 mm</t>
  </si>
  <si>
    <t>1140028886</t>
  </si>
  <si>
    <t>https://podminky.urs.cz/item/CS_URS_2024_01/460631212</t>
  </si>
  <si>
    <t>Poznámka k položce:
Řízené protlaky pod komunikacemi - výměra položky viz výkresy C2.1 a C2.2 (min. krytí chrániček 120 cm).</t>
  </si>
  <si>
    <t>77</t>
  </si>
  <si>
    <t>31000033.2-R</t>
  </si>
  <si>
    <t>Plastová trubka PE průměr 110 mm do protlaku</t>
  </si>
  <si>
    <t>-1644949446</t>
  </si>
  <si>
    <t xml:space="preserve">Poznámka k položce:
Výměra položky vychází z délky protlaků a dodávaných délek trubek. V ceně položky zahrnuta doprava na místo určení.
</t>
  </si>
  <si>
    <t>22*6</t>
  </si>
  <si>
    <t>78</t>
  </si>
  <si>
    <t>31000033.2.1-R</t>
  </si>
  <si>
    <t>Spojení plastových chrániček D110 mm vč. potřebného materiálu</t>
  </si>
  <si>
    <t>1494586946</t>
  </si>
  <si>
    <t>Poznámka k položce:
Výměra položky vychází z délek protlaků a dodávaných délek trubek (počtu spotřebných spojů).V ceně položky zahrnuta doprava na místo určení a dodání veškerého potřebného materiálu.</t>
  </si>
  <si>
    <t>79</t>
  </si>
  <si>
    <t>460131113</t>
  </si>
  <si>
    <t>Hloubení nezapažených jam ručně včetně urovnání dna s přemístěním výkopku do vzdálenosti 3 m od okraje jámy nebo s naložením na dopravní prostředek v hornině třídy těžitelnosti I skupiny 3</t>
  </si>
  <si>
    <t>701755081</t>
  </si>
  <si>
    <t>https://podminky.urs.cz/item/CS_URS_2024_01/460131113</t>
  </si>
  <si>
    <t>Poznámka k položce:
Výkop jam pro sondy pro ověření polohy a hloubky uložení inž. sítí, výkopy pro odkopání stávajících vstupů do stávajících stožárů nebo rozváděčů, výkopy pro odkrytí cizích sítí mimo kabelovou rýhu při křížení a zhotovení drážky 0,1x0,1 m na dně výkopů hloubky 50 cm pro uložení zemniče v hloubce min. 60 cm.  Výměra položky vychází z výkresů C2.1, C2.2, D2.1 až D2.4 a z průzkumu v terénu. Pozn. - Předpokládaná potřeba 50% výkopů jam v hornině třídy těžitelnosti I skupiny 3 a 50% výkopů v hornině třídy těžitelnosti II skupiny 4.</t>
  </si>
  <si>
    <t>8*(1,0*1,0*1,5)</t>
  </si>
  <si>
    <t>14*(1,0*1,0*0,5-3,14*0,3*0,3*0,5)</t>
  </si>
  <si>
    <t>5*(0,5*0,5*0,7)</t>
  </si>
  <si>
    <t>90*(0,35*0,8*2)</t>
  </si>
  <si>
    <t>2900*(0,1*0,1)</t>
  </si>
  <si>
    <t>97,297*0,5</t>
  </si>
  <si>
    <t>80</t>
  </si>
  <si>
    <t>460131114</t>
  </si>
  <si>
    <t>Hloubení nezapažených jam ručně včetně urovnání dna s přemístěním výkopku do vzdálenosti 3 m od okraje jámy nebo s naložením na dopravní prostředek v hornině třídy těžitelnosti II skupiny 4</t>
  </si>
  <si>
    <t>-1413913290</t>
  </si>
  <si>
    <t>https://podminky.urs.cz/item/CS_URS_2024_01/460131114</t>
  </si>
  <si>
    <t>81</t>
  </si>
  <si>
    <t>460391123</t>
  </si>
  <si>
    <t>Zásyp jam ručně s uložením výkopku ve vrstvách a úpravou povrchu s přemístění sypaniny ze vzdálenosti do 10 m se zhutněním z horniny třídy těžitelnosti I skupiny 3</t>
  </si>
  <si>
    <t>-240644141</t>
  </si>
  <si>
    <t>https://podminky.urs.cz/item/CS_URS_2024_01/460391123</t>
  </si>
  <si>
    <t>Poznámka k položce:
Položka zahrnuje zásyp jam pro sondy, zásyp výkopů pro odkrytí cizích sítí mimo kabelovou rýhu při křížení, zásyp výkopů pro odkopání stávajících vstupů do stávajících stožárů nebo rozváděčů a zásyp drážek 0,1x0,1 m pro uložení zemničů v hloubce min. 60 cm v kabelových rýhách hloubky 50 cm. Pozn. - Předpokládaná potřeba 50% zásypů jam v hornině třídy těžitelnosti I skupiny 3 a 50% zásypů jam v hornině třídy těžitelnosti II skupiny 4.</t>
  </si>
  <si>
    <t>90*(0,35*0,6*2)</t>
  </si>
  <si>
    <t>84,697*0,5</t>
  </si>
  <si>
    <t>82</t>
  </si>
  <si>
    <t>460391124</t>
  </si>
  <si>
    <t>Zásyp jam ručně s uložením výkopku ve vrstvách a úpravou povrchu s přemístění sypaniny ze vzdálenosti do 10 m se zhutněním z horniny třídy těžitelnosti II skupiny 4</t>
  </si>
  <si>
    <t>903751965</t>
  </si>
  <si>
    <t>https://podminky.urs.cz/item/CS_URS_2024_01/460391124</t>
  </si>
  <si>
    <t>83</t>
  </si>
  <si>
    <t>460281113</t>
  </si>
  <si>
    <t>Pažení výkopů příložné plné jam, hloubky do 4 m</t>
  </si>
  <si>
    <t>406708455</t>
  </si>
  <si>
    <t>https://podminky.urs.cz/item/CS_URS_2024_01/460281113</t>
  </si>
  <si>
    <t xml:space="preserve">Poznámka k položce:
Pažení výkopů hloubky nad 1 m (jámy hloubky nad 1 m pro protlaky a jámy hloubky nad 1 m pro sondy). </t>
  </si>
  <si>
    <t>8*(1*1,5*4)</t>
  </si>
  <si>
    <t>11*((2*1,5+1*1,5)*2+(1,5*1,5+1*1,5)*2)</t>
  </si>
  <si>
    <t>84</t>
  </si>
  <si>
    <t>460281123</t>
  </si>
  <si>
    <t>Pažení výkopů odstranění pažení příložného plného jam, hloubky do 4 m</t>
  </si>
  <si>
    <t>1732845791</t>
  </si>
  <si>
    <t>https://podminky.urs.cz/item/CS_URS_2024_01/460281123</t>
  </si>
  <si>
    <t>Poznámka k položce:
Výměra položky vychází z výměry položky č. 460281113.</t>
  </si>
  <si>
    <t>85</t>
  </si>
  <si>
    <t>460641125</t>
  </si>
  <si>
    <t>Základové konstrukce základ bez bednění do rostlé zeminy z monolitického železobetonu bez výztuže bez zvláštních nároků na prostředí tř. C 25/30</t>
  </si>
  <si>
    <t>-961575349</t>
  </si>
  <si>
    <t>https://podminky.urs.cz/item/CS_URS_2024_01/460641125</t>
  </si>
  <si>
    <t>Poznámka k položce:
Ddobetonování poškozených částí základů stávajících stožárů, do nichž budou zataženy nové kabely VO - předpokládaná potřeba obnovy horních částí základů u 6 ks stávajících stožárů VO. Položka obsahuje dodání betonu C25/30. Výměra položky vychází z průzkumu v terénu.</t>
  </si>
  <si>
    <t>1,017*1,035 'Přepočtené koeficientem množství</t>
  </si>
  <si>
    <t>86</t>
  </si>
  <si>
    <t>460641411</t>
  </si>
  <si>
    <t>Základové konstrukce bednění s případnými vzpěrami nezabudované zřízení</t>
  </si>
  <si>
    <t>-1142095443</t>
  </si>
  <si>
    <t>https://podminky.urs.cz/item/CS_URS_2024_01/460641411</t>
  </si>
  <si>
    <t>Poznámka k položce:
Bednění pro betonování obnovovaných horních patek základů stávajících stožárů - výměra položky vychází z  průzkumu v terénu.</t>
  </si>
  <si>
    <t>6*(3,14*0,6*0,6)</t>
  </si>
  <si>
    <t>87</t>
  </si>
  <si>
    <t>460641412</t>
  </si>
  <si>
    <t>Základové konstrukce bednění s případnými vzpěrami nezabudované odstranění</t>
  </si>
  <si>
    <t>555476778</t>
  </si>
  <si>
    <t>https://podminky.urs.cz/item/CS_URS_2024_01/460641412</t>
  </si>
  <si>
    <t>Poznámka k položce:
Výměra položky vychází z výměry položky č. 460641411.</t>
  </si>
  <si>
    <t>88</t>
  </si>
  <si>
    <t>460242211</t>
  </si>
  <si>
    <t>Provizorní zajištění inženýrských sítí ve výkopech kabelů při křížení</t>
  </si>
  <si>
    <t>-1887867062</t>
  </si>
  <si>
    <t>https://podminky.urs.cz/item/CS_URS_2024_01/460242211</t>
  </si>
  <si>
    <t>Poznámka k položce:
Výskyt inženýrských sítí - viz výkresy C2.1 a C2.2.</t>
  </si>
  <si>
    <t>89</t>
  </si>
  <si>
    <t>460762111</t>
  </si>
  <si>
    <t>Křižovatka betonového kabelového žlabu s inženýrskými sítěmi včetně úpravy dna rýhy a zakrytím žlabu bez zásypu</t>
  </si>
  <si>
    <t>-1984898209</t>
  </si>
  <si>
    <t>https://podminky.urs.cz/item/CS_URS_2024_01/460762111</t>
  </si>
  <si>
    <t>Poznámka k položce:
Položka zahrnuje pro 1 ks dodání 2 m kabelového žlabu s krytem (ochrana cizího kabelu při křížení, ochrana chráničky VO při křížení VN kabelu, horkovodu, plynovodu). Na každé křížení s cizím kabelem i ochranu chráničky VO při křížení s kabelem VN a plynovodem uvažována potřeba 3 m žlabu, t.j. 1,5 násobek základní výměry položky, na každé křížení s horkovodem uvažována potřeba 4 m žlabu, t.j. 2 násobek základní výměry položky. Výměra položky - viz výkresy C2.1 a C2.2.</t>
  </si>
  <si>
    <t>90*1,5+47*1,5+23*2</t>
  </si>
  <si>
    <t>90</t>
  </si>
  <si>
    <t>460161143</t>
  </si>
  <si>
    <t>Hloubení zapažených i nezapažených kabelových rýh ručně včetně urovnání dna s přemístěním výkopku do vzdálenosti 3 m od okraje jámy nebo s naložením na dopravní prostředek šířky 35 cm hloubky 50 cm v hornině třídy těžitelnosti II skupiny 4</t>
  </si>
  <si>
    <t>-1700241190</t>
  </si>
  <si>
    <t>https://podminky.urs.cz/item/CS_URS_2024_01/460161143</t>
  </si>
  <si>
    <t>Poznámka k položce:
Kabelová rýha šířky 35 cm a hloubky 50 cm v zeleni. Předpokládaná potřeba provádění výkopu v 50% trasy v zeleni v hornině třídy těžitelnosti I skupiny 3 a v 50% trasy v zeleni v hornině třídy těžitelnosti II skupiny 4. Výměry položky vychází z výkresů C2.1, C2.2 a z průzkumu v terénu.</t>
  </si>
  <si>
    <t>2800*0,5</t>
  </si>
  <si>
    <t>91</t>
  </si>
  <si>
    <t>460161142</t>
  </si>
  <si>
    <t>Hloubení zapažených i nezapažených kabelových rýh ručně včetně urovnání dna s přemístěním výkopku do vzdálenosti 3 m od okraje jámy nebo s naložením na dopravní prostředek šířky 35 cm hloubky 50 cm v hornině třídy těžitelnosti I skupiny 3</t>
  </si>
  <si>
    <t>-1223998551</t>
  </si>
  <si>
    <t>https://podminky.urs.cz/item/CS_URS_2024_01/460161142</t>
  </si>
  <si>
    <t>92</t>
  </si>
  <si>
    <t>460421201</t>
  </si>
  <si>
    <t>Kabelové lože včetně podsypu, zhutnění a urovnání povrchu z prohozeného výkopku tloušťky 5 cm nad kabel bez zakrytí, šířky do 65 cm</t>
  </si>
  <si>
    <t>-794863619</t>
  </si>
  <si>
    <t>Poznámka k položce:
Jedná se o lože z prohozeného výkopku tloušťky 20 cm ve výkopech 35x50 cm v nezpevněných površích (zeleni).</t>
  </si>
  <si>
    <t>1400+1400</t>
  </si>
  <si>
    <t>93</t>
  </si>
  <si>
    <t>460431133</t>
  </si>
  <si>
    <t>Zásyp kabelových rýh ručně s přemístění sypaniny ze vzdálenosti do 10 m, s uložením výkopku ve vrstvách včetně zhutnění a úpravy povrchu šířky 35 cm hloubky 30 cm z horniny třídy těžitelnosti II skupiny 4</t>
  </si>
  <si>
    <t>-507622161</t>
  </si>
  <si>
    <t>https://podminky.urs.cz/item/CS_URS_2024_01/460431133</t>
  </si>
  <si>
    <t>Poznámka k položce:
Zásyp rýh 35x50 cm nad ložem z prosáté zeminy tloušťky 20 cm. Výměra položky vychází z výměry položky č. 460161143.</t>
  </si>
  <si>
    <t>94</t>
  </si>
  <si>
    <t>460431132</t>
  </si>
  <si>
    <t>Zásyp kabelových rýh ručně s přemístění sypaniny ze vzdálenosti do 10 m, s uložením výkopku ve vrstvách včetně zhutnění a úpravy povrchu šířky 35 cm hloubky 30 cm z horniny třídy těžitelnosti I skupiny 3</t>
  </si>
  <si>
    <t>-55551797</t>
  </si>
  <si>
    <t>https://podminky.urs.cz/item/CS_URS_2024_01/460431132</t>
  </si>
  <si>
    <t>Poznámka k položce:
Zásyp rýh 35x50 cm nad ložem z prosáté zeminy tloušťky 20 cm. Výměra položky vychází z výměry položky č. 460161142.</t>
  </si>
  <si>
    <t>95</t>
  </si>
  <si>
    <t>460161133</t>
  </si>
  <si>
    <t>Hloubení zapažených i nezapažených kabelových rýh ručně včetně urovnání dna s přemístěním výkopku do vzdálenosti 3 m od okraje jámy nebo s naložením na dopravní prostředek šířky 35 cm hloubky 40 cm v hornině třídy těžitelnosti II skupiny 4</t>
  </si>
  <si>
    <t>779138093</t>
  </si>
  <si>
    <t>https://podminky.urs.cz/item/CS_URS_2024_01/460161133</t>
  </si>
  <si>
    <t>Poznámka k položce:
Kabelová rýha šířky 35 cm a hloubky do 40 cm ve zpevněných plochách (chodnících) - celková hloubka min. 50 cm (hloubka do 40 cm po odstranění stávajícího povrchu a podkladové konstrukční vrstvy). Předpokládaná potřeba provádění výkopu v 50% trasy  v hornině třídy těžitelnosti I skupiny 3 a v 50% trasy v hornině třídy těžitelnosti II skupiny 4. Výměry položky vychází z výkresů C2.1, C2.2 a z průzkumu v terénu.</t>
  </si>
  <si>
    <t>(276+190+18)*0,5</t>
  </si>
  <si>
    <t>96</t>
  </si>
  <si>
    <t>460161132</t>
  </si>
  <si>
    <t>Hloubení zapažených i nezapažených kabelových rýh ručně včetně urovnání dna s přemístěním výkopku do vzdálenosti 3 m od okraje jámy nebo s naložením na dopravní prostředek šířky 35 cm hloubky 40 cm v hornině třídy těžitelnosti I skupiny 3</t>
  </si>
  <si>
    <t>710661544</t>
  </si>
  <si>
    <t>https://podminky.urs.cz/item/CS_URS_2024_01/460161132</t>
  </si>
  <si>
    <t>97</t>
  </si>
  <si>
    <t>460661111</t>
  </si>
  <si>
    <t>Kabelové lože z písku včetně podsypu, zhutnění a urovnání povrchu pro kabely nn bez zakrytí, šířky do 35 cm</t>
  </si>
  <si>
    <t>1140581911</t>
  </si>
  <si>
    <t>https://podminky.urs.cz/item/CS_URS_2024_01/460661111</t>
  </si>
  <si>
    <t>Poznámka k položce:
Jedná se o pískové lože šířky 35 cm a tloušťky 20 cm ve výkopech šířky 35 cm v chodnících a zpevněných plochách. Dále položka obsahuje pískové lože (obsyp pískem) při křížení cizích kabelů, křížení nebo těsném souběhu kabelů VO s kabely VN, plynovodem a horkovodem.</t>
  </si>
  <si>
    <t>242+242</t>
  </si>
  <si>
    <t>251,5*2</t>
  </si>
  <si>
    <t>98</t>
  </si>
  <si>
    <t>460431122</t>
  </si>
  <si>
    <t>Zásyp kabelových rýh ručně s přemístění sypaniny ze vzdálenosti do 10 m, s uložením výkopku ve vrstvách včetně zhutnění a úpravy povrchu šířky 35 cm hloubky 20 cm z horniny třídy těžitelnosti I skupiny 3</t>
  </si>
  <si>
    <t>38351112</t>
  </si>
  <si>
    <t>https://podminky.urs.cz/item/CS_URS_2024_01/460431122</t>
  </si>
  <si>
    <t>Poznámka k položce:
Jedná se o zásyp rýh šířky 35 cm a hloubky 50 cm v chodnících a zpevněných plochách štěrkodrtí (vrstva nad pískovým ložem po spodní hranu podkladové konstrukční vrstvy chodníku nebo plochy).</t>
  </si>
  <si>
    <t>99</t>
  </si>
  <si>
    <t>31000046x-R</t>
  </si>
  <si>
    <t>Štěrkodrť ŠDA 0/32 mm</t>
  </si>
  <si>
    <t>-386405325</t>
  </si>
  <si>
    <t xml:space="preserve">Poznámka k položce:
Pro zásyp rýh šířky 35 cm a hloubky 50 cm v chodnících (zpevněných plochách) nad pískovým ložem po spodní hranu konstrukce chodníku (plochy). Dále je v položce zahrnuta štěrkodrť pro zásyp jam pro protlaky v chodnících, pro sondy v chodnících a pro zásyp výkopů prři křížení sítí v chodnících. Výměra položky vychází z výkresů C2.1, C2.2, D2.1 až D2.4, z průzkumu v terénu a z měrné hmotnosti použitého materiálu. </t>
  </si>
  <si>
    <t>484*(0,35*0,2)*1,9</t>
  </si>
  <si>
    <t>3*(2*1*1,3)*1,9</t>
  </si>
  <si>
    <t>10*(0,35*0,6*2)*1,9</t>
  </si>
  <si>
    <t>87,172*1,035 'Přepočtené koeficientem množství</t>
  </si>
  <si>
    <t>100</t>
  </si>
  <si>
    <t>460161163</t>
  </si>
  <si>
    <t>Hloubení zapažených i nezapažených kabelových rýh ručně včetně urovnání dna s přemístěním výkopku do vzdálenosti 3 m od okraje jámy nebo s naložením na dopravní prostředek šířky 35 cm hloubky 70 cm v hornině třídy těžitelnosti II skupiny 4</t>
  </si>
  <si>
    <t>1177882435</t>
  </si>
  <si>
    <t>https://podminky.urs.cz/item/CS_URS_2024_01/460161163</t>
  </si>
  <si>
    <t>Poznámka k položce:
Kabelová rýha šířky 35 cm a hloubky do 70 cm ve zpevněných plochách nebo vjezdech - celková hloubka min. 80 cm (hloubka do 70 cm po odstranění stávajícího povrchu a podkladové konstrukční vrstvy plochy nebo vjezdu). Předpokládaná potřeba provádění výkopu v 50% trasy v hornině třídy těžitelnosti I skupiny 3 a v 50% trasy v hornině třídy těžitelnosti II skupiny 4. Výměry položky vychází z výkresů C2.1, C2.2 a z průzkumu v terénu.</t>
  </si>
  <si>
    <t>(112+12+248)*0,5</t>
  </si>
  <si>
    <t>101</t>
  </si>
  <si>
    <t>460161162</t>
  </si>
  <si>
    <t>Hloubení zapažených i nezapažených kabelových rýh ručně včetně urovnání dna s přemístěním výkopku do vzdálenosti 3 m od okraje jámy nebo s naložením na dopravní prostředek šířky 35 cm hloubky 70 cm v hornině třídy těžitelnosti I skupiny 3</t>
  </si>
  <si>
    <t>1519252735</t>
  </si>
  <si>
    <t>https://podminky.urs.cz/item/CS_URS_2024_01/460161162</t>
  </si>
  <si>
    <t>102</t>
  </si>
  <si>
    <t>460431152</t>
  </si>
  <si>
    <t>Zásyp kabelových rýh ručně s přemístění sypaniny ze vzdálenosti do 10 m, s uložením výkopku ve vrstvách včetně zhutnění a úpravy povrchu šířky 35 cm hloubky 50 cm z hornině třídy těžitelnosti I skupiny 3</t>
  </si>
  <si>
    <t>1071875061</t>
  </si>
  <si>
    <t>https://podminky.urs.cz/item/CS_URS_2024_01/460431152</t>
  </si>
  <si>
    <t>Poznámka k položce:
Jedná se o zásyp rýh šířky 35 cm a celkové hloubky 80 cm ve zpevněných plochách (vjezdech) nad obetonováním chrániček tloušťky 20 cm po spodní hranu kostrukce plochy (vjezdu). Výkopy budou zasypány štěrkodrtí.</t>
  </si>
  <si>
    <t>186+186</t>
  </si>
  <si>
    <t>103</t>
  </si>
  <si>
    <t>31000047x-R</t>
  </si>
  <si>
    <t>Štěrkodrť ŠDB 0/63 mm</t>
  </si>
  <si>
    <t>146895819</t>
  </si>
  <si>
    <t>Poznámka k položce:
Pro zásyp rýh ve vjezdech a komunikacích (celková hloubka min. 80 cm) nad obetonováním chrániček po spodní hranu konstrukce komunikace (vjezdu).</t>
  </si>
  <si>
    <t>372*(0,35*0,5)*1,9</t>
  </si>
  <si>
    <t>123,69*1,035 'Přepočtené koeficientem množství</t>
  </si>
  <si>
    <t>104</t>
  </si>
  <si>
    <t>460641113</t>
  </si>
  <si>
    <t>Základové konstrukce základ bez bednění do rostlé zeminy z monolitického betonu tř. C 16/20</t>
  </si>
  <si>
    <t>777883322</t>
  </si>
  <si>
    <t>https://podminky.urs.cz/item/CS_URS_2024_01/460641113</t>
  </si>
  <si>
    <t>Poznámka k položce:
Obetonování chrániček na dně výkopů celkové hloubky 80 cm ve zpevněných plochách, vjezdech a komunikacích. Položka zahrnuje m.j. dodání betonu C16/20.</t>
  </si>
  <si>
    <t>(186+186)*(0,35*0,2)</t>
  </si>
  <si>
    <t>26,04*1,035 'Přepočtené koeficientem množství</t>
  </si>
  <si>
    <t>105</t>
  </si>
  <si>
    <t>460791212</t>
  </si>
  <si>
    <t>Montáž trubek ochranných uložených volně do rýhy plastových ohebných, vnitřního průměru přes 32 do 50 mm</t>
  </si>
  <si>
    <t>1486003413</t>
  </si>
  <si>
    <t>https://podminky.urs.cz/item/CS_URS_2024_01/460791212</t>
  </si>
  <si>
    <t xml:space="preserve">Poznámka k položce:
Trubky pro průchod kabelů základy nových stožárů a rozváděčů (předpoklad 1 m trubky na každý průchod základem). Dále položka zahrnuje uložení chrániček pro impulsní kabely. Výměra položky - viz výkresy C2.1, C2.2 a  D2.1. 
</t>
  </si>
  <si>
    <t>(7*1+53*2+9*3+3*4+6*1)*1</t>
  </si>
  <si>
    <t>860-4*2-2*2</t>
  </si>
  <si>
    <t>106</t>
  </si>
  <si>
    <t>310000032-R</t>
  </si>
  <si>
    <t>Ohebná plastová ochranná trubka HDPE/LDPE průměr 40/32 mm</t>
  </si>
  <si>
    <t>-1815936446</t>
  </si>
  <si>
    <t xml:space="preserve">Poznámka k položce:
Do výměry položky zahrnuto ztratné prořezem. V ceně položky zahrnuta doprava na místo určení. </t>
  </si>
  <si>
    <t>158*1,05 'Přepočtené koeficientem množství</t>
  </si>
  <si>
    <t>107</t>
  </si>
  <si>
    <t>310000033-R</t>
  </si>
  <si>
    <t>Korugovaná červená ohebná ochranná trubka HDPE/LDPE průměr 50 mm s protahovacím lankem</t>
  </si>
  <si>
    <t>764473616</t>
  </si>
  <si>
    <t>Poznámka k položce:
Pro uložení impulsních kabelů. V ceně položky zahrnuta doprava na místo určení. Do výměry položky zahrnuto ztratné prořezem. Součástí dodávky trubek je pro každé balení (50 m) 1 ks spojky trubek.</t>
  </si>
  <si>
    <t>848*1,05 'Přepočtené koeficientem množství</t>
  </si>
  <si>
    <t>108</t>
  </si>
  <si>
    <t>460791213</t>
  </si>
  <si>
    <t>Montáž trubek ochranných uložených volně do rýhy plastových ohebných, vnitřního průměru přes 50 do 90 mm</t>
  </si>
  <si>
    <t>-524119853</t>
  </si>
  <si>
    <t>https://podminky.urs.cz/item/CS_URS_2024_01/460791213</t>
  </si>
  <si>
    <t>Poznámka k položce:
Výměra položky odpovídá délce kabelů průřezů 10 mm2 a větších dodaných pro uložení v zemi zkrácené o části kabelů v trubkách v základech a části kabelů uložených nad zemí . Ve výměře položky jsou zahrnuty i trubky určené k obetonování ve výkopech 35/80 cm.</t>
  </si>
  <si>
    <t>4460+240-156*1,5</t>
  </si>
  <si>
    <t>109</t>
  </si>
  <si>
    <t>310000016-R.1</t>
  </si>
  <si>
    <t>Korugovaná červená ohebná ochranná trubka HDPE/LDPE průměr 75/61 mm s protahovacím lankem</t>
  </si>
  <si>
    <t>811813695</t>
  </si>
  <si>
    <t>Poznámka k položce:
V ceně položky zahrnuta doprava na místo určení. Do výměry položky zahrnuto ztratné prořezem. Součástí dodávky trubek je pro každé balení (50 m) 1 ks spojky trubek.</t>
  </si>
  <si>
    <t>4466*1,035 'Přepočtené koeficientem množství</t>
  </si>
  <si>
    <t>110</t>
  </si>
  <si>
    <t>460671113</t>
  </si>
  <si>
    <t>Výstražné prvky pro krytí kabelů včetně vyrovnání povrchu rýhy, rozvinutí a uložení fólie, šířky přes 25 do 35 cm</t>
  </si>
  <si>
    <t>-1107215379</t>
  </si>
  <si>
    <t>https://podminky.urs.cz/item/CS_URS_2024_01/460671113</t>
  </si>
  <si>
    <t>Poznámka k položce:
Položka zahrnuje mj. dodání červené výstražné fólie. Výměra položky odpovídá délce kabelových rýh šířky 35 cm v zemi, ve výměře položky zahrnuto ztratné prořezem.</t>
  </si>
  <si>
    <t>(1400+1400+242+242+186+186)*1,1</t>
  </si>
  <si>
    <t>111</t>
  </si>
  <si>
    <t>46000008-R</t>
  </si>
  <si>
    <t>Utěsnění konce prostupu, ochranné trubky nebo otvoru (do D110) PU pěnou</t>
  </si>
  <si>
    <t>887285459</t>
  </si>
  <si>
    <t>Poznámka k položce:
Výměra položky zahrnuje utěsnění všech konců prostupů (včetně případných rezervních trubek) a konců všech nových chrániček včetně utěsnění chrániček při průchodu otvorem stožárového pouzdra v základech. Cena položky vychází z předpokládané časové náročnosti a z hodinové sazby příslušného pracovníka.</t>
  </si>
  <si>
    <t>167*2+11*2+2*2</t>
  </si>
  <si>
    <t>112</t>
  </si>
  <si>
    <t>310000049-R</t>
  </si>
  <si>
    <t>PU montážní pěna 750 ml</t>
  </si>
  <si>
    <t>-1300004698</t>
  </si>
  <si>
    <t>Poznámka k položce:
Potřeba utěsnění 360 ks konců, 1 balení na utěsnění cca 15 ks konců. V ceně položky zahrnuta doprava na místo určení.</t>
  </si>
  <si>
    <t>113</t>
  </si>
  <si>
    <t>460030015</t>
  </si>
  <si>
    <t>Přípravné terénní práce odstranění travnatého porostu kosení a shrabávání trávy</t>
  </si>
  <si>
    <t>-1299489525</t>
  </si>
  <si>
    <t>https://podminky.urs.cz/item/CS_URS_2024_01/460030015</t>
  </si>
  <si>
    <t>Poznámka k položce:
V místech provádění výkopových prací v zeleni před zahájením demontáží, výkopových prací a terénních úprav. Výměra položky vychází z výkresů C2.1, C2.2 a D2.2 a D2.4 a z průzkumu v terénu..</t>
  </si>
  <si>
    <t>72*(1,5*1,5)+5*(2*2,5)</t>
  </si>
  <si>
    <t>19*(3*2)+8*(2*2)</t>
  </si>
  <si>
    <t>2800*1,35+80*(1,35*2)</t>
  </si>
  <si>
    <t>114</t>
  </si>
  <si>
    <t>460581131</t>
  </si>
  <si>
    <t>Úprava terénu uvedení nezpevněného terénu do původního stavu v místě dočasného uložení výkopku s vyhrabáním, srovnáním a částečným dosetím trávy</t>
  </si>
  <si>
    <t>2099549139</t>
  </si>
  <si>
    <t>https://podminky.urs.cz/item/CS_URS_2024_01/460581131</t>
  </si>
  <si>
    <t xml:space="preserve">Poznámka k položce:
Po dokončení zemních prací (záhozu a zhutnění) v zeleni. Výměra položky - viz odstranění travnatého porostu.
</t>
  </si>
  <si>
    <t>115</t>
  </si>
  <si>
    <t>460581121</t>
  </si>
  <si>
    <t>Úprava terénu zatravnění, včetně dodání osiva a zalití vodou na rovině</t>
  </si>
  <si>
    <t>-252275987</t>
  </si>
  <si>
    <t>https://podminky.urs.cz/item/CS_URS_2024_01/460581121</t>
  </si>
  <si>
    <t>Poznámka k položce:
Po dokončení zemních prací (záhozu a zhutnění) v zeleni a provedení provizorní úpravy terénu. Výměra položky - viz provizorní úprava terénu se zhutněním.</t>
  </si>
  <si>
    <t>116</t>
  </si>
  <si>
    <t>468041113</t>
  </si>
  <si>
    <t>Řezání spár v podkladu nebo krytu betonovém, hloubky přes 15 do 20 cm</t>
  </si>
  <si>
    <t>-386554529</t>
  </si>
  <si>
    <t>https://podminky.urs.cz/item/CS_URS_2024_01/468041113</t>
  </si>
  <si>
    <t>Poznámka k položce:
V komunikacích (vjezdech) s betonovým povrchem. Výměra položky vychází z výkresů C2.1, C2.2 a z průzkumu v terénu.</t>
  </si>
  <si>
    <t>12*2</t>
  </si>
  <si>
    <t>117</t>
  </si>
  <si>
    <t>468011132</t>
  </si>
  <si>
    <t>Odstranění podkladů nebo krytů komunikací včetně rozpojení na kusy a zarovnání styčné spáry z betonu prostého, tloušťky přes 15 do 30 cm</t>
  </si>
  <si>
    <t>1655383534</t>
  </si>
  <si>
    <t>https://podminky.urs.cz/item/CS_URS_2024_01/468011132</t>
  </si>
  <si>
    <t>12*1,0</t>
  </si>
  <si>
    <t>118</t>
  </si>
  <si>
    <t>460881114</t>
  </si>
  <si>
    <t>Kryt vozovek a chodníků z betonu prostého, tloušťky přes 15 do 20 cm</t>
  </si>
  <si>
    <t>1856532306</t>
  </si>
  <si>
    <t>https://podminky.urs.cz/item/CS_URS_2024_01/460881114</t>
  </si>
  <si>
    <t>119</t>
  </si>
  <si>
    <t>468031211</t>
  </si>
  <si>
    <t>Vytrhání obrub s odkopáním horniny a lože, s odhozením nebo naložením na dopravní prostředek stojatých chodníkových</t>
  </si>
  <si>
    <t>1843700907</t>
  </si>
  <si>
    <t>https://podminky.urs.cz/item/CS_URS_2024_01/468031211</t>
  </si>
  <si>
    <t>Poznámka k položce:
Výměta položky vychází z průzkumu v terénu a z výkresů C2.1 a C2.2. Pozor, obrubníky nepoškodit, budou dále využity!</t>
  </si>
  <si>
    <t>120</t>
  </si>
  <si>
    <t>460912211</t>
  </si>
  <si>
    <t>Očištění vybouraných prvků z vozovek a chodníků obrubníků od spojovacího materiálu z jakéhokoliv lože, s odklizením a uložením na vzdálenost 10 m chodníkových</t>
  </si>
  <si>
    <t>-1265593566</t>
  </si>
  <si>
    <t>https://podminky.urs.cz/item/CS_URS_2024_01/460912211</t>
  </si>
  <si>
    <t>Poznámka k položce:
Očištění vybouraných chodníkových obrubníků.</t>
  </si>
  <si>
    <t>121</t>
  </si>
  <si>
    <t>460892221</t>
  </si>
  <si>
    <t>Osazení obrubníku se zřízením lože, s vyplněním a zatřením spár betonového chodníkového stojatého, do lože z betonu prostého</t>
  </si>
  <si>
    <t>75079787</t>
  </si>
  <si>
    <t>https://podminky.urs.cz/item/CS_URS_2024_01/460892221</t>
  </si>
  <si>
    <t>Poznámka k položce:
Budou použity stávající obrubníky. Položka zahrnuje m.j. dodání betonu C12/15.</t>
  </si>
  <si>
    <t>122</t>
  </si>
  <si>
    <t>59217016</t>
  </si>
  <si>
    <t>obrubník betonový chodníkový 1000x80x250mm</t>
  </si>
  <si>
    <t>2116600054</t>
  </si>
  <si>
    <t>Poznámka k položce:
Předpokládaná potřeba dodání 20% výměry rozebíraných obrubníků. Poznámka - před objednáním obrub ověřit v terénu skutečné rozměry stávajících obrubníků v konkrétních místech - nutno použít obrubníky stejných rozměrů!</t>
  </si>
  <si>
    <t>135*0,2</t>
  </si>
  <si>
    <t>123</t>
  </si>
  <si>
    <t>468031221</t>
  </si>
  <si>
    <t>Vytrhání obrub s odkopáním horniny a lože, s odhozením nebo naložením na dopravní prostředek stojatých silničních</t>
  </si>
  <si>
    <t>1840986577</t>
  </si>
  <si>
    <t>https://podminky.urs.cz/item/CS_URS_2024_01/468031221</t>
  </si>
  <si>
    <t>124</t>
  </si>
  <si>
    <t>460912111</t>
  </si>
  <si>
    <t>Očištění vybouraných prvků z vozovek a chodníků obrubníků od spojovacího materiálu z jakéhokoliv lože, s odklizením a uložením na vzdálenost 10 m silničních</t>
  </si>
  <si>
    <t>151690654</t>
  </si>
  <si>
    <t>https://podminky.urs.cz/item/CS_URS_2024_01/460912111</t>
  </si>
  <si>
    <t>Poznámka k položce:
Očištění vybouraných silničních obrubníků.</t>
  </si>
  <si>
    <t>125</t>
  </si>
  <si>
    <t>460891221</t>
  </si>
  <si>
    <t>Osazení obrubníku se zřízením lože, s vyplněním a zatřením spár betonového silničního stojatého, do lože z betonu prostého</t>
  </si>
  <si>
    <t>137719338</t>
  </si>
  <si>
    <t>https://podminky.urs.cz/item/CS_URS_2024_01/460891221</t>
  </si>
  <si>
    <t>126</t>
  </si>
  <si>
    <t>59217034</t>
  </si>
  <si>
    <t>obrubník silniční betonový 1000x150x300mm</t>
  </si>
  <si>
    <t>-997038870</t>
  </si>
  <si>
    <t>45*0,2</t>
  </si>
  <si>
    <t>127</t>
  </si>
  <si>
    <t>468021221</t>
  </si>
  <si>
    <t>Vytrhání dlažby včetně ručního rozebrání, vytřídění, odhozu na hromady nebo naložení na dopravní prostředek a očistění kostek nebo dlaždic z pískového podkladu z dlaždic zámkových, spáry nezalité</t>
  </si>
  <si>
    <t>1288999228</t>
  </si>
  <si>
    <t>https://podminky.urs.cz/item/CS_URS_2024_01/468021221</t>
  </si>
  <si>
    <t>Poznámka k položce:
Výměra položky vychází z výkresů C2.1, C2.2, D2.2 a z průzkumu v terénu.</t>
  </si>
  <si>
    <t>276*1,0+5*(2*1,0)+5*(2*2)+2*(2*3)</t>
  </si>
  <si>
    <t>112*1,0</t>
  </si>
  <si>
    <t>460911122</t>
  </si>
  <si>
    <t>Očištění vybouraných prvků z vozovek a chodníků kostek nebo dlaždic od spojovacího materiálu s původní výplní spár kamenivem, s odklizením a uložením na vzdálenost 3 m dlaždic betonových tvarovaných nebo zámkových</t>
  </si>
  <si>
    <t>-1642283633</t>
  </si>
  <si>
    <t>https://podminky.urs.cz/item/CS_URS_2024_01/460911122</t>
  </si>
  <si>
    <t>Poznámka k položce:
Výměra položky vychází z výměry položky 468021221.</t>
  </si>
  <si>
    <t>129</t>
  </si>
  <si>
    <t>460921222</t>
  </si>
  <si>
    <t>Vyspravení krytu po překopech kladení dlažby pro pokládání kabelů, včetně rozprostření, urovnání a zhutnění podkladu a provedení lože z kameniva těženého z dlaždic betonových tvarovaných nebo zámkových</t>
  </si>
  <si>
    <t>1334741690</t>
  </si>
  <si>
    <t>https://podminky.urs.cz/item/CS_URS_2024_01/460921222</t>
  </si>
  <si>
    <t>130</t>
  </si>
  <si>
    <t>31000010.21</t>
  </si>
  <si>
    <t>Betonová dlažba venkovní zámková, tl. 60 mm</t>
  </si>
  <si>
    <t>515935298</t>
  </si>
  <si>
    <t>Poznámka k položce:
Předpokládaná potřeba dodání nové dlažby pro 20% dotčeného dlážděného povrchu. Barva a tvar dlažby dle stávající dlažby. V ceně položky zahrnuta doprava na místo určení.</t>
  </si>
  <si>
    <t>(276*1,0+5*(2*1,0)+5*(2*2)+2*(2*3))*0,2</t>
  </si>
  <si>
    <t>131</t>
  </si>
  <si>
    <t>31000010.3</t>
  </si>
  <si>
    <t>Betonová dlažba venkovní zámková, tl. 80 mm</t>
  </si>
  <si>
    <t>-67231642</t>
  </si>
  <si>
    <t>Poznámka k položce:
Předpokládaná potřeba dodání nové dlažby pro 20% dotčeného povrchu. Barva a tvar dlažby dle stávající dlažby. V ceně položky zahrnuta doprava na místo určení.</t>
  </si>
  <si>
    <t>(112*1,0)*0,2</t>
  </si>
  <si>
    <t>132</t>
  </si>
  <si>
    <t>468021212</t>
  </si>
  <si>
    <t>Vytrhání dlažby včetně ručního rozebrání, vytřídění, odhozu na hromady nebo naložení na dopravní prostředek a očistění kostek nebo dlaždic z pískového podkladu z dlaždic betonových nebo keramických, spáry nezalité</t>
  </si>
  <si>
    <t>-949282268</t>
  </si>
  <si>
    <t>https://podminky.urs.cz/item/CS_URS_2024_01/468021212</t>
  </si>
  <si>
    <t>18*1,2</t>
  </si>
  <si>
    <t>133</t>
  </si>
  <si>
    <t>460911121</t>
  </si>
  <si>
    <t>Očištění vybouraných prvků z vozovek a chodníků kostek nebo dlaždic od spojovacího materiálu s původní výplní spár kamenivem, s odklizením a uložením na vzdálenost 3 m dlaždic betonových čtyřhranných</t>
  </si>
  <si>
    <t>1925534597</t>
  </si>
  <si>
    <t>https://podminky.urs.cz/item/CS_URS_2024_01/460911121</t>
  </si>
  <si>
    <t>Poznámka k položce:
Výměra položky vychází z výměry položky 468021212.</t>
  </si>
  <si>
    <t>134</t>
  </si>
  <si>
    <t>460921221</t>
  </si>
  <si>
    <t>Vyspravení krytu po překopech kladení dlažby pro pokládání kabelů, včetně rozprostření, urovnání a zhutnění podkladu a provedení lože z kameniva těženého z dlaždic betonových čtyřhranných</t>
  </si>
  <si>
    <t>688342031</t>
  </si>
  <si>
    <t>https://podminky.urs.cz/item/CS_URS_2024_01/460921221</t>
  </si>
  <si>
    <t>135</t>
  </si>
  <si>
    <t>31000010.1</t>
  </si>
  <si>
    <t>Betonová dlažba venkovní šedá 300x300 mm, tl. min. 37 mm</t>
  </si>
  <si>
    <t>-1794408110</t>
  </si>
  <si>
    <t>Poznámka k položce:
Předpokládaná potřeba dodání nové dlažby pro 50% dotčeného povrchu. Barva a tvar dlažby dle stávající dlažby. V ceně položky zahrnuta doprava na místo určení.</t>
  </si>
  <si>
    <t>(18*1,2)*0,5</t>
  </si>
  <si>
    <t>136</t>
  </si>
  <si>
    <t>468011122</t>
  </si>
  <si>
    <t>Odstranění podkladů nebo krytů komunikací včetně rozpojení na kusy a zarovnání styčné spáry z kameniva drceného, tloušťky přes 10 do 20 cm</t>
  </si>
  <si>
    <t>-113774761</t>
  </si>
  <si>
    <t>https://podminky.urs.cz/item/CS_URS_2024_01/468011122</t>
  </si>
  <si>
    <t>Poznámka k položce:
Výměra položky vychází z rozsahu prací ve stávajících površích s dlažbou - viz výkresy C2.1, C2.2 a průzkum v terénu.</t>
  </si>
  <si>
    <t>276*0,35+5*(2*0,35)+5*(2*2)+2*(2*3)</t>
  </si>
  <si>
    <t>112*0,35</t>
  </si>
  <si>
    <t>18*0,35</t>
  </si>
  <si>
    <t>137</t>
  </si>
  <si>
    <t>460871143</t>
  </si>
  <si>
    <t>Podklad vozovek a chodníků včetně rozprostření a úpravy ze štěrkodrti, včetně zhutnění, tloušťky přes 10 do 15 cm</t>
  </si>
  <si>
    <t>1848930271</t>
  </si>
  <si>
    <t>https://podminky.urs.cz/item/CS_URS_2024_01/460871143</t>
  </si>
  <si>
    <t>Poznámka k položce:
Obnovení podkladové vrstvy v dotčených stávajících površích s dlážděným povrchem. Výměra položky vychází z výměry položky č. 468011122.</t>
  </si>
  <si>
    <t>138</t>
  </si>
  <si>
    <t>468041122</t>
  </si>
  <si>
    <t>Řezání spár v podkladu nebo krytu živičném, tloušťky přes 5 do 10 cm</t>
  </si>
  <si>
    <t>-1930406368</t>
  </si>
  <si>
    <t>https://podminky.urs.cz/item/CS_URS_2024_01/468041122</t>
  </si>
  <si>
    <t>Poznámka k položce:
V místech výkopů v asfaltových površích v chodnících. Výměra položky vychází z výkresů C2.1, C2.2, D2.2 a z průzkumu v terénu.</t>
  </si>
  <si>
    <t>190*2+5*(2*2)+1*(2+3+2+3)+2*(2+2+2+2)</t>
  </si>
  <si>
    <t>139</t>
  </si>
  <si>
    <t>468011142</t>
  </si>
  <si>
    <t>Odstranění podkladů nebo krytů komunikací včetně rozpojení na kusy a zarovnání styčné spáry ze živice, tloušťky přes 5 do 10 cm</t>
  </si>
  <si>
    <t>1650618090</t>
  </si>
  <si>
    <t>https://podminky.urs.cz/item/CS_URS_2024_01/468011142</t>
  </si>
  <si>
    <t>Poznámka k položce:
Odstranění stávajících asfaltových povrchů v chodnících.Výměra položky vychází z výkresů C2.1, C2.2, D2.2 a z průzkumu v terénu.</t>
  </si>
  <si>
    <t>190*1,0+5*(2*1,0)+1*(2*3)+2*(2*2)</t>
  </si>
  <si>
    <t>140</t>
  </si>
  <si>
    <t>468041112</t>
  </si>
  <si>
    <t>Řezání spár v podkladu nebo krytu betonovém, hloubky přes 10 do 15 cm</t>
  </si>
  <si>
    <t>-1604339840</t>
  </si>
  <si>
    <t>https://podminky.urs.cz/item/CS_URS_2024_01/468041112</t>
  </si>
  <si>
    <t>141</t>
  </si>
  <si>
    <t>468011131</t>
  </si>
  <si>
    <t>Odstranění podkladů nebo krytů komunikací včetně rozpojení na kusy a zarovnání styčné spáry z betonu prostého, tloušťky do 15 cm</t>
  </si>
  <si>
    <t>-1710773539</t>
  </si>
  <si>
    <t>https://podminky.urs.cz/item/CS_URS_2024_01/468011131</t>
  </si>
  <si>
    <t>Poznámka k položce:
Odstranění stávajících betonových podkladů asfaltových chodníků. Výměra položky vychází z výkresů C2.1, C2.2 , D2.2 a z průzkumu v terénu.</t>
  </si>
  <si>
    <t>190*0,35+5*(2*0,35)+1*(3*2)+2*(2*2)</t>
  </si>
  <si>
    <t>460871172</t>
  </si>
  <si>
    <t>Podklad vozovek a chodníků včetně rozprostření a úpravy z betonu prostého, včetně rozprostření, tloušťky přes 10 do 15 cm</t>
  </si>
  <si>
    <t>-1843264520</t>
  </si>
  <si>
    <t>https://podminky.urs.cz/item/CS_URS_2024_01/460871172</t>
  </si>
  <si>
    <t>Poznámka k položce:
Výměra položky vychází z výměry položky 468011131.</t>
  </si>
  <si>
    <t>143</t>
  </si>
  <si>
    <t>460881211</t>
  </si>
  <si>
    <t>Kryt vozovek a chodníků z asfaltového betonu vrstva ložní, tloušťky 4 cm</t>
  </si>
  <si>
    <t>864673436</t>
  </si>
  <si>
    <t>https://podminky.urs.cz/item/CS_URS_2024_01/460881211</t>
  </si>
  <si>
    <t>Poznámka k položce:
Výměra položky vychází z výměry položky 468011142. Specifikace asfaltové směsi pro chodníky bude odsouhlasena správcem chodníků.</t>
  </si>
  <si>
    <t>144</t>
  </si>
  <si>
    <t>460881222</t>
  </si>
  <si>
    <t>Kryt vozovek a chodníků z asfaltového betonu vrstva obrusná, tloušťky 4 cm</t>
  </si>
  <si>
    <t>-793082754</t>
  </si>
  <si>
    <t>https://podminky.urs.cz/item/CS_URS_2024_01/460881222</t>
  </si>
  <si>
    <t>145</t>
  </si>
  <si>
    <t>468041123</t>
  </si>
  <si>
    <t>Řezání spár v podkladu nebo krytu živičném, tloušťky přes 10 do 15 cm</t>
  </si>
  <si>
    <t>-684195822</t>
  </si>
  <si>
    <t>https://podminky.urs.cz/item/CS_URS_2024_01/468041123</t>
  </si>
  <si>
    <t>Poznámka k položce:
V místech výkopů v asfaltových komunikacích, parkovištích nebo vjezdech. Výměra položky vychází z výkresů C2.1, C2.2, D2.2 a z průzkumu v terénu.</t>
  </si>
  <si>
    <t>248*2</t>
  </si>
  <si>
    <t>146</t>
  </si>
  <si>
    <t>468011143</t>
  </si>
  <si>
    <t>Odstranění podkladů nebo krytů komunikací včetně rozpojení na kusy a zarovnání styčné spáry ze živice, tloušťky přes 10 do 15 cm</t>
  </si>
  <si>
    <t>592520654</t>
  </si>
  <si>
    <t>https://podminky.urs.cz/item/CS_URS_2024_01/468011143</t>
  </si>
  <si>
    <t>Poznámka k položce:
Odstranění stávajících asfaltových povrchů v asfaltových komunikacích, parkovištích nebo vjezdech. Výměra položky vychází z výkresů C2.1, C2.2, D2.2 a z průzkumu v terénu.</t>
  </si>
  <si>
    <t>248*1,0</t>
  </si>
  <si>
    <t>147</t>
  </si>
  <si>
    <t>468011123</t>
  </si>
  <si>
    <t>Odstranění podkladů nebo krytů komunikací včetně rozpojení na kusy a zarovnání styčné spáry z kameniva drceného, tloušťky přes 20 do 30 cm</t>
  </si>
  <si>
    <t>1244044093</t>
  </si>
  <si>
    <t>https://podminky.urs.cz/item/CS_URS_2024_01/468011123</t>
  </si>
  <si>
    <t>Poznámka k položce:
Odstranění stávajících podkladových vrstev asfaltových komunikací, parkovišť a vjezdů. Výměra položky vychází z výkresů C2.1, C2.2, D2.2 a z průzkumu v terénu.</t>
  </si>
  <si>
    <t>248*0,35</t>
  </si>
  <si>
    <t>148</t>
  </si>
  <si>
    <t>460871155</t>
  </si>
  <si>
    <t>Podklad vozovek a chodníků včetně rozprostření a úpravy z kameniva drceného, včetně zhutnění, tloušťky přes 25 do 30 cm</t>
  </si>
  <si>
    <t>1453415841</t>
  </si>
  <si>
    <t>https://podminky.urs.cz/item/CS_URS_2024_01/460871155</t>
  </si>
  <si>
    <t>Poznámka k položce:
Výměra položky vychází z výměry položky č. 468011123.</t>
  </si>
  <si>
    <t>149</t>
  </si>
  <si>
    <t>460881214</t>
  </si>
  <si>
    <t>Kryt vozovek a chodníků z asfaltového betonu vrstva ložní, tloušťky 7 cm</t>
  </si>
  <si>
    <t>-681854332</t>
  </si>
  <si>
    <t>https://podminky.urs.cz/item/CS_URS_2024_01/460881214</t>
  </si>
  <si>
    <t>Poznámka k položce:
Výměra položky vychází z výměry položky č. 468011143.</t>
  </si>
  <si>
    <t>150</t>
  </si>
  <si>
    <t>460881223</t>
  </si>
  <si>
    <t>Kryt vozovek a chodníků z asfaltového betonu vrstva obrusná, tloušťky 5 cm</t>
  </si>
  <si>
    <t>-585430180</t>
  </si>
  <si>
    <t>https://podminky.urs.cz/item/CS_URS_2024_01/460881223</t>
  </si>
  <si>
    <t>151</t>
  </si>
  <si>
    <t>460371111</t>
  </si>
  <si>
    <t>Naložení výkopku ručně z hornin třídy těžitelnosti I skupiny 1 až 3</t>
  </si>
  <si>
    <t>-1077988982</t>
  </si>
  <si>
    <t>https://podminky.urs.cz/item/CS_URS_2024_01/460371111</t>
  </si>
  <si>
    <t xml:space="preserve">Poznámka k položce:
Naložení zeminy pro odvoz. Výměra položky vychází z výměr jednotlivých položek zemních prací.
</t>
  </si>
  <si>
    <t>"zemina"</t>
  </si>
  <si>
    <t>(48,649+48,649)-(42,349+42,349)+7,8+4,2</t>
  </si>
  <si>
    <t>2800*(0,35*0,02)+484*(0,35*0,3)+372*(0,35*0,5)</t>
  </si>
  <si>
    <t>152</t>
  </si>
  <si>
    <t>460341113</t>
  </si>
  <si>
    <t>Vodorovné přemístění (odvoz) horniny dopravními prostředky včetně složení, bez naložení a rozprostření jakékoliv třídy, na vzdálenost přes 500 do 1000 m</t>
  </si>
  <si>
    <t>-428324904</t>
  </si>
  <si>
    <t>https://podminky.urs.cz/item/CS_URS_2024_01/460341113</t>
  </si>
  <si>
    <t>Poznámka k položce:
Výměra položky vychází z výměry položky č. 460371111.</t>
  </si>
  <si>
    <t>153</t>
  </si>
  <si>
    <t>460341121</t>
  </si>
  <si>
    <t>Vodorovné přemístění (odvoz) horniny dopravními prostředky včetně složení, bez naložení a rozprostření jakékoliv třídy, na vzdálenost Příplatek k ceně -1113 za každých dalších i započatých 1000 m</t>
  </si>
  <si>
    <t>-655148676</t>
  </si>
  <si>
    <t>https://podminky.urs.cz/item/CS_URS_2024_01/460341121</t>
  </si>
  <si>
    <t xml:space="preserve">Poznámka k položce:
Odvoz na skládku do 15 km, tj. příplatek na 14 km (14 x 1000 m).
</t>
  </si>
  <si>
    <t>14*160,120</t>
  </si>
  <si>
    <t>154</t>
  </si>
  <si>
    <t>460371113</t>
  </si>
  <si>
    <t>Naložení výkopku ručně z hornin třídy těžitelnosti II skupiny 4 až 5</t>
  </si>
  <si>
    <t>-1260569631</t>
  </si>
  <si>
    <t>https://podminky.urs.cz/item/CS_URS_2024_01/460371113</t>
  </si>
  <si>
    <t>Poznámka k položce:
Naložení sutě, betonu, asfaltu a vybouraných hmot. Výměra položky vychází z výměr jednotlivých položek zemních prací.</t>
  </si>
  <si>
    <t>"beton"</t>
  </si>
  <si>
    <t>1,017+12*0,2+135*0,04+27*(1,0*0,08*0,25)+45*0,06+9*(1,0*0,15*0,3)+63,6*0,06+22,4*0,08+10,8*0,037+84,0*0,15</t>
  </si>
  <si>
    <t>"asfalt"</t>
  </si>
  <si>
    <t>214*0,08+248*0,12</t>
  </si>
  <si>
    <t>"směsný stavební odpad"</t>
  </si>
  <si>
    <t>2800*0,35*0,01+484*0,35*0,1+372*0,35*0,2+430*0,01+21,6*0,01+177,6*0,15+86,8*0,3</t>
  </si>
  <si>
    <t>155</t>
  </si>
  <si>
    <t>469972111</t>
  </si>
  <si>
    <t>Odvoz suti a vybouraných hmot odvoz suti a vybouraných hmot do 1 km</t>
  </si>
  <si>
    <t>-1788732702</t>
  </si>
  <si>
    <t>https://podminky.urs.cz/item/CS_URS_2024_01/469972111</t>
  </si>
  <si>
    <t>Poznámka k položce:
Výměra položky vychází z výměr jednotlivých položek zemních prací. a měrné hmotnosti materiálu.</t>
  </si>
  <si>
    <t>31,07*2,3+109,976*1,9+46,880*1,7</t>
  </si>
  <si>
    <t>156</t>
  </si>
  <si>
    <t>469972121</t>
  </si>
  <si>
    <t>Odvoz suti a vybouraných hmot odvoz suti a vybouraných hmot Příplatek k ceně za každý další i započatý 1 km</t>
  </si>
  <si>
    <t>139194552</t>
  </si>
  <si>
    <t>https://podminky.urs.cz/item/CS_URS_2024_01/469972121</t>
  </si>
  <si>
    <t>Poznámka k položce:
Odvoz na skládku do 15 km, tj. příplatek na 14 km (14 x 1000 m).</t>
  </si>
  <si>
    <t>360,111*14</t>
  </si>
  <si>
    <t>157</t>
  </si>
  <si>
    <t>460361121</t>
  </si>
  <si>
    <t>Poplatek (skládkovné) za uložení zeminy na recyklační skládce zatříděné do Katalogu odpadů pod kódem 17 05 04</t>
  </si>
  <si>
    <t>2082634468</t>
  </si>
  <si>
    <t>https://podminky.urs.cz/item/CS_URS_2024_01/460361121</t>
  </si>
  <si>
    <t>Poznámka k položce:
Hmotnost spočítána na základě zprůměrované měrné hmotnosti daného materiálu a jeho množství.</t>
  </si>
  <si>
    <t>160,120*1,8</t>
  </si>
  <si>
    <t>158</t>
  </si>
  <si>
    <t>469973120</t>
  </si>
  <si>
    <t>Poplatek za uložení stavebního odpadu (skládkovné) na recyklační skládce z prostého betonu zatříděného do Katalogu odpadů pod kódem 17 01 01</t>
  </si>
  <si>
    <t>1901295543</t>
  </si>
  <si>
    <t>https://podminky.urs.cz/item/CS_URS_2024_01/469973120</t>
  </si>
  <si>
    <t>31,070*2,3</t>
  </si>
  <si>
    <t>159</t>
  </si>
  <si>
    <t>469973124</t>
  </si>
  <si>
    <t>Poplatek za uložení stavebního odpadu (skládkovné) na recyklační skládce směsného stavebního a demoličního zatříděného do Katalogu odpadů pod kódem 17 09 04</t>
  </si>
  <si>
    <t>646672047</t>
  </si>
  <si>
    <t>https://podminky.urs.cz/item/CS_URS_2024_01/469973124</t>
  </si>
  <si>
    <t>109,976*1,9</t>
  </si>
  <si>
    <t>160</t>
  </si>
  <si>
    <t>469973125</t>
  </si>
  <si>
    <t>Poplatek za uložení stavebního odpadu (skládkovné) na recyklační skládce asfaltového bez obsahu dehtu zatříděného do Katalogu odpadů pod kódem 17 03 02</t>
  </si>
  <si>
    <t>-588662411</t>
  </si>
  <si>
    <t>https://podminky.urs.cz/item/CS_URS_2024_01/469973125</t>
  </si>
  <si>
    <t>46,880*1,7</t>
  </si>
  <si>
    <t>HZS</t>
  </si>
  <si>
    <t>Hodinové zúčtovací sazby</t>
  </si>
  <si>
    <t>161</t>
  </si>
  <si>
    <t>HZS-R1</t>
  </si>
  <si>
    <t>Revize elektro v rozsahu navržených úprav VO vč. provedení potřebných měření a vypracování kompletní revizní zprávy ve 4 výtiscích</t>
  </si>
  <si>
    <t>hod</t>
  </si>
  <si>
    <t>512</t>
  </si>
  <si>
    <t>715504277</t>
  </si>
  <si>
    <t>Poznámka k položce:
Rozsah vychází z rozsahu stavby a navrženého technického řešení (viz výkresy C2.1, C2.2 a D2.1).</t>
  </si>
  <si>
    <t>162</t>
  </si>
  <si>
    <t>HZS-R2</t>
  </si>
  <si>
    <t>Přepojení rozvodu VO, provizorní provoz, rozfázování, provedení provozních měření, oprava schéma v rozváděčích</t>
  </si>
  <si>
    <t>-1216699628</t>
  </si>
  <si>
    <t>Poznámka k položce:
Vychází z rozsahu prováděných úprav a navrženého technického řešení.</t>
  </si>
  <si>
    <t>163</t>
  </si>
  <si>
    <t>HZS-R3</t>
  </si>
  <si>
    <t>Jednání se správci cizích sítí a komunikací, s vlastníky dotčených nemovitostí</t>
  </si>
  <si>
    <t>hod.</t>
  </si>
  <si>
    <t>190057935</t>
  </si>
  <si>
    <t>Poznámka k položce:
Jedná se o jednání se správci inženýrských sítí či komunikací a vlastníky nemovitostí, projednání dotčení zařízení nebo vstupu na pozemek před zahájením stavby a předání zařízení nebo pozemku před dokončením stavby. Vychází z rozsahu stavby, vlastnictví dotčených parcel a navrženého technického řešení.</t>
  </si>
  <si>
    <t>02 - Kabeláž a zemní práce VO na ul. Borovského v Karviné - vedlejší rozpočtové náklady</t>
  </si>
  <si>
    <t>VRN - Vedlejší rozpočtové náklady</t>
  </si>
  <si>
    <t>VRN</t>
  </si>
  <si>
    <t>Vedlejší rozpočtové náklady</t>
  </si>
  <si>
    <t>VRN-R15.1</t>
  </si>
  <si>
    <t>Zajištění obnovení (prodloužení platnosti) vyjádření k projektové dokumentaci (viz dokladová část) a zajištění vytyčení všech dotčených inženýrských sítí v místech provádění zemních prací na místě jejich správci před zahájením prací včetně vyznačení trasy v terénu, úhrada souvisejících poplatků za jednotlivá vyjádření a za vytyčení sítí a dopravu na místo</t>
  </si>
  <si>
    <t>soubor</t>
  </si>
  <si>
    <t>1024</t>
  </si>
  <si>
    <t>-790399295</t>
  </si>
  <si>
    <t>Poznámka k položce:
Rozsah - viiz výkresová část a dokladová část dokumentace. Cena vychází z předpokládané časové náročnosti, hodinové sazby pracovníků zhotovitele a z ceníků příslušných prací jednotlivých správců sítí a poplatků za obnovení jednotlivých vyjádření.</t>
  </si>
  <si>
    <t>VRN-R12.1</t>
  </si>
  <si>
    <t>Geodetické práce - geodetické zaměření VO na podkladu katastrální mapy ve třech vyhotoveních vč. 3 ks CD (soubory ve formátech dgn, dxf nebo dwg)</t>
  </si>
  <si>
    <t>-1818162296</t>
  </si>
  <si>
    <t>Poznámka k položce:
Geodetické zaměření trasy VO včetně stožárů. Vychází z rozsahu prováděných úprav VO (cca 3,763 km trasy VO).</t>
  </si>
  <si>
    <t>VRN-R3</t>
  </si>
  <si>
    <t>Digitální fotodokumentace zařízení VO a otevřených výkopů pro potřeby správce VO (pasportizace a evidence zařízení VO) - 2 x CD</t>
  </si>
  <si>
    <t>1577773280</t>
  </si>
  <si>
    <t xml:space="preserve">Poznámka k položce:
Vychází z rozsahu prováděných úprav a navrženého technického řešení.
</t>
  </si>
  <si>
    <t>VRN-R17</t>
  </si>
  <si>
    <t>Digitální fotodokumentace (kamerová nahrávka) stavu dotčených komunikací a ploch v rozsahu stavby před zahájením stavby (1 x CD)</t>
  </si>
  <si>
    <t>-764913216</t>
  </si>
  <si>
    <t>VRN-R13</t>
  </si>
  <si>
    <t>Zajištění bezpečnosti a ochrany zdraví pracovníků na stavbě po dobu realizace stavby vč. zajištění návrhu opatření (plán BOZP), zajištění výkopů, zajištění průchodů chodců a průjezdu vozidel, zajištění povolení pro zvláštní užívání komunikací, úhrada správních poplatků a pronájmů souvisejících s realizací stavby a zajištěním souvisejících úkonů</t>
  </si>
  <si>
    <t>403444334</t>
  </si>
  <si>
    <t>Poznámka k položce:
Vychází z rozsahu úprav, navrženého technického řešení a podmínek správců komunikací .</t>
  </si>
  <si>
    <t>VRN-R16</t>
  </si>
  <si>
    <t>Provizorní dopravní značení a souvisejícící dopravní opatření včetně zajištění projektu, projednání a odsouhlasení</t>
  </si>
  <si>
    <t>-29069599</t>
  </si>
  <si>
    <t>Poznámka k položce:
Vychází z rozsahu prováděných úprav, délky dotčených komunikací a ceny za jednotku, která zohledňuje navržené technické řešení a místní podmínky.</t>
  </si>
  <si>
    <t>VRN-R16.1</t>
  </si>
  <si>
    <t>Zajištění dočasného přemístění zastávky MHD vč. projednání přemístění se zástupci ČSAD, PČR a SMK a úhrady nákladů souvisejících s přemístěním</t>
  </si>
  <si>
    <t>390670923</t>
  </si>
  <si>
    <t>Poznámka k položce:
Vychází z technického řešení stavby.</t>
  </si>
  <si>
    <t>VRN-R14</t>
  </si>
  <si>
    <t>Zajištění podkladů pro přejímací řízení zařízení VO včetně dodání dokumentace opravené dle skutečného provedení</t>
  </si>
  <si>
    <t>-1278272789</t>
  </si>
  <si>
    <t>Poznámka k položce:
Vychází z rozsahu prováděných úprav VO a z požadavků správce a vblastníka zařízení VO.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</si>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</sst>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84818232" TargetMode="External" /><Relationship Id="rId2" Type="http://schemas.openxmlformats.org/officeDocument/2006/relationships/hyperlink" Target="https://podminky.urs.cz/item/CS_URS_2024_01/184818233" TargetMode="External" /><Relationship Id="rId3" Type="http://schemas.openxmlformats.org/officeDocument/2006/relationships/hyperlink" Target="https://podminky.urs.cz/item/CS_URS_2024_01/112155315" TargetMode="External" /><Relationship Id="rId4" Type="http://schemas.openxmlformats.org/officeDocument/2006/relationships/hyperlink" Target="https://podminky.urs.cz/item/CS_URS_2024_01/573191111" TargetMode="External" /><Relationship Id="rId5" Type="http://schemas.openxmlformats.org/officeDocument/2006/relationships/hyperlink" Target="https://podminky.urs.cz/item/CS_URS_2024_01/573231106" TargetMode="External" /><Relationship Id="rId6" Type="http://schemas.openxmlformats.org/officeDocument/2006/relationships/hyperlink" Target="https://podminky.urs.cz/item/CS_URS_2024_01/628332111" TargetMode="External" /><Relationship Id="rId7" Type="http://schemas.openxmlformats.org/officeDocument/2006/relationships/hyperlink" Target="https://podminky.urs.cz/item/CS_URS_2024_01/628332121" TargetMode="External" /><Relationship Id="rId8" Type="http://schemas.openxmlformats.org/officeDocument/2006/relationships/hyperlink" Target="https://podminky.urs.cz/item/CS_URS_2024_01/919732211" TargetMode="External" /><Relationship Id="rId9" Type="http://schemas.openxmlformats.org/officeDocument/2006/relationships/hyperlink" Target="https://podminky.urs.cz/item/CS_URS_2024_01/998231311" TargetMode="External" /><Relationship Id="rId10" Type="http://schemas.openxmlformats.org/officeDocument/2006/relationships/hyperlink" Target="https://podminky.urs.cz/item/CS_URS_2024_01/998225111" TargetMode="External" /><Relationship Id="rId11" Type="http://schemas.openxmlformats.org/officeDocument/2006/relationships/hyperlink" Target="https://podminky.urs.cz/item/CS_URS_2024_01/998225194" TargetMode="External" /><Relationship Id="rId12" Type="http://schemas.openxmlformats.org/officeDocument/2006/relationships/hyperlink" Target="https://podminky.urs.cz/item/CS_URS_2024_01/998225195" TargetMode="External" /><Relationship Id="rId13" Type="http://schemas.openxmlformats.org/officeDocument/2006/relationships/hyperlink" Target="https://podminky.urs.cz/item/CS_URS_2024_01/741210001" TargetMode="External" /><Relationship Id="rId14" Type="http://schemas.openxmlformats.org/officeDocument/2006/relationships/hyperlink" Target="https://podminky.urs.cz/item/CS_URS_2024_01/741110002" TargetMode="External" /><Relationship Id="rId15" Type="http://schemas.openxmlformats.org/officeDocument/2006/relationships/hyperlink" Target="https://podminky.urs.cz/item/CS_URS_2024_01/218204125" TargetMode="External" /><Relationship Id="rId16" Type="http://schemas.openxmlformats.org/officeDocument/2006/relationships/hyperlink" Target="https://podminky.urs.cz/item/CS_URS_2024_01/218120102" TargetMode="External" /><Relationship Id="rId17" Type="http://schemas.openxmlformats.org/officeDocument/2006/relationships/hyperlink" Target="https://podminky.urs.cz/item/CS_URS_2024_01/218902013" TargetMode="External" /><Relationship Id="rId18" Type="http://schemas.openxmlformats.org/officeDocument/2006/relationships/hyperlink" Target="https://podminky.urs.cz/item/CS_URS_2024_01/210100152" TargetMode="External" /><Relationship Id="rId19" Type="http://schemas.openxmlformats.org/officeDocument/2006/relationships/hyperlink" Target="https://podminky.urs.cz/item/CS_URS_2024_01/218220302" TargetMode="External" /><Relationship Id="rId20" Type="http://schemas.openxmlformats.org/officeDocument/2006/relationships/hyperlink" Target="https://podminky.urs.cz/item/CS_URS_2024_01/218220001" TargetMode="External" /><Relationship Id="rId21" Type="http://schemas.openxmlformats.org/officeDocument/2006/relationships/hyperlink" Target="https://podminky.urs.cz/item/CS_URS_2024_01/218220020" TargetMode="External" /><Relationship Id="rId22" Type="http://schemas.openxmlformats.org/officeDocument/2006/relationships/hyperlink" Target="https://podminky.urs.cz/item/CS_URS_2024_01/210204125" TargetMode="External" /><Relationship Id="rId23" Type="http://schemas.openxmlformats.org/officeDocument/2006/relationships/hyperlink" Target="https://podminky.urs.cz/item/CS_URS_2024_01/210120102" TargetMode="External" /><Relationship Id="rId24" Type="http://schemas.openxmlformats.org/officeDocument/2006/relationships/hyperlink" Target="https://podminky.urs.cz/item/CS_URS_2024_01/210812063" TargetMode="External" /><Relationship Id="rId25" Type="http://schemas.openxmlformats.org/officeDocument/2006/relationships/hyperlink" Target="https://podminky.urs.cz/item/CS_URS_2024_01/210950201" TargetMode="External" /><Relationship Id="rId26" Type="http://schemas.openxmlformats.org/officeDocument/2006/relationships/hyperlink" Target="https://podminky.urs.cz/item/CS_URS_2024_01/210100258" TargetMode="External" /><Relationship Id="rId27" Type="http://schemas.openxmlformats.org/officeDocument/2006/relationships/hyperlink" Target="https://podminky.urs.cz/item/CS_URS_2024_01/210812035" TargetMode="External" /><Relationship Id="rId28" Type="http://schemas.openxmlformats.org/officeDocument/2006/relationships/hyperlink" Target="https://podminky.urs.cz/item/CS_URS_2024_01/210950202" TargetMode="External" /><Relationship Id="rId29" Type="http://schemas.openxmlformats.org/officeDocument/2006/relationships/hyperlink" Target="https://podminky.urs.cz/item/CS_URS_2024_01/210812051" TargetMode="External" /><Relationship Id="rId30" Type="http://schemas.openxmlformats.org/officeDocument/2006/relationships/hyperlink" Target="https://podminky.urs.cz/item/CS_URS_2024_01/210950203" TargetMode="External" /><Relationship Id="rId31" Type="http://schemas.openxmlformats.org/officeDocument/2006/relationships/hyperlink" Target="https://podminky.urs.cz/item/CS_URS_2024_01/210100151" TargetMode="External" /><Relationship Id="rId32" Type="http://schemas.openxmlformats.org/officeDocument/2006/relationships/hyperlink" Target="https://podminky.urs.cz/item/CS_URS_2024_01/210100253" TargetMode="External" /><Relationship Id="rId33" Type="http://schemas.openxmlformats.org/officeDocument/2006/relationships/hyperlink" Target="https://podminky.urs.cz/item/CS_URS_2024_01/210100003" TargetMode="External" /><Relationship Id="rId34" Type="http://schemas.openxmlformats.org/officeDocument/2006/relationships/hyperlink" Target="https://podminky.urs.cz/item/CS_URS_2024_01/210100005" TargetMode="External" /><Relationship Id="rId35" Type="http://schemas.openxmlformats.org/officeDocument/2006/relationships/hyperlink" Target="https://podminky.urs.cz/item/CS_URS_2024_01/210100006" TargetMode="External" /><Relationship Id="rId36" Type="http://schemas.openxmlformats.org/officeDocument/2006/relationships/hyperlink" Target="https://podminky.urs.cz/item/CS_URS_2024_01/210220002" TargetMode="External" /><Relationship Id="rId37" Type="http://schemas.openxmlformats.org/officeDocument/2006/relationships/hyperlink" Target="https://podminky.urs.cz/item/CS_URS_2024_01/210220022" TargetMode="External" /><Relationship Id="rId38" Type="http://schemas.openxmlformats.org/officeDocument/2006/relationships/hyperlink" Target="https://podminky.urs.cz/item/CS_URS_2024_01/210220302" TargetMode="External" /><Relationship Id="rId39" Type="http://schemas.openxmlformats.org/officeDocument/2006/relationships/hyperlink" Target="https://podminky.urs.cz/item/CS_URS_2024_01/210220301" TargetMode="External" /><Relationship Id="rId40" Type="http://schemas.openxmlformats.org/officeDocument/2006/relationships/hyperlink" Target="https://podminky.urs.cz/item/CS_URS_2024_01/210290891" TargetMode="External" /><Relationship Id="rId41" Type="http://schemas.openxmlformats.org/officeDocument/2006/relationships/hyperlink" Target="https://podminky.urs.cz/item/CS_URS_2024_01/210021017" TargetMode="External" /><Relationship Id="rId42" Type="http://schemas.openxmlformats.org/officeDocument/2006/relationships/hyperlink" Target="https://podminky.urs.cz/item/CS_URS_2024_01/460010024" TargetMode="External" /><Relationship Id="rId43" Type="http://schemas.openxmlformats.org/officeDocument/2006/relationships/hyperlink" Target="https://podminky.urs.cz/item/CS_URS_2024_01/460030025" TargetMode="External" /><Relationship Id="rId44" Type="http://schemas.openxmlformats.org/officeDocument/2006/relationships/hyperlink" Target="https://podminky.urs.cz/item/CS_URS_2024_01/468081413" TargetMode="External" /><Relationship Id="rId45" Type="http://schemas.openxmlformats.org/officeDocument/2006/relationships/hyperlink" Target="https://podminky.urs.cz/item/CS_URS_2024_01/468101131" TargetMode="External" /><Relationship Id="rId46" Type="http://schemas.openxmlformats.org/officeDocument/2006/relationships/hyperlink" Target="https://podminky.urs.cz/item/CS_URS_2024_01/468051121" TargetMode="External" /><Relationship Id="rId47" Type="http://schemas.openxmlformats.org/officeDocument/2006/relationships/hyperlink" Target="https://podminky.urs.cz/item/CS_URS_2024_01/460632114" TargetMode="External" /><Relationship Id="rId48" Type="http://schemas.openxmlformats.org/officeDocument/2006/relationships/hyperlink" Target="https://podminky.urs.cz/item/CS_URS_2024_01/460632214" TargetMode="External" /><Relationship Id="rId49" Type="http://schemas.openxmlformats.org/officeDocument/2006/relationships/hyperlink" Target="https://podminky.urs.cz/item/CS_URS_2024_01/460631212" TargetMode="External" /><Relationship Id="rId50" Type="http://schemas.openxmlformats.org/officeDocument/2006/relationships/hyperlink" Target="https://podminky.urs.cz/item/CS_URS_2024_01/460131113" TargetMode="External" /><Relationship Id="rId51" Type="http://schemas.openxmlformats.org/officeDocument/2006/relationships/hyperlink" Target="https://podminky.urs.cz/item/CS_URS_2024_01/460131114" TargetMode="External" /><Relationship Id="rId52" Type="http://schemas.openxmlformats.org/officeDocument/2006/relationships/hyperlink" Target="https://podminky.urs.cz/item/CS_URS_2024_01/460391123" TargetMode="External" /><Relationship Id="rId53" Type="http://schemas.openxmlformats.org/officeDocument/2006/relationships/hyperlink" Target="https://podminky.urs.cz/item/CS_URS_2024_01/460391124" TargetMode="External" /><Relationship Id="rId54" Type="http://schemas.openxmlformats.org/officeDocument/2006/relationships/hyperlink" Target="https://podminky.urs.cz/item/CS_URS_2024_01/460281113" TargetMode="External" /><Relationship Id="rId55" Type="http://schemas.openxmlformats.org/officeDocument/2006/relationships/hyperlink" Target="https://podminky.urs.cz/item/CS_URS_2024_01/460281123" TargetMode="External" /><Relationship Id="rId56" Type="http://schemas.openxmlformats.org/officeDocument/2006/relationships/hyperlink" Target="https://podminky.urs.cz/item/CS_URS_2024_01/460641125" TargetMode="External" /><Relationship Id="rId57" Type="http://schemas.openxmlformats.org/officeDocument/2006/relationships/hyperlink" Target="https://podminky.urs.cz/item/CS_URS_2024_01/460641411" TargetMode="External" /><Relationship Id="rId58" Type="http://schemas.openxmlformats.org/officeDocument/2006/relationships/hyperlink" Target="https://podminky.urs.cz/item/CS_URS_2024_01/460641412" TargetMode="External" /><Relationship Id="rId59" Type="http://schemas.openxmlformats.org/officeDocument/2006/relationships/hyperlink" Target="https://podminky.urs.cz/item/CS_URS_2024_01/460242211" TargetMode="External" /><Relationship Id="rId60" Type="http://schemas.openxmlformats.org/officeDocument/2006/relationships/hyperlink" Target="https://podminky.urs.cz/item/CS_URS_2024_01/460762111" TargetMode="External" /><Relationship Id="rId61" Type="http://schemas.openxmlformats.org/officeDocument/2006/relationships/hyperlink" Target="https://podminky.urs.cz/item/CS_URS_2024_01/460161143" TargetMode="External" /><Relationship Id="rId62" Type="http://schemas.openxmlformats.org/officeDocument/2006/relationships/hyperlink" Target="https://podminky.urs.cz/item/CS_URS_2024_01/460161142" TargetMode="External" /><Relationship Id="rId63" Type="http://schemas.openxmlformats.org/officeDocument/2006/relationships/hyperlink" Target="https://podminky.urs.cz/item/CS_URS_2024_01/460431133" TargetMode="External" /><Relationship Id="rId64" Type="http://schemas.openxmlformats.org/officeDocument/2006/relationships/hyperlink" Target="https://podminky.urs.cz/item/CS_URS_2024_01/460431132" TargetMode="External" /><Relationship Id="rId65" Type="http://schemas.openxmlformats.org/officeDocument/2006/relationships/hyperlink" Target="https://podminky.urs.cz/item/CS_URS_2024_01/460161133" TargetMode="External" /><Relationship Id="rId66" Type="http://schemas.openxmlformats.org/officeDocument/2006/relationships/hyperlink" Target="https://podminky.urs.cz/item/CS_URS_2024_01/460161132" TargetMode="External" /><Relationship Id="rId67" Type="http://schemas.openxmlformats.org/officeDocument/2006/relationships/hyperlink" Target="https://podminky.urs.cz/item/CS_URS_2024_01/460661111" TargetMode="External" /><Relationship Id="rId68" Type="http://schemas.openxmlformats.org/officeDocument/2006/relationships/hyperlink" Target="https://podminky.urs.cz/item/CS_URS_2024_01/460431122" TargetMode="External" /><Relationship Id="rId69" Type="http://schemas.openxmlformats.org/officeDocument/2006/relationships/hyperlink" Target="https://podminky.urs.cz/item/CS_URS_2024_01/460161163" TargetMode="External" /><Relationship Id="rId70" Type="http://schemas.openxmlformats.org/officeDocument/2006/relationships/hyperlink" Target="https://podminky.urs.cz/item/CS_URS_2024_01/460161162" TargetMode="External" /><Relationship Id="rId71" Type="http://schemas.openxmlformats.org/officeDocument/2006/relationships/hyperlink" Target="https://podminky.urs.cz/item/CS_URS_2024_01/460431152" TargetMode="External" /><Relationship Id="rId72" Type="http://schemas.openxmlformats.org/officeDocument/2006/relationships/hyperlink" Target="https://podminky.urs.cz/item/CS_URS_2024_01/460641113" TargetMode="External" /><Relationship Id="rId73" Type="http://schemas.openxmlformats.org/officeDocument/2006/relationships/hyperlink" Target="https://podminky.urs.cz/item/CS_URS_2024_01/460791212" TargetMode="External" /><Relationship Id="rId74" Type="http://schemas.openxmlformats.org/officeDocument/2006/relationships/hyperlink" Target="https://podminky.urs.cz/item/CS_URS_2024_01/460791213" TargetMode="External" /><Relationship Id="rId75" Type="http://schemas.openxmlformats.org/officeDocument/2006/relationships/hyperlink" Target="https://podminky.urs.cz/item/CS_URS_2024_01/460671113" TargetMode="External" /><Relationship Id="rId76" Type="http://schemas.openxmlformats.org/officeDocument/2006/relationships/hyperlink" Target="https://podminky.urs.cz/item/CS_URS_2024_01/460030015" TargetMode="External" /><Relationship Id="rId77" Type="http://schemas.openxmlformats.org/officeDocument/2006/relationships/hyperlink" Target="https://podminky.urs.cz/item/CS_URS_2024_01/460581131" TargetMode="External" /><Relationship Id="rId78" Type="http://schemas.openxmlformats.org/officeDocument/2006/relationships/hyperlink" Target="https://podminky.urs.cz/item/CS_URS_2024_01/460581121" TargetMode="External" /><Relationship Id="rId79" Type="http://schemas.openxmlformats.org/officeDocument/2006/relationships/hyperlink" Target="https://podminky.urs.cz/item/CS_URS_2024_01/468041113" TargetMode="External" /><Relationship Id="rId80" Type="http://schemas.openxmlformats.org/officeDocument/2006/relationships/hyperlink" Target="https://podminky.urs.cz/item/CS_URS_2024_01/468011132" TargetMode="External" /><Relationship Id="rId81" Type="http://schemas.openxmlformats.org/officeDocument/2006/relationships/hyperlink" Target="https://podminky.urs.cz/item/CS_URS_2024_01/460881114" TargetMode="External" /><Relationship Id="rId82" Type="http://schemas.openxmlformats.org/officeDocument/2006/relationships/hyperlink" Target="https://podminky.urs.cz/item/CS_URS_2024_01/468031211" TargetMode="External" /><Relationship Id="rId83" Type="http://schemas.openxmlformats.org/officeDocument/2006/relationships/hyperlink" Target="https://podminky.urs.cz/item/CS_URS_2024_01/460912211" TargetMode="External" /><Relationship Id="rId84" Type="http://schemas.openxmlformats.org/officeDocument/2006/relationships/hyperlink" Target="https://podminky.urs.cz/item/CS_URS_2024_01/460892221" TargetMode="External" /><Relationship Id="rId85" Type="http://schemas.openxmlformats.org/officeDocument/2006/relationships/hyperlink" Target="https://podminky.urs.cz/item/CS_URS_2024_01/468031221" TargetMode="External" /><Relationship Id="rId86" Type="http://schemas.openxmlformats.org/officeDocument/2006/relationships/hyperlink" Target="https://podminky.urs.cz/item/CS_URS_2024_01/460912111" TargetMode="External" /><Relationship Id="rId87" Type="http://schemas.openxmlformats.org/officeDocument/2006/relationships/hyperlink" Target="https://podminky.urs.cz/item/CS_URS_2024_01/460891221" TargetMode="External" /><Relationship Id="rId88" Type="http://schemas.openxmlformats.org/officeDocument/2006/relationships/hyperlink" Target="https://podminky.urs.cz/item/CS_URS_2024_01/468021221" TargetMode="External" /><Relationship Id="rId89" Type="http://schemas.openxmlformats.org/officeDocument/2006/relationships/hyperlink" Target="https://podminky.urs.cz/item/CS_URS_2024_01/460911122" TargetMode="External" /><Relationship Id="rId90" Type="http://schemas.openxmlformats.org/officeDocument/2006/relationships/hyperlink" Target="https://podminky.urs.cz/item/CS_URS_2024_01/460921222" TargetMode="External" /><Relationship Id="rId91" Type="http://schemas.openxmlformats.org/officeDocument/2006/relationships/hyperlink" Target="https://podminky.urs.cz/item/CS_URS_2024_01/468021212" TargetMode="External" /><Relationship Id="rId92" Type="http://schemas.openxmlformats.org/officeDocument/2006/relationships/hyperlink" Target="https://podminky.urs.cz/item/CS_URS_2024_01/460911121" TargetMode="External" /><Relationship Id="rId93" Type="http://schemas.openxmlformats.org/officeDocument/2006/relationships/hyperlink" Target="https://podminky.urs.cz/item/CS_URS_2024_01/460921221" TargetMode="External" /><Relationship Id="rId94" Type="http://schemas.openxmlformats.org/officeDocument/2006/relationships/hyperlink" Target="https://podminky.urs.cz/item/CS_URS_2024_01/468011122" TargetMode="External" /><Relationship Id="rId95" Type="http://schemas.openxmlformats.org/officeDocument/2006/relationships/hyperlink" Target="https://podminky.urs.cz/item/CS_URS_2024_01/460871143" TargetMode="External" /><Relationship Id="rId96" Type="http://schemas.openxmlformats.org/officeDocument/2006/relationships/hyperlink" Target="https://podminky.urs.cz/item/CS_URS_2024_01/468041122" TargetMode="External" /><Relationship Id="rId97" Type="http://schemas.openxmlformats.org/officeDocument/2006/relationships/hyperlink" Target="https://podminky.urs.cz/item/CS_URS_2024_01/468011142" TargetMode="External" /><Relationship Id="rId98" Type="http://schemas.openxmlformats.org/officeDocument/2006/relationships/hyperlink" Target="https://podminky.urs.cz/item/CS_URS_2024_01/468041112" TargetMode="External" /><Relationship Id="rId99" Type="http://schemas.openxmlformats.org/officeDocument/2006/relationships/hyperlink" Target="https://podminky.urs.cz/item/CS_URS_2024_01/468011131" TargetMode="External" /><Relationship Id="rId100" Type="http://schemas.openxmlformats.org/officeDocument/2006/relationships/hyperlink" Target="https://podminky.urs.cz/item/CS_URS_2024_01/460871172" TargetMode="External" /><Relationship Id="rId101" Type="http://schemas.openxmlformats.org/officeDocument/2006/relationships/hyperlink" Target="https://podminky.urs.cz/item/CS_URS_2024_01/460881211" TargetMode="External" /><Relationship Id="rId102" Type="http://schemas.openxmlformats.org/officeDocument/2006/relationships/hyperlink" Target="https://podminky.urs.cz/item/CS_URS_2024_01/460881222" TargetMode="External" /><Relationship Id="rId103" Type="http://schemas.openxmlformats.org/officeDocument/2006/relationships/hyperlink" Target="https://podminky.urs.cz/item/CS_URS_2024_01/468041123" TargetMode="External" /><Relationship Id="rId104" Type="http://schemas.openxmlformats.org/officeDocument/2006/relationships/hyperlink" Target="https://podminky.urs.cz/item/CS_URS_2024_01/468011143" TargetMode="External" /><Relationship Id="rId105" Type="http://schemas.openxmlformats.org/officeDocument/2006/relationships/hyperlink" Target="https://podminky.urs.cz/item/CS_URS_2024_01/468011123" TargetMode="External" /><Relationship Id="rId106" Type="http://schemas.openxmlformats.org/officeDocument/2006/relationships/hyperlink" Target="https://podminky.urs.cz/item/CS_URS_2024_01/460871155" TargetMode="External" /><Relationship Id="rId107" Type="http://schemas.openxmlformats.org/officeDocument/2006/relationships/hyperlink" Target="https://podminky.urs.cz/item/CS_URS_2024_01/460881214" TargetMode="External" /><Relationship Id="rId108" Type="http://schemas.openxmlformats.org/officeDocument/2006/relationships/hyperlink" Target="https://podminky.urs.cz/item/CS_URS_2024_01/460881223" TargetMode="External" /><Relationship Id="rId109" Type="http://schemas.openxmlformats.org/officeDocument/2006/relationships/hyperlink" Target="https://podminky.urs.cz/item/CS_URS_2024_01/460371111" TargetMode="External" /><Relationship Id="rId110" Type="http://schemas.openxmlformats.org/officeDocument/2006/relationships/hyperlink" Target="https://podminky.urs.cz/item/CS_URS_2024_01/460341113" TargetMode="External" /><Relationship Id="rId111" Type="http://schemas.openxmlformats.org/officeDocument/2006/relationships/hyperlink" Target="https://podminky.urs.cz/item/CS_URS_2024_01/460341121" TargetMode="External" /><Relationship Id="rId112" Type="http://schemas.openxmlformats.org/officeDocument/2006/relationships/hyperlink" Target="https://podminky.urs.cz/item/CS_URS_2024_01/460371113" TargetMode="External" /><Relationship Id="rId113" Type="http://schemas.openxmlformats.org/officeDocument/2006/relationships/hyperlink" Target="https://podminky.urs.cz/item/CS_URS_2024_01/469972111" TargetMode="External" /><Relationship Id="rId114" Type="http://schemas.openxmlformats.org/officeDocument/2006/relationships/hyperlink" Target="https://podminky.urs.cz/item/CS_URS_2024_01/469972121" TargetMode="External" /><Relationship Id="rId115" Type="http://schemas.openxmlformats.org/officeDocument/2006/relationships/hyperlink" Target="https://podminky.urs.cz/item/CS_URS_2024_01/460361121" TargetMode="External" /><Relationship Id="rId116" Type="http://schemas.openxmlformats.org/officeDocument/2006/relationships/hyperlink" Target="https://podminky.urs.cz/item/CS_URS_2024_01/469973120" TargetMode="External" /><Relationship Id="rId117" Type="http://schemas.openxmlformats.org/officeDocument/2006/relationships/hyperlink" Target="https://podminky.urs.cz/item/CS_URS_2024_01/469973124" TargetMode="External" /><Relationship Id="rId118" Type="http://schemas.openxmlformats.org/officeDocument/2006/relationships/hyperlink" Target="https://podminky.urs.cz/item/CS_URS_2024_01/469973125" TargetMode="External" /><Relationship Id="rId11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pans="2:71" s="1" customFormat="1" ht="29.25" customHeight="1">
      <c r="B9" s="23"/>
      <c r="C9" s="24"/>
      <c r="D9" s="28" t="s">
        <v>26</v>
      </c>
      <c r="E9" s="24"/>
      <c r="F9" s="24"/>
      <c r="G9" s="24"/>
      <c r="H9" s="24"/>
      <c r="I9" s="24"/>
      <c r="J9" s="24"/>
      <c r="K9" s="36" t="s">
        <v>27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8" t="s">
        <v>28</v>
      </c>
      <c r="AL9" s="24"/>
      <c r="AM9" s="24"/>
      <c r="AN9" s="36" t="s">
        <v>29</v>
      </c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30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31</v>
      </c>
      <c r="AL10" s="24"/>
      <c r="AM10" s="24"/>
      <c r="AN10" s="29" t="s">
        <v>32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33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34</v>
      </c>
      <c r="AL11" s="24"/>
      <c r="AM11" s="24"/>
      <c r="AN11" s="29" t="s">
        <v>35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36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31</v>
      </c>
      <c r="AL13" s="24"/>
      <c r="AM13" s="24"/>
      <c r="AN13" s="37" t="s">
        <v>37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7" t="s">
        <v>37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4" t="s">
        <v>34</v>
      </c>
      <c r="AL14" s="24"/>
      <c r="AM14" s="24"/>
      <c r="AN14" s="37" t="s">
        <v>37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38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31</v>
      </c>
      <c r="AL16" s="24"/>
      <c r="AM16" s="24"/>
      <c r="AN16" s="29" t="s">
        <v>39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40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34</v>
      </c>
      <c r="AL17" s="24"/>
      <c r="AM17" s="24"/>
      <c r="AN17" s="29" t="s">
        <v>41</v>
      </c>
      <c r="AO17" s="24"/>
      <c r="AP17" s="24"/>
      <c r="AQ17" s="24"/>
      <c r="AR17" s="22"/>
      <c r="BE17" s="33"/>
      <c r="BS17" s="19" t="s">
        <v>42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43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31</v>
      </c>
      <c r="AL19" s="24"/>
      <c r="AM19" s="24"/>
      <c r="AN19" s="29" t="s">
        <v>39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40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34</v>
      </c>
      <c r="AL20" s="24"/>
      <c r="AM20" s="24"/>
      <c r="AN20" s="29" t="s">
        <v>41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44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9" t="s">
        <v>45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4"/>
      <c r="AQ25" s="24"/>
      <c r="AR25" s="22"/>
      <c r="BE25" s="33"/>
    </row>
    <row r="26" spans="1:57" s="2" customFormat="1" ht="25.9" customHeight="1">
      <c r="A26" s="41"/>
      <c r="B26" s="42"/>
      <c r="C26" s="43"/>
      <c r="D26" s="44" t="s">
        <v>46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3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3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47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48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49</v>
      </c>
      <c r="AL28" s="48"/>
      <c r="AM28" s="48"/>
      <c r="AN28" s="48"/>
      <c r="AO28" s="48"/>
      <c r="AP28" s="43"/>
      <c r="AQ28" s="43"/>
      <c r="AR28" s="47"/>
      <c r="BE28" s="33"/>
    </row>
    <row r="29" spans="1:57" s="3" customFormat="1" ht="14.4" customHeight="1">
      <c r="A29" s="3"/>
      <c r="B29" s="49"/>
      <c r="C29" s="50"/>
      <c r="D29" s="34" t="s">
        <v>50</v>
      </c>
      <c r="E29" s="50"/>
      <c r="F29" s="34" t="s">
        <v>51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4" t="s">
        <v>52</v>
      </c>
      <c r="G30" s="50"/>
      <c r="H30" s="50"/>
      <c r="I30" s="50"/>
      <c r="J30" s="50"/>
      <c r="K30" s="50"/>
      <c r="L30" s="51">
        <v>0.12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4" t="s">
        <v>53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4" t="s">
        <v>54</v>
      </c>
      <c r="G32" s="50"/>
      <c r="H32" s="50"/>
      <c r="I32" s="50"/>
      <c r="J32" s="50"/>
      <c r="K32" s="50"/>
      <c r="L32" s="51">
        <v>0.12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4" t="s">
        <v>55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56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57</v>
      </c>
      <c r="U35" s="57"/>
      <c r="V35" s="57"/>
      <c r="W35" s="57"/>
      <c r="X35" s="59" t="s">
        <v>58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5" t="s">
        <v>59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4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VO-1202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Kabeláž a zemní práce VO na ul. Borovského v Karviné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4" t="s">
        <v>22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Karviná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4" t="s">
        <v>24</v>
      </c>
      <c r="AJ47" s="43"/>
      <c r="AK47" s="43"/>
      <c r="AL47" s="43"/>
      <c r="AM47" s="75" t="str">
        <f>IF(AN8="","",AN8)</f>
        <v>3. 4. 2024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15.15" customHeight="1">
      <c r="A49" s="41"/>
      <c r="B49" s="42"/>
      <c r="C49" s="34" t="s">
        <v>30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>Technické služby Karviná, a.s.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4" t="s">
        <v>38</v>
      </c>
      <c r="AJ49" s="43"/>
      <c r="AK49" s="43"/>
      <c r="AL49" s="43"/>
      <c r="AM49" s="76" t="str">
        <f>IF(E17="","",E17)</f>
        <v>PTD Muchová, s.r.o.</v>
      </c>
      <c r="AN49" s="67"/>
      <c r="AO49" s="67"/>
      <c r="AP49" s="67"/>
      <c r="AQ49" s="43"/>
      <c r="AR49" s="47"/>
      <c r="AS49" s="77" t="s">
        <v>60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15.15" customHeight="1">
      <c r="A50" s="41"/>
      <c r="B50" s="42"/>
      <c r="C50" s="34" t="s">
        <v>36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4" t="s">
        <v>43</v>
      </c>
      <c r="AJ50" s="43"/>
      <c r="AK50" s="43"/>
      <c r="AL50" s="43"/>
      <c r="AM50" s="76" t="str">
        <f>IF(E20="","",E20)</f>
        <v>PTD Muchová, s.r.o.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61</v>
      </c>
      <c r="D52" s="90"/>
      <c r="E52" s="90"/>
      <c r="F52" s="90"/>
      <c r="G52" s="90"/>
      <c r="H52" s="91"/>
      <c r="I52" s="92" t="s">
        <v>62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63</v>
      </c>
      <c r="AH52" s="90"/>
      <c r="AI52" s="90"/>
      <c r="AJ52" s="90"/>
      <c r="AK52" s="90"/>
      <c r="AL52" s="90"/>
      <c r="AM52" s="90"/>
      <c r="AN52" s="92" t="s">
        <v>64</v>
      </c>
      <c r="AO52" s="90"/>
      <c r="AP52" s="90"/>
      <c r="AQ52" s="94" t="s">
        <v>65</v>
      </c>
      <c r="AR52" s="47"/>
      <c r="AS52" s="95" t="s">
        <v>66</v>
      </c>
      <c r="AT52" s="96" t="s">
        <v>67</v>
      </c>
      <c r="AU52" s="96" t="s">
        <v>68</v>
      </c>
      <c r="AV52" s="96" t="s">
        <v>69</v>
      </c>
      <c r="AW52" s="96" t="s">
        <v>70</v>
      </c>
      <c r="AX52" s="96" t="s">
        <v>71</v>
      </c>
      <c r="AY52" s="96" t="s">
        <v>72</v>
      </c>
      <c r="AZ52" s="96" t="s">
        <v>73</v>
      </c>
      <c r="BA52" s="96" t="s">
        <v>74</v>
      </c>
      <c r="BB52" s="96" t="s">
        <v>75</v>
      </c>
      <c r="BC52" s="96" t="s">
        <v>76</v>
      </c>
      <c r="BD52" s="97" t="s">
        <v>77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78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ROUND(SUM(AG55:AG56),2)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79</v>
      </c>
      <c r="AR54" s="107"/>
      <c r="AS54" s="108">
        <f>ROUND(SUM(AS55:AS56),2)</f>
        <v>0</v>
      </c>
      <c r="AT54" s="109">
        <f>ROUND(SUM(AV54:AW54),2)</f>
        <v>0</v>
      </c>
      <c r="AU54" s="110">
        <f>ROUND(SUM(AU55:AU56),5)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ROUND(SUM(AZ55:AZ56),2)</f>
        <v>0</v>
      </c>
      <c r="BA54" s="109">
        <f>ROUND(SUM(BA55:BA56),2)</f>
        <v>0</v>
      </c>
      <c r="BB54" s="109">
        <f>ROUND(SUM(BB55:BB56),2)</f>
        <v>0</v>
      </c>
      <c r="BC54" s="109">
        <f>ROUND(SUM(BC55:BC56),2)</f>
        <v>0</v>
      </c>
      <c r="BD54" s="111">
        <f>ROUND(SUM(BD55:BD56),2)</f>
        <v>0</v>
      </c>
      <c r="BE54" s="6"/>
      <c r="BS54" s="112" t="s">
        <v>80</v>
      </c>
      <c r="BT54" s="112" t="s">
        <v>81</v>
      </c>
      <c r="BU54" s="113" t="s">
        <v>82</v>
      </c>
      <c r="BV54" s="112" t="s">
        <v>83</v>
      </c>
      <c r="BW54" s="112" t="s">
        <v>5</v>
      </c>
      <c r="BX54" s="112" t="s">
        <v>84</v>
      </c>
      <c r="CL54" s="112" t="s">
        <v>19</v>
      </c>
    </row>
    <row r="55" spans="1:91" s="7" customFormat="1" ht="24.75" customHeight="1">
      <c r="A55" s="114" t="s">
        <v>85</v>
      </c>
      <c r="B55" s="115"/>
      <c r="C55" s="116"/>
      <c r="D55" s="117" t="s">
        <v>86</v>
      </c>
      <c r="E55" s="117"/>
      <c r="F55" s="117"/>
      <c r="G55" s="117"/>
      <c r="H55" s="117"/>
      <c r="I55" s="118"/>
      <c r="J55" s="117" t="s">
        <v>17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'01 - Kabeláž a zemní prác...'!J30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87</v>
      </c>
      <c r="AR55" s="121"/>
      <c r="AS55" s="122">
        <v>0</v>
      </c>
      <c r="AT55" s="123">
        <f>ROUND(SUM(AV55:AW55),2)</f>
        <v>0</v>
      </c>
      <c r="AU55" s="124">
        <f>'01 - Kabeláž a zemní prác...'!P91</f>
        <v>0</v>
      </c>
      <c r="AV55" s="123">
        <f>'01 - Kabeláž a zemní prác...'!J33</f>
        <v>0</v>
      </c>
      <c r="AW55" s="123">
        <f>'01 - Kabeláž a zemní prác...'!J34</f>
        <v>0</v>
      </c>
      <c r="AX55" s="123">
        <f>'01 - Kabeláž a zemní prác...'!J35</f>
        <v>0</v>
      </c>
      <c r="AY55" s="123">
        <f>'01 - Kabeláž a zemní prác...'!J36</f>
        <v>0</v>
      </c>
      <c r="AZ55" s="123">
        <f>'01 - Kabeláž a zemní prác...'!F33</f>
        <v>0</v>
      </c>
      <c r="BA55" s="123">
        <f>'01 - Kabeláž a zemní prác...'!F34</f>
        <v>0</v>
      </c>
      <c r="BB55" s="123">
        <f>'01 - Kabeláž a zemní prác...'!F35</f>
        <v>0</v>
      </c>
      <c r="BC55" s="123">
        <f>'01 - Kabeláž a zemní prác...'!F36</f>
        <v>0</v>
      </c>
      <c r="BD55" s="125">
        <f>'01 - Kabeláž a zemní prác...'!F37</f>
        <v>0</v>
      </c>
      <c r="BE55" s="7"/>
      <c r="BT55" s="126" t="s">
        <v>88</v>
      </c>
      <c r="BV55" s="126" t="s">
        <v>83</v>
      </c>
      <c r="BW55" s="126" t="s">
        <v>89</v>
      </c>
      <c r="BX55" s="126" t="s">
        <v>5</v>
      </c>
      <c r="CL55" s="126" t="s">
        <v>19</v>
      </c>
      <c r="CM55" s="126" t="s">
        <v>90</v>
      </c>
    </row>
    <row r="56" spans="1:91" s="7" customFormat="1" ht="37.5" customHeight="1">
      <c r="A56" s="114" t="s">
        <v>85</v>
      </c>
      <c r="B56" s="115"/>
      <c r="C56" s="116"/>
      <c r="D56" s="117" t="s">
        <v>91</v>
      </c>
      <c r="E56" s="117"/>
      <c r="F56" s="117"/>
      <c r="G56" s="117"/>
      <c r="H56" s="117"/>
      <c r="I56" s="118"/>
      <c r="J56" s="117" t="s">
        <v>92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'02 - Kabeláž a zemní prác...'!J30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93</v>
      </c>
      <c r="AR56" s="121"/>
      <c r="AS56" s="127">
        <v>0</v>
      </c>
      <c r="AT56" s="128">
        <f>ROUND(SUM(AV56:AW56),2)</f>
        <v>0</v>
      </c>
      <c r="AU56" s="129">
        <f>'02 - Kabeláž a zemní prác...'!P80</f>
        <v>0</v>
      </c>
      <c r="AV56" s="128">
        <f>'02 - Kabeláž a zemní prác...'!J33</f>
        <v>0</v>
      </c>
      <c r="AW56" s="128">
        <f>'02 - Kabeláž a zemní prác...'!J34</f>
        <v>0</v>
      </c>
      <c r="AX56" s="128">
        <f>'02 - Kabeláž a zemní prác...'!J35</f>
        <v>0</v>
      </c>
      <c r="AY56" s="128">
        <f>'02 - Kabeláž a zemní prác...'!J36</f>
        <v>0</v>
      </c>
      <c r="AZ56" s="128">
        <f>'02 - Kabeláž a zemní prác...'!F33</f>
        <v>0</v>
      </c>
      <c r="BA56" s="128">
        <f>'02 - Kabeláž a zemní prác...'!F34</f>
        <v>0</v>
      </c>
      <c r="BB56" s="128">
        <f>'02 - Kabeláž a zemní prác...'!F35</f>
        <v>0</v>
      </c>
      <c r="BC56" s="128">
        <f>'02 - Kabeláž a zemní prác...'!F36</f>
        <v>0</v>
      </c>
      <c r="BD56" s="130">
        <f>'02 - Kabeláž a zemní prác...'!F37</f>
        <v>0</v>
      </c>
      <c r="BE56" s="7"/>
      <c r="BT56" s="126" t="s">
        <v>88</v>
      </c>
      <c r="BV56" s="126" t="s">
        <v>83</v>
      </c>
      <c r="BW56" s="126" t="s">
        <v>94</v>
      </c>
      <c r="BX56" s="126" t="s">
        <v>5</v>
      </c>
      <c r="CL56" s="126" t="s">
        <v>19</v>
      </c>
      <c r="CM56" s="126" t="s">
        <v>90</v>
      </c>
    </row>
    <row r="57" spans="1:57" s="2" customFormat="1" ht="30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7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s="2" customFormat="1" ht="6.95" customHeight="1">
      <c r="A58" s="41"/>
      <c r="B58" s="6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47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01 - Kabeláž a zemní prác...'!C2" display="/"/>
    <hyperlink ref="A56" location="'02 - Kabeláž a zemní prác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90</v>
      </c>
    </row>
    <row r="4" spans="2:46" s="1" customFormat="1" ht="24.95" customHeight="1">
      <c r="B4" s="22"/>
      <c r="D4" s="133" t="s">
        <v>95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Kabeláž a zemní práce VO na ul. Borovského v Karviné</v>
      </c>
      <c r="F7" s="135"/>
      <c r="G7" s="135"/>
      <c r="H7" s="135"/>
      <c r="L7" s="22"/>
    </row>
    <row r="8" spans="1:31" s="2" customFormat="1" ht="12" customHeight="1">
      <c r="A8" s="41"/>
      <c r="B8" s="47"/>
      <c r="C8" s="41"/>
      <c r="D8" s="135" t="s">
        <v>96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97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21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22</v>
      </c>
      <c r="E12" s="41"/>
      <c r="F12" s="139" t="s">
        <v>23</v>
      </c>
      <c r="G12" s="41"/>
      <c r="H12" s="41"/>
      <c r="I12" s="135" t="s">
        <v>24</v>
      </c>
      <c r="J12" s="140" t="str">
        <f>'Rekapitulace stavby'!AN8</f>
        <v>3. 4. 2024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21.8" customHeight="1">
      <c r="A13" s="41"/>
      <c r="B13" s="47"/>
      <c r="C13" s="41"/>
      <c r="D13" s="141" t="s">
        <v>26</v>
      </c>
      <c r="E13" s="41"/>
      <c r="F13" s="142" t="s">
        <v>27</v>
      </c>
      <c r="G13" s="41"/>
      <c r="H13" s="41"/>
      <c r="I13" s="141" t="s">
        <v>28</v>
      </c>
      <c r="J13" s="142" t="s">
        <v>29</v>
      </c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30</v>
      </c>
      <c r="E14" s="41"/>
      <c r="F14" s="41"/>
      <c r="G14" s="41"/>
      <c r="H14" s="41"/>
      <c r="I14" s="135" t="s">
        <v>31</v>
      </c>
      <c r="J14" s="139" t="s">
        <v>32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33</v>
      </c>
      <c r="F15" s="41"/>
      <c r="G15" s="41"/>
      <c r="H15" s="41"/>
      <c r="I15" s="135" t="s">
        <v>34</v>
      </c>
      <c r="J15" s="139" t="s">
        <v>35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36</v>
      </c>
      <c r="E17" s="41"/>
      <c r="F17" s="41"/>
      <c r="G17" s="41"/>
      <c r="H17" s="41"/>
      <c r="I17" s="135" t="s">
        <v>31</v>
      </c>
      <c r="J17" s="35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9"/>
      <c r="G18" s="139"/>
      <c r="H18" s="139"/>
      <c r="I18" s="135" t="s">
        <v>34</v>
      </c>
      <c r="J18" s="35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38</v>
      </c>
      <c r="E20" s="41"/>
      <c r="F20" s="41"/>
      <c r="G20" s="41"/>
      <c r="H20" s="41"/>
      <c r="I20" s="135" t="s">
        <v>31</v>
      </c>
      <c r="J20" s="139" t="s">
        <v>39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40</v>
      </c>
      <c r="F21" s="41"/>
      <c r="G21" s="41"/>
      <c r="H21" s="41"/>
      <c r="I21" s="135" t="s">
        <v>34</v>
      </c>
      <c r="J21" s="139" t="s">
        <v>41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43</v>
      </c>
      <c r="E23" s="41"/>
      <c r="F23" s="41"/>
      <c r="G23" s="41"/>
      <c r="H23" s="41"/>
      <c r="I23" s="135" t="s">
        <v>31</v>
      </c>
      <c r="J23" s="139" t="s">
        <v>39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40</v>
      </c>
      <c r="F24" s="41"/>
      <c r="G24" s="41"/>
      <c r="H24" s="41"/>
      <c r="I24" s="135" t="s">
        <v>34</v>
      </c>
      <c r="J24" s="139" t="s">
        <v>41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44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3"/>
      <c r="B27" s="144"/>
      <c r="C27" s="143"/>
      <c r="D27" s="143"/>
      <c r="E27" s="145" t="s">
        <v>79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7"/>
      <c r="E29" s="147"/>
      <c r="F29" s="147"/>
      <c r="G29" s="147"/>
      <c r="H29" s="147"/>
      <c r="I29" s="147"/>
      <c r="J29" s="147"/>
      <c r="K29" s="147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8" t="s">
        <v>46</v>
      </c>
      <c r="E30" s="41"/>
      <c r="F30" s="41"/>
      <c r="G30" s="41"/>
      <c r="H30" s="41"/>
      <c r="I30" s="41"/>
      <c r="J30" s="149">
        <f>ROUND(J91,2)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7"/>
      <c r="E31" s="147"/>
      <c r="F31" s="147"/>
      <c r="G31" s="147"/>
      <c r="H31" s="147"/>
      <c r="I31" s="147"/>
      <c r="J31" s="147"/>
      <c r="K31" s="147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0" t="s">
        <v>48</v>
      </c>
      <c r="G32" s="41"/>
      <c r="H32" s="41"/>
      <c r="I32" s="150" t="s">
        <v>47</v>
      </c>
      <c r="J32" s="150" t="s">
        <v>49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1" t="s">
        <v>50</v>
      </c>
      <c r="E33" s="135" t="s">
        <v>51</v>
      </c>
      <c r="F33" s="152">
        <f>ROUND((SUM(BE91:BE706)),2)</f>
        <v>0</v>
      </c>
      <c r="G33" s="41"/>
      <c r="H33" s="41"/>
      <c r="I33" s="153">
        <v>0.21</v>
      </c>
      <c r="J33" s="152">
        <f>ROUND(((SUM(BE91:BE706))*I33),2)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52</v>
      </c>
      <c r="F34" s="152">
        <f>ROUND((SUM(BF91:BF706)),2)</f>
        <v>0</v>
      </c>
      <c r="G34" s="41"/>
      <c r="H34" s="41"/>
      <c r="I34" s="153">
        <v>0.12</v>
      </c>
      <c r="J34" s="152">
        <f>ROUND(((SUM(BF91:BF706))*I34),2)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53</v>
      </c>
      <c r="F35" s="152">
        <f>ROUND((SUM(BG91:BG706)),2)</f>
        <v>0</v>
      </c>
      <c r="G35" s="41"/>
      <c r="H35" s="41"/>
      <c r="I35" s="153">
        <v>0.21</v>
      </c>
      <c r="J35" s="152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54</v>
      </c>
      <c r="F36" s="152">
        <f>ROUND((SUM(BH91:BH706)),2)</f>
        <v>0</v>
      </c>
      <c r="G36" s="41"/>
      <c r="H36" s="41"/>
      <c r="I36" s="153">
        <v>0.12</v>
      </c>
      <c r="J36" s="152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55</v>
      </c>
      <c r="F37" s="152">
        <f>ROUND((SUM(BI91:BI706)),2)</f>
        <v>0</v>
      </c>
      <c r="G37" s="41"/>
      <c r="H37" s="41"/>
      <c r="I37" s="153">
        <v>0</v>
      </c>
      <c r="J37" s="152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4"/>
      <c r="D39" s="155" t="s">
        <v>56</v>
      </c>
      <c r="E39" s="156"/>
      <c r="F39" s="156"/>
      <c r="G39" s="157" t="s">
        <v>57</v>
      </c>
      <c r="H39" s="158" t="s">
        <v>58</v>
      </c>
      <c r="I39" s="156"/>
      <c r="J39" s="159">
        <f>SUM(J30:J37)</f>
        <v>0</v>
      </c>
      <c r="K39" s="160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1"/>
      <c r="C40" s="162"/>
      <c r="D40" s="162"/>
      <c r="E40" s="162"/>
      <c r="F40" s="162"/>
      <c r="G40" s="162"/>
      <c r="H40" s="162"/>
      <c r="I40" s="162"/>
      <c r="J40" s="162"/>
      <c r="K40" s="162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98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5" t="str">
        <f>E7</f>
        <v>Kabeláž a zemní práce VO na ul. Borovského v Karviné</v>
      </c>
      <c r="F48" s="34"/>
      <c r="G48" s="34"/>
      <c r="H48" s="34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96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01 - Kabeláž a zemní práce VO na ul. Borovského v Karviné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22</v>
      </c>
      <c r="D52" s="43"/>
      <c r="E52" s="43"/>
      <c r="F52" s="29" t="str">
        <f>F12</f>
        <v>Karviná</v>
      </c>
      <c r="G52" s="43"/>
      <c r="H52" s="43"/>
      <c r="I52" s="34" t="s">
        <v>24</v>
      </c>
      <c r="J52" s="75" t="str">
        <f>IF(J12="","",J12)</f>
        <v>3. 4. 2024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4" t="s">
        <v>30</v>
      </c>
      <c r="D54" s="43"/>
      <c r="E54" s="43"/>
      <c r="F54" s="29" t="str">
        <f>E15</f>
        <v>Technické služby Karviná, a.s.</v>
      </c>
      <c r="G54" s="43"/>
      <c r="H54" s="43"/>
      <c r="I54" s="34" t="s">
        <v>38</v>
      </c>
      <c r="J54" s="39" t="str">
        <f>E21</f>
        <v>PTD Muchová, s.r.o.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34" t="s">
        <v>43</v>
      </c>
      <c r="J55" s="39" t="str">
        <f>E24</f>
        <v>PTD Muchová, s.r.o.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6" t="s">
        <v>99</v>
      </c>
      <c r="D57" s="167"/>
      <c r="E57" s="167"/>
      <c r="F57" s="167"/>
      <c r="G57" s="167"/>
      <c r="H57" s="167"/>
      <c r="I57" s="167"/>
      <c r="J57" s="168" t="s">
        <v>100</v>
      </c>
      <c r="K57" s="167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9" t="s">
        <v>78</v>
      </c>
      <c r="D59" s="43"/>
      <c r="E59" s="43"/>
      <c r="F59" s="43"/>
      <c r="G59" s="43"/>
      <c r="H59" s="43"/>
      <c r="I59" s="43"/>
      <c r="J59" s="105">
        <f>J91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101</v>
      </c>
    </row>
    <row r="60" spans="1:31" s="9" customFormat="1" ht="24.95" customHeight="1">
      <c r="A60" s="9"/>
      <c r="B60" s="170"/>
      <c r="C60" s="171"/>
      <c r="D60" s="172" t="s">
        <v>102</v>
      </c>
      <c r="E60" s="173"/>
      <c r="F60" s="173"/>
      <c r="G60" s="173"/>
      <c r="H60" s="173"/>
      <c r="I60" s="173"/>
      <c r="J60" s="174">
        <f>J92</f>
        <v>0</v>
      </c>
      <c r="K60" s="171"/>
      <c r="L60" s="17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6"/>
      <c r="C61" s="177"/>
      <c r="D61" s="178" t="s">
        <v>103</v>
      </c>
      <c r="E61" s="179"/>
      <c r="F61" s="179"/>
      <c r="G61" s="179"/>
      <c r="H61" s="179"/>
      <c r="I61" s="179"/>
      <c r="J61" s="180">
        <f>J93</f>
        <v>0</v>
      </c>
      <c r="K61" s="177"/>
      <c r="L61" s="18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6"/>
      <c r="C62" s="177"/>
      <c r="D62" s="178" t="s">
        <v>104</v>
      </c>
      <c r="E62" s="179"/>
      <c r="F62" s="179"/>
      <c r="G62" s="179"/>
      <c r="H62" s="179"/>
      <c r="I62" s="179"/>
      <c r="J62" s="180">
        <f>J103</f>
        <v>0</v>
      </c>
      <c r="K62" s="177"/>
      <c r="L62" s="18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6"/>
      <c r="C63" s="177"/>
      <c r="D63" s="178" t="s">
        <v>105</v>
      </c>
      <c r="E63" s="179"/>
      <c r="F63" s="179"/>
      <c r="G63" s="179"/>
      <c r="H63" s="179"/>
      <c r="I63" s="179"/>
      <c r="J63" s="180">
        <f>J112</f>
        <v>0</v>
      </c>
      <c r="K63" s="177"/>
      <c r="L63" s="18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6"/>
      <c r="C64" s="177"/>
      <c r="D64" s="178" t="s">
        <v>106</v>
      </c>
      <c r="E64" s="179"/>
      <c r="F64" s="179"/>
      <c r="G64" s="179"/>
      <c r="H64" s="179"/>
      <c r="I64" s="179"/>
      <c r="J64" s="180">
        <f>J122</f>
        <v>0</v>
      </c>
      <c r="K64" s="177"/>
      <c r="L64" s="18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6"/>
      <c r="C65" s="177"/>
      <c r="D65" s="178" t="s">
        <v>107</v>
      </c>
      <c r="E65" s="179"/>
      <c r="F65" s="179"/>
      <c r="G65" s="179"/>
      <c r="H65" s="179"/>
      <c r="I65" s="179"/>
      <c r="J65" s="180">
        <f>J127</f>
        <v>0</v>
      </c>
      <c r="K65" s="177"/>
      <c r="L65" s="18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0"/>
      <c r="C66" s="171"/>
      <c r="D66" s="172" t="s">
        <v>108</v>
      </c>
      <c r="E66" s="173"/>
      <c r="F66" s="173"/>
      <c r="G66" s="173"/>
      <c r="H66" s="173"/>
      <c r="I66" s="173"/>
      <c r="J66" s="174">
        <f>J146</f>
        <v>0</v>
      </c>
      <c r="K66" s="171"/>
      <c r="L66" s="175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6"/>
      <c r="C67" s="177"/>
      <c r="D67" s="178" t="s">
        <v>109</v>
      </c>
      <c r="E67" s="179"/>
      <c r="F67" s="179"/>
      <c r="G67" s="179"/>
      <c r="H67" s="179"/>
      <c r="I67" s="179"/>
      <c r="J67" s="180">
        <f>J147</f>
        <v>0</v>
      </c>
      <c r="K67" s="177"/>
      <c r="L67" s="18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70"/>
      <c r="C68" s="171"/>
      <c r="D68" s="172" t="s">
        <v>110</v>
      </c>
      <c r="E68" s="173"/>
      <c r="F68" s="173"/>
      <c r="G68" s="173"/>
      <c r="H68" s="173"/>
      <c r="I68" s="173"/>
      <c r="J68" s="174">
        <f>J167</f>
        <v>0</v>
      </c>
      <c r="K68" s="171"/>
      <c r="L68" s="17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6"/>
      <c r="C69" s="177"/>
      <c r="D69" s="178" t="s">
        <v>111</v>
      </c>
      <c r="E69" s="179"/>
      <c r="F69" s="179"/>
      <c r="G69" s="179"/>
      <c r="H69" s="179"/>
      <c r="I69" s="179"/>
      <c r="J69" s="180">
        <f>J168</f>
        <v>0</v>
      </c>
      <c r="K69" s="177"/>
      <c r="L69" s="18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6"/>
      <c r="C70" s="177"/>
      <c r="D70" s="178" t="s">
        <v>112</v>
      </c>
      <c r="E70" s="179"/>
      <c r="F70" s="179"/>
      <c r="G70" s="179"/>
      <c r="H70" s="179"/>
      <c r="I70" s="179"/>
      <c r="J70" s="180">
        <f>J330</f>
        <v>0</v>
      </c>
      <c r="K70" s="177"/>
      <c r="L70" s="18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70"/>
      <c r="C71" s="171"/>
      <c r="D71" s="172" t="s">
        <v>113</v>
      </c>
      <c r="E71" s="173"/>
      <c r="F71" s="173"/>
      <c r="G71" s="173"/>
      <c r="H71" s="173"/>
      <c r="I71" s="173"/>
      <c r="J71" s="174">
        <f>J700</f>
        <v>0</v>
      </c>
      <c r="K71" s="171"/>
      <c r="L71" s="175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2" customFormat="1" ht="21.8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6.95" customHeight="1">
      <c r="A73" s="41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7" spans="1:31" s="2" customFormat="1" ht="6.95" customHeight="1">
      <c r="A77" s="41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24.95" customHeight="1">
      <c r="A78" s="41"/>
      <c r="B78" s="42"/>
      <c r="C78" s="25" t="s">
        <v>114</v>
      </c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4" t="s">
        <v>16</v>
      </c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6.5" customHeight="1">
      <c r="A81" s="41"/>
      <c r="B81" s="42"/>
      <c r="C81" s="43"/>
      <c r="D81" s="43"/>
      <c r="E81" s="165" t="str">
        <f>E7</f>
        <v>Kabeláž a zemní práce VO na ul. Borovského v Karviné</v>
      </c>
      <c r="F81" s="34"/>
      <c r="G81" s="34"/>
      <c r="H81" s="34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4" t="s">
        <v>96</v>
      </c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6.5" customHeight="1">
      <c r="A83" s="41"/>
      <c r="B83" s="42"/>
      <c r="C83" s="43"/>
      <c r="D83" s="43"/>
      <c r="E83" s="72" t="str">
        <f>E9</f>
        <v>01 - Kabeláž a zemní práce VO na ul. Borovského v Karviné</v>
      </c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6.95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2" customHeight="1">
      <c r="A85" s="41"/>
      <c r="B85" s="42"/>
      <c r="C85" s="34" t="s">
        <v>22</v>
      </c>
      <c r="D85" s="43"/>
      <c r="E85" s="43"/>
      <c r="F85" s="29" t="str">
        <f>F12</f>
        <v>Karviná</v>
      </c>
      <c r="G85" s="43"/>
      <c r="H85" s="43"/>
      <c r="I85" s="34" t="s">
        <v>24</v>
      </c>
      <c r="J85" s="75" t="str">
        <f>IF(J12="","",J12)</f>
        <v>3. 4. 2024</v>
      </c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6.95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5.15" customHeight="1">
      <c r="A87" s="41"/>
      <c r="B87" s="42"/>
      <c r="C87" s="34" t="s">
        <v>30</v>
      </c>
      <c r="D87" s="43"/>
      <c r="E87" s="43"/>
      <c r="F87" s="29" t="str">
        <f>E15</f>
        <v>Technické služby Karviná, a.s.</v>
      </c>
      <c r="G87" s="43"/>
      <c r="H87" s="43"/>
      <c r="I87" s="34" t="s">
        <v>38</v>
      </c>
      <c r="J87" s="39" t="str">
        <f>E21</f>
        <v>PTD Muchová, s.r.o.</v>
      </c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5.15" customHeight="1">
      <c r="A88" s="41"/>
      <c r="B88" s="42"/>
      <c r="C88" s="34" t="s">
        <v>36</v>
      </c>
      <c r="D88" s="43"/>
      <c r="E88" s="43"/>
      <c r="F88" s="29" t="str">
        <f>IF(E18="","",E18)</f>
        <v>Vyplň údaj</v>
      </c>
      <c r="G88" s="43"/>
      <c r="H88" s="43"/>
      <c r="I88" s="34" t="s">
        <v>43</v>
      </c>
      <c r="J88" s="39" t="str">
        <f>E24</f>
        <v>PTD Muchová, s.r.o.</v>
      </c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0.3" customHeight="1">
      <c r="A89" s="41"/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13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11" customFormat="1" ht="29.25" customHeight="1">
      <c r="A90" s="182"/>
      <c r="B90" s="183"/>
      <c r="C90" s="184" t="s">
        <v>115</v>
      </c>
      <c r="D90" s="185" t="s">
        <v>65</v>
      </c>
      <c r="E90" s="185" t="s">
        <v>61</v>
      </c>
      <c r="F90" s="185" t="s">
        <v>62</v>
      </c>
      <c r="G90" s="185" t="s">
        <v>116</v>
      </c>
      <c r="H90" s="185" t="s">
        <v>117</v>
      </c>
      <c r="I90" s="185" t="s">
        <v>118</v>
      </c>
      <c r="J90" s="185" t="s">
        <v>100</v>
      </c>
      <c r="K90" s="186" t="s">
        <v>119</v>
      </c>
      <c r="L90" s="187"/>
      <c r="M90" s="95" t="s">
        <v>79</v>
      </c>
      <c r="N90" s="96" t="s">
        <v>50</v>
      </c>
      <c r="O90" s="96" t="s">
        <v>120</v>
      </c>
      <c r="P90" s="96" t="s">
        <v>121</v>
      </c>
      <c r="Q90" s="96" t="s">
        <v>122</v>
      </c>
      <c r="R90" s="96" t="s">
        <v>123</v>
      </c>
      <c r="S90" s="96" t="s">
        <v>124</v>
      </c>
      <c r="T90" s="97" t="s">
        <v>125</v>
      </c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</row>
    <row r="91" spans="1:63" s="2" customFormat="1" ht="22.8" customHeight="1">
      <c r="A91" s="41"/>
      <c r="B91" s="42"/>
      <c r="C91" s="102" t="s">
        <v>126</v>
      </c>
      <c r="D91" s="43"/>
      <c r="E91" s="43"/>
      <c r="F91" s="43"/>
      <c r="G91" s="43"/>
      <c r="H91" s="43"/>
      <c r="I91" s="43"/>
      <c r="J91" s="188">
        <f>BK91</f>
        <v>0</v>
      </c>
      <c r="K91" s="43"/>
      <c r="L91" s="47"/>
      <c r="M91" s="98"/>
      <c r="N91" s="189"/>
      <c r="O91" s="99"/>
      <c r="P91" s="190">
        <f>P92+P146+P167+P700</f>
        <v>0</v>
      </c>
      <c r="Q91" s="99"/>
      <c r="R91" s="190">
        <f>R92+R146+R167+R700</f>
        <v>792.8369406500001</v>
      </c>
      <c r="S91" s="99"/>
      <c r="T91" s="191">
        <f>T92+T146+T167+T700</f>
        <v>401.44440000000003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19" t="s">
        <v>80</v>
      </c>
      <c r="AU91" s="19" t="s">
        <v>101</v>
      </c>
      <c r="BK91" s="192">
        <f>BK92+BK146+BK167+BK700</f>
        <v>0</v>
      </c>
    </row>
    <row r="92" spans="1:63" s="12" customFormat="1" ht="25.9" customHeight="1">
      <c r="A92" s="12"/>
      <c r="B92" s="193"/>
      <c r="C92" s="194"/>
      <c r="D92" s="195" t="s">
        <v>80</v>
      </c>
      <c r="E92" s="196" t="s">
        <v>127</v>
      </c>
      <c r="F92" s="196" t="s">
        <v>128</v>
      </c>
      <c r="G92" s="194"/>
      <c r="H92" s="194"/>
      <c r="I92" s="197"/>
      <c r="J92" s="198">
        <f>BK92</f>
        <v>0</v>
      </c>
      <c r="K92" s="194"/>
      <c r="L92" s="199"/>
      <c r="M92" s="200"/>
      <c r="N92" s="201"/>
      <c r="O92" s="201"/>
      <c r="P92" s="202">
        <f>P93+P103+P112+P122+P127</f>
        <v>0</v>
      </c>
      <c r="Q92" s="201"/>
      <c r="R92" s="202">
        <f>R93+R103+R112+R122+R127</f>
        <v>2.8735399999999998</v>
      </c>
      <c r="S92" s="201"/>
      <c r="T92" s="203">
        <f>T93+T103+T112+T122+T127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4" t="s">
        <v>88</v>
      </c>
      <c r="AT92" s="205" t="s">
        <v>80</v>
      </c>
      <c r="AU92" s="205" t="s">
        <v>81</v>
      </c>
      <c r="AY92" s="204" t="s">
        <v>129</v>
      </c>
      <c r="BK92" s="206">
        <f>BK93+BK103+BK112+BK122+BK127</f>
        <v>0</v>
      </c>
    </row>
    <row r="93" spans="1:63" s="12" customFormat="1" ht="22.8" customHeight="1">
      <c r="A93" s="12"/>
      <c r="B93" s="193"/>
      <c r="C93" s="194"/>
      <c r="D93" s="195" t="s">
        <v>80</v>
      </c>
      <c r="E93" s="207" t="s">
        <v>88</v>
      </c>
      <c r="F93" s="207" t="s">
        <v>130</v>
      </c>
      <c r="G93" s="194"/>
      <c r="H93" s="194"/>
      <c r="I93" s="197"/>
      <c r="J93" s="208">
        <f>BK93</f>
        <v>0</v>
      </c>
      <c r="K93" s="194"/>
      <c r="L93" s="199"/>
      <c r="M93" s="200"/>
      <c r="N93" s="201"/>
      <c r="O93" s="201"/>
      <c r="P93" s="202">
        <f>SUM(P94:P102)</f>
        <v>0</v>
      </c>
      <c r="Q93" s="201"/>
      <c r="R93" s="202">
        <f>SUM(R94:R102)</f>
        <v>1.86172</v>
      </c>
      <c r="S93" s="201"/>
      <c r="T93" s="203">
        <f>SUM(T94:T102)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4" t="s">
        <v>88</v>
      </c>
      <c r="AT93" s="205" t="s">
        <v>80</v>
      </c>
      <c r="AU93" s="205" t="s">
        <v>88</v>
      </c>
      <c r="AY93" s="204" t="s">
        <v>129</v>
      </c>
      <c r="BK93" s="206">
        <f>SUM(BK94:BK102)</f>
        <v>0</v>
      </c>
    </row>
    <row r="94" spans="1:65" s="2" customFormat="1" ht="24.15" customHeight="1">
      <c r="A94" s="41"/>
      <c r="B94" s="42"/>
      <c r="C94" s="209" t="s">
        <v>88</v>
      </c>
      <c r="D94" s="209" t="s">
        <v>131</v>
      </c>
      <c r="E94" s="210" t="s">
        <v>132</v>
      </c>
      <c r="F94" s="211" t="s">
        <v>133</v>
      </c>
      <c r="G94" s="212" t="s">
        <v>134</v>
      </c>
      <c r="H94" s="213">
        <v>55</v>
      </c>
      <c r="I94" s="214"/>
      <c r="J94" s="215">
        <f>ROUND(I94*H94,2)</f>
        <v>0</v>
      </c>
      <c r="K94" s="211" t="s">
        <v>135</v>
      </c>
      <c r="L94" s="47"/>
      <c r="M94" s="216" t="s">
        <v>79</v>
      </c>
      <c r="N94" s="217" t="s">
        <v>51</v>
      </c>
      <c r="O94" s="87"/>
      <c r="P94" s="218">
        <f>O94*H94</f>
        <v>0</v>
      </c>
      <c r="Q94" s="218">
        <v>0.02135</v>
      </c>
      <c r="R94" s="218">
        <f>Q94*H94</f>
        <v>1.17425</v>
      </c>
      <c r="S94" s="218">
        <v>0</v>
      </c>
      <c r="T94" s="219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0" t="s">
        <v>136</v>
      </c>
      <c r="AT94" s="220" t="s">
        <v>131</v>
      </c>
      <c r="AU94" s="220" t="s">
        <v>90</v>
      </c>
      <c r="AY94" s="19" t="s">
        <v>129</v>
      </c>
      <c r="BE94" s="221">
        <f>IF(N94="základní",J94,0)</f>
        <v>0</v>
      </c>
      <c r="BF94" s="221">
        <f>IF(N94="snížená",J94,0)</f>
        <v>0</v>
      </c>
      <c r="BG94" s="221">
        <f>IF(N94="zákl. přenesená",J94,0)</f>
        <v>0</v>
      </c>
      <c r="BH94" s="221">
        <f>IF(N94="sníž. přenesená",J94,0)</f>
        <v>0</v>
      </c>
      <c r="BI94" s="221">
        <f>IF(N94="nulová",J94,0)</f>
        <v>0</v>
      </c>
      <c r="BJ94" s="19" t="s">
        <v>88</v>
      </c>
      <c r="BK94" s="221">
        <f>ROUND(I94*H94,2)</f>
        <v>0</v>
      </c>
      <c r="BL94" s="19" t="s">
        <v>136</v>
      </c>
      <c r="BM94" s="220" t="s">
        <v>137</v>
      </c>
    </row>
    <row r="95" spans="1:47" s="2" customFormat="1" ht="12">
      <c r="A95" s="41"/>
      <c r="B95" s="42"/>
      <c r="C95" s="43"/>
      <c r="D95" s="222" t="s">
        <v>138</v>
      </c>
      <c r="E95" s="43"/>
      <c r="F95" s="223" t="s">
        <v>139</v>
      </c>
      <c r="G95" s="43"/>
      <c r="H95" s="43"/>
      <c r="I95" s="224"/>
      <c r="J95" s="43"/>
      <c r="K95" s="43"/>
      <c r="L95" s="47"/>
      <c r="M95" s="225"/>
      <c r="N95" s="226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19" t="s">
        <v>138</v>
      </c>
      <c r="AU95" s="19" t="s">
        <v>90</v>
      </c>
    </row>
    <row r="96" spans="1:47" s="2" customFormat="1" ht="12">
      <c r="A96" s="41"/>
      <c r="B96" s="42"/>
      <c r="C96" s="43"/>
      <c r="D96" s="227" t="s">
        <v>140</v>
      </c>
      <c r="E96" s="43"/>
      <c r="F96" s="228" t="s">
        <v>141</v>
      </c>
      <c r="G96" s="43"/>
      <c r="H96" s="43"/>
      <c r="I96" s="224"/>
      <c r="J96" s="43"/>
      <c r="K96" s="43"/>
      <c r="L96" s="47"/>
      <c r="M96" s="225"/>
      <c r="N96" s="226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19" t="s">
        <v>140</v>
      </c>
      <c r="AU96" s="19" t="s">
        <v>90</v>
      </c>
    </row>
    <row r="97" spans="1:65" s="2" customFormat="1" ht="24.15" customHeight="1">
      <c r="A97" s="41"/>
      <c r="B97" s="42"/>
      <c r="C97" s="209" t="s">
        <v>90</v>
      </c>
      <c r="D97" s="209" t="s">
        <v>131</v>
      </c>
      <c r="E97" s="210" t="s">
        <v>142</v>
      </c>
      <c r="F97" s="211" t="s">
        <v>143</v>
      </c>
      <c r="G97" s="212" t="s">
        <v>134</v>
      </c>
      <c r="H97" s="213">
        <v>23</v>
      </c>
      <c r="I97" s="214"/>
      <c r="J97" s="215">
        <f>ROUND(I97*H97,2)</f>
        <v>0</v>
      </c>
      <c r="K97" s="211" t="s">
        <v>135</v>
      </c>
      <c r="L97" s="47"/>
      <c r="M97" s="216" t="s">
        <v>79</v>
      </c>
      <c r="N97" s="217" t="s">
        <v>51</v>
      </c>
      <c r="O97" s="87"/>
      <c r="P97" s="218">
        <f>O97*H97</f>
        <v>0</v>
      </c>
      <c r="Q97" s="218">
        <v>0.02989</v>
      </c>
      <c r="R97" s="218">
        <f>Q97*H97</f>
        <v>0.68747</v>
      </c>
      <c r="S97" s="218">
        <v>0</v>
      </c>
      <c r="T97" s="219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20" t="s">
        <v>136</v>
      </c>
      <c r="AT97" s="220" t="s">
        <v>131</v>
      </c>
      <c r="AU97" s="220" t="s">
        <v>90</v>
      </c>
      <c r="AY97" s="19" t="s">
        <v>129</v>
      </c>
      <c r="BE97" s="221">
        <f>IF(N97="základní",J97,0)</f>
        <v>0</v>
      </c>
      <c r="BF97" s="221">
        <f>IF(N97="snížená",J97,0)</f>
        <v>0</v>
      </c>
      <c r="BG97" s="221">
        <f>IF(N97="zákl. přenesená",J97,0)</f>
        <v>0</v>
      </c>
      <c r="BH97" s="221">
        <f>IF(N97="sníž. přenesená",J97,0)</f>
        <v>0</v>
      </c>
      <c r="BI97" s="221">
        <f>IF(N97="nulová",J97,0)</f>
        <v>0</v>
      </c>
      <c r="BJ97" s="19" t="s">
        <v>88</v>
      </c>
      <c r="BK97" s="221">
        <f>ROUND(I97*H97,2)</f>
        <v>0</v>
      </c>
      <c r="BL97" s="19" t="s">
        <v>136</v>
      </c>
      <c r="BM97" s="220" t="s">
        <v>144</v>
      </c>
    </row>
    <row r="98" spans="1:47" s="2" customFormat="1" ht="12">
      <c r="A98" s="41"/>
      <c r="B98" s="42"/>
      <c r="C98" s="43"/>
      <c r="D98" s="222" t="s">
        <v>138</v>
      </c>
      <c r="E98" s="43"/>
      <c r="F98" s="223" t="s">
        <v>145</v>
      </c>
      <c r="G98" s="43"/>
      <c r="H98" s="43"/>
      <c r="I98" s="224"/>
      <c r="J98" s="43"/>
      <c r="K98" s="43"/>
      <c r="L98" s="47"/>
      <c r="M98" s="225"/>
      <c r="N98" s="226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19" t="s">
        <v>138</v>
      </c>
      <c r="AU98" s="19" t="s">
        <v>90</v>
      </c>
    </row>
    <row r="99" spans="1:47" s="2" customFormat="1" ht="12">
      <c r="A99" s="41"/>
      <c r="B99" s="42"/>
      <c r="C99" s="43"/>
      <c r="D99" s="227" t="s">
        <v>140</v>
      </c>
      <c r="E99" s="43"/>
      <c r="F99" s="228" t="s">
        <v>141</v>
      </c>
      <c r="G99" s="43"/>
      <c r="H99" s="43"/>
      <c r="I99" s="224"/>
      <c r="J99" s="43"/>
      <c r="K99" s="43"/>
      <c r="L99" s="47"/>
      <c r="M99" s="225"/>
      <c r="N99" s="226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19" t="s">
        <v>140</v>
      </c>
      <c r="AU99" s="19" t="s">
        <v>90</v>
      </c>
    </row>
    <row r="100" spans="1:65" s="2" customFormat="1" ht="16.5" customHeight="1">
      <c r="A100" s="41"/>
      <c r="B100" s="42"/>
      <c r="C100" s="209" t="s">
        <v>146</v>
      </c>
      <c r="D100" s="209" t="s">
        <v>131</v>
      </c>
      <c r="E100" s="210" t="s">
        <v>147</v>
      </c>
      <c r="F100" s="211" t="s">
        <v>148</v>
      </c>
      <c r="G100" s="212" t="s">
        <v>149</v>
      </c>
      <c r="H100" s="213">
        <v>150</v>
      </c>
      <c r="I100" s="214"/>
      <c r="J100" s="215">
        <f>ROUND(I100*H100,2)</f>
        <v>0</v>
      </c>
      <c r="K100" s="211" t="s">
        <v>135</v>
      </c>
      <c r="L100" s="47"/>
      <c r="M100" s="216" t="s">
        <v>79</v>
      </c>
      <c r="N100" s="217" t="s">
        <v>51</v>
      </c>
      <c r="O100" s="87"/>
      <c r="P100" s="218">
        <f>O100*H100</f>
        <v>0</v>
      </c>
      <c r="Q100" s="218">
        <v>0</v>
      </c>
      <c r="R100" s="218">
        <f>Q100*H100</f>
        <v>0</v>
      </c>
      <c r="S100" s="218">
        <v>0</v>
      </c>
      <c r="T100" s="219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0" t="s">
        <v>136</v>
      </c>
      <c r="AT100" s="220" t="s">
        <v>131</v>
      </c>
      <c r="AU100" s="220" t="s">
        <v>90</v>
      </c>
      <c r="AY100" s="19" t="s">
        <v>129</v>
      </c>
      <c r="BE100" s="221">
        <f>IF(N100="základní",J100,0)</f>
        <v>0</v>
      </c>
      <c r="BF100" s="221">
        <f>IF(N100="snížená",J100,0)</f>
        <v>0</v>
      </c>
      <c r="BG100" s="221">
        <f>IF(N100="zákl. přenesená",J100,0)</f>
        <v>0</v>
      </c>
      <c r="BH100" s="221">
        <f>IF(N100="sníž. přenesená",J100,0)</f>
        <v>0</v>
      </c>
      <c r="BI100" s="221">
        <f>IF(N100="nulová",J100,0)</f>
        <v>0</v>
      </c>
      <c r="BJ100" s="19" t="s">
        <v>88</v>
      </c>
      <c r="BK100" s="221">
        <f>ROUND(I100*H100,2)</f>
        <v>0</v>
      </c>
      <c r="BL100" s="19" t="s">
        <v>136</v>
      </c>
      <c r="BM100" s="220" t="s">
        <v>150</v>
      </c>
    </row>
    <row r="101" spans="1:47" s="2" customFormat="1" ht="12">
      <c r="A101" s="41"/>
      <c r="B101" s="42"/>
      <c r="C101" s="43"/>
      <c r="D101" s="222" t="s">
        <v>138</v>
      </c>
      <c r="E101" s="43"/>
      <c r="F101" s="223" t="s">
        <v>151</v>
      </c>
      <c r="G101" s="43"/>
      <c r="H101" s="43"/>
      <c r="I101" s="224"/>
      <c r="J101" s="43"/>
      <c r="K101" s="43"/>
      <c r="L101" s="47"/>
      <c r="M101" s="225"/>
      <c r="N101" s="226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19" t="s">
        <v>138</v>
      </c>
      <c r="AU101" s="19" t="s">
        <v>90</v>
      </c>
    </row>
    <row r="102" spans="1:47" s="2" customFormat="1" ht="12">
      <c r="A102" s="41"/>
      <c r="B102" s="42"/>
      <c r="C102" s="43"/>
      <c r="D102" s="227" t="s">
        <v>140</v>
      </c>
      <c r="E102" s="43"/>
      <c r="F102" s="228" t="s">
        <v>152</v>
      </c>
      <c r="G102" s="43"/>
      <c r="H102" s="43"/>
      <c r="I102" s="224"/>
      <c r="J102" s="43"/>
      <c r="K102" s="43"/>
      <c r="L102" s="47"/>
      <c r="M102" s="225"/>
      <c r="N102" s="226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19" t="s">
        <v>140</v>
      </c>
      <c r="AU102" s="19" t="s">
        <v>90</v>
      </c>
    </row>
    <row r="103" spans="1:63" s="12" customFormat="1" ht="22.8" customHeight="1">
      <c r="A103" s="12"/>
      <c r="B103" s="193"/>
      <c r="C103" s="194"/>
      <c r="D103" s="195" t="s">
        <v>80</v>
      </c>
      <c r="E103" s="207" t="s">
        <v>153</v>
      </c>
      <c r="F103" s="207" t="s">
        <v>154</v>
      </c>
      <c r="G103" s="194"/>
      <c r="H103" s="194"/>
      <c r="I103" s="197"/>
      <c r="J103" s="208">
        <f>BK103</f>
        <v>0</v>
      </c>
      <c r="K103" s="194"/>
      <c r="L103" s="199"/>
      <c r="M103" s="200"/>
      <c r="N103" s="201"/>
      <c r="O103" s="201"/>
      <c r="P103" s="202">
        <f>SUM(P104:P111)</f>
        <v>0</v>
      </c>
      <c r="Q103" s="201"/>
      <c r="R103" s="202">
        <f>SUM(R104:R111)</f>
        <v>0.44351999999999997</v>
      </c>
      <c r="S103" s="201"/>
      <c r="T103" s="203">
        <f>SUM(T104:T111)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4" t="s">
        <v>88</v>
      </c>
      <c r="AT103" s="205" t="s">
        <v>80</v>
      </c>
      <c r="AU103" s="205" t="s">
        <v>88</v>
      </c>
      <c r="AY103" s="204" t="s">
        <v>129</v>
      </c>
      <c r="BK103" s="206">
        <f>SUM(BK104:BK111)</f>
        <v>0</v>
      </c>
    </row>
    <row r="104" spans="1:65" s="2" customFormat="1" ht="16.5" customHeight="1">
      <c r="A104" s="41"/>
      <c r="B104" s="42"/>
      <c r="C104" s="209" t="s">
        <v>136</v>
      </c>
      <c r="D104" s="209" t="s">
        <v>131</v>
      </c>
      <c r="E104" s="210" t="s">
        <v>155</v>
      </c>
      <c r="F104" s="211" t="s">
        <v>156</v>
      </c>
      <c r="G104" s="212" t="s">
        <v>149</v>
      </c>
      <c r="H104" s="213">
        <v>462</v>
      </c>
      <c r="I104" s="214"/>
      <c r="J104" s="215">
        <f>ROUND(I104*H104,2)</f>
        <v>0</v>
      </c>
      <c r="K104" s="211" t="s">
        <v>135</v>
      </c>
      <c r="L104" s="47"/>
      <c r="M104" s="216" t="s">
        <v>79</v>
      </c>
      <c r="N104" s="217" t="s">
        <v>51</v>
      </c>
      <c r="O104" s="87"/>
      <c r="P104" s="218">
        <f>O104*H104</f>
        <v>0</v>
      </c>
      <c r="Q104" s="218">
        <v>0.00034</v>
      </c>
      <c r="R104" s="218">
        <f>Q104*H104</f>
        <v>0.15708</v>
      </c>
      <c r="S104" s="218">
        <v>0</v>
      </c>
      <c r="T104" s="219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0" t="s">
        <v>136</v>
      </c>
      <c r="AT104" s="220" t="s">
        <v>131</v>
      </c>
      <c r="AU104" s="220" t="s">
        <v>90</v>
      </c>
      <c r="AY104" s="19" t="s">
        <v>129</v>
      </c>
      <c r="BE104" s="221">
        <f>IF(N104="základní",J104,0)</f>
        <v>0</v>
      </c>
      <c r="BF104" s="221">
        <f>IF(N104="snížená",J104,0)</f>
        <v>0</v>
      </c>
      <c r="BG104" s="221">
        <f>IF(N104="zákl. přenesená",J104,0)</f>
        <v>0</v>
      </c>
      <c r="BH104" s="221">
        <f>IF(N104="sníž. přenesená",J104,0)</f>
        <v>0</v>
      </c>
      <c r="BI104" s="221">
        <f>IF(N104="nulová",J104,0)</f>
        <v>0</v>
      </c>
      <c r="BJ104" s="19" t="s">
        <v>88</v>
      </c>
      <c r="BK104" s="221">
        <f>ROUND(I104*H104,2)</f>
        <v>0</v>
      </c>
      <c r="BL104" s="19" t="s">
        <v>136</v>
      </c>
      <c r="BM104" s="220" t="s">
        <v>157</v>
      </c>
    </row>
    <row r="105" spans="1:47" s="2" customFormat="1" ht="12">
      <c r="A105" s="41"/>
      <c r="B105" s="42"/>
      <c r="C105" s="43"/>
      <c r="D105" s="222" t="s">
        <v>138</v>
      </c>
      <c r="E105" s="43"/>
      <c r="F105" s="223" t="s">
        <v>158</v>
      </c>
      <c r="G105" s="43"/>
      <c r="H105" s="43"/>
      <c r="I105" s="224"/>
      <c r="J105" s="43"/>
      <c r="K105" s="43"/>
      <c r="L105" s="47"/>
      <c r="M105" s="225"/>
      <c r="N105" s="226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19" t="s">
        <v>138</v>
      </c>
      <c r="AU105" s="19" t="s">
        <v>90</v>
      </c>
    </row>
    <row r="106" spans="1:47" s="2" customFormat="1" ht="12">
      <c r="A106" s="41"/>
      <c r="B106" s="42"/>
      <c r="C106" s="43"/>
      <c r="D106" s="227" t="s">
        <v>140</v>
      </c>
      <c r="E106" s="43"/>
      <c r="F106" s="228" t="s">
        <v>159</v>
      </c>
      <c r="G106" s="43"/>
      <c r="H106" s="43"/>
      <c r="I106" s="224"/>
      <c r="J106" s="43"/>
      <c r="K106" s="43"/>
      <c r="L106" s="47"/>
      <c r="M106" s="225"/>
      <c r="N106" s="226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19" t="s">
        <v>140</v>
      </c>
      <c r="AU106" s="19" t="s">
        <v>90</v>
      </c>
    </row>
    <row r="107" spans="1:51" s="13" customFormat="1" ht="12">
      <c r="A107" s="13"/>
      <c r="B107" s="229"/>
      <c r="C107" s="230"/>
      <c r="D107" s="227" t="s">
        <v>160</v>
      </c>
      <c r="E107" s="231" t="s">
        <v>79</v>
      </c>
      <c r="F107" s="232" t="s">
        <v>161</v>
      </c>
      <c r="G107" s="230"/>
      <c r="H107" s="233">
        <v>462</v>
      </c>
      <c r="I107" s="234"/>
      <c r="J107" s="230"/>
      <c r="K107" s="230"/>
      <c r="L107" s="235"/>
      <c r="M107" s="236"/>
      <c r="N107" s="237"/>
      <c r="O107" s="237"/>
      <c r="P107" s="237"/>
      <c r="Q107" s="237"/>
      <c r="R107" s="237"/>
      <c r="S107" s="237"/>
      <c r="T107" s="23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9" t="s">
        <v>160</v>
      </c>
      <c r="AU107" s="239" t="s">
        <v>90</v>
      </c>
      <c r="AV107" s="13" t="s">
        <v>90</v>
      </c>
      <c r="AW107" s="13" t="s">
        <v>42</v>
      </c>
      <c r="AX107" s="13" t="s">
        <v>88</v>
      </c>
      <c r="AY107" s="239" t="s">
        <v>129</v>
      </c>
    </row>
    <row r="108" spans="1:65" s="2" customFormat="1" ht="16.5" customHeight="1">
      <c r="A108" s="41"/>
      <c r="B108" s="42"/>
      <c r="C108" s="209" t="s">
        <v>153</v>
      </c>
      <c r="D108" s="209" t="s">
        <v>131</v>
      </c>
      <c r="E108" s="210" t="s">
        <v>162</v>
      </c>
      <c r="F108" s="211" t="s">
        <v>163</v>
      </c>
      <c r="G108" s="212" t="s">
        <v>149</v>
      </c>
      <c r="H108" s="213">
        <v>924</v>
      </c>
      <c r="I108" s="214"/>
      <c r="J108" s="215">
        <f>ROUND(I108*H108,2)</f>
        <v>0</v>
      </c>
      <c r="K108" s="211" t="s">
        <v>135</v>
      </c>
      <c r="L108" s="47"/>
      <c r="M108" s="216" t="s">
        <v>79</v>
      </c>
      <c r="N108" s="217" t="s">
        <v>51</v>
      </c>
      <c r="O108" s="87"/>
      <c r="P108" s="218">
        <f>O108*H108</f>
        <v>0</v>
      </c>
      <c r="Q108" s="218">
        <v>0.00031</v>
      </c>
      <c r="R108" s="218">
        <f>Q108*H108</f>
        <v>0.28644</v>
      </c>
      <c r="S108" s="218">
        <v>0</v>
      </c>
      <c r="T108" s="219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0" t="s">
        <v>136</v>
      </c>
      <c r="AT108" s="220" t="s">
        <v>131</v>
      </c>
      <c r="AU108" s="220" t="s">
        <v>90</v>
      </c>
      <c r="AY108" s="19" t="s">
        <v>129</v>
      </c>
      <c r="BE108" s="221">
        <f>IF(N108="základní",J108,0)</f>
        <v>0</v>
      </c>
      <c r="BF108" s="221">
        <f>IF(N108="snížená",J108,0)</f>
        <v>0</v>
      </c>
      <c r="BG108" s="221">
        <f>IF(N108="zákl. přenesená",J108,0)</f>
        <v>0</v>
      </c>
      <c r="BH108" s="221">
        <f>IF(N108="sníž. přenesená",J108,0)</f>
        <v>0</v>
      </c>
      <c r="BI108" s="221">
        <f>IF(N108="nulová",J108,0)</f>
        <v>0</v>
      </c>
      <c r="BJ108" s="19" t="s">
        <v>88</v>
      </c>
      <c r="BK108" s="221">
        <f>ROUND(I108*H108,2)</f>
        <v>0</v>
      </c>
      <c r="BL108" s="19" t="s">
        <v>136</v>
      </c>
      <c r="BM108" s="220" t="s">
        <v>164</v>
      </c>
    </row>
    <row r="109" spans="1:47" s="2" customFormat="1" ht="12">
      <c r="A109" s="41"/>
      <c r="B109" s="42"/>
      <c r="C109" s="43"/>
      <c r="D109" s="222" t="s">
        <v>138</v>
      </c>
      <c r="E109" s="43"/>
      <c r="F109" s="223" t="s">
        <v>165</v>
      </c>
      <c r="G109" s="43"/>
      <c r="H109" s="43"/>
      <c r="I109" s="224"/>
      <c r="J109" s="43"/>
      <c r="K109" s="43"/>
      <c r="L109" s="47"/>
      <c r="M109" s="225"/>
      <c r="N109" s="226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19" t="s">
        <v>138</v>
      </c>
      <c r="AU109" s="19" t="s">
        <v>90</v>
      </c>
    </row>
    <row r="110" spans="1:47" s="2" customFormat="1" ht="12">
      <c r="A110" s="41"/>
      <c r="B110" s="42"/>
      <c r="C110" s="43"/>
      <c r="D110" s="227" t="s">
        <v>140</v>
      </c>
      <c r="E110" s="43"/>
      <c r="F110" s="228" t="s">
        <v>166</v>
      </c>
      <c r="G110" s="43"/>
      <c r="H110" s="43"/>
      <c r="I110" s="224"/>
      <c r="J110" s="43"/>
      <c r="K110" s="43"/>
      <c r="L110" s="47"/>
      <c r="M110" s="225"/>
      <c r="N110" s="226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19" t="s">
        <v>140</v>
      </c>
      <c r="AU110" s="19" t="s">
        <v>90</v>
      </c>
    </row>
    <row r="111" spans="1:51" s="13" customFormat="1" ht="12">
      <c r="A111" s="13"/>
      <c r="B111" s="229"/>
      <c r="C111" s="230"/>
      <c r="D111" s="227" t="s">
        <v>160</v>
      </c>
      <c r="E111" s="231" t="s">
        <v>79</v>
      </c>
      <c r="F111" s="232" t="s">
        <v>167</v>
      </c>
      <c r="G111" s="230"/>
      <c r="H111" s="233">
        <v>924</v>
      </c>
      <c r="I111" s="234"/>
      <c r="J111" s="230"/>
      <c r="K111" s="230"/>
      <c r="L111" s="235"/>
      <c r="M111" s="236"/>
      <c r="N111" s="237"/>
      <c r="O111" s="237"/>
      <c r="P111" s="237"/>
      <c r="Q111" s="237"/>
      <c r="R111" s="237"/>
      <c r="S111" s="237"/>
      <c r="T111" s="23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9" t="s">
        <v>160</v>
      </c>
      <c r="AU111" s="239" t="s">
        <v>90</v>
      </c>
      <c r="AV111" s="13" t="s">
        <v>90</v>
      </c>
      <c r="AW111" s="13" t="s">
        <v>42</v>
      </c>
      <c r="AX111" s="13" t="s">
        <v>88</v>
      </c>
      <c r="AY111" s="239" t="s">
        <v>129</v>
      </c>
    </row>
    <row r="112" spans="1:63" s="12" customFormat="1" ht="22.8" customHeight="1">
      <c r="A112" s="12"/>
      <c r="B112" s="193"/>
      <c r="C112" s="194"/>
      <c r="D112" s="195" t="s">
        <v>80</v>
      </c>
      <c r="E112" s="207" t="s">
        <v>168</v>
      </c>
      <c r="F112" s="207" t="s">
        <v>169</v>
      </c>
      <c r="G112" s="194"/>
      <c r="H112" s="194"/>
      <c r="I112" s="197"/>
      <c r="J112" s="208">
        <f>BK112</f>
        <v>0</v>
      </c>
      <c r="K112" s="194"/>
      <c r="L112" s="199"/>
      <c r="M112" s="200"/>
      <c r="N112" s="201"/>
      <c r="O112" s="201"/>
      <c r="P112" s="202">
        <f>SUM(P113:P121)</f>
        <v>0</v>
      </c>
      <c r="Q112" s="201"/>
      <c r="R112" s="202">
        <f>SUM(R113:R121)</f>
        <v>0.005880000000000001</v>
      </c>
      <c r="S112" s="201"/>
      <c r="T112" s="203">
        <f>SUM(T113:T121)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4" t="s">
        <v>88</v>
      </c>
      <c r="AT112" s="205" t="s">
        <v>80</v>
      </c>
      <c r="AU112" s="205" t="s">
        <v>88</v>
      </c>
      <c r="AY112" s="204" t="s">
        <v>129</v>
      </c>
      <c r="BK112" s="206">
        <f>SUM(BK113:BK121)</f>
        <v>0</v>
      </c>
    </row>
    <row r="113" spans="1:65" s="2" customFormat="1" ht="16.5" customHeight="1">
      <c r="A113" s="41"/>
      <c r="B113" s="42"/>
      <c r="C113" s="209" t="s">
        <v>168</v>
      </c>
      <c r="D113" s="209" t="s">
        <v>131</v>
      </c>
      <c r="E113" s="210" t="s">
        <v>170</v>
      </c>
      <c r="F113" s="211" t="s">
        <v>171</v>
      </c>
      <c r="G113" s="212" t="s">
        <v>149</v>
      </c>
      <c r="H113" s="213">
        <v>0.07</v>
      </c>
      <c r="I113" s="214"/>
      <c r="J113" s="215">
        <f>ROUND(I113*H113,2)</f>
        <v>0</v>
      </c>
      <c r="K113" s="211" t="s">
        <v>135</v>
      </c>
      <c r="L113" s="47"/>
      <c r="M113" s="216" t="s">
        <v>79</v>
      </c>
      <c r="N113" s="217" t="s">
        <v>51</v>
      </c>
      <c r="O113" s="87"/>
      <c r="P113" s="218">
        <f>O113*H113</f>
        <v>0</v>
      </c>
      <c r="Q113" s="218">
        <v>0.042</v>
      </c>
      <c r="R113" s="218">
        <f>Q113*H113</f>
        <v>0.0029400000000000003</v>
      </c>
      <c r="S113" s="218">
        <v>0</v>
      </c>
      <c r="T113" s="219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20" t="s">
        <v>136</v>
      </c>
      <c r="AT113" s="220" t="s">
        <v>131</v>
      </c>
      <c r="AU113" s="220" t="s">
        <v>90</v>
      </c>
      <c r="AY113" s="19" t="s">
        <v>129</v>
      </c>
      <c r="BE113" s="221">
        <f>IF(N113="základní",J113,0)</f>
        <v>0</v>
      </c>
      <c r="BF113" s="221">
        <f>IF(N113="snížená",J113,0)</f>
        <v>0</v>
      </c>
      <c r="BG113" s="221">
        <f>IF(N113="zákl. přenesená",J113,0)</f>
        <v>0</v>
      </c>
      <c r="BH113" s="221">
        <f>IF(N113="sníž. přenesená",J113,0)</f>
        <v>0</v>
      </c>
      <c r="BI113" s="221">
        <f>IF(N113="nulová",J113,0)</f>
        <v>0</v>
      </c>
      <c r="BJ113" s="19" t="s">
        <v>88</v>
      </c>
      <c r="BK113" s="221">
        <f>ROUND(I113*H113,2)</f>
        <v>0</v>
      </c>
      <c r="BL113" s="19" t="s">
        <v>136</v>
      </c>
      <c r="BM113" s="220" t="s">
        <v>172</v>
      </c>
    </row>
    <row r="114" spans="1:47" s="2" customFormat="1" ht="12">
      <c r="A114" s="41"/>
      <c r="B114" s="42"/>
      <c r="C114" s="43"/>
      <c r="D114" s="222" t="s">
        <v>138</v>
      </c>
      <c r="E114" s="43"/>
      <c r="F114" s="223" t="s">
        <v>173</v>
      </c>
      <c r="G114" s="43"/>
      <c r="H114" s="43"/>
      <c r="I114" s="224"/>
      <c r="J114" s="43"/>
      <c r="K114" s="43"/>
      <c r="L114" s="47"/>
      <c r="M114" s="225"/>
      <c r="N114" s="226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19" t="s">
        <v>138</v>
      </c>
      <c r="AU114" s="19" t="s">
        <v>90</v>
      </c>
    </row>
    <row r="115" spans="1:47" s="2" customFormat="1" ht="12">
      <c r="A115" s="41"/>
      <c r="B115" s="42"/>
      <c r="C115" s="43"/>
      <c r="D115" s="227" t="s">
        <v>140</v>
      </c>
      <c r="E115" s="43"/>
      <c r="F115" s="228" t="s">
        <v>174</v>
      </c>
      <c r="G115" s="43"/>
      <c r="H115" s="43"/>
      <c r="I115" s="224"/>
      <c r="J115" s="43"/>
      <c r="K115" s="43"/>
      <c r="L115" s="47"/>
      <c r="M115" s="225"/>
      <c r="N115" s="226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19" t="s">
        <v>140</v>
      </c>
      <c r="AU115" s="19" t="s">
        <v>90</v>
      </c>
    </row>
    <row r="116" spans="1:51" s="13" customFormat="1" ht="12">
      <c r="A116" s="13"/>
      <c r="B116" s="229"/>
      <c r="C116" s="230"/>
      <c r="D116" s="227" t="s">
        <v>160</v>
      </c>
      <c r="E116" s="231" t="s">
        <v>79</v>
      </c>
      <c r="F116" s="232" t="s">
        <v>175</v>
      </c>
      <c r="G116" s="230"/>
      <c r="H116" s="233">
        <v>0.07</v>
      </c>
      <c r="I116" s="234"/>
      <c r="J116" s="230"/>
      <c r="K116" s="230"/>
      <c r="L116" s="235"/>
      <c r="M116" s="236"/>
      <c r="N116" s="237"/>
      <c r="O116" s="237"/>
      <c r="P116" s="237"/>
      <c r="Q116" s="237"/>
      <c r="R116" s="237"/>
      <c r="S116" s="237"/>
      <c r="T116" s="23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9" t="s">
        <v>160</v>
      </c>
      <c r="AU116" s="239" t="s">
        <v>90</v>
      </c>
      <c r="AV116" s="13" t="s">
        <v>90</v>
      </c>
      <c r="AW116" s="13" t="s">
        <v>42</v>
      </c>
      <c r="AX116" s="13" t="s">
        <v>88</v>
      </c>
      <c r="AY116" s="239" t="s">
        <v>129</v>
      </c>
    </row>
    <row r="117" spans="1:65" s="2" customFormat="1" ht="16.5" customHeight="1">
      <c r="A117" s="41"/>
      <c r="B117" s="42"/>
      <c r="C117" s="209" t="s">
        <v>176</v>
      </c>
      <c r="D117" s="209" t="s">
        <v>131</v>
      </c>
      <c r="E117" s="210" t="s">
        <v>177</v>
      </c>
      <c r="F117" s="211" t="s">
        <v>178</v>
      </c>
      <c r="G117" s="212" t="s">
        <v>149</v>
      </c>
      <c r="H117" s="213">
        <v>0.07</v>
      </c>
      <c r="I117" s="214"/>
      <c r="J117" s="215">
        <f>ROUND(I117*H117,2)</f>
        <v>0</v>
      </c>
      <c r="K117" s="211" t="s">
        <v>135</v>
      </c>
      <c r="L117" s="47"/>
      <c r="M117" s="216" t="s">
        <v>79</v>
      </c>
      <c r="N117" s="217" t="s">
        <v>51</v>
      </c>
      <c r="O117" s="87"/>
      <c r="P117" s="218">
        <f>O117*H117</f>
        <v>0</v>
      </c>
      <c r="Q117" s="218">
        <v>0.042</v>
      </c>
      <c r="R117" s="218">
        <f>Q117*H117</f>
        <v>0.0029400000000000003</v>
      </c>
      <c r="S117" s="218">
        <v>0</v>
      </c>
      <c r="T117" s="219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0" t="s">
        <v>136</v>
      </c>
      <c r="AT117" s="220" t="s">
        <v>131</v>
      </c>
      <c r="AU117" s="220" t="s">
        <v>90</v>
      </c>
      <c r="AY117" s="19" t="s">
        <v>129</v>
      </c>
      <c r="BE117" s="221">
        <f>IF(N117="základní",J117,0)</f>
        <v>0</v>
      </c>
      <c r="BF117" s="221">
        <f>IF(N117="snížená",J117,0)</f>
        <v>0</v>
      </c>
      <c r="BG117" s="221">
        <f>IF(N117="zákl. přenesená",J117,0)</f>
        <v>0</v>
      </c>
      <c r="BH117" s="221">
        <f>IF(N117="sníž. přenesená",J117,0)</f>
        <v>0</v>
      </c>
      <c r="BI117" s="221">
        <f>IF(N117="nulová",J117,0)</f>
        <v>0</v>
      </c>
      <c r="BJ117" s="19" t="s">
        <v>88</v>
      </c>
      <c r="BK117" s="221">
        <f>ROUND(I117*H117,2)</f>
        <v>0</v>
      </c>
      <c r="BL117" s="19" t="s">
        <v>136</v>
      </c>
      <c r="BM117" s="220" t="s">
        <v>179</v>
      </c>
    </row>
    <row r="118" spans="1:47" s="2" customFormat="1" ht="12">
      <c r="A118" s="41"/>
      <c r="B118" s="42"/>
      <c r="C118" s="43"/>
      <c r="D118" s="222" t="s">
        <v>138</v>
      </c>
      <c r="E118" s="43"/>
      <c r="F118" s="223" t="s">
        <v>180</v>
      </c>
      <c r="G118" s="43"/>
      <c r="H118" s="43"/>
      <c r="I118" s="224"/>
      <c r="J118" s="43"/>
      <c r="K118" s="43"/>
      <c r="L118" s="47"/>
      <c r="M118" s="225"/>
      <c r="N118" s="226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19" t="s">
        <v>138</v>
      </c>
      <c r="AU118" s="19" t="s">
        <v>90</v>
      </c>
    </row>
    <row r="119" spans="1:47" s="2" customFormat="1" ht="12">
      <c r="A119" s="41"/>
      <c r="B119" s="42"/>
      <c r="C119" s="43"/>
      <c r="D119" s="227" t="s">
        <v>140</v>
      </c>
      <c r="E119" s="43"/>
      <c r="F119" s="228" t="s">
        <v>174</v>
      </c>
      <c r="G119" s="43"/>
      <c r="H119" s="43"/>
      <c r="I119" s="224"/>
      <c r="J119" s="43"/>
      <c r="K119" s="43"/>
      <c r="L119" s="47"/>
      <c r="M119" s="225"/>
      <c r="N119" s="226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19" t="s">
        <v>140</v>
      </c>
      <c r="AU119" s="19" t="s">
        <v>90</v>
      </c>
    </row>
    <row r="120" spans="1:65" s="2" customFormat="1" ht="44.25" customHeight="1">
      <c r="A120" s="41"/>
      <c r="B120" s="42"/>
      <c r="C120" s="209" t="s">
        <v>181</v>
      </c>
      <c r="D120" s="209" t="s">
        <v>131</v>
      </c>
      <c r="E120" s="210" t="s">
        <v>182</v>
      </c>
      <c r="F120" s="211" t="s">
        <v>183</v>
      </c>
      <c r="G120" s="212" t="s">
        <v>149</v>
      </c>
      <c r="H120" s="213">
        <v>1</v>
      </c>
      <c r="I120" s="214"/>
      <c r="J120" s="215">
        <f>ROUND(I120*H120,2)</f>
        <v>0</v>
      </c>
      <c r="K120" s="211" t="s">
        <v>79</v>
      </c>
      <c r="L120" s="47"/>
      <c r="M120" s="216" t="s">
        <v>79</v>
      </c>
      <c r="N120" s="217" t="s">
        <v>51</v>
      </c>
      <c r="O120" s="87"/>
      <c r="P120" s="218">
        <f>O120*H120</f>
        <v>0</v>
      </c>
      <c r="Q120" s="218">
        <v>0</v>
      </c>
      <c r="R120" s="218">
        <f>Q120*H120</f>
        <v>0</v>
      </c>
      <c r="S120" s="218">
        <v>0</v>
      </c>
      <c r="T120" s="219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0" t="s">
        <v>136</v>
      </c>
      <c r="AT120" s="220" t="s">
        <v>131</v>
      </c>
      <c r="AU120" s="220" t="s">
        <v>90</v>
      </c>
      <c r="AY120" s="19" t="s">
        <v>129</v>
      </c>
      <c r="BE120" s="221">
        <f>IF(N120="základní",J120,0)</f>
        <v>0</v>
      </c>
      <c r="BF120" s="221">
        <f>IF(N120="snížená",J120,0)</f>
        <v>0</v>
      </c>
      <c r="BG120" s="221">
        <f>IF(N120="zákl. přenesená",J120,0)</f>
        <v>0</v>
      </c>
      <c r="BH120" s="221">
        <f>IF(N120="sníž. přenesená",J120,0)</f>
        <v>0</v>
      </c>
      <c r="BI120" s="221">
        <f>IF(N120="nulová",J120,0)</f>
        <v>0</v>
      </c>
      <c r="BJ120" s="19" t="s">
        <v>88</v>
      </c>
      <c r="BK120" s="221">
        <f>ROUND(I120*H120,2)</f>
        <v>0</v>
      </c>
      <c r="BL120" s="19" t="s">
        <v>136</v>
      </c>
      <c r="BM120" s="220" t="s">
        <v>184</v>
      </c>
    </row>
    <row r="121" spans="1:47" s="2" customFormat="1" ht="12">
      <c r="A121" s="41"/>
      <c r="B121" s="42"/>
      <c r="C121" s="43"/>
      <c r="D121" s="227" t="s">
        <v>140</v>
      </c>
      <c r="E121" s="43"/>
      <c r="F121" s="228" t="s">
        <v>185</v>
      </c>
      <c r="G121" s="43"/>
      <c r="H121" s="43"/>
      <c r="I121" s="224"/>
      <c r="J121" s="43"/>
      <c r="K121" s="43"/>
      <c r="L121" s="47"/>
      <c r="M121" s="225"/>
      <c r="N121" s="226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19" t="s">
        <v>140</v>
      </c>
      <c r="AU121" s="19" t="s">
        <v>90</v>
      </c>
    </row>
    <row r="122" spans="1:63" s="12" customFormat="1" ht="22.8" customHeight="1">
      <c r="A122" s="12"/>
      <c r="B122" s="193"/>
      <c r="C122" s="194"/>
      <c r="D122" s="195" t="s">
        <v>80</v>
      </c>
      <c r="E122" s="207" t="s">
        <v>186</v>
      </c>
      <c r="F122" s="207" t="s">
        <v>187</v>
      </c>
      <c r="G122" s="194"/>
      <c r="H122" s="194"/>
      <c r="I122" s="197"/>
      <c r="J122" s="208">
        <f>BK122</f>
        <v>0</v>
      </c>
      <c r="K122" s="194"/>
      <c r="L122" s="199"/>
      <c r="M122" s="200"/>
      <c r="N122" s="201"/>
      <c r="O122" s="201"/>
      <c r="P122" s="202">
        <f>SUM(P123:P126)</f>
        <v>0</v>
      </c>
      <c r="Q122" s="201"/>
      <c r="R122" s="202">
        <f>SUM(R123:R126)</f>
        <v>0.56242</v>
      </c>
      <c r="S122" s="201"/>
      <c r="T122" s="203">
        <f>SUM(T123:T126)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4" t="s">
        <v>88</v>
      </c>
      <c r="AT122" s="205" t="s">
        <v>80</v>
      </c>
      <c r="AU122" s="205" t="s">
        <v>88</v>
      </c>
      <c r="AY122" s="204" t="s">
        <v>129</v>
      </c>
      <c r="BK122" s="206">
        <f>SUM(BK123:BK126)</f>
        <v>0</v>
      </c>
    </row>
    <row r="123" spans="1:65" s="2" customFormat="1" ht="33" customHeight="1">
      <c r="A123" s="41"/>
      <c r="B123" s="42"/>
      <c r="C123" s="209" t="s">
        <v>186</v>
      </c>
      <c r="D123" s="209" t="s">
        <v>131</v>
      </c>
      <c r="E123" s="210" t="s">
        <v>188</v>
      </c>
      <c r="F123" s="211" t="s">
        <v>189</v>
      </c>
      <c r="G123" s="212" t="s">
        <v>190</v>
      </c>
      <c r="H123" s="213">
        <v>922</v>
      </c>
      <c r="I123" s="214"/>
      <c r="J123" s="215">
        <f>ROUND(I123*H123,2)</f>
        <v>0</v>
      </c>
      <c r="K123" s="211" t="s">
        <v>135</v>
      </c>
      <c r="L123" s="47"/>
      <c r="M123" s="216" t="s">
        <v>79</v>
      </c>
      <c r="N123" s="217" t="s">
        <v>51</v>
      </c>
      <c r="O123" s="87"/>
      <c r="P123" s="218">
        <f>O123*H123</f>
        <v>0</v>
      </c>
      <c r="Q123" s="218">
        <v>0.00061</v>
      </c>
      <c r="R123" s="218">
        <f>Q123*H123</f>
        <v>0.56242</v>
      </c>
      <c r="S123" s="218">
        <v>0</v>
      </c>
      <c r="T123" s="219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20" t="s">
        <v>136</v>
      </c>
      <c r="AT123" s="220" t="s">
        <v>131</v>
      </c>
      <c r="AU123" s="220" t="s">
        <v>90</v>
      </c>
      <c r="AY123" s="19" t="s">
        <v>129</v>
      </c>
      <c r="BE123" s="221">
        <f>IF(N123="základní",J123,0)</f>
        <v>0</v>
      </c>
      <c r="BF123" s="221">
        <f>IF(N123="snížená",J123,0)</f>
        <v>0</v>
      </c>
      <c r="BG123" s="221">
        <f>IF(N123="zákl. přenesená",J123,0)</f>
        <v>0</v>
      </c>
      <c r="BH123" s="221">
        <f>IF(N123="sníž. přenesená",J123,0)</f>
        <v>0</v>
      </c>
      <c r="BI123" s="221">
        <f>IF(N123="nulová",J123,0)</f>
        <v>0</v>
      </c>
      <c r="BJ123" s="19" t="s">
        <v>88</v>
      </c>
      <c r="BK123" s="221">
        <f>ROUND(I123*H123,2)</f>
        <v>0</v>
      </c>
      <c r="BL123" s="19" t="s">
        <v>136</v>
      </c>
      <c r="BM123" s="220" t="s">
        <v>191</v>
      </c>
    </row>
    <row r="124" spans="1:47" s="2" customFormat="1" ht="12">
      <c r="A124" s="41"/>
      <c r="B124" s="42"/>
      <c r="C124" s="43"/>
      <c r="D124" s="222" t="s">
        <v>138</v>
      </c>
      <c r="E124" s="43"/>
      <c r="F124" s="223" t="s">
        <v>192</v>
      </c>
      <c r="G124" s="43"/>
      <c r="H124" s="43"/>
      <c r="I124" s="224"/>
      <c r="J124" s="43"/>
      <c r="K124" s="43"/>
      <c r="L124" s="47"/>
      <c r="M124" s="225"/>
      <c r="N124" s="226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19" t="s">
        <v>138</v>
      </c>
      <c r="AU124" s="19" t="s">
        <v>90</v>
      </c>
    </row>
    <row r="125" spans="1:47" s="2" customFormat="1" ht="12">
      <c r="A125" s="41"/>
      <c r="B125" s="42"/>
      <c r="C125" s="43"/>
      <c r="D125" s="227" t="s">
        <v>140</v>
      </c>
      <c r="E125" s="43"/>
      <c r="F125" s="228" t="s">
        <v>193</v>
      </c>
      <c r="G125" s="43"/>
      <c r="H125" s="43"/>
      <c r="I125" s="224"/>
      <c r="J125" s="43"/>
      <c r="K125" s="43"/>
      <c r="L125" s="47"/>
      <c r="M125" s="225"/>
      <c r="N125" s="226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19" t="s">
        <v>140</v>
      </c>
      <c r="AU125" s="19" t="s">
        <v>90</v>
      </c>
    </row>
    <row r="126" spans="1:51" s="13" customFormat="1" ht="12">
      <c r="A126" s="13"/>
      <c r="B126" s="229"/>
      <c r="C126" s="230"/>
      <c r="D126" s="227" t="s">
        <v>160</v>
      </c>
      <c r="E126" s="231" t="s">
        <v>79</v>
      </c>
      <c r="F126" s="232" t="s">
        <v>194</v>
      </c>
      <c r="G126" s="230"/>
      <c r="H126" s="233">
        <v>922</v>
      </c>
      <c r="I126" s="234"/>
      <c r="J126" s="230"/>
      <c r="K126" s="230"/>
      <c r="L126" s="235"/>
      <c r="M126" s="236"/>
      <c r="N126" s="237"/>
      <c r="O126" s="237"/>
      <c r="P126" s="237"/>
      <c r="Q126" s="237"/>
      <c r="R126" s="237"/>
      <c r="S126" s="237"/>
      <c r="T126" s="23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9" t="s">
        <v>160</v>
      </c>
      <c r="AU126" s="239" t="s">
        <v>90</v>
      </c>
      <c r="AV126" s="13" t="s">
        <v>90</v>
      </c>
      <c r="AW126" s="13" t="s">
        <v>42</v>
      </c>
      <c r="AX126" s="13" t="s">
        <v>88</v>
      </c>
      <c r="AY126" s="239" t="s">
        <v>129</v>
      </c>
    </row>
    <row r="127" spans="1:63" s="12" customFormat="1" ht="22.8" customHeight="1">
      <c r="A127" s="12"/>
      <c r="B127" s="193"/>
      <c r="C127" s="194"/>
      <c r="D127" s="195" t="s">
        <v>80</v>
      </c>
      <c r="E127" s="207" t="s">
        <v>195</v>
      </c>
      <c r="F127" s="207" t="s">
        <v>196</v>
      </c>
      <c r="G127" s="194"/>
      <c r="H127" s="194"/>
      <c r="I127" s="197"/>
      <c r="J127" s="208">
        <f>BK127</f>
        <v>0</v>
      </c>
      <c r="K127" s="194"/>
      <c r="L127" s="199"/>
      <c r="M127" s="200"/>
      <c r="N127" s="201"/>
      <c r="O127" s="201"/>
      <c r="P127" s="202">
        <f>SUM(P128:P145)</f>
        <v>0</v>
      </c>
      <c r="Q127" s="201"/>
      <c r="R127" s="202">
        <f>SUM(R128:R145)</f>
        <v>0</v>
      </c>
      <c r="S127" s="201"/>
      <c r="T127" s="203">
        <f>SUM(T128:T145)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4" t="s">
        <v>88</v>
      </c>
      <c r="AT127" s="205" t="s">
        <v>80</v>
      </c>
      <c r="AU127" s="205" t="s">
        <v>88</v>
      </c>
      <c r="AY127" s="204" t="s">
        <v>129</v>
      </c>
      <c r="BK127" s="206">
        <f>SUM(BK128:BK145)</f>
        <v>0</v>
      </c>
    </row>
    <row r="128" spans="1:65" s="2" customFormat="1" ht="16.5" customHeight="1">
      <c r="A128" s="41"/>
      <c r="B128" s="42"/>
      <c r="C128" s="209" t="s">
        <v>197</v>
      </c>
      <c r="D128" s="209" t="s">
        <v>131</v>
      </c>
      <c r="E128" s="210" t="s">
        <v>198</v>
      </c>
      <c r="F128" s="211" t="s">
        <v>199</v>
      </c>
      <c r="G128" s="212" t="s">
        <v>200</v>
      </c>
      <c r="H128" s="213">
        <v>4.156</v>
      </c>
      <c r="I128" s="214"/>
      <c r="J128" s="215">
        <f>ROUND(I128*H128,2)</f>
        <v>0</v>
      </c>
      <c r="K128" s="211" t="s">
        <v>135</v>
      </c>
      <c r="L128" s="47"/>
      <c r="M128" s="216" t="s">
        <v>79</v>
      </c>
      <c r="N128" s="217" t="s">
        <v>51</v>
      </c>
      <c r="O128" s="87"/>
      <c r="P128" s="218">
        <f>O128*H128</f>
        <v>0</v>
      </c>
      <c r="Q128" s="218">
        <v>0</v>
      </c>
      <c r="R128" s="218">
        <f>Q128*H128</f>
        <v>0</v>
      </c>
      <c r="S128" s="218">
        <v>0</v>
      </c>
      <c r="T128" s="219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0" t="s">
        <v>136</v>
      </c>
      <c r="AT128" s="220" t="s">
        <v>131</v>
      </c>
      <c r="AU128" s="220" t="s">
        <v>90</v>
      </c>
      <c r="AY128" s="19" t="s">
        <v>129</v>
      </c>
      <c r="BE128" s="221">
        <f>IF(N128="základní",J128,0)</f>
        <v>0</v>
      </c>
      <c r="BF128" s="221">
        <f>IF(N128="snížená",J128,0)</f>
        <v>0</v>
      </c>
      <c r="BG128" s="221">
        <f>IF(N128="zákl. přenesená",J128,0)</f>
        <v>0</v>
      </c>
      <c r="BH128" s="221">
        <f>IF(N128="sníž. přenesená",J128,0)</f>
        <v>0</v>
      </c>
      <c r="BI128" s="221">
        <f>IF(N128="nulová",J128,0)</f>
        <v>0</v>
      </c>
      <c r="BJ128" s="19" t="s">
        <v>88</v>
      </c>
      <c r="BK128" s="221">
        <f>ROUND(I128*H128,2)</f>
        <v>0</v>
      </c>
      <c r="BL128" s="19" t="s">
        <v>136</v>
      </c>
      <c r="BM128" s="220" t="s">
        <v>201</v>
      </c>
    </row>
    <row r="129" spans="1:47" s="2" customFormat="1" ht="12">
      <c r="A129" s="41"/>
      <c r="B129" s="42"/>
      <c r="C129" s="43"/>
      <c r="D129" s="222" t="s">
        <v>138</v>
      </c>
      <c r="E129" s="43"/>
      <c r="F129" s="223" t="s">
        <v>202</v>
      </c>
      <c r="G129" s="43"/>
      <c r="H129" s="43"/>
      <c r="I129" s="224"/>
      <c r="J129" s="43"/>
      <c r="K129" s="43"/>
      <c r="L129" s="47"/>
      <c r="M129" s="225"/>
      <c r="N129" s="226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19" t="s">
        <v>138</v>
      </c>
      <c r="AU129" s="19" t="s">
        <v>90</v>
      </c>
    </row>
    <row r="130" spans="1:47" s="2" customFormat="1" ht="12">
      <c r="A130" s="41"/>
      <c r="B130" s="42"/>
      <c r="C130" s="43"/>
      <c r="D130" s="227" t="s">
        <v>140</v>
      </c>
      <c r="E130" s="43"/>
      <c r="F130" s="228" t="s">
        <v>203</v>
      </c>
      <c r="G130" s="43"/>
      <c r="H130" s="43"/>
      <c r="I130" s="224"/>
      <c r="J130" s="43"/>
      <c r="K130" s="43"/>
      <c r="L130" s="47"/>
      <c r="M130" s="225"/>
      <c r="N130" s="226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19" t="s">
        <v>140</v>
      </c>
      <c r="AU130" s="19" t="s">
        <v>90</v>
      </c>
    </row>
    <row r="131" spans="1:51" s="13" customFormat="1" ht="12">
      <c r="A131" s="13"/>
      <c r="B131" s="229"/>
      <c r="C131" s="230"/>
      <c r="D131" s="227" t="s">
        <v>160</v>
      </c>
      <c r="E131" s="231" t="s">
        <v>79</v>
      </c>
      <c r="F131" s="232" t="s">
        <v>204</v>
      </c>
      <c r="G131" s="230"/>
      <c r="H131" s="233">
        <v>4.156</v>
      </c>
      <c r="I131" s="234"/>
      <c r="J131" s="230"/>
      <c r="K131" s="230"/>
      <c r="L131" s="235"/>
      <c r="M131" s="236"/>
      <c r="N131" s="237"/>
      <c r="O131" s="237"/>
      <c r="P131" s="237"/>
      <c r="Q131" s="237"/>
      <c r="R131" s="237"/>
      <c r="S131" s="237"/>
      <c r="T131" s="23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9" t="s">
        <v>160</v>
      </c>
      <c r="AU131" s="239" t="s">
        <v>90</v>
      </c>
      <c r="AV131" s="13" t="s">
        <v>90</v>
      </c>
      <c r="AW131" s="13" t="s">
        <v>42</v>
      </c>
      <c r="AX131" s="13" t="s">
        <v>88</v>
      </c>
      <c r="AY131" s="239" t="s">
        <v>129</v>
      </c>
    </row>
    <row r="132" spans="1:65" s="2" customFormat="1" ht="24.15" customHeight="1">
      <c r="A132" s="41"/>
      <c r="B132" s="42"/>
      <c r="C132" s="209" t="s">
        <v>205</v>
      </c>
      <c r="D132" s="209" t="s">
        <v>131</v>
      </c>
      <c r="E132" s="210" t="s">
        <v>206</v>
      </c>
      <c r="F132" s="211" t="s">
        <v>207</v>
      </c>
      <c r="G132" s="212" t="s">
        <v>200</v>
      </c>
      <c r="H132" s="213">
        <v>790.759</v>
      </c>
      <c r="I132" s="214"/>
      <c r="J132" s="215">
        <f>ROUND(I132*H132,2)</f>
        <v>0</v>
      </c>
      <c r="K132" s="211" t="s">
        <v>135</v>
      </c>
      <c r="L132" s="47"/>
      <c r="M132" s="216" t="s">
        <v>79</v>
      </c>
      <c r="N132" s="217" t="s">
        <v>51</v>
      </c>
      <c r="O132" s="87"/>
      <c r="P132" s="218">
        <f>O132*H132</f>
        <v>0</v>
      </c>
      <c r="Q132" s="218">
        <v>0</v>
      </c>
      <c r="R132" s="218">
        <f>Q132*H132</f>
        <v>0</v>
      </c>
      <c r="S132" s="218">
        <v>0</v>
      </c>
      <c r="T132" s="219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20" t="s">
        <v>136</v>
      </c>
      <c r="AT132" s="220" t="s">
        <v>131</v>
      </c>
      <c r="AU132" s="220" t="s">
        <v>90</v>
      </c>
      <c r="AY132" s="19" t="s">
        <v>129</v>
      </c>
      <c r="BE132" s="221">
        <f>IF(N132="základní",J132,0)</f>
        <v>0</v>
      </c>
      <c r="BF132" s="221">
        <f>IF(N132="snížená",J132,0)</f>
        <v>0</v>
      </c>
      <c r="BG132" s="221">
        <f>IF(N132="zákl. přenesená",J132,0)</f>
        <v>0</v>
      </c>
      <c r="BH132" s="221">
        <f>IF(N132="sníž. přenesená",J132,0)</f>
        <v>0</v>
      </c>
      <c r="BI132" s="221">
        <f>IF(N132="nulová",J132,0)</f>
        <v>0</v>
      </c>
      <c r="BJ132" s="19" t="s">
        <v>88</v>
      </c>
      <c r="BK132" s="221">
        <f>ROUND(I132*H132,2)</f>
        <v>0</v>
      </c>
      <c r="BL132" s="19" t="s">
        <v>136</v>
      </c>
      <c r="BM132" s="220" t="s">
        <v>208</v>
      </c>
    </row>
    <row r="133" spans="1:47" s="2" customFormat="1" ht="12">
      <c r="A133" s="41"/>
      <c r="B133" s="42"/>
      <c r="C133" s="43"/>
      <c r="D133" s="222" t="s">
        <v>138</v>
      </c>
      <c r="E133" s="43"/>
      <c r="F133" s="223" t="s">
        <v>209</v>
      </c>
      <c r="G133" s="43"/>
      <c r="H133" s="43"/>
      <c r="I133" s="224"/>
      <c r="J133" s="43"/>
      <c r="K133" s="43"/>
      <c r="L133" s="47"/>
      <c r="M133" s="225"/>
      <c r="N133" s="226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19" t="s">
        <v>138</v>
      </c>
      <c r="AU133" s="19" t="s">
        <v>90</v>
      </c>
    </row>
    <row r="134" spans="1:47" s="2" customFormat="1" ht="12">
      <c r="A134" s="41"/>
      <c r="B134" s="42"/>
      <c r="C134" s="43"/>
      <c r="D134" s="227" t="s">
        <v>140</v>
      </c>
      <c r="E134" s="43"/>
      <c r="F134" s="228" t="s">
        <v>210</v>
      </c>
      <c r="G134" s="43"/>
      <c r="H134" s="43"/>
      <c r="I134" s="224"/>
      <c r="J134" s="43"/>
      <c r="K134" s="43"/>
      <c r="L134" s="47"/>
      <c r="M134" s="225"/>
      <c r="N134" s="226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19" t="s">
        <v>140</v>
      </c>
      <c r="AU134" s="19" t="s">
        <v>90</v>
      </c>
    </row>
    <row r="135" spans="1:51" s="13" customFormat="1" ht="12">
      <c r="A135" s="13"/>
      <c r="B135" s="229"/>
      <c r="C135" s="230"/>
      <c r="D135" s="227" t="s">
        <v>160</v>
      </c>
      <c r="E135" s="231" t="s">
        <v>79</v>
      </c>
      <c r="F135" s="232" t="s">
        <v>211</v>
      </c>
      <c r="G135" s="230"/>
      <c r="H135" s="233">
        <v>191.791</v>
      </c>
      <c r="I135" s="234"/>
      <c r="J135" s="230"/>
      <c r="K135" s="230"/>
      <c r="L135" s="235"/>
      <c r="M135" s="236"/>
      <c r="N135" s="237"/>
      <c r="O135" s="237"/>
      <c r="P135" s="237"/>
      <c r="Q135" s="237"/>
      <c r="R135" s="237"/>
      <c r="S135" s="237"/>
      <c r="T135" s="23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9" t="s">
        <v>160</v>
      </c>
      <c r="AU135" s="239" t="s">
        <v>90</v>
      </c>
      <c r="AV135" s="13" t="s">
        <v>90</v>
      </c>
      <c r="AW135" s="13" t="s">
        <v>42</v>
      </c>
      <c r="AX135" s="13" t="s">
        <v>81</v>
      </c>
      <c r="AY135" s="239" t="s">
        <v>129</v>
      </c>
    </row>
    <row r="136" spans="1:51" s="13" customFormat="1" ht="12">
      <c r="A136" s="13"/>
      <c r="B136" s="229"/>
      <c r="C136" s="230"/>
      <c r="D136" s="227" t="s">
        <v>160</v>
      </c>
      <c r="E136" s="231" t="s">
        <v>79</v>
      </c>
      <c r="F136" s="232" t="s">
        <v>212</v>
      </c>
      <c r="G136" s="230"/>
      <c r="H136" s="233">
        <v>345.159</v>
      </c>
      <c r="I136" s="234"/>
      <c r="J136" s="230"/>
      <c r="K136" s="230"/>
      <c r="L136" s="235"/>
      <c r="M136" s="236"/>
      <c r="N136" s="237"/>
      <c r="O136" s="237"/>
      <c r="P136" s="237"/>
      <c r="Q136" s="237"/>
      <c r="R136" s="237"/>
      <c r="S136" s="237"/>
      <c r="T136" s="23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9" t="s">
        <v>160</v>
      </c>
      <c r="AU136" s="239" t="s">
        <v>90</v>
      </c>
      <c r="AV136" s="13" t="s">
        <v>90</v>
      </c>
      <c r="AW136" s="13" t="s">
        <v>42</v>
      </c>
      <c r="AX136" s="13" t="s">
        <v>81</v>
      </c>
      <c r="AY136" s="239" t="s">
        <v>129</v>
      </c>
    </row>
    <row r="137" spans="1:51" s="13" customFormat="1" ht="12">
      <c r="A137" s="13"/>
      <c r="B137" s="229"/>
      <c r="C137" s="230"/>
      <c r="D137" s="227" t="s">
        <v>160</v>
      </c>
      <c r="E137" s="231" t="s">
        <v>79</v>
      </c>
      <c r="F137" s="232" t="s">
        <v>213</v>
      </c>
      <c r="G137" s="230"/>
      <c r="H137" s="233">
        <v>253.809</v>
      </c>
      <c r="I137" s="234"/>
      <c r="J137" s="230"/>
      <c r="K137" s="230"/>
      <c r="L137" s="235"/>
      <c r="M137" s="236"/>
      <c r="N137" s="237"/>
      <c r="O137" s="237"/>
      <c r="P137" s="237"/>
      <c r="Q137" s="237"/>
      <c r="R137" s="237"/>
      <c r="S137" s="237"/>
      <c r="T137" s="23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9" t="s">
        <v>160</v>
      </c>
      <c r="AU137" s="239" t="s">
        <v>90</v>
      </c>
      <c r="AV137" s="13" t="s">
        <v>90</v>
      </c>
      <c r="AW137" s="13" t="s">
        <v>42</v>
      </c>
      <c r="AX137" s="13" t="s">
        <v>81</v>
      </c>
      <c r="AY137" s="239" t="s">
        <v>129</v>
      </c>
    </row>
    <row r="138" spans="1:51" s="14" customFormat="1" ht="12">
      <c r="A138" s="14"/>
      <c r="B138" s="240"/>
      <c r="C138" s="241"/>
      <c r="D138" s="227" t="s">
        <v>160</v>
      </c>
      <c r="E138" s="242" t="s">
        <v>79</v>
      </c>
      <c r="F138" s="243" t="s">
        <v>214</v>
      </c>
      <c r="G138" s="241"/>
      <c r="H138" s="244">
        <v>790.759</v>
      </c>
      <c r="I138" s="245"/>
      <c r="J138" s="241"/>
      <c r="K138" s="241"/>
      <c r="L138" s="246"/>
      <c r="M138" s="247"/>
      <c r="N138" s="248"/>
      <c r="O138" s="248"/>
      <c r="P138" s="248"/>
      <c r="Q138" s="248"/>
      <c r="R138" s="248"/>
      <c r="S138" s="248"/>
      <c r="T138" s="24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0" t="s">
        <v>160</v>
      </c>
      <c r="AU138" s="250" t="s">
        <v>90</v>
      </c>
      <c r="AV138" s="14" t="s">
        <v>136</v>
      </c>
      <c r="AW138" s="14" t="s">
        <v>42</v>
      </c>
      <c r="AX138" s="14" t="s">
        <v>88</v>
      </c>
      <c r="AY138" s="250" t="s">
        <v>129</v>
      </c>
    </row>
    <row r="139" spans="1:65" s="2" customFormat="1" ht="24.15" customHeight="1">
      <c r="A139" s="41"/>
      <c r="B139" s="42"/>
      <c r="C139" s="209" t="s">
        <v>8</v>
      </c>
      <c r="D139" s="209" t="s">
        <v>131</v>
      </c>
      <c r="E139" s="210" t="s">
        <v>215</v>
      </c>
      <c r="F139" s="211" t="s">
        <v>216</v>
      </c>
      <c r="G139" s="212" t="s">
        <v>200</v>
      </c>
      <c r="H139" s="213">
        <v>790.759</v>
      </c>
      <c r="I139" s="214"/>
      <c r="J139" s="215">
        <f>ROUND(I139*H139,2)</f>
        <v>0</v>
      </c>
      <c r="K139" s="211" t="s">
        <v>135</v>
      </c>
      <c r="L139" s="47"/>
      <c r="M139" s="216" t="s">
        <v>79</v>
      </c>
      <c r="N139" s="217" t="s">
        <v>51</v>
      </c>
      <c r="O139" s="87"/>
      <c r="P139" s="218">
        <f>O139*H139</f>
        <v>0</v>
      </c>
      <c r="Q139" s="218">
        <v>0</v>
      </c>
      <c r="R139" s="218">
        <f>Q139*H139</f>
        <v>0</v>
      </c>
      <c r="S139" s="218">
        <v>0</v>
      </c>
      <c r="T139" s="219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0" t="s">
        <v>136</v>
      </c>
      <c r="AT139" s="220" t="s">
        <v>131</v>
      </c>
      <c r="AU139" s="220" t="s">
        <v>90</v>
      </c>
      <c r="AY139" s="19" t="s">
        <v>129</v>
      </c>
      <c r="BE139" s="221">
        <f>IF(N139="základní",J139,0)</f>
        <v>0</v>
      </c>
      <c r="BF139" s="221">
        <f>IF(N139="snížená",J139,0)</f>
        <v>0</v>
      </c>
      <c r="BG139" s="221">
        <f>IF(N139="zákl. přenesená",J139,0)</f>
        <v>0</v>
      </c>
      <c r="BH139" s="221">
        <f>IF(N139="sníž. přenesená",J139,0)</f>
        <v>0</v>
      </c>
      <c r="BI139" s="221">
        <f>IF(N139="nulová",J139,0)</f>
        <v>0</v>
      </c>
      <c r="BJ139" s="19" t="s">
        <v>88</v>
      </c>
      <c r="BK139" s="221">
        <f>ROUND(I139*H139,2)</f>
        <v>0</v>
      </c>
      <c r="BL139" s="19" t="s">
        <v>136</v>
      </c>
      <c r="BM139" s="220" t="s">
        <v>217</v>
      </c>
    </row>
    <row r="140" spans="1:47" s="2" customFormat="1" ht="12">
      <c r="A140" s="41"/>
      <c r="B140" s="42"/>
      <c r="C140" s="43"/>
      <c r="D140" s="222" t="s">
        <v>138</v>
      </c>
      <c r="E140" s="43"/>
      <c r="F140" s="223" t="s">
        <v>218</v>
      </c>
      <c r="G140" s="43"/>
      <c r="H140" s="43"/>
      <c r="I140" s="224"/>
      <c r="J140" s="43"/>
      <c r="K140" s="43"/>
      <c r="L140" s="47"/>
      <c r="M140" s="225"/>
      <c r="N140" s="226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19" t="s">
        <v>138</v>
      </c>
      <c r="AU140" s="19" t="s">
        <v>90</v>
      </c>
    </row>
    <row r="141" spans="1:47" s="2" customFormat="1" ht="12">
      <c r="A141" s="41"/>
      <c r="B141" s="42"/>
      <c r="C141" s="43"/>
      <c r="D141" s="227" t="s">
        <v>140</v>
      </c>
      <c r="E141" s="43"/>
      <c r="F141" s="228" t="s">
        <v>219</v>
      </c>
      <c r="G141" s="43"/>
      <c r="H141" s="43"/>
      <c r="I141" s="224"/>
      <c r="J141" s="43"/>
      <c r="K141" s="43"/>
      <c r="L141" s="47"/>
      <c r="M141" s="225"/>
      <c r="N141" s="226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19" t="s">
        <v>140</v>
      </c>
      <c r="AU141" s="19" t="s">
        <v>90</v>
      </c>
    </row>
    <row r="142" spans="1:65" s="2" customFormat="1" ht="33" customHeight="1">
      <c r="A142" s="41"/>
      <c r="B142" s="42"/>
      <c r="C142" s="209" t="s">
        <v>220</v>
      </c>
      <c r="D142" s="209" t="s">
        <v>131</v>
      </c>
      <c r="E142" s="210" t="s">
        <v>221</v>
      </c>
      <c r="F142" s="211" t="s">
        <v>222</v>
      </c>
      <c r="G142" s="212" t="s">
        <v>200</v>
      </c>
      <c r="H142" s="213">
        <v>1581.518</v>
      </c>
      <c r="I142" s="214"/>
      <c r="J142" s="215">
        <f>ROUND(I142*H142,2)</f>
        <v>0</v>
      </c>
      <c r="K142" s="211" t="s">
        <v>135</v>
      </c>
      <c r="L142" s="47"/>
      <c r="M142" s="216" t="s">
        <v>79</v>
      </c>
      <c r="N142" s="217" t="s">
        <v>51</v>
      </c>
      <c r="O142" s="87"/>
      <c r="P142" s="218">
        <f>O142*H142</f>
        <v>0</v>
      </c>
      <c r="Q142" s="218">
        <v>0</v>
      </c>
      <c r="R142" s="218">
        <f>Q142*H142</f>
        <v>0</v>
      </c>
      <c r="S142" s="218">
        <v>0</v>
      </c>
      <c r="T142" s="219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20" t="s">
        <v>136</v>
      </c>
      <c r="AT142" s="220" t="s">
        <v>131</v>
      </c>
      <c r="AU142" s="220" t="s">
        <v>90</v>
      </c>
      <c r="AY142" s="19" t="s">
        <v>129</v>
      </c>
      <c r="BE142" s="221">
        <f>IF(N142="základní",J142,0)</f>
        <v>0</v>
      </c>
      <c r="BF142" s="221">
        <f>IF(N142="snížená",J142,0)</f>
        <v>0</v>
      </c>
      <c r="BG142" s="221">
        <f>IF(N142="zákl. přenesená",J142,0)</f>
        <v>0</v>
      </c>
      <c r="BH142" s="221">
        <f>IF(N142="sníž. přenesená",J142,0)</f>
        <v>0</v>
      </c>
      <c r="BI142" s="221">
        <f>IF(N142="nulová",J142,0)</f>
        <v>0</v>
      </c>
      <c r="BJ142" s="19" t="s">
        <v>88</v>
      </c>
      <c r="BK142" s="221">
        <f>ROUND(I142*H142,2)</f>
        <v>0</v>
      </c>
      <c r="BL142" s="19" t="s">
        <v>136</v>
      </c>
      <c r="BM142" s="220" t="s">
        <v>223</v>
      </c>
    </row>
    <row r="143" spans="1:47" s="2" customFormat="1" ht="12">
      <c r="A143" s="41"/>
      <c r="B143" s="42"/>
      <c r="C143" s="43"/>
      <c r="D143" s="222" t="s">
        <v>138</v>
      </c>
      <c r="E143" s="43"/>
      <c r="F143" s="223" t="s">
        <v>224</v>
      </c>
      <c r="G143" s="43"/>
      <c r="H143" s="43"/>
      <c r="I143" s="224"/>
      <c r="J143" s="43"/>
      <c r="K143" s="43"/>
      <c r="L143" s="47"/>
      <c r="M143" s="225"/>
      <c r="N143" s="226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19" t="s">
        <v>138</v>
      </c>
      <c r="AU143" s="19" t="s">
        <v>90</v>
      </c>
    </row>
    <row r="144" spans="1:47" s="2" customFormat="1" ht="12">
      <c r="A144" s="41"/>
      <c r="B144" s="42"/>
      <c r="C144" s="43"/>
      <c r="D144" s="227" t="s">
        <v>140</v>
      </c>
      <c r="E144" s="43"/>
      <c r="F144" s="228" t="s">
        <v>225</v>
      </c>
      <c r="G144" s="43"/>
      <c r="H144" s="43"/>
      <c r="I144" s="224"/>
      <c r="J144" s="43"/>
      <c r="K144" s="43"/>
      <c r="L144" s="47"/>
      <c r="M144" s="225"/>
      <c r="N144" s="226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19" t="s">
        <v>140</v>
      </c>
      <c r="AU144" s="19" t="s">
        <v>90</v>
      </c>
    </row>
    <row r="145" spans="1:51" s="13" customFormat="1" ht="12">
      <c r="A145" s="13"/>
      <c r="B145" s="229"/>
      <c r="C145" s="230"/>
      <c r="D145" s="227" t="s">
        <v>160</v>
      </c>
      <c r="E145" s="231" t="s">
        <v>79</v>
      </c>
      <c r="F145" s="232" t="s">
        <v>226</v>
      </c>
      <c r="G145" s="230"/>
      <c r="H145" s="233">
        <v>1581.518</v>
      </c>
      <c r="I145" s="234"/>
      <c r="J145" s="230"/>
      <c r="K145" s="230"/>
      <c r="L145" s="235"/>
      <c r="M145" s="236"/>
      <c r="N145" s="237"/>
      <c r="O145" s="237"/>
      <c r="P145" s="237"/>
      <c r="Q145" s="237"/>
      <c r="R145" s="237"/>
      <c r="S145" s="237"/>
      <c r="T145" s="23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9" t="s">
        <v>160</v>
      </c>
      <c r="AU145" s="239" t="s">
        <v>90</v>
      </c>
      <c r="AV145" s="13" t="s">
        <v>90</v>
      </c>
      <c r="AW145" s="13" t="s">
        <v>42</v>
      </c>
      <c r="AX145" s="13" t="s">
        <v>88</v>
      </c>
      <c r="AY145" s="239" t="s">
        <v>129</v>
      </c>
    </row>
    <row r="146" spans="1:63" s="12" customFormat="1" ht="25.9" customHeight="1">
      <c r="A146" s="12"/>
      <c r="B146" s="193"/>
      <c r="C146" s="194"/>
      <c r="D146" s="195" t="s">
        <v>80</v>
      </c>
      <c r="E146" s="196" t="s">
        <v>227</v>
      </c>
      <c r="F146" s="196" t="s">
        <v>228</v>
      </c>
      <c r="G146" s="194"/>
      <c r="H146" s="194"/>
      <c r="I146" s="197"/>
      <c r="J146" s="198">
        <f>BK146</f>
        <v>0</v>
      </c>
      <c r="K146" s="194"/>
      <c r="L146" s="199"/>
      <c r="M146" s="200"/>
      <c r="N146" s="201"/>
      <c r="O146" s="201"/>
      <c r="P146" s="202">
        <f>P147</f>
        <v>0</v>
      </c>
      <c r="Q146" s="201"/>
      <c r="R146" s="202">
        <f>R147</f>
        <v>0</v>
      </c>
      <c r="S146" s="201"/>
      <c r="T146" s="203">
        <f>T147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4" t="s">
        <v>90</v>
      </c>
      <c r="AT146" s="205" t="s">
        <v>80</v>
      </c>
      <c r="AU146" s="205" t="s">
        <v>81</v>
      </c>
      <c r="AY146" s="204" t="s">
        <v>129</v>
      </c>
      <c r="BK146" s="206">
        <f>BK147</f>
        <v>0</v>
      </c>
    </row>
    <row r="147" spans="1:63" s="12" customFormat="1" ht="22.8" customHeight="1">
      <c r="A147" s="12"/>
      <c r="B147" s="193"/>
      <c r="C147" s="194"/>
      <c r="D147" s="195" t="s">
        <v>80</v>
      </c>
      <c r="E147" s="207" t="s">
        <v>229</v>
      </c>
      <c r="F147" s="207" t="s">
        <v>230</v>
      </c>
      <c r="G147" s="194"/>
      <c r="H147" s="194"/>
      <c r="I147" s="197"/>
      <c r="J147" s="208">
        <f>BK147</f>
        <v>0</v>
      </c>
      <c r="K147" s="194"/>
      <c r="L147" s="199"/>
      <c r="M147" s="200"/>
      <c r="N147" s="201"/>
      <c r="O147" s="201"/>
      <c r="P147" s="202">
        <f>SUM(P148:P166)</f>
        <v>0</v>
      </c>
      <c r="Q147" s="201"/>
      <c r="R147" s="202">
        <f>SUM(R148:R166)</f>
        <v>0</v>
      </c>
      <c r="S147" s="201"/>
      <c r="T147" s="203">
        <f>SUM(T148:T166)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4" t="s">
        <v>90</v>
      </c>
      <c r="AT147" s="205" t="s">
        <v>80</v>
      </c>
      <c r="AU147" s="205" t="s">
        <v>88</v>
      </c>
      <c r="AY147" s="204" t="s">
        <v>129</v>
      </c>
      <c r="BK147" s="206">
        <f>SUM(BK148:BK166)</f>
        <v>0</v>
      </c>
    </row>
    <row r="148" spans="1:65" s="2" customFormat="1" ht="21.75" customHeight="1">
      <c r="A148" s="41"/>
      <c r="B148" s="42"/>
      <c r="C148" s="209" t="s">
        <v>231</v>
      </c>
      <c r="D148" s="209" t="s">
        <v>131</v>
      </c>
      <c r="E148" s="210" t="s">
        <v>232</v>
      </c>
      <c r="F148" s="211" t="s">
        <v>233</v>
      </c>
      <c r="G148" s="212" t="s">
        <v>134</v>
      </c>
      <c r="H148" s="213">
        <v>4</v>
      </c>
      <c r="I148" s="214"/>
      <c r="J148" s="215">
        <f>ROUND(I148*H148,2)</f>
        <v>0</v>
      </c>
      <c r="K148" s="211" t="s">
        <v>135</v>
      </c>
      <c r="L148" s="47"/>
      <c r="M148" s="216" t="s">
        <v>79</v>
      </c>
      <c r="N148" s="217" t="s">
        <v>51</v>
      </c>
      <c r="O148" s="87"/>
      <c r="P148" s="218">
        <f>O148*H148</f>
        <v>0</v>
      </c>
      <c r="Q148" s="218">
        <v>0</v>
      </c>
      <c r="R148" s="218">
        <f>Q148*H148</f>
        <v>0</v>
      </c>
      <c r="S148" s="218">
        <v>0</v>
      </c>
      <c r="T148" s="219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20" t="s">
        <v>234</v>
      </c>
      <c r="AT148" s="220" t="s">
        <v>131</v>
      </c>
      <c r="AU148" s="220" t="s">
        <v>90</v>
      </c>
      <c r="AY148" s="19" t="s">
        <v>129</v>
      </c>
      <c r="BE148" s="221">
        <f>IF(N148="základní",J148,0)</f>
        <v>0</v>
      </c>
      <c r="BF148" s="221">
        <f>IF(N148="snížená",J148,0)</f>
        <v>0</v>
      </c>
      <c r="BG148" s="221">
        <f>IF(N148="zákl. přenesená",J148,0)</f>
        <v>0</v>
      </c>
      <c r="BH148" s="221">
        <f>IF(N148="sníž. přenesená",J148,0)</f>
        <v>0</v>
      </c>
      <c r="BI148" s="221">
        <f>IF(N148="nulová",J148,0)</f>
        <v>0</v>
      </c>
      <c r="BJ148" s="19" t="s">
        <v>88</v>
      </c>
      <c r="BK148" s="221">
        <f>ROUND(I148*H148,2)</f>
        <v>0</v>
      </c>
      <c r="BL148" s="19" t="s">
        <v>234</v>
      </c>
      <c r="BM148" s="220" t="s">
        <v>235</v>
      </c>
    </row>
    <row r="149" spans="1:47" s="2" customFormat="1" ht="12">
      <c r="A149" s="41"/>
      <c r="B149" s="42"/>
      <c r="C149" s="43"/>
      <c r="D149" s="222" t="s">
        <v>138</v>
      </c>
      <c r="E149" s="43"/>
      <c r="F149" s="223" t="s">
        <v>236</v>
      </c>
      <c r="G149" s="43"/>
      <c r="H149" s="43"/>
      <c r="I149" s="224"/>
      <c r="J149" s="43"/>
      <c r="K149" s="43"/>
      <c r="L149" s="47"/>
      <c r="M149" s="225"/>
      <c r="N149" s="226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19" t="s">
        <v>138</v>
      </c>
      <c r="AU149" s="19" t="s">
        <v>90</v>
      </c>
    </row>
    <row r="150" spans="1:47" s="2" customFormat="1" ht="12">
      <c r="A150" s="41"/>
      <c r="B150" s="42"/>
      <c r="C150" s="43"/>
      <c r="D150" s="227" t="s">
        <v>140</v>
      </c>
      <c r="E150" s="43"/>
      <c r="F150" s="228" t="s">
        <v>237</v>
      </c>
      <c r="G150" s="43"/>
      <c r="H150" s="43"/>
      <c r="I150" s="224"/>
      <c r="J150" s="43"/>
      <c r="K150" s="43"/>
      <c r="L150" s="47"/>
      <c r="M150" s="225"/>
      <c r="N150" s="226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19" t="s">
        <v>140</v>
      </c>
      <c r="AU150" s="19" t="s">
        <v>90</v>
      </c>
    </row>
    <row r="151" spans="1:65" s="2" customFormat="1" ht="24.15" customHeight="1">
      <c r="A151" s="41"/>
      <c r="B151" s="42"/>
      <c r="C151" s="251" t="s">
        <v>238</v>
      </c>
      <c r="D151" s="251" t="s">
        <v>239</v>
      </c>
      <c r="E151" s="252" t="s">
        <v>240</v>
      </c>
      <c r="F151" s="253" t="s">
        <v>241</v>
      </c>
      <c r="G151" s="254" t="s">
        <v>134</v>
      </c>
      <c r="H151" s="255">
        <v>4</v>
      </c>
      <c r="I151" s="256"/>
      <c r="J151" s="257">
        <f>ROUND(I151*H151,2)</f>
        <v>0</v>
      </c>
      <c r="K151" s="253" t="s">
        <v>79</v>
      </c>
      <c r="L151" s="258"/>
      <c r="M151" s="259" t="s">
        <v>79</v>
      </c>
      <c r="N151" s="260" t="s">
        <v>51</v>
      </c>
      <c r="O151" s="87"/>
      <c r="P151" s="218">
        <f>O151*H151</f>
        <v>0</v>
      </c>
      <c r="Q151" s="218">
        <v>0</v>
      </c>
      <c r="R151" s="218">
        <f>Q151*H151</f>
        <v>0</v>
      </c>
      <c r="S151" s="218">
        <v>0</v>
      </c>
      <c r="T151" s="219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20" t="s">
        <v>242</v>
      </c>
      <c r="AT151" s="220" t="s">
        <v>239</v>
      </c>
      <c r="AU151" s="220" t="s">
        <v>90</v>
      </c>
      <c r="AY151" s="19" t="s">
        <v>129</v>
      </c>
      <c r="BE151" s="221">
        <f>IF(N151="základní",J151,0)</f>
        <v>0</v>
      </c>
      <c r="BF151" s="221">
        <f>IF(N151="snížená",J151,0)</f>
        <v>0</v>
      </c>
      <c r="BG151" s="221">
        <f>IF(N151="zákl. přenesená",J151,0)</f>
        <v>0</v>
      </c>
      <c r="BH151" s="221">
        <f>IF(N151="sníž. přenesená",J151,0)</f>
        <v>0</v>
      </c>
      <c r="BI151" s="221">
        <f>IF(N151="nulová",J151,0)</f>
        <v>0</v>
      </c>
      <c r="BJ151" s="19" t="s">
        <v>88</v>
      </c>
      <c r="BK151" s="221">
        <f>ROUND(I151*H151,2)</f>
        <v>0</v>
      </c>
      <c r="BL151" s="19" t="s">
        <v>242</v>
      </c>
      <c r="BM151" s="220" t="s">
        <v>243</v>
      </c>
    </row>
    <row r="152" spans="1:47" s="2" customFormat="1" ht="12">
      <c r="A152" s="41"/>
      <c r="B152" s="42"/>
      <c r="C152" s="43"/>
      <c r="D152" s="227" t="s">
        <v>140</v>
      </c>
      <c r="E152" s="43"/>
      <c r="F152" s="228" t="s">
        <v>244</v>
      </c>
      <c r="G152" s="43"/>
      <c r="H152" s="43"/>
      <c r="I152" s="224"/>
      <c r="J152" s="43"/>
      <c r="K152" s="43"/>
      <c r="L152" s="47"/>
      <c r="M152" s="225"/>
      <c r="N152" s="226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19" t="s">
        <v>140</v>
      </c>
      <c r="AU152" s="19" t="s">
        <v>90</v>
      </c>
    </row>
    <row r="153" spans="1:65" s="2" customFormat="1" ht="16.5" customHeight="1">
      <c r="A153" s="41"/>
      <c r="B153" s="42"/>
      <c r="C153" s="251" t="s">
        <v>234</v>
      </c>
      <c r="D153" s="251" t="s">
        <v>239</v>
      </c>
      <c r="E153" s="252" t="s">
        <v>245</v>
      </c>
      <c r="F153" s="253" t="s">
        <v>246</v>
      </c>
      <c r="G153" s="254" t="s">
        <v>190</v>
      </c>
      <c r="H153" s="255">
        <v>16</v>
      </c>
      <c r="I153" s="256"/>
      <c r="J153" s="257">
        <f>ROUND(I153*H153,2)</f>
        <v>0</v>
      </c>
      <c r="K153" s="253" t="s">
        <v>79</v>
      </c>
      <c r="L153" s="258"/>
      <c r="M153" s="259" t="s">
        <v>79</v>
      </c>
      <c r="N153" s="260" t="s">
        <v>51</v>
      </c>
      <c r="O153" s="87"/>
      <c r="P153" s="218">
        <f>O153*H153</f>
        <v>0</v>
      </c>
      <c r="Q153" s="218">
        <v>0</v>
      </c>
      <c r="R153" s="218">
        <f>Q153*H153</f>
        <v>0</v>
      </c>
      <c r="S153" s="218">
        <v>0</v>
      </c>
      <c r="T153" s="219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20" t="s">
        <v>247</v>
      </c>
      <c r="AT153" s="220" t="s">
        <v>239</v>
      </c>
      <c r="AU153" s="220" t="s">
        <v>90</v>
      </c>
      <c r="AY153" s="19" t="s">
        <v>129</v>
      </c>
      <c r="BE153" s="221">
        <f>IF(N153="základní",J153,0)</f>
        <v>0</v>
      </c>
      <c r="BF153" s="221">
        <f>IF(N153="snížená",J153,0)</f>
        <v>0</v>
      </c>
      <c r="BG153" s="221">
        <f>IF(N153="zákl. přenesená",J153,0)</f>
        <v>0</v>
      </c>
      <c r="BH153" s="221">
        <f>IF(N153="sníž. přenesená",J153,0)</f>
        <v>0</v>
      </c>
      <c r="BI153" s="221">
        <f>IF(N153="nulová",J153,0)</f>
        <v>0</v>
      </c>
      <c r="BJ153" s="19" t="s">
        <v>88</v>
      </c>
      <c r="BK153" s="221">
        <f>ROUND(I153*H153,2)</f>
        <v>0</v>
      </c>
      <c r="BL153" s="19" t="s">
        <v>234</v>
      </c>
      <c r="BM153" s="220" t="s">
        <v>248</v>
      </c>
    </row>
    <row r="154" spans="1:47" s="2" customFormat="1" ht="12">
      <c r="A154" s="41"/>
      <c r="B154" s="42"/>
      <c r="C154" s="43"/>
      <c r="D154" s="227" t="s">
        <v>140</v>
      </c>
      <c r="E154" s="43"/>
      <c r="F154" s="228" t="s">
        <v>249</v>
      </c>
      <c r="G154" s="43"/>
      <c r="H154" s="43"/>
      <c r="I154" s="224"/>
      <c r="J154" s="43"/>
      <c r="K154" s="43"/>
      <c r="L154" s="47"/>
      <c r="M154" s="225"/>
      <c r="N154" s="226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19" t="s">
        <v>140</v>
      </c>
      <c r="AU154" s="19" t="s">
        <v>90</v>
      </c>
    </row>
    <row r="155" spans="1:51" s="13" customFormat="1" ht="12">
      <c r="A155" s="13"/>
      <c r="B155" s="229"/>
      <c r="C155" s="230"/>
      <c r="D155" s="227" t="s">
        <v>160</v>
      </c>
      <c r="E155" s="231" t="s">
        <v>79</v>
      </c>
      <c r="F155" s="232" t="s">
        <v>250</v>
      </c>
      <c r="G155" s="230"/>
      <c r="H155" s="233">
        <v>16</v>
      </c>
      <c r="I155" s="234"/>
      <c r="J155" s="230"/>
      <c r="K155" s="230"/>
      <c r="L155" s="235"/>
      <c r="M155" s="236"/>
      <c r="N155" s="237"/>
      <c r="O155" s="237"/>
      <c r="P155" s="237"/>
      <c r="Q155" s="237"/>
      <c r="R155" s="237"/>
      <c r="S155" s="237"/>
      <c r="T155" s="23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9" t="s">
        <v>160</v>
      </c>
      <c r="AU155" s="239" t="s">
        <v>90</v>
      </c>
      <c r="AV155" s="13" t="s">
        <v>90</v>
      </c>
      <c r="AW155" s="13" t="s">
        <v>42</v>
      </c>
      <c r="AX155" s="13" t="s">
        <v>88</v>
      </c>
      <c r="AY155" s="239" t="s">
        <v>129</v>
      </c>
    </row>
    <row r="156" spans="1:65" s="2" customFormat="1" ht="16.5" customHeight="1">
      <c r="A156" s="41"/>
      <c r="B156" s="42"/>
      <c r="C156" s="251" t="s">
        <v>251</v>
      </c>
      <c r="D156" s="251" t="s">
        <v>239</v>
      </c>
      <c r="E156" s="252" t="s">
        <v>252</v>
      </c>
      <c r="F156" s="253" t="s">
        <v>253</v>
      </c>
      <c r="G156" s="254" t="s">
        <v>134</v>
      </c>
      <c r="H156" s="255">
        <v>8</v>
      </c>
      <c r="I156" s="256"/>
      <c r="J156" s="257">
        <f>ROUND(I156*H156,2)</f>
        <v>0</v>
      </c>
      <c r="K156" s="253" t="s">
        <v>79</v>
      </c>
      <c r="L156" s="258"/>
      <c r="M156" s="259" t="s">
        <v>79</v>
      </c>
      <c r="N156" s="260" t="s">
        <v>51</v>
      </c>
      <c r="O156" s="87"/>
      <c r="P156" s="218">
        <f>O156*H156</f>
        <v>0</v>
      </c>
      <c r="Q156" s="218">
        <v>0</v>
      </c>
      <c r="R156" s="218">
        <f>Q156*H156</f>
        <v>0</v>
      </c>
      <c r="S156" s="218">
        <v>0</v>
      </c>
      <c r="T156" s="219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20" t="s">
        <v>247</v>
      </c>
      <c r="AT156" s="220" t="s">
        <v>239</v>
      </c>
      <c r="AU156" s="220" t="s">
        <v>90</v>
      </c>
      <c r="AY156" s="19" t="s">
        <v>129</v>
      </c>
      <c r="BE156" s="221">
        <f>IF(N156="základní",J156,0)</f>
        <v>0</v>
      </c>
      <c r="BF156" s="221">
        <f>IF(N156="snížená",J156,0)</f>
        <v>0</v>
      </c>
      <c r="BG156" s="221">
        <f>IF(N156="zákl. přenesená",J156,0)</f>
        <v>0</v>
      </c>
      <c r="BH156" s="221">
        <f>IF(N156="sníž. přenesená",J156,0)</f>
        <v>0</v>
      </c>
      <c r="BI156" s="221">
        <f>IF(N156="nulová",J156,0)</f>
        <v>0</v>
      </c>
      <c r="BJ156" s="19" t="s">
        <v>88</v>
      </c>
      <c r="BK156" s="221">
        <f>ROUND(I156*H156,2)</f>
        <v>0</v>
      </c>
      <c r="BL156" s="19" t="s">
        <v>234</v>
      </c>
      <c r="BM156" s="220" t="s">
        <v>254</v>
      </c>
    </row>
    <row r="157" spans="1:47" s="2" customFormat="1" ht="12">
      <c r="A157" s="41"/>
      <c r="B157" s="42"/>
      <c r="C157" s="43"/>
      <c r="D157" s="227" t="s">
        <v>140</v>
      </c>
      <c r="E157" s="43"/>
      <c r="F157" s="228" t="s">
        <v>249</v>
      </c>
      <c r="G157" s="43"/>
      <c r="H157" s="43"/>
      <c r="I157" s="224"/>
      <c r="J157" s="43"/>
      <c r="K157" s="43"/>
      <c r="L157" s="47"/>
      <c r="M157" s="225"/>
      <c r="N157" s="226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19" t="s">
        <v>140</v>
      </c>
      <c r="AU157" s="19" t="s">
        <v>90</v>
      </c>
    </row>
    <row r="158" spans="1:51" s="13" customFormat="1" ht="12">
      <c r="A158" s="13"/>
      <c r="B158" s="229"/>
      <c r="C158" s="230"/>
      <c r="D158" s="227" t="s">
        <v>160</v>
      </c>
      <c r="E158" s="231" t="s">
        <v>79</v>
      </c>
      <c r="F158" s="232" t="s">
        <v>255</v>
      </c>
      <c r="G158" s="230"/>
      <c r="H158" s="233">
        <v>8</v>
      </c>
      <c r="I158" s="234"/>
      <c r="J158" s="230"/>
      <c r="K158" s="230"/>
      <c r="L158" s="235"/>
      <c r="M158" s="236"/>
      <c r="N158" s="237"/>
      <c r="O158" s="237"/>
      <c r="P158" s="237"/>
      <c r="Q158" s="237"/>
      <c r="R158" s="237"/>
      <c r="S158" s="237"/>
      <c r="T158" s="23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9" t="s">
        <v>160</v>
      </c>
      <c r="AU158" s="239" t="s">
        <v>90</v>
      </c>
      <c r="AV158" s="13" t="s">
        <v>90</v>
      </c>
      <c r="AW158" s="13" t="s">
        <v>42</v>
      </c>
      <c r="AX158" s="13" t="s">
        <v>88</v>
      </c>
      <c r="AY158" s="239" t="s">
        <v>129</v>
      </c>
    </row>
    <row r="159" spans="1:65" s="2" customFormat="1" ht="24.15" customHeight="1">
      <c r="A159" s="41"/>
      <c r="B159" s="42"/>
      <c r="C159" s="209" t="s">
        <v>256</v>
      </c>
      <c r="D159" s="209" t="s">
        <v>131</v>
      </c>
      <c r="E159" s="210" t="s">
        <v>257</v>
      </c>
      <c r="F159" s="211" t="s">
        <v>258</v>
      </c>
      <c r="G159" s="212" t="s">
        <v>190</v>
      </c>
      <c r="H159" s="213">
        <v>8</v>
      </c>
      <c r="I159" s="214"/>
      <c r="J159" s="215">
        <f>ROUND(I159*H159,2)</f>
        <v>0</v>
      </c>
      <c r="K159" s="211" t="s">
        <v>135</v>
      </c>
      <c r="L159" s="47"/>
      <c r="M159" s="216" t="s">
        <v>79</v>
      </c>
      <c r="N159" s="217" t="s">
        <v>51</v>
      </c>
      <c r="O159" s="87"/>
      <c r="P159" s="218">
        <f>O159*H159</f>
        <v>0</v>
      </c>
      <c r="Q159" s="218">
        <v>0</v>
      </c>
      <c r="R159" s="218">
        <f>Q159*H159</f>
        <v>0</v>
      </c>
      <c r="S159" s="218">
        <v>0</v>
      </c>
      <c r="T159" s="219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20" t="s">
        <v>234</v>
      </c>
      <c r="AT159" s="220" t="s">
        <v>131</v>
      </c>
      <c r="AU159" s="220" t="s">
        <v>90</v>
      </c>
      <c r="AY159" s="19" t="s">
        <v>129</v>
      </c>
      <c r="BE159" s="221">
        <f>IF(N159="základní",J159,0)</f>
        <v>0</v>
      </c>
      <c r="BF159" s="221">
        <f>IF(N159="snížená",J159,0)</f>
        <v>0</v>
      </c>
      <c r="BG159" s="221">
        <f>IF(N159="zákl. přenesená",J159,0)</f>
        <v>0</v>
      </c>
      <c r="BH159" s="221">
        <f>IF(N159="sníž. přenesená",J159,0)</f>
        <v>0</v>
      </c>
      <c r="BI159" s="221">
        <f>IF(N159="nulová",J159,0)</f>
        <v>0</v>
      </c>
      <c r="BJ159" s="19" t="s">
        <v>88</v>
      </c>
      <c r="BK159" s="221">
        <f>ROUND(I159*H159,2)</f>
        <v>0</v>
      </c>
      <c r="BL159" s="19" t="s">
        <v>234</v>
      </c>
      <c r="BM159" s="220" t="s">
        <v>259</v>
      </c>
    </row>
    <row r="160" spans="1:47" s="2" customFormat="1" ht="12">
      <c r="A160" s="41"/>
      <c r="B160" s="42"/>
      <c r="C160" s="43"/>
      <c r="D160" s="222" t="s">
        <v>138</v>
      </c>
      <c r="E160" s="43"/>
      <c r="F160" s="223" t="s">
        <v>260</v>
      </c>
      <c r="G160" s="43"/>
      <c r="H160" s="43"/>
      <c r="I160" s="224"/>
      <c r="J160" s="43"/>
      <c r="K160" s="43"/>
      <c r="L160" s="47"/>
      <c r="M160" s="225"/>
      <c r="N160" s="226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19" t="s">
        <v>138</v>
      </c>
      <c r="AU160" s="19" t="s">
        <v>90</v>
      </c>
    </row>
    <row r="161" spans="1:47" s="2" customFormat="1" ht="12">
      <c r="A161" s="41"/>
      <c r="B161" s="42"/>
      <c r="C161" s="43"/>
      <c r="D161" s="227" t="s">
        <v>140</v>
      </c>
      <c r="E161" s="43"/>
      <c r="F161" s="228" t="s">
        <v>261</v>
      </c>
      <c r="G161" s="43"/>
      <c r="H161" s="43"/>
      <c r="I161" s="224"/>
      <c r="J161" s="43"/>
      <c r="K161" s="43"/>
      <c r="L161" s="47"/>
      <c r="M161" s="225"/>
      <c r="N161" s="226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19" t="s">
        <v>140</v>
      </c>
      <c r="AU161" s="19" t="s">
        <v>90</v>
      </c>
    </row>
    <row r="162" spans="1:51" s="13" customFormat="1" ht="12">
      <c r="A162" s="13"/>
      <c r="B162" s="229"/>
      <c r="C162" s="230"/>
      <c r="D162" s="227" t="s">
        <v>160</v>
      </c>
      <c r="E162" s="231" t="s">
        <v>79</v>
      </c>
      <c r="F162" s="232" t="s">
        <v>262</v>
      </c>
      <c r="G162" s="230"/>
      <c r="H162" s="233">
        <v>8</v>
      </c>
      <c r="I162" s="234"/>
      <c r="J162" s="230"/>
      <c r="K162" s="230"/>
      <c r="L162" s="235"/>
      <c r="M162" s="236"/>
      <c r="N162" s="237"/>
      <c r="O162" s="237"/>
      <c r="P162" s="237"/>
      <c r="Q162" s="237"/>
      <c r="R162" s="237"/>
      <c r="S162" s="237"/>
      <c r="T162" s="23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9" t="s">
        <v>160</v>
      </c>
      <c r="AU162" s="239" t="s">
        <v>90</v>
      </c>
      <c r="AV162" s="13" t="s">
        <v>90</v>
      </c>
      <c r="AW162" s="13" t="s">
        <v>42</v>
      </c>
      <c r="AX162" s="13" t="s">
        <v>88</v>
      </c>
      <c r="AY162" s="239" t="s">
        <v>129</v>
      </c>
    </row>
    <row r="163" spans="1:65" s="2" customFormat="1" ht="24.15" customHeight="1">
      <c r="A163" s="41"/>
      <c r="B163" s="42"/>
      <c r="C163" s="251" t="s">
        <v>263</v>
      </c>
      <c r="D163" s="251" t="s">
        <v>239</v>
      </c>
      <c r="E163" s="252" t="s">
        <v>264</v>
      </c>
      <c r="F163" s="253" t="s">
        <v>265</v>
      </c>
      <c r="G163" s="254" t="s">
        <v>190</v>
      </c>
      <c r="H163" s="255">
        <v>8.4</v>
      </c>
      <c r="I163" s="256"/>
      <c r="J163" s="257">
        <f>ROUND(I163*H163,2)</f>
        <v>0</v>
      </c>
      <c r="K163" s="253" t="s">
        <v>79</v>
      </c>
      <c r="L163" s="258"/>
      <c r="M163" s="259" t="s">
        <v>79</v>
      </c>
      <c r="N163" s="260" t="s">
        <v>51</v>
      </c>
      <c r="O163" s="87"/>
      <c r="P163" s="218">
        <f>O163*H163</f>
        <v>0</v>
      </c>
      <c r="Q163" s="218">
        <v>0</v>
      </c>
      <c r="R163" s="218">
        <f>Q163*H163</f>
        <v>0</v>
      </c>
      <c r="S163" s="218">
        <v>0</v>
      </c>
      <c r="T163" s="219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20" t="s">
        <v>242</v>
      </c>
      <c r="AT163" s="220" t="s">
        <v>239</v>
      </c>
      <c r="AU163" s="220" t="s">
        <v>90</v>
      </c>
      <c r="AY163" s="19" t="s">
        <v>129</v>
      </c>
      <c r="BE163" s="221">
        <f>IF(N163="základní",J163,0)</f>
        <v>0</v>
      </c>
      <c r="BF163" s="221">
        <f>IF(N163="snížená",J163,0)</f>
        <v>0</v>
      </c>
      <c r="BG163" s="221">
        <f>IF(N163="zákl. přenesená",J163,0)</f>
        <v>0</v>
      </c>
      <c r="BH163" s="221">
        <f>IF(N163="sníž. přenesená",J163,0)</f>
        <v>0</v>
      </c>
      <c r="BI163" s="221">
        <f>IF(N163="nulová",J163,0)</f>
        <v>0</v>
      </c>
      <c r="BJ163" s="19" t="s">
        <v>88</v>
      </c>
      <c r="BK163" s="221">
        <f>ROUND(I163*H163,2)</f>
        <v>0</v>
      </c>
      <c r="BL163" s="19" t="s">
        <v>242</v>
      </c>
      <c r="BM163" s="220" t="s">
        <v>266</v>
      </c>
    </row>
    <row r="164" spans="1:47" s="2" customFormat="1" ht="12">
      <c r="A164" s="41"/>
      <c r="B164" s="42"/>
      <c r="C164" s="43"/>
      <c r="D164" s="227" t="s">
        <v>140</v>
      </c>
      <c r="E164" s="43"/>
      <c r="F164" s="228" t="s">
        <v>267</v>
      </c>
      <c r="G164" s="43"/>
      <c r="H164" s="43"/>
      <c r="I164" s="224"/>
      <c r="J164" s="43"/>
      <c r="K164" s="43"/>
      <c r="L164" s="47"/>
      <c r="M164" s="225"/>
      <c r="N164" s="226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19" t="s">
        <v>140</v>
      </c>
      <c r="AU164" s="19" t="s">
        <v>90</v>
      </c>
    </row>
    <row r="165" spans="1:51" s="13" customFormat="1" ht="12">
      <c r="A165" s="13"/>
      <c r="B165" s="229"/>
      <c r="C165" s="230"/>
      <c r="D165" s="227" t="s">
        <v>160</v>
      </c>
      <c r="E165" s="231" t="s">
        <v>79</v>
      </c>
      <c r="F165" s="232" t="s">
        <v>262</v>
      </c>
      <c r="G165" s="230"/>
      <c r="H165" s="233">
        <v>8</v>
      </c>
      <c r="I165" s="234"/>
      <c r="J165" s="230"/>
      <c r="K165" s="230"/>
      <c r="L165" s="235"/>
      <c r="M165" s="236"/>
      <c r="N165" s="237"/>
      <c r="O165" s="237"/>
      <c r="P165" s="237"/>
      <c r="Q165" s="237"/>
      <c r="R165" s="237"/>
      <c r="S165" s="237"/>
      <c r="T165" s="23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9" t="s">
        <v>160</v>
      </c>
      <c r="AU165" s="239" t="s">
        <v>90</v>
      </c>
      <c r="AV165" s="13" t="s">
        <v>90</v>
      </c>
      <c r="AW165" s="13" t="s">
        <v>42</v>
      </c>
      <c r="AX165" s="13" t="s">
        <v>88</v>
      </c>
      <c r="AY165" s="239" t="s">
        <v>129</v>
      </c>
    </row>
    <row r="166" spans="1:51" s="13" customFormat="1" ht="12">
      <c r="A166" s="13"/>
      <c r="B166" s="229"/>
      <c r="C166" s="230"/>
      <c r="D166" s="227" t="s">
        <v>160</v>
      </c>
      <c r="E166" s="230"/>
      <c r="F166" s="232" t="s">
        <v>268</v>
      </c>
      <c r="G166" s="230"/>
      <c r="H166" s="233">
        <v>8.4</v>
      </c>
      <c r="I166" s="234"/>
      <c r="J166" s="230"/>
      <c r="K166" s="230"/>
      <c r="L166" s="235"/>
      <c r="M166" s="236"/>
      <c r="N166" s="237"/>
      <c r="O166" s="237"/>
      <c r="P166" s="237"/>
      <c r="Q166" s="237"/>
      <c r="R166" s="237"/>
      <c r="S166" s="237"/>
      <c r="T166" s="23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9" t="s">
        <v>160</v>
      </c>
      <c r="AU166" s="239" t="s">
        <v>90</v>
      </c>
      <c r="AV166" s="13" t="s">
        <v>90</v>
      </c>
      <c r="AW166" s="13" t="s">
        <v>4</v>
      </c>
      <c r="AX166" s="13" t="s">
        <v>88</v>
      </c>
      <c r="AY166" s="239" t="s">
        <v>129</v>
      </c>
    </row>
    <row r="167" spans="1:63" s="12" customFormat="1" ht="25.9" customHeight="1">
      <c r="A167" s="12"/>
      <c r="B167" s="193"/>
      <c r="C167" s="194"/>
      <c r="D167" s="195" t="s">
        <v>80</v>
      </c>
      <c r="E167" s="196" t="s">
        <v>239</v>
      </c>
      <c r="F167" s="196" t="s">
        <v>269</v>
      </c>
      <c r="G167" s="194"/>
      <c r="H167" s="194"/>
      <c r="I167" s="197"/>
      <c r="J167" s="198">
        <f>BK167</f>
        <v>0</v>
      </c>
      <c r="K167" s="194"/>
      <c r="L167" s="199"/>
      <c r="M167" s="200"/>
      <c r="N167" s="201"/>
      <c r="O167" s="201"/>
      <c r="P167" s="202">
        <f>P168+P330</f>
        <v>0</v>
      </c>
      <c r="Q167" s="201"/>
      <c r="R167" s="202">
        <f>R168+R330</f>
        <v>789.96340065</v>
      </c>
      <c r="S167" s="201"/>
      <c r="T167" s="203">
        <f>T168+T330</f>
        <v>401.44440000000003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4" t="s">
        <v>146</v>
      </c>
      <c r="AT167" s="205" t="s">
        <v>80</v>
      </c>
      <c r="AU167" s="205" t="s">
        <v>81</v>
      </c>
      <c r="AY167" s="204" t="s">
        <v>129</v>
      </c>
      <c r="BK167" s="206">
        <f>BK168+BK330</f>
        <v>0</v>
      </c>
    </row>
    <row r="168" spans="1:63" s="12" customFormat="1" ht="22.8" customHeight="1">
      <c r="A168" s="12"/>
      <c r="B168" s="193"/>
      <c r="C168" s="194"/>
      <c r="D168" s="195" t="s">
        <v>80</v>
      </c>
      <c r="E168" s="207" t="s">
        <v>270</v>
      </c>
      <c r="F168" s="207" t="s">
        <v>271</v>
      </c>
      <c r="G168" s="194"/>
      <c r="H168" s="194"/>
      <c r="I168" s="197"/>
      <c r="J168" s="208">
        <f>BK168</f>
        <v>0</v>
      </c>
      <c r="K168" s="194"/>
      <c r="L168" s="199"/>
      <c r="M168" s="200"/>
      <c r="N168" s="201"/>
      <c r="O168" s="201"/>
      <c r="P168" s="202">
        <f>SUM(P169:P329)</f>
        <v>0</v>
      </c>
      <c r="Q168" s="201"/>
      <c r="R168" s="202">
        <f>SUM(R169:R329)</f>
        <v>0</v>
      </c>
      <c r="S168" s="201"/>
      <c r="T168" s="203">
        <f>SUM(T169:T329)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4" t="s">
        <v>146</v>
      </c>
      <c r="AT168" s="205" t="s">
        <v>80</v>
      </c>
      <c r="AU168" s="205" t="s">
        <v>88</v>
      </c>
      <c r="AY168" s="204" t="s">
        <v>129</v>
      </c>
      <c r="BK168" s="206">
        <f>SUM(BK169:BK329)</f>
        <v>0</v>
      </c>
    </row>
    <row r="169" spans="1:65" s="2" customFormat="1" ht="16.5" customHeight="1">
      <c r="A169" s="41"/>
      <c r="B169" s="42"/>
      <c r="C169" s="209" t="s">
        <v>272</v>
      </c>
      <c r="D169" s="209" t="s">
        <v>131</v>
      </c>
      <c r="E169" s="210" t="s">
        <v>273</v>
      </c>
      <c r="F169" s="211" t="s">
        <v>274</v>
      </c>
      <c r="G169" s="212" t="s">
        <v>134</v>
      </c>
      <c r="H169" s="213">
        <v>2</v>
      </c>
      <c r="I169" s="214"/>
      <c r="J169" s="215">
        <f>ROUND(I169*H169,2)</f>
        <v>0</v>
      </c>
      <c r="K169" s="211" t="s">
        <v>135</v>
      </c>
      <c r="L169" s="47"/>
      <c r="M169" s="216" t="s">
        <v>79</v>
      </c>
      <c r="N169" s="217" t="s">
        <v>51</v>
      </c>
      <c r="O169" s="87"/>
      <c r="P169" s="218">
        <f>O169*H169</f>
        <v>0</v>
      </c>
      <c r="Q169" s="218">
        <v>0</v>
      </c>
      <c r="R169" s="218">
        <f>Q169*H169</f>
        <v>0</v>
      </c>
      <c r="S169" s="218">
        <v>0</v>
      </c>
      <c r="T169" s="219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20" t="s">
        <v>275</v>
      </c>
      <c r="AT169" s="220" t="s">
        <v>131</v>
      </c>
      <c r="AU169" s="220" t="s">
        <v>90</v>
      </c>
      <c r="AY169" s="19" t="s">
        <v>129</v>
      </c>
      <c r="BE169" s="221">
        <f>IF(N169="základní",J169,0)</f>
        <v>0</v>
      </c>
      <c r="BF169" s="221">
        <f>IF(N169="snížená",J169,0)</f>
        <v>0</v>
      </c>
      <c r="BG169" s="221">
        <f>IF(N169="zákl. přenesená",J169,0)</f>
        <v>0</v>
      </c>
      <c r="BH169" s="221">
        <f>IF(N169="sníž. přenesená",J169,0)</f>
        <v>0</v>
      </c>
      <c r="BI169" s="221">
        <f>IF(N169="nulová",J169,0)</f>
        <v>0</v>
      </c>
      <c r="BJ169" s="19" t="s">
        <v>88</v>
      </c>
      <c r="BK169" s="221">
        <f>ROUND(I169*H169,2)</f>
        <v>0</v>
      </c>
      <c r="BL169" s="19" t="s">
        <v>275</v>
      </c>
      <c r="BM169" s="220" t="s">
        <v>276</v>
      </c>
    </row>
    <row r="170" spans="1:47" s="2" customFormat="1" ht="12">
      <c r="A170" s="41"/>
      <c r="B170" s="42"/>
      <c r="C170" s="43"/>
      <c r="D170" s="222" t="s">
        <v>138</v>
      </c>
      <c r="E170" s="43"/>
      <c r="F170" s="223" t="s">
        <v>277</v>
      </c>
      <c r="G170" s="43"/>
      <c r="H170" s="43"/>
      <c r="I170" s="224"/>
      <c r="J170" s="43"/>
      <c r="K170" s="43"/>
      <c r="L170" s="47"/>
      <c r="M170" s="225"/>
      <c r="N170" s="226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19" t="s">
        <v>138</v>
      </c>
      <c r="AU170" s="19" t="s">
        <v>90</v>
      </c>
    </row>
    <row r="171" spans="1:47" s="2" customFormat="1" ht="12">
      <c r="A171" s="41"/>
      <c r="B171" s="42"/>
      <c r="C171" s="43"/>
      <c r="D171" s="227" t="s">
        <v>140</v>
      </c>
      <c r="E171" s="43"/>
      <c r="F171" s="228" t="s">
        <v>278</v>
      </c>
      <c r="G171" s="43"/>
      <c r="H171" s="43"/>
      <c r="I171" s="224"/>
      <c r="J171" s="43"/>
      <c r="K171" s="43"/>
      <c r="L171" s="47"/>
      <c r="M171" s="225"/>
      <c r="N171" s="226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19" t="s">
        <v>140</v>
      </c>
      <c r="AU171" s="19" t="s">
        <v>90</v>
      </c>
    </row>
    <row r="172" spans="1:65" s="2" customFormat="1" ht="16.5" customHeight="1">
      <c r="A172" s="41"/>
      <c r="B172" s="42"/>
      <c r="C172" s="209" t="s">
        <v>7</v>
      </c>
      <c r="D172" s="209" t="s">
        <v>131</v>
      </c>
      <c r="E172" s="210" t="s">
        <v>279</v>
      </c>
      <c r="F172" s="211" t="s">
        <v>280</v>
      </c>
      <c r="G172" s="212" t="s">
        <v>134</v>
      </c>
      <c r="H172" s="213">
        <v>24</v>
      </c>
      <c r="I172" s="214"/>
      <c r="J172" s="215">
        <f>ROUND(I172*H172,2)</f>
        <v>0</v>
      </c>
      <c r="K172" s="211" t="s">
        <v>135</v>
      </c>
      <c r="L172" s="47"/>
      <c r="M172" s="216" t="s">
        <v>79</v>
      </c>
      <c r="N172" s="217" t="s">
        <v>51</v>
      </c>
      <c r="O172" s="87"/>
      <c r="P172" s="218">
        <f>O172*H172</f>
        <v>0</v>
      </c>
      <c r="Q172" s="218">
        <v>0</v>
      </c>
      <c r="R172" s="218">
        <f>Q172*H172</f>
        <v>0</v>
      </c>
      <c r="S172" s="218">
        <v>0</v>
      </c>
      <c r="T172" s="219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20" t="s">
        <v>275</v>
      </c>
      <c r="AT172" s="220" t="s">
        <v>131</v>
      </c>
      <c r="AU172" s="220" t="s">
        <v>90</v>
      </c>
      <c r="AY172" s="19" t="s">
        <v>129</v>
      </c>
      <c r="BE172" s="221">
        <f>IF(N172="základní",J172,0)</f>
        <v>0</v>
      </c>
      <c r="BF172" s="221">
        <f>IF(N172="snížená",J172,0)</f>
        <v>0</v>
      </c>
      <c r="BG172" s="221">
        <f>IF(N172="zákl. přenesená",J172,0)</f>
        <v>0</v>
      </c>
      <c r="BH172" s="221">
        <f>IF(N172="sníž. přenesená",J172,0)</f>
        <v>0</v>
      </c>
      <c r="BI172" s="221">
        <f>IF(N172="nulová",J172,0)</f>
        <v>0</v>
      </c>
      <c r="BJ172" s="19" t="s">
        <v>88</v>
      </c>
      <c r="BK172" s="221">
        <f>ROUND(I172*H172,2)</f>
        <v>0</v>
      </c>
      <c r="BL172" s="19" t="s">
        <v>275</v>
      </c>
      <c r="BM172" s="220" t="s">
        <v>281</v>
      </c>
    </row>
    <row r="173" spans="1:47" s="2" customFormat="1" ht="12">
      <c r="A173" s="41"/>
      <c r="B173" s="42"/>
      <c r="C173" s="43"/>
      <c r="D173" s="222" t="s">
        <v>138</v>
      </c>
      <c r="E173" s="43"/>
      <c r="F173" s="223" t="s">
        <v>282</v>
      </c>
      <c r="G173" s="43"/>
      <c r="H173" s="43"/>
      <c r="I173" s="224"/>
      <c r="J173" s="43"/>
      <c r="K173" s="43"/>
      <c r="L173" s="47"/>
      <c r="M173" s="225"/>
      <c r="N173" s="226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19" t="s">
        <v>138</v>
      </c>
      <c r="AU173" s="19" t="s">
        <v>90</v>
      </c>
    </row>
    <row r="174" spans="1:47" s="2" customFormat="1" ht="12">
      <c r="A174" s="41"/>
      <c r="B174" s="42"/>
      <c r="C174" s="43"/>
      <c r="D174" s="227" t="s">
        <v>140</v>
      </c>
      <c r="E174" s="43"/>
      <c r="F174" s="228" t="s">
        <v>283</v>
      </c>
      <c r="G174" s="43"/>
      <c r="H174" s="43"/>
      <c r="I174" s="224"/>
      <c r="J174" s="43"/>
      <c r="K174" s="43"/>
      <c r="L174" s="47"/>
      <c r="M174" s="225"/>
      <c r="N174" s="226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19" t="s">
        <v>140</v>
      </c>
      <c r="AU174" s="19" t="s">
        <v>90</v>
      </c>
    </row>
    <row r="175" spans="1:51" s="13" customFormat="1" ht="12">
      <c r="A175" s="13"/>
      <c r="B175" s="229"/>
      <c r="C175" s="230"/>
      <c r="D175" s="227" t="s">
        <v>160</v>
      </c>
      <c r="E175" s="231" t="s">
        <v>79</v>
      </c>
      <c r="F175" s="232" t="s">
        <v>284</v>
      </c>
      <c r="G175" s="230"/>
      <c r="H175" s="233">
        <v>24</v>
      </c>
      <c r="I175" s="234"/>
      <c r="J175" s="230"/>
      <c r="K175" s="230"/>
      <c r="L175" s="235"/>
      <c r="M175" s="236"/>
      <c r="N175" s="237"/>
      <c r="O175" s="237"/>
      <c r="P175" s="237"/>
      <c r="Q175" s="237"/>
      <c r="R175" s="237"/>
      <c r="S175" s="237"/>
      <c r="T175" s="23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9" t="s">
        <v>160</v>
      </c>
      <c r="AU175" s="239" t="s">
        <v>90</v>
      </c>
      <c r="AV175" s="13" t="s">
        <v>90</v>
      </c>
      <c r="AW175" s="13" t="s">
        <v>42</v>
      </c>
      <c r="AX175" s="13" t="s">
        <v>88</v>
      </c>
      <c r="AY175" s="239" t="s">
        <v>129</v>
      </c>
    </row>
    <row r="176" spans="1:65" s="2" customFormat="1" ht="24.15" customHeight="1">
      <c r="A176" s="41"/>
      <c r="B176" s="42"/>
      <c r="C176" s="209" t="s">
        <v>285</v>
      </c>
      <c r="D176" s="209" t="s">
        <v>131</v>
      </c>
      <c r="E176" s="210" t="s">
        <v>286</v>
      </c>
      <c r="F176" s="211" t="s">
        <v>287</v>
      </c>
      <c r="G176" s="212" t="s">
        <v>190</v>
      </c>
      <c r="H176" s="213">
        <v>1400</v>
      </c>
      <c r="I176" s="214"/>
      <c r="J176" s="215">
        <f>ROUND(I176*H176,2)</f>
        <v>0</v>
      </c>
      <c r="K176" s="211" t="s">
        <v>135</v>
      </c>
      <c r="L176" s="47"/>
      <c r="M176" s="216" t="s">
        <v>79</v>
      </c>
      <c r="N176" s="217" t="s">
        <v>51</v>
      </c>
      <c r="O176" s="87"/>
      <c r="P176" s="218">
        <f>O176*H176</f>
        <v>0</v>
      </c>
      <c r="Q176" s="218">
        <v>0</v>
      </c>
      <c r="R176" s="218">
        <f>Q176*H176</f>
        <v>0</v>
      </c>
      <c r="S176" s="218">
        <v>0</v>
      </c>
      <c r="T176" s="219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20" t="s">
        <v>275</v>
      </c>
      <c r="AT176" s="220" t="s">
        <v>131</v>
      </c>
      <c r="AU176" s="220" t="s">
        <v>90</v>
      </c>
      <c r="AY176" s="19" t="s">
        <v>129</v>
      </c>
      <c r="BE176" s="221">
        <f>IF(N176="základní",J176,0)</f>
        <v>0</v>
      </c>
      <c r="BF176" s="221">
        <f>IF(N176="snížená",J176,0)</f>
        <v>0</v>
      </c>
      <c r="BG176" s="221">
        <f>IF(N176="zákl. přenesená",J176,0)</f>
        <v>0</v>
      </c>
      <c r="BH176" s="221">
        <f>IF(N176="sníž. přenesená",J176,0)</f>
        <v>0</v>
      </c>
      <c r="BI176" s="221">
        <f>IF(N176="nulová",J176,0)</f>
        <v>0</v>
      </c>
      <c r="BJ176" s="19" t="s">
        <v>88</v>
      </c>
      <c r="BK176" s="221">
        <f>ROUND(I176*H176,2)</f>
        <v>0</v>
      </c>
      <c r="BL176" s="19" t="s">
        <v>275</v>
      </c>
      <c r="BM176" s="220" t="s">
        <v>288</v>
      </c>
    </row>
    <row r="177" spans="1:47" s="2" customFormat="1" ht="12">
      <c r="A177" s="41"/>
      <c r="B177" s="42"/>
      <c r="C177" s="43"/>
      <c r="D177" s="222" t="s">
        <v>138</v>
      </c>
      <c r="E177" s="43"/>
      <c r="F177" s="223" t="s">
        <v>289</v>
      </c>
      <c r="G177" s="43"/>
      <c r="H177" s="43"/>
      <c r="I177" s="224"/>
      <c r="J177" s="43"/>
      <c r="K177" s="43"/>
      <c r="L177" s="47"/>
      <c r="M177" s="225"/>
      <c r="N177" s="226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19" t="s">
        <v>138</v>
      </c>
      <c r="AU177" s="19" t="s">
        <v>90</v>
      </c>
    </row>
    <row r="178" spans="1:47" s="2" customFormat="1" ht="12">
      <c r="A178" s="41"/>
      <c r="B178" s="42"/>
      <c r="C178" s="43"/>
      <c r="D178" s="227" t="s">
        <v>140</v>
      </c>
      <c r="E178" s="43"/>
      <c r="F178" s="228" t="s">
        <v>290</v>
      </c>
      <c r="G178" s="43"/>
      <c r="H178" s="43"/>
      <c r="I178" s="224"/>
      <c r="J178" s="43"/>
      <c r="K178" s="43"/>
      <c r="L178" s="47"/>
      <c r="M178" s="225"/>
      <c r="N178" s="226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19" t="s">
        <v>140</v>
      </c>
      <c r="AU178" s="19" t="s">
        <v>90</v>
      </c>
    </row>
    <row r="179" spans="1:65" s="2" customFormat="1" ht="24.15" customHeight="1">
      <c r="A179" s="41"/>
      <c r="B179" s="42"/>
      <c r="C179" s="209" t="s">
        <v>291</v>
      </c>
      <c r="D179" s="209" t="s">
        <v>131</v>
      </c>
      <c r="E179" s="210" t="s">
        <v>292</v>
      </c>
      <c r="F179" s="211" t="s">
        <v>293</v>
      </c>
      <c r="G179" s="212" t="s">
        <v>134</v>
      </c>
      <c r="H179" s="213">
        <v>167</v>
      </c>
      <c r="I179" s="214"/>
      <c r="J179" s="215">
        <f>ROUND(I179*H179,2)</f>
        <v>0</v>
      </c>
      <c r="K179" s="211" t="s">
        <v>135</v>
      </c>
      <c r="L179" s="47"/>
      <c r="M179" s="216" t="s">
        <v>79</v>
      </c>
      <c r="N179" s="217" t="s">
        <v>51</v>
      </c>
      <c r="O179" s="87"/>
      <c r="P179" s="218">
        <f>O179*H179</f>
        <v>0</v>
      </c>
      <c r="Q179" s="218">
        <v>0</v>
      </c>
      <c r="R179" s="218">
        <f>Q179*H179</f>
        <v>0</v>
      </c>
      <c r="S179" s="218">
        <v>0</v>
      </c>
      <c r="T179" s="219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20" t="s">
        <v>275</v>
      </c>
      <c r="AT179" s="220" t="s">
        <v>131</v>
      </c>
      <c r="AU179" s="220" t="s">
        <v>90</v>
      </c>
      <c r="AY179" s="19" t="s">
        <v>129</v>
      </c>
      <c r="BE179" s="221">
        <f>IF(N179="základní",J179,0)</f>
        <v>0</v>
      </c>
      <c r="BF179" s="221">
        <f>IF(N179="snížená",J179,0)</f>
        <v>0</v>
      </c>
      <c r="BG179" s="221">
        <f>IF(N179="zákl. přenesená",J179,0)</f>
        <v>0</v>
      </c>
      <c r="BH179" s="221">
        <f>IF(N179="sníž. přenesená",J179,0)</f>
        <v>0</v>
      </c>
      <c r="BI179" s="221">
        <f>IF(N179="nulová",J179,0)</f>
        <v>0</v>
      </c>
      <c r="BJ179" s="19" t="s">
        <v>88</v>
      </c>
      <c r="BK179" s="221">
        <f>ROUND(I179*H179,2)</f>
        <v>0</v>
      </c>
      <c r="BL179" s="19" t="s">
        <v>275</v>
      </c>
      <c r="BM179" s="220" t="s">
        <v>294</v>
      </c>
    </row>
    <row r="180" spans="1:47" s="2" customFormat="1" ht="12">
      <c r="A180" s="41"/>
      <c r="B180" s="42"/>
      <c r="C180" s="43"/>
      <c r="D180" s="222" t="s">
        <v>138</v>
      </c>
      <c r="E180" s="43"/>
      <c r="F180" s="223" t="s">
        <v>295</v>
      </c>
      <c r="G180" s="43"/>
      <c r="H180" s="43"/>
      <c r="I180" s="224"/>
      <c r="J180" s="43"/>
      <c r="K180" s="43"/>
      <c r="L180" s="47"/>
      <c r="M180" s="225"/>
      <c r="N180" s="226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19" t="s">
        <v>138</v>
      </c>
      <c r="AU180" s="19" t="s">
        <v>90</v>
      </c>
    </row>
    <row r="181" spans="1:47" s="2" customFormat="1" ht="12">
      <c r="A181" s="41"/>
      <c r="B181" s="42"/>
      <c r="C181" s="43"/>
      <c r="D181" s="227" t="s">
        <v>140</v>
      </c>
      <c r="E181" s="43"/>
      <c r="F181" s="228" t="s">
        <v>296</v>
      </c>
      <c r="G181" s="43"/>
      <c r="H181" s="43"/>
      <c r="I181" s="224"/>
      <c r="J181" s="43"/>
      <c r="K181" s="43"/>
      <c r="L181" s="47"/>
      <c r="M181" s="225"/>
      <c r="N181" s="226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19" t="s">
        <v>140</v>
      </c>
      <c r="AU181" s="19" t="s">
        <v>90</v>
      </c>
    </row>
    <row r="182" spans="1:51" s="13" customFormat="1" ht="12">
      <c r="A182" s="13"/>
      <c r="B182" s="229"/>
      <c r="C182" s="230"/>
      <c r="D182" s="227" t="s">
        <v>160</v>
      </c>
      <c r="E182" s="231" t="s">
        <v>79</v>
      </c>
      <c r="F182" s="232" t="s">
        <v>297</v>
      </c>
      <c r="G182" s="230"/>
      <c r="H182" s="233">
        <v>167</v>
      </c>
      <c r="I182" s="234"/>
      <c r="J182" s="230"/>
      <c r="K182" s="230"/>
      <c r="L182" s="235"/>
      <c r="M182" s="236"/>
      <c r="N182" s="237"/>
      <c r="O182" s="237"/>
      <c r="P182" s="237"/>
      <c r="Q182" s="237"/>
      <c r="R182" s="237"/>
      <c r="S182" s="237"/>
      <c r="T182" s="23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9" t="s">
        <v>160</v>
      </c>
      <c r="AU182" s="239" t="s">
        <v>90</v>
      </c>
      <c r="AV182" s="13" t="s">
        <v>90</v>
      </c>
      <c r="AW182" s="13" t="s">
        <v>42</v>
      </c>
      <c r="AX182" s="13" t="s">
        <v>88</v>
      </c>
      <c r="AY182" s="239" t="s">
        <v>129</v>
      </c>
    </row>
    <row r="183" spans="1:65" s="2" customFormat="1" ht="16.5" customHeight="1">
      <c r="A183" s="41"/>
      <c r="B183" s="42"/>
      <c r="C183" s="209" t="s">
        <v>298</v>
      </c>
      <c r="D183" s="209" t="s">
        <v>131</v>
      </c>
      <c r="E183" s="210" t="s">
        <v>299</v>
      </c>
      <c r="F183" s="211" t="s">
        <v>300</v>
      </c>
      <c r="G183" s="212" t="s">
        <v>134</v>
      </c>
      <c r="H183" s="213">
        <v>71</v>
      </c>
      <c r="I183" s="214"/>
      <c r="J183" s="215">
        <f>ROUND(I183*H183,2)</f>
        <v>0</v>
      </c>
      <c r="K183" s="211" t="s">
        <v>135</v>
      </c>
      <c r="L183" s="47"/>
      <c r="M183" s="216" t="s">
        <v>79</v>
      </c>
      <c r="N183" s="217" t="s">
        <v>51</v>
      </c>
      <c r="O183" s="87"/>
      <c r="P183" s="218">
        <f>O183*H183</f>
        <v>0</v>
      </c>
      <c r="Q183" s="218">
        <v>0</v>
      </c>
      <c r="R183" s="218">
        <f>Q183*H183</f>
        <v>0</v>
      </c>
      <c r="S183" s="218">
        <v>0</v>
      </c>
      <c r="T183" s="219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20" t="s">
        <v>275</v>
      </c>
      <c r="AT183" s="220" t="s">
        <v>131</v>
      </c>
      <c r="AU183" s="220" t="s">
        <v>90</v>
      </c>
      <c r="AY183" s="19" t="s">
        <v>129</v>
      </c>
      <c r="BE183" s="221">
        <f>IF(N183="základní",J183,0)</f>
        <v>0</v>
      </c>
      <c r="BF183" s="221">
        <f>IF(N183="snížená",J183,0)</f>
        <v>0</v>
      </c>
      <c r="BG183" s="221">
        <f>IF(N183="zákl. přenesená",J183,0)</f>
        <v>0</v>
      </c>
      <c r="BH183" s="221">
        <f>IF(N183="sníž. přenesená",J183,0)</f>
        <v>0</v>
      </c>
      <c r="BI183" s="221">
        <f>IF(N183="nulová",J183,0)</f>
        <v>0</v>
      </c>
      <c r="BJ183" s="19" t="s">
        <v>88</v>
      </c>
      <c r="BK183" s="221">
        <f>ROUND(I183*H183,2)</f>
        <v>0</v>
      </c>
      <c r="BL183" s="19" t="s">
        <v>275</v>
      </c>
      <c r="BM183" s="220" t="s">
        <v>301</v>
      </c>
    </row>
    <row r="184" spans="1:47" s="2" customFormat="1" ht="12">
      <c r="A184" s="41"/>
      <c r="B184" s="42"/>
      <c r="C184" s="43"/>
      <c r="D184" s="222" t="s">
        <v>138</v>
      </c>
      <c r="E184" s="43"/>
      <c r="F184" s="223" t="s">
        <v>302</v>
      </c>
      <c r="G184" s="43"/>
      <c r="H184" s="43"/>
      <c r="I184" s="224"/>
      <c r="J184" s="43"/>
      <c r="K184" s="43"/>
      <c r="L184" s="47"/>
      <c r="M184" s="225"/>
      <c r="N184" s="226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19" t="s">
        <v>138</v>
      </c>
      <c r="AU184" s="19" t="s">
        <v>90</v>
      </c>
    </row>
    <row r="185" spans="1:47" s="2" customFormat="1" ht="12">
      <c r="A185" s="41"/>
      <c r="B185" s="42"/>
      <c r="C185" s="43"/>
      <c r="D185" s="227" t="s">
        <v>140</v>
      </c>
      <c r="E185" s="43"/>
      <c r="F185" s="228" t="s">
        <v>303</v>
      </c>
      <c r="G185" s="43"/>
      <c r="H185" s="43"/>
      <c r="I185" s="224"/>
      <c r="J185" s="43"/>
      <c r="K185" s="43"/>
      <c r="L185" s="47"/>
      <c r="M185" s="225"/>
      <c r="N185" s="226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19" t="s">
        <v>140</v>
      </c>
      <c r="AU185" s="19" t="s">
        <v>90</v>
      </c>
    </row>
    <row r="186" spans="1:65" s="2" customFormat="1" ht="24.15" customHeight="1">
      <c r="A186" s="41"/>
      <c r="B186" s="42"/>
      <c r="C186" s="209" t="s">
        <v>304</v>
      </c>
      <c r="D186" s="209" t="s">
        <v>131</v>
      </c>
      <c r="E186" s="210" t="s">
        <v>305</v>
      </c>
      <c r="F186" s="211" t="s">
        <v>306</v>
      </c>
      <c r="G186" s="212" t="s">
        <v>190</v>
      </c>
      <c r="H186" s="213">
        <v>35.5</v>
      </c>
      <c r="I186" s="214"/>
      <c r="J186" s="215">
        <f>ROUND(I186*H186,2)</f>
        <v>0</v>
      </c>
      <c r="K186" s="211" t="s">
        <v>135</v>
      </c>
      <c r="L186" s="47"/>
      <c r="M186" s="216" t="s">
        <v>79</v>
      </c>
      <c r="N186" s="217" t="s">
        <v>51</v>
      </c>
      <c r="O186" s="87"/>
      <c r="P186" s="218">
        <f>O186*H186</f>
        <v>0</v>
      </c>
      <c r="Q186" s="218">
        <v>0</v>
      </c>
      <c r="R186" s="218">
        <f>Q186*H186</f>
        <v>0</v>
      </c>
      <c r="S186" s="218">
        <v>0</v>
      </c>
      <c r="T186" s="219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20" t="s">
        <v>275</v>
      </c>
      <c r="AT186" s="220" t="s">
        <v>131</v>
      </c>
      <c r="AU186" s="220" t="s">
        <v>90</v>
      </c>
      <c r="AY186" s="19" t="s">
        <v>129</v>
      </c>
      <c r="BE186" s="221">
        <f>IF(N186="základní",J186,0)</f>
        <v>0</v>
      </c>
      <c r="BF186" s="221">
        <f>IF(N186="snížená",J186,0)</f>
        <v>0</v>
      </c>
      <c r="BG186" s="221">
        <f>IF(N186="zákl. přenesená",J186,0)</f>
        <v>0</v>
      </c>
      <c r="BH186" s="221">
        <f>IF(N186="sníž. přenesená",J186,0)</f>
        <v>0</v>
      </c>
      <c r="BI186" s="221">
        <f>IF(N186="nulová",J186,0)</f>
        <v>0</v>
      </c>
      <c r="BJ186" s="19" t="s">
        <v>88</v>
      </c>
      <c r="BK186" s="221">
        <f>ROUND(I186*H186,2)</f>
        <v>0</v>
      </c>
      <c r="BL186" s="19" t="s">
        <v>275</v>
      </c>
      <c r="BM186" s="220" t="s">
        <v>307</v>
      </c>
    </row>
    <row r="187" spans="1:47" s="2" customFormat="1" ht="12">
      <c r="A187" s="41"/>
      <c r="B187" s="42"/>
      <c r="C187" s="43"/>
      <c r="D187" s="222" t="s">
        <v>138</v>
      </c>
      <c r="E187" s="43"/>
      <c r="F187" s="223" t="s">
        <v>308</v>
      </c>
      <c r="G187" s="43"/>
      <c r="H187" s="43"/>
      <c r="I187" s="224"/>
      <c r="J187" s="43"/>
      <c r="K187" s="43"/>
      <c r="L187" s="47"/>
      <c r="M187" s="225"/>
      <c r="N187" s="226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19" t="s">
        <v>138</v>
      </c>
      <c r="AU187" s="19" t="s">
        <v>90</v>
      </c>
    </row>
    <row r="188" spans="1:47" s="2" customFormat="1" ht="12">
      <c r="A188" s="41"/>
      <c r="B188" s="42"/>
      <c r="C188" s="43"/>
      <c r="D188" s="227" t="s">
        <v>140</v>
      </c>
      <c r="E188" s="43"/>
      <c r="F188" s="228" t="s">
        <v>309</v>
      </c>
      <c r="G188" s="43"/>
      <c r="H188" s="43"/>
      <c r="I188" s="224"/>
      <c r="J188" s="43"/>
      <c r="K188" s="43"/>
      <c r="L188" s="47"/>
      <c r="M188" s="225"/>
      <c r="N188" s="226"/>
      <c r="O188" s="87"/>
      <c r="P188" s="87"/>
      <c r="Q188" s="87"/>
      <c r="R188" s="87"/>
      <c r="S188" s="87"/>
      <c r="T188" s="88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19" t="s">
        <v>140</v>
      </c>
      <c r="AU188" s="19" t="s">
        <v>90</v>
      </c>
    </row>
    <row r="189" spans="1:51" s="13" customFormat="1" ht="12">
      <c r="A189" s="13"/>
      <c r="B189" s="229"/>
      <c r="C189" s="230"/>
      <c r="D189" s="227" t="s">
        <v>160</v>
      </c>
      <c r="E189" s="231" t="s">
        <v>79</v>
      </c>
      <c r="F189" s="232" t="s">
        <v>310</v>
      </c>
      <c r="G189" s="230"/>
      <c r="H189" s="233">
        <v>35.5</v>
      </c>
      <c r="I189" s="234"/>
      <c r="J189" s="230"/>
      <c r="K189" s="230"/>
      <c r="L189" s="235"/>
      <c r="M189" s="236"/>
      <c r="N189" s="237"/>
      <c r="O189" s="237"/>
      <c r="P189" s="237"/>
      <c r="Q189" s="237"/>
      <c r="R189" s="237"/>
      <c r="S189" s="237"/>
      <c r="T189" s="23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9" t="s">
        <v>160</v>
      </c>
      <c r="AU189" s="239" t="s">
        <v>90</v>
      </c>
      <c r="AV189" s="13" t="s">
        <v>90</v>
      </c>
      <c r="AW189" s="13" t="s">
        <v>42</v>
      </c>
      <c r="AX189" s="13" t="s">
        <v>88</v>
      </c>
      <c r="AY189" s="239" t="s">
        <v>129</v>
      </c>
    </row>
    <row r="190" spans="1:65" s="2" customFormat="1" ht="24.15" customHeight="1">
      <c r="A190" s="41"/>
      <c r="B190" s="42"/>
      <c r="C190" s="209" t="s">
        <v>311</v>
      </c>
      <c r="D190" s="209" t="s">
        <v>131</v>
      </c>
      <c r="E190" s="210" t="s">
        <v>312</v>
      </c>
      <c r="F190" s="211" t="s">
        <v>313</v>
      </c>
      <c r="G190" s="212" t="s">
        <v>190</v>
      </c>
      <c r="H190" s="213">
        <v>142</v>
      </c>
      <c r="I190" s="214"/>
      <c r="J190" s="215">
        <f>ROUND(I190*H190,2)</f>
        <v>0</v>
      </c>
      <c r="K190" s="211" t="s">
        <v>135</v>
      </c>
      <c r="L190" s="47"/>
      <c r="M190" s="216" t="s">
        <v>79</v>
      </c>
      <c r="N190" s="217" t="s">
        <v>51</v>
      </c>
      <c r="O190" s="87"/>
      <c r="P190" s="218">
        <f>O190*H190</f>
        <v>0</v>
      </c>
      <c r="Q190" s="218">
        <v>0</v>
      </c>
      <c r="R190" s="218">
        <f>Q190*H190</f>
        <v>0</v>
      </c>
      <c r="S190" s="218">
        <v>0</v>
      </c>
      <c r="T190" s="219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20" t="s">
        <v>275</v>
      </c>
      <c r="AT190" s="220" t="s">
        <v>131</v>
      </c>
      <c r="AU190" s="220" t="s">
        <v>90</v>
      </c>
      <c r="AY190" s="19" t="s">
        <v>129</v>
      </c>
      <c r="BE190" s="221">
        <f>IF(N190="základní",J190,0)</f>
        <v>0</v>
      </c>
      <c r="BF190" s="221">
        <f>IF(N190="snížená",J190,0)</f>
        <v>0</v>
      </c>
      <c r="BG190" s="221">
        <f>IF(N190="zákl. přenesená",J190,0)</f>
        <v>0</v>
      </c>
      <c r="BH190" s="221">
        <f>IF(N190="sníž. přenesená",J190,0)</f>
        <v>0</v>
      </c>
      <c r="BI190" s="221">
        <f>IF(N190="nulová",J190,0)</f>
        <v>0</v>
      </c>
      <c r="BJ190" s="19" t="s">
        <v>88</v>
      </c>
      <c r="BK190" s="221">
        <f>ROUND(I190*H190,2)</f>
        <v>0</v>
      </c>
      <c r="BL190" s="19" t="s">
        <v>275</v>
      </c>
      <c r="BM190" s="220" t="s">
        <v>314</v>
      </c>
    </row>
    <row r="191" spans="1:47" s="2" customFormat="1" ht="12">
      <c r="A191" s="41"/>
      <c r="B191" s="42"/>
      <c r="C191" s="43"/>
      <c r="D191" s="222" t="s">
        <v>138</v>
      </c>
      <c r="E191" s="43"/>
      <c r="F191" s="223" t="s">
        <v>315</v>
      </c>
      <c r="G191" s="43"/>
      <c r="H191" s="43"/>
      <c r="I191" s="224"/>
      <c r="J191" s="43"/>
      <c r="K191" s="43"/>
      <c r="L191" s="47"/>
      <c r="M191" s="225"/>
      <c r="N191" s="226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19" t="s">
        <v>138</v>
      </c>
      <c r="AU191" s="19" t="s">
        <v>90</v>
      </c>
    </row>
    <row r="192" spans="1:47" s="2" customFormat="1" ht="12">
      <c r="A192" s="41"/>
      <c r="B192" s="42"/>
      <c r="C192" s="43"/>
      <c r="D192" s="227" t="s">
        <v>140</v>
      </c>
      <c r="E192" s="43"/>
      <c r="F192" s="228" t="s">
        <v>316</v>
      </c>
      <c r="G192" s="43"/>
      <c r="H192" s="43"/>
      <c r="I192" s="224"/>
      <c r="J192" s="43"/>
      <c r="K192" s="43"/>
      <c r="L192" s="47"/>
      <c r="M192" s="225"/>
      <c r="N192" s="226"/>
      <c r="O192" s="87"/>
      <c r="P192" s="87"/>
      <c r="Q192" s="87"/>
      <c r="R192" s="87"/>
      <c r="S192" s="87"/>
      <c r="T192" s="88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19" t="s">
        <v>140</v>
      </c>
      <c r="AU192" s="19" t="s">
        <v>90</v>
      </c>
    </row>
    <row r="193" spans="1:51" s="13" customFormat="1" ht="12">
      <c r="A193" s="13"/>
      <c r="B193" s="229"/>
      <c r="C193" s="230"/>
      <c r="D193" s="227" t="s">
        <v>160</v>
      </c>
      <c r="E193" s="231" t="s">
        <v>79</v>
      </c>
      <c r="F193" s="232" t="s">
        <v>317</v>
      </c>
      <c r="G193" s="230"/>
      <c r="H193" s="233">
        <v>142</v>
      </c>
      <c r="I193" s="234"/>
      <c r="J193" s="230"/>
      <c r="K193" s="230"/>
      <c r="L193" s="235"/>
      <c r="M193" s="236"/>
      <c r="N193" s="237"/>
      <c r="O193" s="237"/>
      <c r="P193" s="237"/>
      <c r="Q193" s="237"/>
      <c r="R193" s="237"/>
      <c r="S193" s="237"/>
      <c r="T193" s="23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9" t="s">
        <v>160</v>
      </c>
      <c r="AU193" s="239" t="s">
        <v>90</v>
      </c>
      <c r="AV193" s="13" t="s">
        <v>90</v>
      </c>
      <c r="AW193" s="13" t="s">
        <v>42</v>
      </c>
      <c r="AX193" s="13" t="s">
        <v>88</v>
      </c>
      <c r="AY193" s="239" t="s">
        <v>129</v>
      </c>
    </row>
    <row r="194" spans="1:65" s="2" customFormat="1" ht="24.15" customHeight="1">
      <c r="A194" s="41"/>
      <c r="B194" s="42"/>
      <c r="C194" s="209" t="s">
        <v>318</v>
      </c>
      <c r="D194" s="209" t="s">
        <v>131</v>
      </c>
      <c r="E194" s="210" t="s">
        <v>319</v>
      </c>
      <c r="F194" s="211" t="s">
        <v>320</v>
      </c>
      <c r="G194" s="212" t="s">
        <v>200</v>
      </c>
      <c r="H194" s="213">
        <v>1.587</v>
      </c>
      <c r="I194" s="214"/>
      <c r="J194" s="215">
        <f>ROUND(I194*H194,2)</f>
        <v>0</v>
      </c>
      <c r="K194" s="211" t="s">
        <v>79</v>
      </c>
      <c r="L194" s="47"/>
      <c r="M194" s="216" t="s">
        <v>79</v>
      </c>
      <c r="N194" s="217" t="s">
        <v>51</v>
      </c>
      <c r="O194" s="87"/>
      <c r="P194" s="218">
        <f>O194*H194</f>
        <v>0</v>
      </c>
      <c r="Q194" s="218">
        <v>0</v>
      </c>
      <c r="R194" s="218">
        <f>Q194*H194</f>
        <v>0</v>
      </c>
      <c r="S194" s="218">
        <v>0</v>
      </c>
      <c r="T194" s="219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20" t="s">
        <v>275</v>
      </c>
      <c r="AT194" s="220" t="s">
        <v>131</v>
      </c>
      <c r="AU194" s="220" t="s">
        <v>90</v>
      </c>
      <c r="AY194" s="19" t="s">
        <v>129</v>
      </c>
      <c r="BE194" s="221">
        <f>IF(N194="základní",J194,0)</f>
        <v>0</v>
      </c>
      <c r="BF194" s="221">
        <f>IF(N194="snížená",J194,0)</f>
        <v>0</v>
      </c>
      <c r="BG194" s="221">
        <f>IF(N194="zákl. přenesená",J194,0)</f>
        <v>0</v>
      </c>
      <c r="BH194" s="221">
        <f>IF(N194="sníž. přenesená",J194,0)</f>
        <v>0</v>
      </c>
      <c r="BI194" s="221">
        <f>IF(N194="nulová",J194,0)</f>
        <v>0</v>
      </c>
      <c r="BJ194" s="19" t="s">
        <v>88</v>
      </c>
      <c r="BK194" s="221">
        <f>ROUND(I194*H194,2)</f>
        <v>0</v>
      </c>
      <c r="BL194" s="19" t="s">
        <v>275</v>
      </c>
      <c r="BM194" s="220" t="s">
        <v>321</v>
      </c>
    </row>
    <row r="195" spans="1:47" s="2" customFormat="1" ht="12">
      <c r="A195" s="41"/>
      <c r="B195" s="42"/>
      <c r="C195" s="43"/>
      <c r="D195" s="227" t="s">
        <v>140</v>
      </c>
      <c r="E195" s="43"/>
      <c r="F195" s="228" t="s">
        <v>322</v>
      </c>
      <c r="G195" s="43"/>
      <c r="H195" s="43"/>
      <c r="I195" s="224"/>
      <c r="J195" s="43"/>
      <c r="K195" s="43"/>
      <c r="L195" s="47"/>
      <c r="M195" s="225"/>
      <c r="N195" s="226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19" t="s">
        <v>140</v>
      </c>
      <c r="AU195" s="19" t="s">
        <v>90</v>
      </c>
    </row>
    <row r="196" spans="1:51" s="13" customFormat="1" ht="12">
      <c r="A196" s="13"/>
      <c r="B196" s="229"/>
      <c r="C196" s="230"/>
      <c r="D196" s="227" t="s">
        <v>160</v>
      </c>
      <c r="E196" s="231" t="s">
        <v>79</v>
      </c>
      <c r="F196" s="232" t="s">
        <v>323</v>
      </c>
      <c r="G196" s="230"/>
      <c r="H196" s="233">
        <v>1.587</v>
      </c>
      <c r="I196" s="234"/>
      <c r="J196" s="230"/>
      <c r="K196" s="230"/>
      <c r="L196" s="235"/>
      <c r="M196" s="236"/>
      <c r="N196" s="237"/>
      <c r="O196" s="237"/>
      <c r="P196" s="237"/>
      <c r="Q196" s="237"/>
      <c r="R196" s="237"/>
      <c r="S196" s="237"/>
      <c r="T196" s="23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9" t="s">
        <v>160</v>
      </c>
      <c r="AU196" s="239" t="s">
        <v>90</v>
      </c>
      <c r="AV196" s="13" t="s">
        <v>90</v>
      </c>
      <c r="AW196" s="13" t="s">
        <v>42</v>
      </c>
      <c r="AX196" s="13" t="s">
        <v>88</v>
      </c>
      <c r="AY196" s="239" t="s">
        <v>129</v>
      </c>
    </row>
    <row r="197" spans="1:65" s="2" customFormat="1" ht="16.5" customHeight="1">
      <c r="A197" s="41"/>
      <c r="B197" s="42"/>
      <c r="C197" s="209" t="s">
        <v>324</v>
      </c>
      <c r="D197" s="209" t="s">
        <v>131</v>
      </c>
      <c r="E197" s="210" t="s">
        <v>325</v>
      </c>
      <c r="F197" s="211" t="s">
        <v>326</v>
      </c>
      <c r="G197" s="212" t="s">
        <v>134</v>
      </c>
      <c r="H197" s="213">
        <v>2</v>
      </c>
      <c r="I197" s="214"/>
      <c r="J197" s="215">
        <f>ROUND(I197*H197,2)</f>
        <v>0</v>
      </c>
      <c r="K197" s="211" t="s">
        <v>135</v>
      </c>
      <c r="L197" s="47"/>
      <c r="M197" s="216" t="s">
        <v>79</v>
      </c>
      <c r="N197" s="217" t="s">
        <v>51</v>
      </c>
      <c r="O197" s="87"/>
      <c r="P197" s="218">
        <f>O197*H197</f>
        <v>0</v>
      </c>
      <c r="Q197" s="218">
        <v>0</v>
      </c>
      <c r="R197" s="218">
        <f>Q197*H197</f>
        <v>0</v>
      </c>
      <c r="S197" s="218">
        <v>0</v>
      </c>
      <c r="T197" s="219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20" t="s">
        <v>275</v>
      </c>
      <c r="AT197" s="220" t="s">
        <v>131</v>
      </c>
      <c r="AU197" s="220" t="s">
        <v>90</v>
      </c>
      <c r="AY197" s="19" t="s">
        <v>129</v>
      </c>
      <c r="BE197" s="221">
        <f>IF(N197="základní",J197,0)</f>
        <v>0</v>
      </c>
      <c r="BF197" s="221">
        <f>IF(N197="snížená",J197,0)</f>
        <v>0</v>
      </c>
      <c r="BG197" s="221">
        <f>IF(N197="zákl. přenesená",J197,0)</f>
        <v>0</v>
      </c>
      <c r="BH197" s="221">
        <f>IF(N197="sníž. přenesená",J197,0)</f>
        <v>0</v>
      </c>
      <c r="BI197" s="221">
        <f>IF(N197="nulová",J197,0)</f>
        <v>0</v>
      </c>
      <c r="BJ197" s="19" t="s">
        <v>88</v>
      </c>
      <c r="BK197" s="221">
        <f>ROUND(I197*H197,2)</f>
        <v>0</v>
      </c>
      <c r="BL197" s="19" t="s">
        <v>275</v>
      </c>
      <c r="BM197" s="220" t="s">
        <v>327</v>
      </c>
    </row>
    <row r="198" spans="1:47" s="2" customFormat="1" ht="12">
      <c r="A198" s="41"/>
      <c r="B198" s="42"/>
      <c r="C198" s="43"/>
      <c r="D198" s="222" t="s">
        <v>138</v>
      </c>
      <c r="E198" s="43"/>
      <c r="F198" s="223" t="s">
        <v>328</v>
      </c>
      <c r="G198" s="43"/>
      <c r="H198" s="43"/>
      <c r="I198" s="224"/>
      <c r="J198" s="43"/>
      <c r="K198" s="43"/>
      <c r="L198" s="47"/>
      <c r="M198" s="225"/>
      <c r="N198" s="226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19" t="s">
        <v>138</v>
      </c>
      <c r="AU198" s="19" t="s">
        <v>90</v>
      </c>
    </row>
    <row r="199" spans="1:47" s="2" customFormat="1" ht="12">
      <c r="A199" s="41"/>
      <c r="B199" s="42"/>
      <c r="C199" s="43"/>
      <c r="D199" s="227" t="s">
        <v>140</v>
      </c>
      <c r="E199" s="43"/>
      <c r="F199" s="228" t="s">
        <v>329</v>
      </c>
      <c r="G199" s="43"/>
      <c r="H199" s="43"/>
      <c r="I199" s="224"/>
      <c r="J199" s="43"/>
      <c r="K199" s="43"/>
      <c r="L199" s="47"/>
      <c r="M199" s="225"/>
      <c r="N199" s="226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19" t="s">
        <v>140</v>
      </c>
      <c r="AU199" s="19" t="s">
        <v>90</v>
      </c>
    </row>
    <row r="200" spans="1:65" s="2" customFormat="1" ht="16.5" customHeight="1">
      <c r="A200" s="41"/>
      <c r="B200" s="42"/>
      <c r="C200" s="209" t="s">
        <v>330</v>
      </c>
      <c r="D200" s="209" t="s">
        <v>131</v>
      </c>
      <c r="E200" s="210" t="s">
        <v>331</v>
      </c>
      <c r="F200" s="211" t="s">
        <v>332</v>
      </c>
      <c r="G200" s="212" t="s">
        <v>134</v>
      </c>
      <c r="H200" s="213">
        <v>24</v>
      </c>
      <c r="I200" s="214"/>
      <c r="J200" s="215">
        <f>ROUND(I200*H200,2)</f>
        <v>0</v>
      </c>
      <c r="K200" s="211" t="s">
        <v>135</v>
      </c>
      <c r="L200" s="47"/>
      <c r="M200" s="216" t="s">
        <v>79</v>
      </c>
      <c r="N200" s="217" t="s">
        <v>51</v>
      </c>
      <c r="O200" s="87"/>
      <c r="P200" s="218">
        <f>O200*H200</f>
        <v>0</v>
      </c>
      <c r="Q200" s="218">
        <v>0</v>
      </c>
      <c r="R200" s="218">
        <f>Q200*H200</f>
        <v>0</v>
      </c>
      <c r="S200" s="218">
        <v>0</v>
      </c>
      <c r="T200" s="219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20" t="s">
        <v>275</v>
      </c>
      <c r="AT200" s="220" t="s">
        <v>131</v>
      </c>
      <c r="AU200" s="220" t="s">
        <v>90</v>
      </c>
      <c r="AY200" s="19" t="s">
        <v>129</v>
      </c>
      <c r="BE200" s="221">
        <f>IF(N200="základní",J200,0)</f>
        <v>0</v>
      </c>
      <c r="BF200" s="221">
        <f>IF(N200="snížená",J200,0)</f>
        <v>0</v>
      </c>
      <c r="BG200" s="221">
        <f>IF(N200="zákl. přenesená",J200,0)</f>
        <v>0</v>
      </c>
      <c r="BH200" s="221">
        <f>IF(N200="sníž. přenesená",J200,0)</f>
        <v>0</v>
      </c>
      <c r="BI200" s="221">
        <f>IF(N200="nulová",J200,0)</f>
        <v>0</v>
      </c>
      <c r="BJ200" s="19" t="s">
        <v>88</v>
      </c>
      <c r="BK200" s="221">
        <f>ROUND(I200*H200,2)</f>
        <v>0</v>
      </c>
      <c r="BL200" s="19" t="s">
        <v>275</v>
      </c>
      <c r="BM200" s="220" t="s">
        <v>333</v>
      </c>
    </row>
    <row r="201" spans="1:47" s="2" customFormat="1" ht="12">
      <c r="A201" s="41"/>
      <c r="B201" s="42"/>
      <c r="C201" s="43"/>
      <c r="D201" s="222" t="s">
        <v>138</v>
      </c>
      <c r="E201" s="43"/>
      <c r="F201" s="223" t="s">
        <v>334</v>
      </c>
      <c r="G201" s="43"/>
      <c r="H201" s="43"/>
      <c r="I201" s="224"/>
      <c r="J201" s="43"/>
      <c r="K201" s="43"/>
      <c r="L201" s="47"/>
      <c r="M201" s="225"/>
      <c r="N201" s="226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19" t="s">
        <v>138</v>
      </c>
      <c r="AU201" s="19" t="s">
        <v>90</v>
      </c>
    </row>
    <row r="202" spans="1:47" s="2" customFormat="1" ht="12">
      <c r="A202" s="41"/>
      <c r="B202" s="42"/>
      <c r="C202" s="43"/>
      <c r="D202" s="227" t="s">
        <v>140</v>
      </c>
      <c r="E202" s="43"/>
      <c r="F202" s="228" t="s">
        <v>335</v>
      </c>
      <c r="G202" s="43"/>
      <c r="H202" s="43"/>
      <c r="I202" s="224"/>
      <c r="J202" s="43"/>
      <c r="K202" s="43"/>
      <c r="L202" s="47"/>
      <c r="M202" s="225"/>
      <c r="N202" s="226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19" t="s">
        <v>140</v>
      </c>
      <c r="AU202" s="19" t="s">
        <v>90</v>
      </c>
    </row>
    <row r="203" spans="1:51" s="13" customFormat="1" ht="12">
      <c r="A203" s="13"/>
      <c r="B203" s="229"/>
      <c r="C203" s="230"/>
      <c r="D203" s="227" t="s">
        <v>160</v>
      </c>
      <c r="E203" s="231" t="s">
        <v>79</v>
      </c>
      <c r="F203" s="232" t="s">
        <v>336</v>
      </c>
      <c r="G203" s="230"/>
      <c r="H203" s="233">
        <v>21</v>
      </c>
      <c r="I203" s="234"/>
      <c r="J203" s="230"/>
      <c r="K203" s="230"/>
      <c r="L203" s="235"/>
      <c r="M203" s="236"/>
      <c r="N203" s="237"/>
      <c r="O203" s="237"/>
      <c r="P203" s="237"/>
      <c r="Q203" s="237"/>
      <c r="R203" s="237"/>
      <c r="S203" s="237"/>
      <c r="T203" s="23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9" t="s">
        <v>160</v>
      </c>
      <c r="AU203" s="239" t="s">
        <v>90</v>
      </c>
      <c r="AV203" s="13" t="s">
        <v>90</v>
      </c>
      <c r="AW203" s="13" t="s">
        <v>42</v>
      </c>
      <c r="AX203" s="13" t="s">
        <v>81</v>
      </c>
      <c r="AY203" s="239" t="s">
        <v>129</v>
      </c>
    </row>
    <row r="204" spans="1:51" s="13" customFormat="1" ht="12">
      <c r="A204" s="13"/>
      <c r="B204" s="229"/>
      <c r="C204" s="230"/>
      <c r="D204" s="227" t="s">
        <v>160</v>
      </c>
      <c r="E204" s="231" t="s">
        <v>79</v>
      </c>
      <c r="F204" s="232" t="s">
        <v>337</v>
      </c>
      <c r="G204" s="230"/>
      <c r="H204" s="233">
        <v>3</v>
      </c>
      <c r="I204" s="234"/>
      <c r="J204" s="230"/>
      <c r="K204" s="230"/>
      <c r="L204" s="235"/>
      <c r="M204" s="236"/>
      <c r="N204" s="237"/>
      <c r="O204" s="237"/>
      <c r="P204" s="237"/>
      <c r="Q204" s="237"/>
      <c r="R204" s="237"/>
      <c r="S204" s="237"/>
      <c r="T204" s="23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9" t="s">
        <v>160</v>
      </c>
      <c r="AU204" s="239" t="s">
        <v>90</v>
      </c>
      <c r="AV204" s="13" t="s">
        <v>90</v>
      </c>
      <c r="AW204" s="13" t="s">
        <v>42</v>
      </c>
      <c r="AX204" s="13" t="s">
        <v>81</v>
      </c>
      <c r="AY204" s="239" t="s">
        <v>129</v>
      </c>
    </row>
    <row r="205" spans="1:51" s="14" customFormat="1" ht="12">
      <c r="A205" s="14"/>
      <c r="B205" s="240"/>
      <c r="C205" s="241"/>
      <c r="D205" s="227" t="s">
        <v>160</v>
      </c>
      <c r="E205" s="242" t="s">
        <v>79</v>
      </c>
      <c r="F205" s="243" t="s">
        <v>214</v>
      </c>
      <c r="G205" s="241"/>
      <c r="H205" s="244">
        <v>24</v>
      </c>
      <c r="I205" s="245"/>
      <c r="J205" s="241"/>
      <c r="K205" s="241"/>
      <c r="L205" s="246"/>
      <c r="M205" s="247"/>
      <c r="N205" s="248"/>
      <c r="O205" s="248"/>
      <c r="P205" s="248"/>
      <c r="Q205" s="248"/>
      <c r="R205" s="248"/>
      <c r="S205" s="248"/>
      <c r="T205" s="24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0" t="s">
        <v>160</v>
      </c>
      <c r="AU205" s="250" t="s">
        <v>90</v>
      </c>
      <c r="AV205" s="14" t="s">
        <v>136</v>
      </c>
      <c r="AW205" s="14" t="s">
        <v>42</v>
      </c>
      <c r="AX205" s="14" t="s">
        <v>88</v>
      </c>
      <c r="AY205" s="250" t="s">
        <v>129</v>
      </c>
    </row>
    <row r="206" spans="1:65" s="2" customFormat="1" ht="16.5" customHeight="1">
      <c r="A206" s="41"/>
      <c r="B206" s="42"/>
      <c r="C206" s="251" t="s">
        <v>338</v>
      </c>
      <c r="D206" s="251" t="s">
        <v>239</v>
      </c>
      <c r="E206" s="252" t="s">
        <v>339</v>
      </c>
      <c r="F206" s="253" t="s">
        <v>340</v>
      </c>
      <c r="G206" s="254" t="s">
        <v>134</v>
      </c>
      <c r="H206" s="255">
        <v>21</v>
      </c>
      <c r="I206" s="256"/>
      <c r="J206" s="257">
        <f>ROUND(I206*H206,2)</f>
        <v>0</v>
      </c>
      <c r="K206" s="253" t="s">
        <v>79</v>
      </c>
      <c r="L206" s="258"/>
      <c r="M206" s="259" t="s">
        <v>79</v>
      </c>
      <c r="N206" s="260" t="s">
        <v>51</v>
      </c>
      <c r="O206" s="87"/>
      <c r="P206" s="218">
        <f>O206*H206</f>
        <v>0</v>
      </c>
      <c r="Q206" s="218">
        <v>0</v>
      </c>
      <c r="R206" s="218">
        <f>Q206*H206</f>
        <v>0</v>
      </c>
      <c r="S206" s="218">
        <v>0</v>
      </c>
      <c r="T206" s="219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20" t="s">
        <v>242</v>
      </c>
      <c r="AT206" s="220" t="s">
        <v>239</v>
      </c>
      <c r="AU206" s="220" t="s">
        <v>90</v>
      </c>
      <c r="AY206" s="19" t="s">
        <v>129</v>
      </c>
      <c r="BE206" s="221">
        <f>IF(N206="základní",J206,0)</f>
        <v>0</v>
      </c>
      <c r="BF206" s="221">
        <f>IF(N206="snížená",J206,0)</f>
        <v>0</v>
      </c>
      <c r="BG206" s="221">
        <f>IF(N206="zákl. přenesená",J206,0)</f>
        <v>0</v>
      </c>
      <c r="BH206" s="221">
        <f>IF(N206="sníž. přenesená",J206,0)</f>
        <v>0</v>
      </c>
      <c r="BI206" s="221">
        <f>IF(N206="nulová",J206,0)</f>
        <v>0</v>
      </c>
      <c r="BJ206" s="19" t="s">
        <v>88</v>
      </c>
      <c r="BK206" s="221">
        <f>ROUND(I206*H206,2)</f>
        <v>0</v>
      </c>
      <c r="BL206" s="19" t="s">
        <v>242</v>
      </c>
      <c r="BM206" s="220" t="s">
        <v>341</v>
      </c>
    </row>
    <row r="207" spans="1:47" s="2" customFormat="1" ht="12">
      <c r="A207" s="41"/>
      <c r="B207" s="42"/>
      <c r="C207" s="43"/>
      <c r="D207" s="227" t="s">
        <v>140</v>
      </c>
      <c r="E207" s="43"/>
      <c r="F207" s="228" t="s">
        <v>342</v>
      </c>
      <c r="G207" s="43"/>
      <c r="H207" s="43"/>
      <c r="I207" s="224"/>
      <c r="J207" s="43"/>
      <c r="K207" s="43"/>
      <c r="L207" s="47"/>
      <c r="M207" s="225"/>
      <c r="N207" s="226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19" t="s">
        <v>140</v>
      </c>
      <c r="AU207" s="19" t="s">
        <v>90</v>
      </c>
    </row>
    <row r="208" spans="1:51" s="13" customFormat="1" ht="12">
      <c r="A208" s="13"/>
      <c r="B208" s="229"/>
      <c r="C208" s="230"/>
      <c r="D208" s="227" t="s">
        <v>160</v>
      </c>
      <c r="E208" s="231" t="s">
        <v>79</v>
      </c>
      <c r="F208" s="232" t="s">
        <v>336</v>
      </c>
      <c r="G208" s="230"/>
      <c r="H208" s="233">
        <v>21</v>
      </c>
      <c r="I208" s="234"/>
      <c r="J208" s="230"/>
      <c r="K208" s="230"/>
      <c r="L208" s="235"/>
      <c r="M208" s="236"/>
      <c r="N208" s="237"/>
      <c r="O208" s="237"/>
      <c r="P208" s="237"/>
      <c r="Q208" s="237"/>
      <c r="R208" s="237"/>
      <c r="S208" s="237"/>
      <c r="T208" s="23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9" t="s">
        <v>160</v>
      </c>
      <c r="AU208" s="239" t="s">
        <v>90</v>
      </c>
      <c r="AV208" s="13" t="s">
        <v>90</v>
      </c>
      <c r="AW208" s="13" t="s">
        <v>42</v>
      </c>
      <c r="AX208" s="13" t="s">
        <v>88</v>
      </c>
      <c r="AY208" s="239" t="s">
        <v>129</v>
      </c>
    </row>
    <row r="209" spans="1:65" s="2" customFormat="1" ht="16.5" customHeight="1">
      <c r="A209" s="41"/>
      <c r="B209" s="42"/>
      <c r="C209" s="251" t="s">
        <v>343</v>
      </c>
      <c r="D209" s="251" t="s">
        <v>239</v>
      </c>
      <c r="E209" s="252" t="s">
        <v>344</v>
      </c>
      <c r="F209" s="253" t="s">
        <v>345</v>
      </c>
      <c r="G209" s="254" t="s">
        <v>134</v>
      </c>
      <c r="H209" s="255">
        <v>3</v>
      </c>
      <c r="I209" s="256"/>
      <c r="J209" s="257">
        <f>ROUND(I209*H209,2)</f>
        <v>0</v>
      </c>
      <c r="K209" s="253" t="s">
        <v>79</v>
      </c>
      <c r="L209" s="258"/>
      <c r="M209" s="259" t="s">
        <v>79</v>
      </c>
      <c r="N209" s="260" t="s">
        <v>51</v>
      </c>
      <c r="O209" s="87"/>
      <c r="P209" s="218">
        <f>O209*H209</f>
        <v>0</v>
      </c>
      <c r="Q209" s="218">
        <v>0</v>
      </c>
      <c r="R209" s="218">
        <f>Q209*H209</f>
        <v>0</v>
      </c>
      <c r="S209" s="218">
        <v>0</v>
      </c>
      <c r="T209" s="219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20" t="s">
        <v>242</v>
      </c>
      <c r="AT209" s="220" t="s">
        <v>239</v>
      </c>
      <c r="AU209" s="220" t="s">
        <v>90</v>
      </c>
      <c r="AY209" s="19" t="s">
        <v>129</v>
      </c>
      <c r="BE209" s="221">
        <f>IF(N209="základní",J209,0)</f>
        <v>0</v>
      </c>
      <c r="BF209" s="221">
        <f>IF(N209="snížená",J209,0)</f>
        <v>0</v>
      </c>
      <c r="BG209" s="221">
        <f>IF(N209="zákl. přenesená",J209,0)</f>
        <v>0</v>
      </c>
      <c r="BH209" s="221">
        <f>IF(N209="sníž. přenesená",J209,0)</f>
        <v>0</v>
      </c>
      <c r="BI209" s="221">
        <f>IF(N209="nulová",J209,0)</f>
        <v>0</v>
      </c>
      <c r="BJ209" s="19" t="s">
        <v>88</v>
      </c>
      <c r="BK209" s="221">
        <f>ROUND(I209*H209,2)</f>
        <v>0</v>
      </c>
      <c r="BL209" s="19" t="s">
        <v>242</v>
      </c>
      <c r="BM209" s="220" t="s">
        <v>346</v>
      </c>
    </row>
    <row r="210" spans="1:47" s="2" customFormat="1" ht="12">
      <c r="A210" s="41"/>
      <c r="B210" s="42"/>
      <c r="C210" s="43"/>
      <c r="D210" s="227" t="s">
        <v>140</v>
      </c>
      <c r="E210" s="43"/>
      <c r="F210" s="228" t="s">
        <v>342</v>
      </c>
      <c r="G210" s="43"/>
      <c r="H210" s="43"/>
      <c r="I210" s="224"/>
      <c r="J210" s="43"/>
      <c r="K210" s="43"/>
      <c r="L210" s="47"/>
      <c r="M210" s="225"/>
      <c r="N210" s="226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19" t="s">
        <v>140</v>
      </c>
      <c r="AU210" s="19" t="s">
        <v>90</v>
      </c>
    </row>
    <row r="211" spans="1:51" s="13" customFormat="1" ht="12">
      <c r="A211" s="13"/>
      <c r="B211" s="229"/>
      <c r="C211" s="230"/>
      <c r="D211" s="227" t="s">
        <v>160</v>
      </c>
      <c r="E211" s="231" t="s">
        <v>79</v>
      </c>
      <c r="F211" s="232" t="s">
        <v>337</v>
      </c>
      <c r="G211" s="230"/>
      <c r="H211" s="233">
        <v>3</v>
      </c>
      <c r="I211" s="234"/>
      <c r="J211" s="230"/>
      <c r="K211" s="230"/>
      <c r="L211" s="235"/>
      <c r="M211" s="236"/>
      <c r="N211" s="237"/>
      <c r="O211" s="237"/>
      <c r="P211" s="237"/>
      <c r="Q211" s="237"/>
      <c r="R211" s="237"/>
      <c r="S211" s="237"/>
      <c r="T211" s="23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9" t="s">
        <v>160</v>
      </c>
      <c r="AU211" s="239" t="s">
        <v>90</v>
      </c>
      <c r="AV211" s="13" t="s">
        <v>90</v>
      </c>
      <c r="AW211" s="13" t="s">
        <v>42</v>
      </c>
      <c r="AX211" s="13" t="s">
        <v>88</v>
      </c>
      <c r="AY211" s="239" t="s">
        <v>129</v>
      </c>
    </row>
    <row r="212" spans="1:65" s="2" customFormat="1" ht="24.15" customHeight="1">
      <c r="A212" s="41"/>
      <c r="B212" s="42"/>
      <c r="C212" s="209" t="s">
        <v>247</v>
      </c>
      <c r="D212" s="209" t="s">
        <v>131</v>
      </c>
      <c r="E212" s="210" t="s">
        <v>347</v>
      </c>
      <c r="F212" s="211" t="s">
        <v>348</v>
      </c>
      <c r="G212" s="212" t="s">
        <v>190</v>
      </c>
      <c r="H212" s="213">
        <v>860</v>
      </c>
      <c r="I212" s="214"/>
      <c r="J212" s="215">
        <f>ROUND(I212*H212,2)</f>
        <v>0</v>
      </c>
      <c r="K212" s="211" t="s">
        <v>135</v>
      </c>
      <c r="L212" s="47"/>
      <c r="M212" s="216" t="s">
        <v>79</v>
      </c>
      <c r="N212" s="217" t="s">
        <v>51</v>
      </c>
      <c r="O212" s="87"/>
      <c r="P212" s="218">
        <f>O212*H212</f>
        <v>0</v>
      </c>
      <c r="Q212" s="218">
        <v>0</v>
      </c>
      <c r="R212" s="218">
        <f>Q212*H212</f>
        <v>0</v>
      </c>
      <c r="S212" s="218">
        <v>0</v>
      </c>
      <c r="T212" s="219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20" t="s">
        <v>275</v>
      </c>
      <c r="AT212" s="220" t="s">
        <v>131</v>
      </c>
      <c r="AU212" s="220" t="s">
        <v>90</v>
      </c>
      <c r="AY212" s="19" t="s">
        <v>129</v>
      </c>
      <c r="BE212" s="221">
        <f>IF(N212="základní",J212,0)</f>
        <v>0</v>
      </c>
      <c r="BF212" s="221">
        <f>IF(N212="snížená",J212,0)</f>
        <v>0</v>
      </c>
      <c r="BG212" s="221">
        <f>IF(N212="zákl. přenesená",J212,0)</f>
        <v>0</v>
      </c>
      <c r="BH212" s="221">
        <f>IF(N212="sníž. přenesená",J212,0)</f>
        <v>0</v>
      </c>
      <c r="BI212" s="221">
        <f>IF(N212="nulová",J212,0)</f>
        <v>0</v>
      </c>
      <c r="BJ212" s="19" t="s">
        <v>88</v>
      </c>
      <c r="BK212" s="221">
        <f>ROUND(I212*H212,2)</f>
        <v>0</v>
      </c>
      <c r="BL212" s="19" t="s">
        <v>275</v>
      </c>
      <c r="BM212" s="220" t="s">
        <v>349</v>
      </c>
    </row>
    <row r="213" spans="1:47" s="2" customFormat="1" ht="12">
      <c r="A213" s="41"/>
      <c r="B213" s="42"/>
      <c r="C213" s="43"/>
      <c r="D213" s="222" t="s">
        <v>138</v>
      </c>
      <c r="E213" s="43"/>
      <c r="F213" s="223" t="s">
        <v>350</v>
      </c>
      <c r="G213" s="43"/>
      <c r="H213" s="43"/>
      <c r="I213" s="224"/>
      <c r="J213" s="43"/>
      <c r="K213" s="43"/>
      <c r="L213" s="47"/>
      <c r="M213" s="225"/>
      <c r="N213" s="226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19" t="s">
        <v>138</v>
      </c>
      <c r="AU213" s="19" t="s">
        <v>90</v>
      </c>
    </row>
    <row r="214" spans="1:47" s="2" customFormat="1" ht="12">
      <c r="A214" s="41"/>
      <c r="B214" s="42"/>
      <c r="C214" s="43"/>
      <c r="D214" s="227" t="s">
        <v>140</v>
      </c>
      <c r="E214" s="43"/>
      <c r="F214" s="228" t="s">
        <v>351</v>
      </c>
      <c r="G214" s="43"/>
      <c r="H214" s="43"/>
      <c r="I214" s="224"/>
      <c r="J214" s="43"/>
      <c r="K214" s="43"/>
      <c r="L214" s="47"/>
      <c r="M214" s="225"/>
      <c r="N214" s="226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19" t="s">
        <v>140</v>
      </c>
      <c r="AU214" s="19" t="s">
        <v>90</v>
      </c>
    </row>
    <row r="215" spans="1:65" s="2" customFormat="1" ht="16.5" customHeight="1">
      <c r="A215" s="41"/>
      <c r="B215" s="42"/>
      <c r="C215" s="251" t="s">
        <v>352</v>
      </c>
      <c r="D215" s="251" t="s">
        <v>239</v>
      </c>
      <c r="E215" s="252" t="s">
        <v>353</v>
      </c>
      <c r="F215" s="253" t="s">
        <v>354</v>
      </c>
      <c r="G215" s="254" t="s">
        <v>190</v>
      </c>
      <c r="H215" s="255">
        <v>890.1</v>
      </c>
      <c r="I215" s="256"/>
      <c r="J215" s="257">
        <f>ROUND(I215*H215,2)</f>
        <v>0</v>
      </c>
      <c r="K215" s="253" t="s">
        <v>79</v>
      </c>
      <c r="L215" s="258"/>
      <c r="M215" s="259" t="s">
        <v>79</v>
      </c>
      <c r="N215" s="260" t="s">
        <v>51</v>
      </c>
      <c r="O215" s="87"/>
      <c r="P215" s="218">
        <f>O215*H215</f>
        <v>0</v>
      </c>
      <c r="Q215" s="218">
        <v>0</v>
      </c>
      <c r="R215" s="218">
        <f>Q215*H215</f>
        <v>0</v>
      </c>
      <c r="S215" s="218">
        <v>0</v>
      </c>
      <c r="T215" s="219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20" t="s">
        <v>242</v>
      </c>
      <c r="AT215" s="220" t="s">
        <v>239</v>
      </c>
      <c r="AU215" s="220" t="s">
        <v>90</v>
      </c>
      <c r="AY215" s="19" t="s">
        <v>129</v>
      </c>
      <c r="BE215" s="221">
        <f>IF(N215="základní",J215,0)</f>
        <v>0</v>
      </c>
      <c r="BF215" s="221">
        <f>IF(N215="snížená",J215,0)</f>
        <v>0</v>
      </c>
      <c r="BG215" s="221">
        <f>IF(N215="zákl. přenesená",J215,0)</f>
        <v>0</v>
      </c>
      <c r="BH215" s="221">
        <f>IF(N215="sníž. přenesená",J215,0)</f>
        <v>0</v>
      </c>
      <c r="BI215" s="221">
        <f>IF(N215="nulová",J215,0)</f>
        <v>0</v>
      </c>
      <c r="BJ215" s="19" t="s">
        <v>88</v>
      </c>
      <c r="BK215" s="221">
        <f>ROUND(I215*H215,2)</f>
        <v>0</v>
      </c>
      <c r="BL215" s="19" t="s">
        <v>242</v>
      </c>
      <c r="BM215" s="220" t="s">
        <v>355</v>
      </c>
    </row>
    <row r="216" spans="1:47" s="2" customFormat="1" ht="12">
      <c r="A216" s="41"/>
      <c r="B216" s="42"/>
      <c r="C216" s="43"/>
      <c r="D216" s="227" t="s">
        <v>140</v>
      </c>
      <c r="E216" s="43"/>
      <c r="F216" s="228" t="s">
        <v>356</v>
      </c>
      <c r="G216" s="43"/>
      <c r="H216" s="43"/>
      <c r="I216" s="224"/>
      <c r="J216" s="43"/>
      <c r="K216" s="43"/>
      <c r="L216" s="47"/>
      <c r="M216" s="225"/>
      <c r="N216" s="226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19" t="s">
        <v>140</v>
      </c>
      <c r="AU216" s="19" t="s">
        <v>90</v>
      </c>
    </row>
    <row r="217" spans="1:51" s="13" customFormat="1" ht="12">
      <c r="A217" s="13"/>
      <c r="B217" s="229"/>
      <c r="C217" s="230"/>
      <c r="D217" s="227" t="s">
        <v>160</v>
      </c>
      <c r="E217" s="231" t="s">
        <v>79</v>
      </c>
      <c r="F217" s="232" t="s">
        <v>357</v>
      </c>
      <c r="G217" s="230"/>
      <c r="H217" s="233">
        <v>860</v>
      </c>
      <c r="I217" s="234"/>
      <c r="J217" s="230"/>
      <c r="K217" s="230"/>
      <c r="L217" s="235"/>
      <c r="M217" s="236"/>
      <c r="N217" s="237"/>
      <c r="O217" s="237"/>
      <c r="P217" s="237"/>
      <c r="Q217" s="237"/>
      <c r="R217" s="237"/>
      <c r="S217" s="237"/>
      <c r="T217" s="23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9" t="s">
        <v>160</v>
      </c>
      <c r="AU217" s="239" t="s">
        <v>90</v>
      </c>
      <c r="AV217" s="13" t="s">
        <v>90</v>
      </c>
      <c r="AW217" s="13" t="s">
        <v>42</v>
      </c>
      <c r="AX217" s="13" t="s">
        <v>88</v>
      </c>
      <c r="AY217" s="239" t="s">
        <v>129</v>
      </c>
    </row>
    <row r="218" spans="1:51" s="13" customFormat="1" ht="12">
      <c r="A218" s="13"/>
      <c r="B218" s="229"/>
      <c r="C218" s="230"/>
      <c r="D218" s="227" t="s">
        <v>160</v>
      </c>
      <c r="E218" s="230"/>
      <c r="F218" s="232" t="s">
        <v>358</v>
      </c>
      <c r="G218" s="230"/>
      <c r="H218" s="233">
        <v>890.1</v>
      </c>
      <c r="I218" s="234"/>
      <c r="J218" s="230"/>
      <c r="K218" s="230"/>
      <c r="L218" s="235"/>
      <c r="M218" s="236"/>
      <c r="N218" s="237"/>
      <c r="O218" s="237"/>
      <c r="P218" s="237"/>
      <c r="Q218" s="237"/>
      <c r="R218" s="237"/>
      <c r="S218" s="237"/>
      <c r="T218" s="23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9" t="s">
        <v>160</v>
      </c>
      <c r="AU218" s="239" t="s">
        <v>90</v>
      </c>
      <c r="AV218" s="13" t="s">
        <v>90</v>
      </c>
      <c r="AW218" s="13" t="s">
        <v>4</v>
      </c>
      <c r="AX218" s="13" t="s">
        <v>88</v>
      </c>
      <c r="AY218" s="239" t="s">
        <v>129</v>
      </c>
    </row>
    <row r="219" spans="1:65" s="2" customFormat="1" ht="24.15" customHeight="1">
      <c r="A219" s="41"/>
      <c r="B219" s="42"/>
      <c r="C219" s="209" t="s">
        <v>359</v>
      </c>
      <c r="D219" s="209" t="s">
        <v>131</v>
      </c>
      <c r="E219" s="210" t="s">
        <v>360</v>
      </c>
      <c r="F219" s="211" t="s">
        <v>361</v>
      </c>
      <c r="G219" s="212" t="s">
        <v>190</v>
      </c>
      <c r="H219" s="213">
        <v>860</v>
      </c>
      <c r="I219" s="214"/>
      <c r="J219" s="215">
        <f>ROUND(I219*H219,2)</f>
        <v>0</v>
      </c>
      <c r="K219" s="211" t="s">
        <v>135</v>
      </c>
      <c r="L219" s="47"/>
      <c r="M219" s="216" t="s">
        <v>79</v>
      </c>
      <c r="N219" s="217" t="s">
        <v>51</v>
      </c>
      <c r="O219" s="87"/>
      <c r="P219" s="218">
        <f>O219*H219</f>
        <v>0</v>
      </c>
      <c r="Q219" s="218">
        <v>0</v>
      </c>
      <c r="R219" s="218">
        <f>Q219*H219</f>
        <v>0</v>
      </c>
      <c r="S219" s="218">
        <v>0</v>
      </c>
      <c r="T219" s="219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20" t="s">
        <v>275</v>
      </c>
      <c r="AT219" s="220" t="s">
        <v>131</v>
      </c>
      <c r="AU219" s="220" t="s">
        <v>90</v>
      </c>
      <c r="AY219" s="19" t="s">
        <v>129</v>
      </c>
      <c r="BE219" s="221">
        <f>IF(N219="základní",J219,0)</f>
        <v>0</v>
      </c>
      <c r="BF219" s="221">
        <f>IF(N219="snížená",J219,0)</f>
        <v>0</v>
      </c>
      <c r="BG219" s="221">
        <f>IF(N219="zákl. přenesená",J219,0)</f>
        <v>0</v>
      </c>
      <c r="BH219" s="221">
        <f>IF(N219="sníž. přenesená",J219,0)</f>
        <v>0</v>
      </c>
      <c r="BI219" s="221">
        <f>IF(N219="nulová",J219,0)</f>
        <v>0</v>
      </c>
      <c r="BJ219" s="19" t="s">
        <v>88</v>
      </c>
      <c r="BK219" s="221">
        <f>ROUND(I219*H219,2)</f>
        <v>0</v>
      </c>
      <c r="BL219" s="19" t="s">
        <v>275</v>
      </c>
      <c r="BM219" s="220" t="s">
        <v>362</v>
      </c>
    </row>
    <row r="220" spans="1:47" s="2" customFormat="1" ht="12">
      <c r="A220" s="41"/>
      <c r="B220" s="42"/>
      <c r="C220" s="43"/>
      <c r="D220" s="222" t="s">
        <v>138</v>
      </c>
      <c r="E220" s="43"/>
      <c r="F220" s="223" t="s">
        <v>363</v>
      </c>
      <c r="G220" s="43"/>
      <c r="H220" s="43"/>
      <c r="I220" s="224"/>
      <c r="J220" s="43"/>
      <c r="K220" s="43"/>
      <c r="L220" s="47"/>
      <c r="M220" s="225"/>
      <c r="N220" s="226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19" t="s">
        <v>138</v>
      </c>
      <c r="AU220" s="19" t="s">
        <v>90</v>
      </c>
    </row>
    <row r="221" spans="1:47" s="2" customFormat="1" ht="12">
      <c r="A221" s="41"/>
      <c r="B221" s="42"/>
      <c r="C221" s="43"/>
      <c r="D221" s="227" t="s">
        <v>140</v>
      </c>
      <c r="E221" s="43"/>
      <c r="F221" s="228" t="s">
        <v>364</v>
      </c>
      <c r="G221" s="43"/>
      <c r="H221" s="43"/>
      <c r="I221" s="224"/>
      <c r="J221" s="43"/>
      <c r="K221" s="43"/>
      <c r="L221" s="47"/>
      <c r="M221" s="225"/>
      <c r="N221" s="226"/>
      <c r="O221" s="87"/>
      <c r="P221" s="87"/>
      <c r="Q221" s="87"/>
      <c r="R221" s="87"/>
      <c r="S221" s="87"/>
      <c r="T221" s="88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T221" s="19" t="s">
        <v>140</v>
      </c>
      <c r="AU221" s="19" t="s">
        <v>90</v>
      </c>
    </row>
    <row r="222" spans="1:65" s="2" customFormat="1" ht="24.15" customHeight="1">
      <c r="A222" s="41"/>
      <c r="B222" s="42"/>
      <c r="C222" s="209" t="s">
        <v>365</v>
      </c>
      <c r="D222" s="209" t="s">
        <v>131</v>
      </c>
      <c r="E222" s="210" t="s">
        <v>366</v>
      </c>
      <c r="F222" s="211" t="s">
        <v>367</v>
      </c>
      <c r="G222" s="212" t="s">
        <v>134</v>
      </c>
      <c r="H222" s="213">
        <v>12</v>
      </c>
      <c r="I222" s="214"/>
      <c r="J222" s="215">
        <f>ROUND(I222*H222,2)</f>
        <v>0</v>
      </c>
      <c r="K222" s="211" t="s">
        <v>135</v>
      </c>
      <c r="L222" s="47"/>
      <c r="M222" s="216" t="s">
        <v>79</v>
      </c>
      <c r="N222" s="217" t="s">
        <v>51</v>
      </c>
      <c r="O222" s="87"/>
      <c r="P222" s="218">
        <f>O222*H222</f>
        <v>0</v>
      </c>
      <c r="Q222" s="218">
        <v>0</v>
      </c>
      <c r="R222" s="218">
        <f>Q222*H222</f>
        <v>0</v>
      </c>
      <c r="S222" s="218">
        <v>0</v>
      </c>
      <c r="T222" s="219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20" t="s">
        <v>275</v>
      </c>
      <c r="AT222" s="220" t="s">
        <v>131</v>
      </c>
      <c r="AU222" s="220" t="s">
        <v>90</v>
      </c>
      <c r="AY222" s="19" t="s">
        <v>129</v>
      </c>
      <c r="BE222" s="221">
        <f>IF(N222="základní",J222,0)</f>
        <v>0</v>
      </c>
      <c r="BF222" s="221">
        <f>IF(N222="snížená",J222,0)</f>
        <v>0</v>
      </c>
      <c r="BG222" s="221">
        <f>IF(N222="zákl. přenesená",J222,0)</f>
        <v>0</v>
      </c>
      <c r="BH222" s="221">
        <f>IF(N222="sníž. přenesená",J222,0)</f>
        <v>0</v>
      </c>
      <c r="BI222" s="221">
        <f>IF(N222="nulová",J222,0)</f>
        <v>0</v>
      </c>
      <c r="BJ222" s="19" t="s">
        <v>88</v>
      </c>
      <c r="BK222" s="221">
        <f>ROUND(I222*H222,2)</f>
        <v>0</v>
      </c>
      <c r="BL222" s="19" t="s">
        <v>275</v>
      </c>
      <c r="BM222" s="220" t="s">
        <v>368</v>
      </c>
    </row>
    <row r="223" spans="1:47" s="2" customFormat="1" ht="12">
      <c r="A223" s="41"/>
      <c r="B223" s="42"/>
      <c r="C223" s="43"/>
      <c r="D223" s="222" t="s">
        <v>138</v>
      </c>
      <c r="E223" s="43"/>
      <c r="F223" s="223" t="s">
        <v>369</v>
      </c>
      <c r="G223" s="43"/>
      <c r="H223" s="43"/>
      <c r="I223" s="224"/>
      <c r="J223" s="43"/>
      <c r="K223" s="43"/>
      <c r="L223" s="47"/>
      <c r="M223" s="225"/>
      <c r="N223" s="226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19" t="s">
        <v>138</v>
      </c>
      <c r="AU223" s="19" t="s">
        <v>90</v>
      </c>
    </row>
    <row r="224" spans="1:47" s="2" customFormat="1" ht="12">
      <c r="A224" s="41"/>
      <c r="B224" s="42"/>
      <c r="C224" s="43"/>
      <c r="D224" s="227" t="s">
        <v>140</v>
      </c>
      <c r="E224" s="43"/>
      <c r="F224" s="228" t="s">
        <v>370</v>
      </c>
      <c r="G224" s="43"/>
      <c r="H224" s="43"/>
      <c r="I224" s="224"/>
      <c r="J224" s="43"/>
      <c r="K224" s="43"/>
      <c r="L224" s="47"/>
      <c r="M224" s="225"/>
      <c r="N224" s="226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19" t="s">
        <v>140</v>
      </c>
      <c r="AU224" s="19" t="s">
        <v>90</v>
      </c>
    </row>
    <row r="225" spans="1:51" s="13" customFormat="1" ht="12">
      <c r="A225" s="13"/>
      <c r="B225" s="229"/>
      <c r="C225" s="230"/>
      <c r="D225" s="227" t="s">
        <v>160</v>
      </c>
      <c r="E225" s="231" t="s">
        <v>79</v>
      </c>
      <c r="F225" s="232" t="s">
        <v>371</v>
      </c>
      <c r="G225" s="230"/>
      <c r="H225" s="233">
        <v>12</v>
      </c>
      <c r="I225" s="234"/>
      <c r="J225" s="230"/>
      <c r="K225" s="230"/>
      <c r="L225" s="235"/>
      <c r="M225" s="236"/>
      <c r="N225" s="237"/>
      <c r="O225" s="237"/>
      <c r="P225" s="237"/>
      <c r="Q225" s="237"/>
      <c r="R225" s="237"/>
      <c r="S225" s="237"/>
      <c r="T225" s="23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9" t="s">
        <v>160</v>
      </c>
      <c r="AU225" s="239" t="s">
        <v>90</v>
      </c>
      <c r="AV225" s="13" t="s">
        <v>90</v>
      </c>
      <c r="AW225" s="13" t="s">
        <v>42</v>
      </c>
      <c r="AX225" s="13" t="s">
        <v>88</v>
      </c>
      <c r="AY225" s="239" t="s">
        <v>129</v>
      </c>
    </row>
    <row r="226" spans="1:65" s="2" customFormat="1" ht="16.5" customHeight="1">
      <c r="A226" s="41"/>
      <c r="B226" s="42"/>
      <c r="C226" s="251" t="s">
        <v>372</v>
      </c>
      <c r="D226" s="251" t="s">
        <v>239</v>
      </c>
      <c r="E226" s="252" t="s">
        <v>373</v>
      </c>
      <c r="F226" s="253" t="s">
        <v>374</v>
      </c>
      <c r="G226" s="254" t="s">
        <v>134</v>
      </c>
      <c r="H226" s="255">
        <v>12</v>
      </c>
      <c r="I226" s="256"/>
      <c r="J226" s="257">
        <f>ROUND(I226*H226,2)</f>
        <v>0</v>
      </c>
      <c r="K226" s="253" t="s">
        <v>79</v>
      </c>
      <c r="L226" s="258"/>
      <c r="M226" s="259" t="s">
        <v>79</v>
      </c>
      <c r="N226" s="260" t="s">
        <v>51</v>
      </c>
      <c r="O226" s="87"/>
      <c r="P226" s="218">
        <f>O226*H226</f>
        <v>0</v>
      </c>
      <c r="Q226" s="218">
        <v>0</v>
      </c>
      <c r="R226" s="218">
        <f>Q226*H226</f>
        <v>0</v>
      </c>
      <c r="S226" s="218">
        <v>0</v>
      </c>
      <c r="T226" s="219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20" t="s">
        <v>242</v>
      </c>
      <c r="AT226" s="220" t="s">
        <v>239</v>
      </c>
      <c r="AU226" s="220" t="s">
        <v>90</v>
      </c>
      <c r="AY226" s="19" t="s">
        <v>129</v>
      </c>
      <c r="BE226" s="221">
        <f>IF(N226="základní",J226,0)</f>
        <v>0</v>
      </c>
      <c r="BF226" s="221">
        <f>IF(N226="snížená",J226,0)</f>
        <v>0</v>
      </c>
      <c r="BG226" s="221">
        <f>IF(N226="zákl. přenesená",J226,0)</f>
        <v>0</v>
      </c>
      <c r="BH226" s="221">
        <f>IF(N226="sníž. přenesená",J226,0)</f>
        <v>0</v>
      </c>
      <c r="BI226" s="221">
        <f>IF(N226="nulová",J226,0)</f>
        <v>0</v>
      </c>
      <c r="BJ226" s="19" t="s">
        <v>88</v>
      </c>
      <c r="BK226" s="221">
        <f>ROUND(I226*H226,2)</f>
        <v>0</v>
      </c>
      <c r="BL226" s="19" t="s">
        <v>242</v>
      </c>
      <c r="BM226" s="220" t="s">
        <v>375</v>
      </c>
    </row>
    <row r="227" spans="1:47" s="2" customFormat="1" ht="12">
      <c r="A227" s="41"/>
      <c r="B227" s="42"/>
      <c r="C227" s="43"/>
      <c r="D227" s="227" t="s">
        <v>140</v>
      </c>
      <c r="E227" s="43"/>
      <c r="F227" s="228" t="s">
        <v>356</v>
      </c>
      <c r="G227" s="43"/>
      <c r="H227" s="43"/>
      <c r="I227" s="224"/>
      <c r="J227" s="43"/>
      <c r="K227" s="43"/>
      <c r="L227" s="47"/>
      <c r="M227" s="225"/>
      <c r="N227" s="226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19" t="s">
        <v>140</v>
      </c>
      <c r="AU227" s="19" t="s">
        <v>90</v>
      </c>
    </row>
    <row r="228" spans="1:65" s="2" customFormat="1" ht="24.15" customHeight="1">
      <c r="A228" s="41"/>
      <c r="B228" s="42"/>
      <c r="C228" s="209" t="s">
        <v>376</v>
      </c>
      <c r="D228" s="209" t="s">
        <v>131</v>
      </c>
      <c r="E228" s="210" t="s">
        <v>377</v>
      </c>
      <c r="F228" s="211" t="s">
        <v>378</v>
      </c>
      <c r="G228" s="212" t="s">
        <v>190</v>
      </c>
      <c r="H228" s="213">
        <v>4460</v>
      </c>
      <c r="I228" s="214"/>
      <c r="J228" s="215">
        <f>ROUND(I228*H228,2)</f>
        <v>0</v>
      </c>
      <c r="K228" s="211" t="s">
        <v>135</v>
      </c>
      <c r="L228" s="47"/>
      <c r="M228" s="216" t="s">
        <v>79</v>
      </c>
      <c r="N228" s="217" t="s">
        <v>51</v>
      </c>
      <c r="O228" s="87"/>
      <c r="P228" s="218">
        <f>O228*H228</f>
        <v>0</v>
      </c>
      <c r="Q228" s="218">
        <v>0</v>
      </c>
      <c r="R228" s="218">
        <f>Q228*H228</f>
        <v>0</v>
      </c>
      <c r="S228" s="218">
        <v>0</v>
      </c>
      <c r="T228" s="219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20" t="s">
        <v>275</v>
      </c>
      <c r="AT228" s="220" t="s">
        <v>131</v>
      </c>
      <c r="AU228" s="220" t="s">
        <v>90</v>
      </c>
      <c r="AY228" s="19" t="s">
        <v>129</v>
      </c>
      <c r="BE228" s="221">
        <f>IF(N228="základní",J228,0)</f>
        <v>0</v>
      </c>
      <c r="BF228" s="221">
        <f>IF(N228="snížená",J228,0)</f>
        <v>0</v>
      </c>
      <c r="BG228" s="221">
        <f>IF(N228="zákl. přenesená",J228,0)</f>
        <v>0</v>
      </c>
      <c r="BH228" s="221">
        <f>IF(N228="sníž. přenesená",J228,0)</f>
        <v>0</v>
      </c>
      <c r="BI228" s="221">
        <f>IF(N228="nulová",J228,0)</f>
        <v>0</v>
      </c>
      <c r="BJ228" s="19" t="s">
        <v>88</v>
      </c>
      <c r="BK228" s="221">
        <f>ROUND(I228*H228,2)</f>
        <v>0</v>
      </c>
      <c r="BL228" s="19" t="s">
        <v>275</v>
      </c>
      <c r="BM228" s="220" t="s">
        <v>379</v>
      </c>
    </row>
    <row r="229" spans="1:47" s="2" customFormat="1" ht="12">
      <c r="A229" s="41"/>
      <c r="B229" s="42"/>
      <c r="C229" s="43"/>
      <c r="D229" s="222" t="s">
        <v>138</v>
      </c>
      <c r="E229" s="43"/>
      <c r="F229" s="223" t="s">
        <v>380</v>
      </c>
      <c r="G229" s="43"/>
      <c r="H229" s="43"/>
      <c r="I229" s="224"/>
      <c r="J229" s="43"/>
      <c r="K229" s="43"/>
      <c r="L229" s="47"/>
      <c r="M229" s="225"/>
      <c r="N229" s="226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19" t="s">
        <v>138</v>
      </c>
      <c r="AU229" s="19" t="s">
        <v>90</v>
      </c>
    </row>
    <row r="230" spans="1:47" s="2" customFormat="1" ht="12">
      <c r="A230" s="41"/>
      <c r="B230" s="42"/>
      <c r="C230" s="43"/>
      <c r="D230" s="227" t="s">
        <v>140</v>
      </c>
      <c r="E230" s="43"/>
      <c r="F230" s="228" t="s">
        <v>381</v>
      </c>
      <c r="G230" s="43"/>
      <c r="H230" s="43"/>
      <c r="I230" s="224"/>
      <c r="J230" s="43"/>
      <c r="K230" s="43"/>
      <c r="L230" s="47"/>
      <c r="M230" s="225"/>
      <c r="N230" s="226"/>
      <c r="O230" s="87"/>
      <c r="P230" s="87"/>
      <c r="Q230" s="87"/>
      <c r="R230" s="87"/>
      <c r="S230" s="87"/>
      <c r="T230" s="88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19" t="s">
        <v>140</v>
      </c>
      <c r="AU230" s="19" t="s">
        <v>90</v>
      </c>
    </row>
    <row r="231" spans="1:65" s="2" customFormat="1" ht="16.5" customHeight="1">
      <c r="A231" s="41"/>
      <c r="B231" s="42"/>
      <c r="C231" s="251" t="s">
        <v>382</v>
      </c>
      <c r="D231" s="251" t="s">
        <v>239</v>
      </c>
      <c r="E231" s="252" t="s">
        <v>383</v>
      </c>
      <c r="F231" s="253" t="s">
        <v>384</v>
      </c>
      <c r="G231" s="254" t="s">
        <v>190</v>
      </c>
      <c r="H231" s="255">
        <v>4616.1</v>
      </c>
      <c r="I231" s="256"/>
      <c r="J231" s="257">
        <f>ROUND(I231*H231,2)</f>
        <v>0</v>
      </c>
      <c r="K231" s="253" t="s">
        <v>79</v>
      </c>
      <c r="L231" s="258"/>
      <c r="M231" s="259" t="s">
        <v>79</v>
      </c>
      <c r="N231" s="260" t="s">
        <v>51</v>
      </c>
      <c r="O231" s="87"/>
      <c r="P231" s="218">
        <f>O231*H231</f>
        <v>0</v>
      </c>
      <c r="Q231" s="218">
        <v>0</v>
      </c>
      <c r="R231" s="218">
        <f>Q231*H231</f>
        <v>0</v>
      </c>
      <c r="S231" s="218">
        <v>0</v>
      </c>
      <c r="T231" s="219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20" t="s">
        <v>242</v>
      </c>
      <c r="AT231" s="220" t="s">
        <v>239</v>
      </c>
      <c r="AU231" s="220" t="s">
        <v>90</v>
      </c>
      <c r="AY231" s="19" t="s">
        <v>129</v>
      </c>
      <c r="BE231" s="221">
        <f>IF(N231="základní",J231,0)</f>
        <v>0</v>
      </c>
      <c r="BF231" s="221">
        <f>IF(N231="snížená",J231,0)</f>
        <v>0</v>
      </c>
      <c r="BG231" s="221">
        <f>IF(N231="zákl. přenesená",J231,0)</f>
        <v>0</v>
      </c>
      <c r="BH231" s="221">
        <f>IF(N231="sníž. přenesená",J231,0)</f>
        <v>0</v>
      </c>
      <c r="BI231" s="221">
        <f>IF(N231="nulová",J231,0)</f>
        <v>0</v>
      </c>
      <c r="BJ231" s="19" t="s">
        <v>88</v>
      </c>
      <c r="BK231" s="221">
        <f>ROUND(I231*H231,2)</f>
        <v>0</v>
      </c>
      <c r="BL231" s="19" t="s">
        <v>242</v>
      </c>
      <c r="BM231" s="220" t="s">
        <v>385</v>
      </c>
    </row>
    <row r="232" spans="1:47" s="2" customFormat="1" ht="12">
      <c r="A232" s="41"/>
      <c r="B232" s="42"/>
      <c r="C232" s="43"/>
      <c r="D232" s="227" t="s">
        <v>140</v>
      </c>
      <c r="E232" s="43"/>
      <c r="F232" s="228" t="s">
        <v>386</v>
      </c>
      <c r="G232" s="43"/>
      <c r="H232" s="43"/>
      <c r="I232" s="224"/>
      <c r="J232" s="43"/>
      <c r="K232" s="43"/>
      <c r="L232" s="47"/>
      <c r="M232" s="225"/>
      <c r="N232" s="226"/>
      <c r="O232" s="87"/>
      <c r="P232" s="87"/>
      <c r="Q232" s="87"/>
      <c r="R232" s="87"/>
      <c r="S232" s="87"/>
      <c r="T232" s="88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T232" s="19" t="s">
        <v>140</v>
      </c>
      <c r="AU232" s="19" t="s">
        <v>90</v>
      </c>
    </row>
    <row r="233" spans="1:51" s="13" customFormat="1" ht="12">
      <c r="A233" s="13"/>
      <c r="B233" s="229"/>
      <c r="C233" s="230"/>
      <c r="D233" s="227" t="s">
        <v>160</v>
      </c>
      <c r="E233" s="231" t="s">
        <v>79</v>
      </c>
      <c r="F233" s="232" t="s">
        <v>387</v>
      </c>
      <c r="G233" s="230"/>
      <c r="H233" s="233">
        <v>4460</v>
      </c>
      <c r="I233" s="234"/>
      <c r="J233" s="230"/>
      <c r="K233" s="230"/>
      <c r="L233" s="235"/>
      <c r="M233" s="236"/>
      <c r="N233" s="237"/>
      <c r="O233" s="237"/>
      <c r="P233" s="237"/>
      <c r="Q233" s="237"/>
      <c r="R233" s="237"/>
      <c r="S233" s="237"/>
      <c r="T233" s="23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9" t="s">
        <v>160</v>
      </c>
      <c r="AU233" s="239" t="s">
        <v>90</v>
      </c>
      <c r="AV233" s="13" t="s">
        <v>90</v>
      </c>
      <c r="AW233" s="13" t="s">
        <v>42</v>
      </c>
      <c r="AX233" s="13" t="s">
        <v>88</v>
      </c>
      <c r="AY233" s="239" t="s">
        <v>129</v>
      </c>
    </row>
    <row r="234" spans="1:51" s="13" customFormat="1" ht="12">
      <c r="A234" s="13"/>
      <c r="B234" s="229"/>
      <c r="C234" s="230"/>
      <c r="D234" s="227" t="s">
        <v>160</v>
      </c>
      <c r="E234" s="230"/>
      <c r="F234" s="232" t="s">
        <v>388</v>
      </c>
      <c r="G234" s="230"/>
      <c r="H234" s="233">
        <v>4616.1</v>
      </c>
      <c r="I234" s="234"/>
      <c r="J234" s="230"/>
      <c r="K234" s="230"/>
      <c r="L234" s="235"/>
      <c r="M234" s="236"/>
      <c r="N234" s="237"/>
      <c r="O234" s="237"/>
      <c r="P234" s="237"/>
      <c r="Q234" s="237"/>
      <c r="R234" s="237"/>
      <c r="S234" s="237"/>
      <c r="T234" s="23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9" t="s">
        <v>160</v>
      </c>
      <c r="AU234" s="239" t="s">
        <v>90</v>
      </c>
      <c r="AV234" s="13" t="s">
        <v>90</v>
      </c>
      <c r="AW234" s="13" t="s">
        <v>4</v>
      </c>
      <c r="AX234" s="13" t="s">
        <v>88</v>
      </c>
      <c r="AY234" s="239" t="s">
        <v>129</v>
      </c>
    </row>
    <row r="235" spans="1:65" s="2" customFormat="1" ht="24.15" customHeight="1">
      <c r="A235" s="41"/>
      <c r="B235" s="42"/>
      <c r="C235" s="209" t="s">
        <v>389</v>
      </c>
      <c r="D235" s="209" t="s">
        <v>131</v>
      </c>
      <c r="E235" s="210" t="s">
        <v>390</v>
      </c>
      <c r="F235" s="211" t="s">
        <v>391</v>
      </c>
      <c r="G235" s="212" t="s">
        <v>190</v>
      </c>
      <c r="H235" s="213">
        <v>4460</v>
      </c>
      <c r="I235" s="214"/>
      <c r="J235" s="215">
        <f>ROUND(I235*H235,2)</f>
        <v>0</v>
      </c>
      <c r="K235" s="211" t="s">
        <v>135</v>
      </c>
      <c r="L235" s="47"/>
      <c r="M235" s="216" t="s">
        <v>79</v>
      </c>
      <c r="N235" s="217" t="s">
        <v>51</v>
      </c>
      <c r="O235" s="87"/>
      <c r="P235" s="218">
        <f>O235*H235</f>
        <v>0</v>
      </c>
      <c r="Q235" s="218">
        <v>0</v>
      </c>
      <c r="R235" s="218">
        <f>Q235*H235</f>
        <v>0</v>
      </c>
      <c r="S235" s="218">
        <v>0</v>
      </c>
      <c r="T235" s="219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20" t="s">
        <v>275</v>
      </c>
      <c r="AT235" s="220" t="s">
        <v>131</v>
      </c>
      <c r="AU235" s="220" t="s">
        <v>90</v>
      </c>
      <c r="AY235" s="19" t="s">
        <v>129</v>
      </c>
      <c r="BE235" s="221">
        <f>IF(N235="základní",J235,0)</f>
        <v>0</v>
      </c>
      <c r="BF235" s="221">
        <f>IF(N235="snížená",J235,0)</f>
        <v>0</v>
      </c>
      <c r="BG235" s="221">
        <f>IF(N235="zákl. přenesená",J235,0)</f>
        <v>0</v>
      </c>
      <c r="BH235" s="221">
        <f>IF(N235="sníž. přenesená",J235,0)</f>
        <v>0</v>
      </c>
      <c r="BI235" s="221">
        <f>IF(N235="nulová",J235,0)</f>
        <v>0</v>
      </c>
      <c r="BJ235" s="19" t="s">
        <v>88</v>
      </c>
      <c r="BK235" s="221">
        <f>ROUND(I235*H235,2)</f>
        <v>0</v>
      </c>
      <c r="BL235" s="19" t="s">
        <v>275</v>
      </c>
      <c r="BM235" s="220" t="s">
        <v>392</v>
      </c>
    </row>
    <row r="236" spans="1:47" s="2" customFormat="1" ht="12">
      <c r="A236" s="41"/>
      <c r="B236" s="42"/>
      <c r="C236" s="43"/>
      <c r="D236" s="222" t="s">
        <v>138</v>
      </c>
      <c r="E236" s="43"/>
      <c r="F236" s="223" t="s">
        <v>393</v>
      </c>
      <c r="G236" s="43"/>
      <c r="H236" s="43"/>
      <c r="I236" s="224"/>
      <c r="J236" s="43"/>
      <c r="K236" s="43"/>
      <c r="L236" s="47"/>
      <c r="M236" s="225"/>
      <c r="N236" s="226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19" t="s">
        <v>138</v>
      </c>
      <c r="AU236" s="19" t="s">
        <v>90</v>
      </c>
    </row>
    <row r="237" spans="1:47" s="2" customFormat="1" ht="12">
      <c r="A237" s="41"/>
      <c r="B237" s="42"/>
      <c r="C237" s="43"/>
      <c r="D237" s="227" t="s">
        <v>140</v>
      </c>
      <c r="E237" s="43"/>
      <c r="F237" s="228" t="s">
        <v>394</v>
      </c>
      <c r="G237" s="43"/>
      <c r="H237" s="43"/>
      <c r="I237" s="224"/>
      <c r="J237" s="43"/>
      <c r="K237" s="43"/>
      <c r="L237" s="47"/>
      <c r="M237" s="225"/>
      <c r="N237" s="226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19" t="s">
        <v>140</v>
      </c>
      <c r="AU237" s="19" t="s">
        <v>90</v>
      </c>
    </row>
    <row r="238" spans="1:65" s="2" customFormat="1" ht="33" customHeight="1">
      <c r="A238" s="41"/>
      <c r="B238" s="42"/>
      <c r="C238" s="209" t="s">
        <v>395</v>
      </c>
      <c r="D238" s="209" t="s">
        <v>131</v>
      </c>
      <c r="E238" s="210" t="s">
        <v>396</v>
      </c>
      <c r="F238" s="211" t="s">
        <v>397</v>
      </c>
      <c r="G238" s="212" t="s">
        <v>190</v>
      </c>
      <c r="H238" s="213">
        <v>240</v>
      </c>
      <c r="I238" s="214"/>
      <c r="J238" s="215">
        <f>ROUND(I238*H238,2)</f>
        <v>0</v>
      </c>
      <c r="K238" s="211" t="s">
        <v>135</v>
      </c>
      <c r="L238" s="47"/>
      <c r="M238" s="216" t="s">
        <v>79</v>
      </c>
      <c r="N238" s="217" t="s">
        <v>51</v>
      </c>
      <c r="O238" s="87"/>
      <c r="P238" s="218">
        <f>O238*H238</f>
        <v>0</v>
      </c>
      <c r="Q238" s="218">
        <v>0</v>
      </c>
      <c r="R238" s="218">
        <f>Q238*H238</f>
        <v>0</v>
      </c>
      <c r="S238" s="218">
        <v>0</v>
      </c>
      <c r="T238" s="219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20" t="s">
        <v>275</v>
      </c>
      <c r="AT238" s="220" t="s">
        <v>131</v>
      </c>
      <c r="AU238" s="220" t="s">
        <v>90</v>
      </c>
      <c r="AY238" s="19" t="s">
        <v>129</v>
      </c>
      <c r="BE238" s="221">
        <f>IF(N238="základní",J238,0)</f>
        <v>0</v>
      </c>
      <c r="BF238" s="221">
        <f>IF(N238="snížená",J238,0)</f>
        <v>0</v>
      </c>
      <c r="BG238" s="221">
        <f>IF(N238="zákl. přenesená",J238,0)</f>
        <v>0</v>
      </c>
      <c r="BH238" s="221">
        <f>IF(N238="sníž. přenesená",J238,0)</f>
        <v>0</v>
      </c>
      <c r="BI238" s="221">
        <f>IF(N238="nulová",J238,0)</f>
        <v>0</v>
      </c>
      <c r="BJ238" s="19" t="s">
        <v>88</v>
      </c>
      <c r="BK238" s="221">
        <f>ROUND(I238*H238,2)</f>
        <v>0</v>
      </c>
      <c r="BL238" s="19" t="s">
        <v>275</v>
      </c>
      <c r="BM238" s="220" t="s">
        <v>398</v>
      </c>
    </row>
    <row r="239" spans="1:47" s="2" customFormat="1" ht="12">
      <c r="A239" s="41"/>
      <c r="B239" s="42"/>
      <c r="C239" s="43"/>
      <c r="D239" s="222" t="s">
        <v>138</v>
      </c>
      <c r="E239" s="43"/>
      <c r="F239" s="223" t="s">
        <v>399</v>
      </c>
      <c r="G239" s="43"/>
      <c r="H239" s="43"/>
      <c r="I239" s="224"/>
      <c r="J239" s="43"/>
      <c r="K239" s="43"/>
      <c r="L239" s="47"/>
      <c r="M239" s="225"/>
      <c r="N239" s="226"/>
      <c r="O239" s="87"/>
      <c r="P239" s="87"/>
      <c r="Q239" s="87"/>
      <c r="R239" s="87"/>
      <c r="S239" s="87"/>
      <c r="T239" s="88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T239" s="19" t="s">
        <v>138</v>
      </c>
      <c r="AU239" s="19" t="s">
        <v>90</v>
      </c>
    </row>
    <row r="240" spans="1:47" s="2" customFormat="1" ht="12">
      <c r="A240" s="41"/>
      <c r="B240" s="42"/>
      <c r="C240" s="43"/>
      <c r="D240" s="227" t="s">
        <v>140</v>
      </c>
      <c r="E240" s="43"/>
      <c r="F240" s="228" t="s">
        <v>400</v>
      </c>
      <c r="G240" s="43"/>
      <c r="H240" s="43"/>
      <c r="I240" s="224"/>
      <c r="J240" s="43"/>
      <c r="K240" s="43"/>
      <c r="L240" s="47"/>
      <c r="M240" s="225"/>
      <c r="N240" s="226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19" t="s">
        <v>140</v>
      </c>
      <c r="AU240" s="19" t="s">
        <v>90</v>
      </c>
    </row>
    <row r="241" spans="1:65" s="2" customFormat="1" ht="16.5" customHeight="1">
      <c r="A241" s="41"/>
      <c r="B241" s="42"/>
      <c r="C241" s="251" t="s">
        <v>401</v>
      </c>
      <c r="D241" s="251" t="s">
        <v>239</v>
      </c>
      <c r="E241" s="252" t="s">
        <v>402</v>
      </c>
      <c r="F241" s="253" t="s">
        <v>403</v>
      </c>
      <c r="G241" s="254" t="s">
        <v>190</v>
      </c>
      <c r="H241" s="255">
        <v>252</v>
      </c>
      <c r="I241" s="256"/>
      <c r="J241" s="257">
        <f>ROUND(I241*H241,2)</f>
        <v>0</v>
      </c>
      <c r="K241" s="253" t="s">
        <v>79</v>
      </c>
      <c r="L241" s="258"/>
      <c r="M241" s="259" t="s">
        <v>79</v>
      </c>
      <c r="N241" s="260" t="s">
        <v>51</v>
      </c>
      <c r="O241" s="87"/>
      <c r="P241" s="218">
        <f>O241*H241</f>
        <v>0</v>
      </c>
      <c r="Q241" s="218">
        <v>0</v>
      </c>
      <c r="R241" s="218">
        <f>Q241*H241</f>
        <v>0</v>
      </c>
      <c r="S241" s="218">
        <v>0</v>
      </c>
      <c r="T241" s="219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20" t="s">
        <v>242</v>
      </c>
      <c r="AT241" s="220" t="s">
        <v>239</v>
      </c>
      <c r="AU241" s="220" t="s">
        <v>90</v>
      </c>
      <c r="AY241" s="19" t="s">
        <v>129</v>
      </c>
      <c r="BE241" s="221">
        <f>IF(N241="základní",J241,0)</f>
        <v>0</v>
      </c>
      <c r="BF241" s="221">
        <f>IF(N241="snížená",J241,0)</f>
        <v>0</v>
      </c>
      <c r="BG241" s="221">
        <f>IF(N241="zákl. přenesená",J241,0)</f>
        <v>0</v>
      </c>
      <c r="BH241" s="221">
        <f>IF(N241="sníž. přenesená",J241,0)</f>
        <v>0</v>
      </c>
      <c r="BI241" s="221">
        <f>IF(N241="nulová",J241,0)</f>
        <v>0</v>
      </c>
      <c r="BJ241" s="19" t="s">
        <v>88</v>
      </c>
      <c r="BK241" s="221">
        <f>ROUND(I241*H241,2)</f>
        <v>0</v>
      </c>
      <c r="BL241" s="19" t="s">
        <v>242</v>
      </c>
      <c r="BM241" s="220" t="s">
        <v>404</v>
      </c>
    </row>
    <row r="242" spans="1:47" s="2" customFormat="1" ht="12">
      <c r="A242" s="41"/>
      <c r="B242" s="42"/>
      <c r="C242" s="43"/>
      <c r="D242" s="227" t="s">
        <v>140</v>
      </c>
      <c r="E242" s="43"/>
      <c r="F242" s="228" t="s">
        <v>405</v>
      </c>
      <c r="G242" s="43"/>
      <c r="H242" s="43"/>
      <c r="I242" s="224"/>
      <c r="J242" s="43"/>
      <c r="K242" s="43"/>
      <c r="L242" s="47"/>
      <c r="M242" s="225"/>
      <c r="N242" s="226"/>
      <c r="O242" s="87"/>
      <c r="P242" s="87"/>
      <c r="Q242" s="87"/>
      <c r="R242" s="87"/>
      <c r="S242" s="87"/>
      <c r="T242" s="88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T242" s="19" t="s">
        <v>140</v>
      </c>
      <c r="AU242" s="19" t="s">
        <v>90</v>
      </c>
    </row>
    <row r="243" spans="1:51" s="13" customFormat="1" ht="12">
      <c r="A243" s="13"/>
      <c r="B243" s="229"/>
      <c r="C243" s="230"/>
      <c r="D243" s="227" t="s">
        <v>160</v>
      </c>
      <c r="E243" s="231" t="s">
        <v>79</v>
      </c>
      <c r="F243" s="232" t="s">
        <v>406</v>
      </c>
      <c r="G243" s="230"/>
      <c r="H243" s="233">
        <v>240</v>
      </c>
      <c r="I243" s="234"/>
      <c r="J243" s="230"/>
      <c r="K243" s="230"/>
      <c r="L243" s="235"/>
      <c r="M243" s="236"/>
      <c r="N243" s="237"/>
      <c r="O243" s="237"/>
      <c r="P243" s="237"/>
      <c r="Q243" s="237"/>
      <c r="R243" s="237"/>
      <c r="S243" s="237"/>
      <c r="T243" s="23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9" t="s">
        <v>160</v>
      </c>
      <c r="AU243" s="239" t="s">
        <v>90</v>
      </c>
      <c r="AV243" s="13" t="s">
        <v>90</v>
      </c>
      <c r="AW243" s="13" t="s">
        <v>42</v>
      </c>
      <c r="AX243" s="13" t="s">
        <v>88</v>
      </c>
      <c r="AY243" s="239" t="s">
        <v>129</v>
      </c>
    </row>
    <row r="244" spans="1:51" s="13" customFormat="1" ht="12">
      <c r="A244" s="13"/>
      <c r="B244" s="229"/>
      <c r="C244" s="230"/>
      <c r="D244" s="227" t="s">
        <v>160</v>
      </c>
      <c r="E244" s="230"/>
      <c r="F244" s="232" t="s">
        <v>407</v>
      </c>
      <c r="G244" s="230"/>
      <c r="H244" s="233">
        <v>252</v>
      </c>
      <c r="I244" s="234"/>
      <c r="J244" s="230"/>
      <c r="K244" s="230"/>
      <c r="L244" s="235"/>
      <c r="M244" s="236"/>
      <c r="N244" s="237"/>
      <c r="O244" s="237"/>
      <c r="P244" s="237"/>
      <c r="Q244" s="237"/>
      <c r="R244" s="237"/>
      <c r="S244" s="237"/>
      <c r="T244" s="23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9" t="s">
        <v>160</v>
      </c>
      <c r="AU244" s="239" t="s">
        <v>90</v>
      </c>
      <c r="AV244" s="13" t="s">
        <v>90</v>
      </c>
      <c r="AW244" s="13" t="s">
        <v>4</v>
      </c>
      <c r="AX244" s="13" t="s">
        <v>88</v>
      </c>
      <c r="AY244" s="239" t="s">
        <v>129</v>
      </c>
    </row>
    <row r="245" spans="1:65" s="2" customFormat="1" ht="24.15" customHeight="1">
      <c r="A245" s="41"/>
      <c r="B245" s="42"/>
      <c r="C245" s="209" t="s">
        <v>408</v>
      </c>
      <c r="D245" s="209" t="s">
        <v>131</v>
      </c>
      <c r="E245" s="210" t="s">
        <v>409</v>
      </c>
      <c r="F245" s="211" t="s">
        <v>410</v>
      </c>
      <c r="G245" s="212" t="s">
        <v>190</v>
      </c>
      <c r="H245" s="213">
        <v>240</v>
      </c>
      <c r="I245" s="214"/>
      <c r="J245" s="215">
        <f>ROUND(I245*H245,2)</f>
        <v>0</v>
      </c>
      <c r="K245" s="211" t="s">
        <v>135</v>
      </c>
      <c r="L245" s="47"/>
      <c r="M245" s="216" t="s">
        <v>79</v>
      </c>
      <c r="N245" s="217" t="s">
        <v>51</v>
      </c>
      <c r="O245" s="87"/>
      <c r="P245" s="218">
        <f>O245*H245</f>
        <v>0</v>
      </c>
      <c r="Q245" s="218">
        <v>0</v>
      </c>
      <c r="R245" s="218">
        <f>Q245*H245</f>
        <v>0</v>
      </c>
      <c r="S245" s="218">
        <v>0</v>
      </c>
      <c r="T245" s="219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20" t="s">
        <v>275</v>
      </c>
      <c r="AT245" s="220" t="s">
        <v>131</v>
      </c>
      <c r="AU245" s="220" t="s">
        <v>90</v>
      </c>
      <c r="AY245" s="19" t="s">
        <v>129</v>
      </c>
      <c r="BE245" s="221">
        <f>IF(N245="základní",J245,0)</f>
        <v>0</v>
      </c>
      <c r="BF245" s="221">
        <f>IF(N245="snížená",J245,0)</f>
        <v>0</v>
      </c>
      <c r="BG245" s="221">
        <f>IF(N245="zákl. přenesená",J245,0)</f>
        <v>0</v>
      </c>
      <c r="BH245" s="221">
        <f>IF(N245="sníž. přenesená",J245,0)</f>
        <v>0</v>
      </c>
      <c r="BI245" s="221">
        <f>IF(N245="nulová",J245,0)</f>
        <v>0</v>
      </c>
      <c r="BJ245" s="19" t="s">
        <v>88</v>
      </c>
      <c r="BK245" s="221">
        <f>ROUND(I245*H245,2)</f>
        <v>0</v>
      </c>
      <c r="BL245" s="19" t="s">
        <v>275</v>
      </c>
      <c r="BM245" s="220" t="s">
        <v>411</v>
      </c>
    </row>
    <row r="246" spans="1:47" s="2" customFormat="1" ht="12">
      <c r="A246" s="41"/>
      <c r="B246" s="42"/>
      <c r="C246" s="43"/>
      <c r="D246" s="222" t="s">
        <v>138</v>
      </c>
      <c r="E246" s="43"/>
      <c r="F246" s="223" t="s">
        <v>412</v>
      </c>
      <c r="G246" s="43"/>
      <c r="H246" s="43"/>
      <c r="I246" s="224"/>
      <c r="J246" s="43"/>
      <c r="K246" s="43"/>
      <c r="L246" s="47"/>
      <c r="M246" s="225"/>
      <c r="N246" s="226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19" t="s">
        <v>138</v>
      </c>
      <c r="AU246" s="19" t="s">
        <v>90</v>
      </c>
    </row>
    <row r="247" spans="1:47" s="2" customFormat="1" ht="12">
      <c r="A247" s="41"/>
      <c r="B247" s="42"/>
      <c r="C247" s="43"/>
      <c r="D247" s="227" t="s">
        <v>140</v>
      </c>
      <c r="E247" s="43"/>
      <c r="F247" s="228" t="s">
        <v>413</v>
      </c>
      <c r="G247" s="43"/>
      <c r="H247" s="43"/>
      <c r="I247" s="224"/>
      <c r="J247" s="43"/>
      <c r="K247" s="43"/>
      <c r="L247" s="47"/>
      <c r="M247" s="225"/>
      <c r="N247" s="226"/>
      <c r="O247" s="87"/>
      <c r="P247" s="87"/>
      <c r="Q247" s="87"/>
      <c r="R247" s="87"/>
      <c r="S247" s="87"/>
      <c r="T247" s="88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T247" s="19" t="s">
        <v>140</v>
      </c>
      <c r="AU247" s="19" t="s">
        <v>90</v>
      </c>
    </row>
    <row r="248" spans="1:65" s="2" customFormat="1" ht="24.15" customHeight="1">
      <c r="A248" s="41"/>
      <c r="B248" s="42"/>
      <c r="C248" s="209" t="s">
        <v>414</v>
      </c>
      <c r="D248" s="209" t="s">
        <v>131</v>
      </c>
      <c r="E248" s="210" t="s">
        <v>415</v>
      </c>
      <c r="F248" s="211" t="s">
        <v>416</v>
      </c>
      <c r="G248" s="212" t="s">
        <v>134</v>
      </c>
      <c r="H248" s="213">
        <v>162</v>
      </c>
      <c r="I248" s="214"/>
      <c r="J248" s="215">
        <f>ROUND(I248*H248,2)</f>
        <v>0</v>
      </c>
      <c r="K248" s="211" t="s">
        <v>135</v>
      </c>
      <c r="L248" s="47"/>
      <c r="M248" s="216" t="s">
        <v>79</v>
      </c>
      <c r="N248" s="217" t="s">
        <v>51</v>
      </c>
      <c r="O248" s="87"/>
      <c r="P248" s="218">
        <f>O248*H248</f>
        <v>0</v>
      </c>
      <c r="Q248" s="218">
        <v>0</v>
      </c>
      <c r="R248" s="218">
        <f>Q248*H248</f>
        <v>0</v>
      </c>
      <c r="S248" s="218">
        <v>0</v>
      </c>
      <c r="T248" s="219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20" t="s">
        <v>275</v>
      </c>
      <c r="AT248" s="220" t="s">
        <v>131</v>
      </c>
      <c r="AU248" s="220" t="s">
        <v>90</v>
      </c>
      <c r="AY248" s="19" t="s">
        <v>129</v>
      </c>
      <c r="BE248" s="221">
        <f>IF(N248="základní",J248,0)</f>
        <v>0</v>
      </c>
      <c r="BF248" s="221">
        <f>IF(N248="snížená",J248,0)</f>
        <v>0</v>
      </c>
      <c r="BG248" s="221">
        <f>IF(N248="zákl. přenesená",J248,0)</f>
        <v>0</v>
      </c>
      <c r="BH248" s="221">
        <f>IF(N248="sníž. přenesená",J248,0)</f>
        <v>0</v>
      </c>
      <c r="BI248" s="221">
        <f>IF(N248="nulová",J248,0)</f>
        <v>0</v>
      </c>
      <c r="BJ248" s="19" t="s">
        <v>88</v>
      </c>
      <c r="BK248" s="221">
        <f>ROUND(I248*H248,2)</f>
        <v>0</v>
      </c>
      <c r="BL248" s="19" t="s">
        <v>275</v>
      </c>
      <c r="BM248" s="220" t="s">
        <v>417</v>
      </c>
    </row>
    <row r="249" spans="1:47" s="2" customFormat="1" ht="12">
      <c r="A249" s="41"/>
      <c r="B249" s="42"/>
      <c r="C249" s="43"/>
      <c r="D249" s="222" t="s">
        <v>138</v>
      </c>
      <c r="E249" s="43"/>
      <c r="F249" s="223" t="s">
        <v>418</v>
      </c>
      <c r="G249" s="43"/>
      <c r="H249" s="43"/>
      <c r="I249" s="224"/>
      <c r="J249" s="43"/>
      <c r="K249" s="43"/>
      <c r="L249" s="47"/>
      <c r="M249" s="225"/>
      <c r="N249" s="226"/>
      <c r="O249" s="87"/>
      <c r="P249" s="87"/>
      <c r="Q249" s="87"/>
      <c r="R249" s="87"/>
      <c r="S249" s="87"/>
      <c r="T249" s="88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T249" s="19" t="s">
        <v>138</v>
      </c>
      <c r="AU249" s="19" t="s">
        <v>90</v>
      </c>
    </row>
    <row r="250" spans="1:47" s="2" customFormat="1" ht="12">
      <c r="A250" s="41"/>
      <c r="B250" s="42"/>
      <c r="C250" s="43"/>
      <c r="D250" s="227" t="s">
        <v>140</v>
      </c>
      <c r="E250" s="43"/>
      <c r="F250" s="228" t="s">
        <v>419</v>
      </c>
      <c r="G250" s="43"/>
      <c r="H250" s="43"/>
      <c r="I250" s="224"/>
      <c r="J250" s="43"/>
      <c r="K250" s="43"/>
      <c r="L250" s="47"/>
      <c r="M250" s="225"/>
      <c r="N250" s="226"/>
      <c r="O250" s="87"/>
      <c r="P250" s="87"/>
      <c r="Q250" s="87"/>
      <c r="R250" s="87"/>
      <c r="S250" s="87"/>
      <c r="T250" s="88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T250" s="19" t="s">
        <v>140</v>
      </c>
      <c r="AU250" s="19" t="s">
        <v>90</v>
      </c>
    </row>
    <row r="251" spans="1:51" s="13" customFormat="1" ht="12">
      <c r="A251" s="13"/>
      <c r="B251" s="229"/>
      <c r="C251" s="230"/>
      <c r="D251" s="227" t="s">
        <v>160</v>
      </c>
      <c r="E251" s="231" t="s">
        <v>79</v>
      </c>
      <c r="F251" s="232" t="s">
        <v>420</v>
      </c>
      <c r="G251" s="230"/>
      <c r="H251" s="233">
        <v>162</v>
      </c>
      <c r="I251" s="234"/>
      <c r="J251" s="230"/>
      <c r="K251" s="230"/>
      <c r="L251" s="235"/>
      <c r="M251" s="236"/>
      <c r="N251" s="237"/>
      <c r="O251" s="237"/>
      <c r="P251" s="237"/>
      <c r="Q251" s="237"/>
      <c r="R251" s="237"/>
      <c r="S251" s="237"/>
      <c r="T251" s="23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9" t="s">
        <v>160</v>
      </c>
      <c r="AU251" s="239" t="s">
        <v>90</v>
      </c>
      <c r="AV251" s="13" t="s">
        <v>90</v>
      </c>
      <c r="AW251" s="13" t="s">
        <v>42</v>
      </c>
      <c r="AX251" s="13" t="s">
        <v>88</v>
      </c>
      <c r="AY251" s="239" t="s">
        <v>129</v>
      </c>
    </row>
    <row r="252" spans="1:65" s="2" customFormat="1" ht="24.15" customHeight="1">
      <c r="A252" s="41"/>
      <c r="B252" s="42"/>
      <c r="C252" s="209" t="s">
        <v>421</v>
      </c>
      <c r="D252" s="209" t="s">
        <v>131</v>
      </c>
      <c r="E252" s="210" t="s">
        <v>422</v>
      </c>
      <c r="F252" s="211" t="s">
        <v>423</v>
      </c>
      <c r="G252" s="212" t="s">
        <v>134</v>
      </c>
      <c r="H252" s="213">
        <v>2</v>
      </c>
      <c r="I252" s="214"/>
      <c r="J252" s="215">
        <f>ROUND(I252*H252,2)</f>
        <v>0</v>
      </c>
      <c r="K252" s="211" t="s">
        <v>135</v>
      </c>
      <c r="L252" s="47"/>
      <c r="M252" s="216" t="s">
        <v>79</v>
      </c>
      <c r="N252" s="217" t="s">
        <v>51</v>
      </c>
      <c r="O252" s="87"/>
      <c r="P252" s="218">
        <f>O252*H252</f>
        <v>0</v>
      </c>
      <c r="Q252" s="218">
        <v>0</v>
      </c>
      <c r="R252" s="218">
        <f>Q252*H252</f>
        <v>0</v>
      </c>
      <c r="S252" s="218">
        <v>0</v>
      </c>
      <c r="T252" s="219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20" t="s">
        <v>275</v>
      </c>
      <c r="AT252" s="220" t="s">
        <v>131</v>
      </c>
      <c r="AU252" s="220" t="s">
        <v>90</v>
      </c>
      <c r="AY252" s="19" t="s">
        <v>129</v>
      </c>
      <c r="BE252" s="221">
        <f>IF(N252="základní",J252,0)</f>
        <v>0</v>
      </c>
      <c r="BF252" s="221">
        <f>IF(N252="snížená",J252,0)</f>
        <v>0</v>
      </c>
      <c r="BG252" s="221">
        <f>IF(N252="zákl. přenesená",J252,0)</f>
        <v>0</v>
      </c>
      <c r="BH252" s="221">
        <f>IF(N252="sníž. přenesená",J252,0)</f>
        <v>0</v>
      </c>
      <c r="BI252" s="221">
        <f>IF(N252="nulová",J252,0)</f>
        <v>0</v>
      </c>
      <c r="BJ252" s="19" t="s">
        <v>88</v>
      </c>
      <c r="BK252" s="221">
        <f>ROUND(I252*H252,2)</f>
        <v>0</v>
      </c>
      <c r="BL252" s="19" t="s">
        <v>275</v>
      </c>
      <c r="BM252" s="220" t="s">
        <v>424</v>
      </c>
    </row>
    <row r="253" spans="1:47" s="2" customFormat="1" ht="12">
      <c r="A253" s="41"/>
      <c r="B253" s="42"/>
      <c r="C253" s="43"/>
      <c r="D253" s="222" t="s">
        <v>138</v>
      </c>
      <c r="E253" s="43"/>
      <c r="F253" s="223" t="s">
        <v>425</v>
      </c>
      <c r="G253" s="43"/>
      <c r="H253" s="43"/>
      <c r="I253" s="224"/>
      <c r="J253" s="43"/>
      <c r="K253" s="43"/>
      <c r="L253" s="47"/>
      <c r="M253" s="225"/>
      <c r="N253" s="226"/>
      <c r="O253" s="87"/>
      <c r="P253" s="87"/>
      <c r="Q253" s="87"/>
      <c r="R253" s="87"/>
      <c r="S253" s="87"/>
      <c r="T253" s="88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T253" s="19" t="s">
        <v>138</v>
      </c>
      <c r="AU253" s="19" t="s">
        <v>90</v>
      </c>
    </row>
    <row r="254" spans="1:47" s="2" customFormat="1" ht="12">
      <c r="A254" s="41"/>
      <c r="B254" s="42"/>
      <c r="C254" s="43"/>
      <c r="D254" s="227" t="s">
        <v>140</v>
      </c>
      <c r="E254" s="43"/>
      <c r="F254" s="228" t="s">
        <v>426</v>
      </c>
      <c r="G254" s="43"/>
      <c r="H254" s="43"/>
      <c r="I254" s="224"/>
      <c r="J254" s="43"/>
      <c r="K254" s="43"/>
      <c r="L254" s="47"/>
      <c r="M254" s="225"/>
      <c r="N254" s="226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19" t="s">
        <v>140</v>
      </c>
      <c r="AU254" s="19" t="s">
        <v>90</v>
      </c>
    </row>
    <row r="255" spans="1:51" s="13" customFormat="1" ht="12">
      <c r="A255" s="13"/>
      <c r="B255" s="229"/>
      <c r="C255" s="230"/>
      <c r="D255" s="227" t="s">
        <v>160</v>
      </c>
      <c r="E255" s="231" t="s">
        <v>79</v>
      </c>
      <c r="F255" s="232" t="s">
        <v>427</v>
      </c>
      <c r="G255" s="230"/>
      <c r="H255" s="233">
        <v>2</v>
      </c>
      <c r="I255" s="234"/>
      <c r="J255" s="230"/>
      <c r="K255" s="230"/>
      <c r="L255" s="235"/>
      <c r="M255" s="236"/>
      <c r="N255" s="237"/>
      <c r="O255" s="237"/>
      <c r="P255" s="237"/>
      <c r="Q255" s="237"/>
      <c r="R255" s="237"/>
      <c r="S255" s="237"/>
      <c r="T255" s="23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9" t="s">
        <v>160</v>
      </c>
      <c r="AU255" s="239" t="s">
        <v>90</v>
      </c>
      <c r="AV255" s="13" t="s">
        <v>90</v>
      </c>
      <c r="AW255" s="13" t="s">
        <v>42</v>
      </c>
      <c r="AX255" s="13" t="s">
        <v>88</v>
      </c>
      <c r="AY255" s="239" t="s">
        <v>129</v>
      </c>
    </row>
    <row r="256" spans="1:65" s="2" customFormat="1" ht="16.5" customHeight="1">
      <c r="A256" s="41"/>
      <c r="B256" s="42"/>
      <c r="C256" s="251" t="s">
        <v>428</v>
      </c>
      <c r="D256" s="251" t="s">
        <v>239</v>
      </c>
      <c r="E256" s="252" t="s">
        <v>429</v>
      </c>
      <c r="F256" s="253" t="s">
        <v>430</v>
      </c>
      <c r="G256" s="254" t="s">
        <v>134</v>
      </c>
      <c r="H256" s="255">
        <v>164</v>
      </c>
      <c r="I256" s="256"/>
      <c r="J256" s="257">
        <f>ROUND(I256*H256,2)</f>
        <v>0</v>
      </c>
      <c r="K256" s="253" t="s">
        <v>79</v>
      </c>
      <c r="L256" s="258"/>
      <c r="M256" s="259" t="s">
        <v>79</v>
      </c>
      <c r="N256" s="260" t="s">
        <v>51</v>
      </c>
      <c r="O256" s="87"/>
      <c r="P256" s="218">
        <f>O256*H256</f>
        <v>0</v>
      </c>
      <c r="Q256" s="218">
        <v>0</v>
      </c>
      <c r="R256" s="218">
        <f>Q256*H256</f>
        <v>0</v>
      </c>
      <c r="S256" s="218">
        <v>0</v>
      </c>
      <c r="T256" s="219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20" t="s">
        <v>242</v>
      </c>
      <c r="AT256" s="220" t="s">
        <v>239</v>
      </c>
      <c r="AU256" s="220" t="s">
        <v>90</v>
      </c>
      <c r="AY256" s="19" t="s">
        <v>129</v>
      </c>
      <c r="BE256" s="221">
        <f>IF(N256="základní",J256,0)</f>
        <v>0</v>
      </c>
      <c r="BF256" s="221">
        <f>IF(N256="snížená",J256,0)</f>
        <v>0</v>
      </c>
      <c r="BG256" s="221">
        <f>IF(N256="zákl. přenesená",J256,0)</f>
        <v>0</v>
      </c>
      <c r="BH256" s="221">
        <f>IF(N256="sníž. přenesená",J256,0)</f>
        <v>0</v>
      </c>
      <c r="BI256" s="221">
        <f>IF(N256="nulová",J256,0)</f>
        <v>0</v>
      </c>
      <c r="BJ256" s="19" t="s">
        <v>88</v>
      </c>
      <c r="BK256" s="221">
        <f>ROUND(I256*H256,2)</f>
        <v>0</v>
      </c>
      <c r="BL256" s="19" t="s">
        <v>242</v>
      </c>
      <c r="BM256" s="220" t="s">
        <v>431</v>
      </c>
    </row>
    <row r="257" spans="1:47" s="2" customFormat="1" ht="12">
      <c r="A257" s="41"/>
      <c r="B257" s="42"/>
      <c r="C257" s="43"/>
      <c r="D257" s="227" t="s">
        <v>140</v>
      </c>
      <c r="E257" s="43"/>
      <c r="F257" s="228" t="s">
        <v>356</v>
      </c>
      <c r="G257" s="43"/>
      <c r="H257" s="43"/>
      <c r="I257" s="224"/>
      <c r="J257" s="43"/>
      <c r="K257" s="43"/>
      <c r="L257" s="47"/>
      <c r="M257" s="225"/>
      <c r="N257" s="226"/>
      <c r="O257" s="87"/>
      <c r="P257" s="87"/>
      <c r="Q257" s="87"/>
      <c r="R257" s="87"/>
      <c r="S257" s="87"/>
      <c r="T257" s="88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T257" s="19" t="s">
        <v>140</v>
      </c>
      <c r="AU257" s="19" t="s">
        <v>90</v>
      </c>
    </row>
    <row r="258" spans="1:51" s="13" customFormat="1" ht="12">
      <c r="A258" s="13"/>
      <c r="B258" s="229"/>
      <c r="C258" s="230"/>
      <c r="D258" s="227" t="s">
        <v>160</v>
      </c>
      <c r="E258" s="231" t="s">
        <v>79</v>
      </c>
      <c r="F258" s="232" t="s">
        <v>432</v>
      </c>
      <c r="G258" s="230"/>
      <c r="H258" s="233">
        <v>164</v>
      </c>
      <c r="I258" s="234"/>
      <c r="J258" s="230"/>
      <c r="K258" s="230"/>
      <c r="L258" s="235"/>
      <c r="M258" s="236"/>
      <c r="N258" s="237"/>
      <c r="O258" s="237"/>
      <c r="P258" s="237"/>
      <c r="Q258" s="237"/>
      <c r="R258" s="237"/>
      <c r="S258" s="237"/>
      <c r="T258" s="23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9" t="s">
        <v>160</v>
      </c>
      <c r="AU258" s="239" t="s">
        <v>90</v>
      </c>
      <c r="AV258" s="13" t="s">
        <v>90</v>
      </c>
      <c r="AW258" s="13" t="s">
        <v>42</v>
      </c>
      <c r="AX258" s="13" t="s">
        <v>88</v>
      </c>
      <c r="AY258" s="239" t="s">
        <v>129</v>
      </c>
    </row>
    <row r="259" spans="1:65" s="2" customFormat="1" ht="21.75" customHeight="1">
      <c r="A259" s="41"/>
      <c r="B259" s="42"/>
      <c r="C259" s="209" t="s">
        <v>433</v>
      </c>
      <c r="D259" s="209" t="s">
        <v>131</v>
      </c>
      <c r="E259" s="210" t="s">
        <v>434</v>
      </c>
      <c r="F259" s="211" t="s">
        <v>435</v>
      </c>
      <c r="G259" s="212" t="s">
        <v>134</v>
      </c>
      <c r="H259" s="213">
        <v>72</v>
      </c>
      <c r="I259" s="214"/>
      <c r="J259" s="215">
        <f>ROUND(I259*H259,2)</f>
        <v>0</v>
      </c>
      <c r="K259" s="211" t="s">
        <v>135</v>
      </c>
      <c r="L259" s="47"/>
      <c r="M259" s="216" t="s">
        <v>79</v>
      </c>
      <c r="N259" s="217" t="s">
        <v>51</v>
      </c>
      <c r="O259" s="87"/>
      <c r="P259" s="218">
        <f>O259*H259</f>
        <v>0</v>
      </c>
      <c r="Q259" s="218">
        <v>0</v>
      </c>
      <c r="R259" s="218">
        <f>Q259*H259</f>
        <v>0</v>
      </c>
      <c r="S259" s="218">
        <v>0</v>
      </c>
      <c r="T259" s="219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20" t="s">
        <v>275</v>
      </c>
      <c r="AT259" s="220" t="s">
        <v>131</v>
      </c>
      <c r="AU259" s="220" t="s">
        <v>90</v>
      </c>
      <c r="AY259" s="19" t="s">
        <v>129</v>
      </c>
      <c r="BE259" s="221">
        <f>IF(N259="základní",J259,0)</f>
        <v>0</v>
      </c>
      <c r="BF259" s="221">
        <f>IF(N259="snížená",J259,0)</f>
        <v>0</v>
      </c>
      <c r="BG259" s="221">
        <f>IF(N259="zákl. přenesená",J259,0)</f>
        <v>0</v>
      </c>
      <c r="BH259" s="221">
        <f>IF(N259="sníž. přenesená",J259,0)</f>
        <v>0</v>
      </c>
      <c r="BI259" s="221">
        <f>IF(N259="nulová",J259,0)</f>
        <v>0</v>
      </c>
      <c r="BJ259" s="19" t="s">
        <v>88</v>
      </c>
      <c r="BK259" s="221">
        <f>ROUND(I259*H259,2)</f>
        <v>0</v>
      </c>
      <c r="BL259" s="19" t="s">
        <v>275</v>
      </c>
      <c r="BM259" s="220" t="s">
        <v>436</v>
      </c>
    </row>
    <row r="260" spans="1:47" s="2" customFormat="1" ht="12">
      <c r="A260" s="41"/>
      <c r="B260" s="42"/>
      <c r="C260" s="43"/>
      <c r="D260" s="222" t="s">
        <v>138</v>
      </c>
      <c r="E260" s="43"/>
      <c r="F260" s="223" t="s">
        <v>437</v>
      </c>
      <c r="G260" s="43"/>
      <c r="H260" s="43"/>
      <c r="I260" s="224"/>
      <c r="J260" s="43"/>
      <c r="K260" s="43"/>
      <c r="L260" s="47"/>
      <c r="M260" s="225"/>
      <c r="N260" s="226"/>
      <c r="O260" s="87"/>
      <c r="P260" s="87"/>
      <c r="Q260" s="87"/>
      <c r="R260" s="87"/>
      <c r="S260" s="87"/>
      <c r="T260" s="88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T260" s="19" t="s">
        <v>138</v>
      </c>
      <c r="AU260" s="19" t="s">
        <v>90</v>
      </c>
    </row>
    <row r="261" spans="1:47" s="2" customFormat="1" ht="12">
      <c r="A261" s="41"/>
      <c r="B261" s="42"/>
      <c r="C261" s="43"/>
      <c r="D261" s="227" t="s">
        <v>140</v>
      </c>
      <c r="E261" s="43"/>
      <c r="F261" s="228" t="s">
        <v>438</v>
      </c>
      <c r="G261" s="43"/>
      <c r="H261" s="43"/>
      <c r="I261" s="224"/>
      <c r="J261" s="43"/>
      <c r="K261" s="43"/>
      <c r="L261" s="47"/>
      <c r="M261" s="225"/>
      <c r="N261" s="226"/>
      <c r="O261" s="87"/>
      <c r="P261" s="87"/>
      <c r="Q261" s="87"/>
      <c r="R261" s="87"/>
      <c r="S261" s="87"/>
      <c r="T261" s="88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T261" s="19" t="s">
        <v>140</v>
      </c>
      <c r="AU261" s="19" t="s">
        <v>90</v>
      </c>
    </row>
    <row r="262" spans="1:51" s="13" customFormat="1" ht="12">
      <c r="A262" s="13"/>
      <c r="B262" s="229"/>
      <c r="C262" s="230"/>
      <c r="D262" s="227" t="s">
        <v>160</v>
      </c>
      <c r="E262" s="231" t="s">
        <v>79</v>
      </c>
      <c r="F262" s="232" t="s">
        <v>439</v>
      </c>
      <c r="G262" s="230"/>
      <c r="H262" s="233">
        <v>72</v>
      </c>
      <c r="I262" s="234"/>
      <c r="J262" s="230"/>
      <c r="K262" s="230"/>
      <c r="L262" s="235"/>
      <c r="M262" s="236"/>
      <c r="N262" s="237"/>
      <c r="O262" s="237"/>
      <c r="P262" s="237"/>
      <c r="Q262" s="237"/>
      <c r="R262" s="237"/>
      <c r="S262" s="237"/>
      <c r="T262" s="23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9" t="s">
        <v>160</v>
      </c>
      <c r="AU262" s="239" t="s">
        <v>90</v>
      </c>
      <c r="AV262" s="13" t="s">
        <v>90</v>
      </c>
      <c r="AW262" s="13" t="s">
        <v>42</v>
      </c>
      <c r="AX262" s="13" t="s">
        <v>88</v>
      </c>
      <c r="AY262" s="239" t="s">
        <v>129</v>
      </c>
    </row>
    <row r="263" spans="1:65" s="2" customFormat="1" ht="16.5" customHeight="1">
      <c r="A263" s="41"/>
      <c r="B263" s="42"/>
      <c r="C263" s="251" t="s">
        <v>440</v>
      </c>
      <c r="D263" s="251" t="s">
        <v>239</v>
      </c>
      <c r="E263" s="252" t="s">
        <v>441</v>
      </c>
      <c r="F263" s="253" t="s">
        <v>442</v>
      </c>
      <c r="G263" s="254" t="s">
        <v>134</v>
      </c>
      <c r="H263" s="255">
        <v>72</v>
      </c>
      <c r="I263" s="256"/>
      <c r="J263" s="257">
        <f>ROUND(I263*H263,2)</f>
        <v>0</v>
      </c>
      <c r="K263" s="253" t="s">
        <v>79</v>
      </c>
      <c r="L263" s="258"/>
      <c r="M263" s="259" t="s">
        <v>79</v>
      </c>
      <c r="N263" s="260" t="s">
        <v>51</v>
      </c>
      <c r="O263" s="87"/>
      <c r="P263" s="218">
        <f>O263*H263</f>
        <v>0</v>
      </c>
      <c r="Q263" s="218">
        <v>0</v>
      </c>
      <c r="R263" s="218">
        <f>Q263*H263</f>
        <v>0</v>
      </c>
      <c r="S263" s="218">
        <v>0</v>
      </c>
      <c r="T263" s="219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20" t="s">
        <v>242</v>
      </c>
      <c r="AT263" s="220" t="s">
        <v>239</v>
      </c>
      <c r="AU263" s="220" t="s">
        <v>90</v>
      </c>
      <c r="AY263" s="19" t="s">
        <v>129</v>
      </c>
      <c r="BE263" s="221">
        <f>IF(N263="základní",J263,0)</f>
        <v>0</v>
      </c>
      <c r="BF263" s="221">
        <f>IF(N263="snížená",J263,0)</f>
        <v>0</v>
      </c>
      <c r="BG263" s="221">
        <f>IF(N263="zákl. přenesená",J263,0)</f>
        <v>0</v>
      </c>
      <c r="BH263" s="221">
        <f>IF(N263="sníž. přenesená",J263,0)</f>
        <v>0</v>
      </c>
      <c r="BI263" s="221">
        <f>IF(N263="nulová",J263,0)</f>
        <v>0</v>
      </c>
      <c r="BJ263" s="19" t="s">
        <v>88</v>
      </c>
      <c r="BK263" s="221">
        <f>ROUND(I263*H263,2)</f>
        <v>0</v>
      </c>
      <c r="BL263" s="19" t="s">
        <v>242</v>
      </c>
      <c r="BM263" s="220" t="s">
        <v>443</v>
      </c>
    </row>
    <row r="264" spans="1:47" s="2" customFormat="1" ht="12">
      <c r="A264" s="41"/>
      <c r="B264" s="42"/>
      <c r="C264" s="43"/>
      <c r="D264" s="227" t="s">
        <v>140</v>
      </c>
      <c r="E264" s="43"/>
      <c r="F264" s="228" t="s">
        <v>444</v>
      </c>
      <c r="G264" s="43"/>
      <c r="H264" s="43"/>
      <c r="I264" s="224"/>
      <c r="J264" s="43"/>
      <c r="K264" s="43"/>
      <c r="L264" s="47"/>
      <c r="M264" s="225"/>
      <c r="N264" s="226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19" t="s">
        <v>140</v>
      </c>
      <c r="AU264" s="19" t="s">
        <v>90</v>
      </c>
    </row>
    <row r="265" spans="1:65" s="2" customFormat="1" ht="21.75" customHeight="1">
      <c r="A265" s="41"/>
      <c r="B265" s="42"/>
      <c r="C265" s="209" t="s">
        <v>445</v>
      </c>
      <c r="D265" s="209" t="s">
        <v>131</v>
      </c>
      <c r="E265" s="210" t="s">
        <v>446</v>
      </c>
      <c r="F265" s="211" t="s">
        <v>447</v>
      </c>
      <c r="G265" s="212" t="s">
        <v>134</v>
      </c>
      <c r="H265" s="213">
        <v>2</v>
      </c>
      <c r="I265" s="214"/>
      <c r="J265" s="215">
        <f>ROUND(I265*H265,2)</f>
        <v>0</v>
      </c>
      <c r="K265" s="211" t="s">
        <v>135</v>
      </c>
      <c r="L265" s="47"/>
      <c r="M265" s="216" t="s">
        <v>79</v>
      </c>
      <c r="N265" s="217" t="s">
        <v>51</v>
      </c>
      <c r="O265" s="87"/>
      <c r="P265" s="218">
        <f>O265*H265</f>
        <v>0</v>
      </c>
      <c r="Q265" s="218">
        <v>0</v>
      </c>
      <c r="R265" s="218">
        <f>Q265*H265</f>
        <v>0</v>
      </c>
      <c r="S265" s="218">
        <v>0</v>
      </c>
      <c r="T265" s="219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20" t="s">
        <v>275</v>
      </c>
      <c r="AT265" s="220" t="s">
        <v>131</v>
      </c>
      <c r="AU265" s="220" t="s">
        <v>90</v>
      </c>
      <c r="AY265" s="19" t="s">
        <v>129</v>
      </c>
      <c r="BE265" s="221">
        <f>IF(N265="základní",J265,0)</f>
        <v>0</v>
      </c>
      <c r="BF265" s="221">
        <f>IF(N265="snížená",J265,0)</f>
        <v>0</v>
      </c>
      <c r="BG265" s="221">
        <f>IF(N265="zákl. přenesená",J265,0)</f>
        <v>0</v>
      </c>
      <c r="BH265" s="221">
        <f>IF(N265="sníž. přenesená",J265,0)</f>
        <v>0</v>
      </c>
      <c r="BI265" s="221">
        <f>IF(N265="nulová",J265,0)</f>
        <v>0</v>
      </c>
      <c r="BJ265" s="19" t="s">
        <v>88</v>
      </c>
      <c r="BK265" s="221">
        <f>ROUND(I265*H265,2)</f>
        <v>0</v>
      </c>
      <c r="BL265" s="19" t="s">
        <v>275</v>
      </c>
      <c r="BM265" s="220" t="s">
        <v>448</v>
      </c>
    </row>
    <row r="266" spans="1:47" s="2" customFormat="1" ht="12">
      <c r="A266" s="41"/>
      <c r="B266" s="42"/>
      <c r="C266" s="43"/>
      <c r="D266" s="222" t="s">
        <v>138</v>
      </c>
      <c r="E266" s="43"/>
      <c r="F266" s="223" t="s">
        <v>449</v>
      </c>
      <c r="G266" s="43"/>
      <c r="H266" s="43"/>
      <c r="I266" s="224"/>
      <c r="J266" s="43"/>
      <c r="K266" s="43"/>
      <c r="L266" s="47"/>
      <c r="M266" s="225"/>
      <c r="N266" s="226"/>
      <c r="O266" s="87"/>
      <c r="P266" s="87"/>
      <c r="Q266" s="87"/>
      <c r="R266" s="87"/>
      <c r="S266" s="87"/>
      <c r="T266" s="88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T266" s="19" t="s">
        <v>138</v>
      </c>
      <c r="AU266" s="19" t="s">
        <v>90</v>
      </c>
    </row>
    <row r="267" spans="1:47" s="2" customFormat="1" ht="12">
      <c r="A267" s="41"/>
      <c r="B267" s="42"/>
      <c r="C267" s="43"/>
      <c r="D267" s="227" t="s">
        <v>140</v>
      </c>
      <c r="E267" s="43"/>
      <c r="F267" s="228" t="s">
        <v>450</v>
      </c>
      <c r="G267" s="43"/>
      <c r="H267" s="43"/>
      <c r="I267" s="224"/>
      <c r="J267" s="43"/>
      <c r="K267" s="43"/>
      <c r="L267" s="47"/>
      <c r="M267" s="225"/>
      <c r="N267" s="226"/>
      <c r="O267" s="87"/>
      <c r="P267" s="87"/>
      <c r="Q267" s="87"/>
      <c r="R267" s="87"/>
      <c r="S267" s="87"/>
      <c r="T267" s="88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T267" s="19" t="s">
        <v>140</v>
      </c>
      <c r="AU267" s="19" t="s">
        <v>90</v>
      </c>
    </row>
    <row r="268" spans="1:51" s="13" customFormat="1" ht="12">
      <c r="A268" s="13"/>
      <c r="B268" s="229"/>
      <c r="C268" s="230"/>
      <c r="D268" s="227" t="s">
        <v>160</v>
      </c>
      <c r="E268" s="231" t="s">
        <v>79</v>
      </c>
      <c r="F268" s="232" t="s">
        <v>451</v>
      </c>
      <c r="G268" s="230"/>
      <c r="H268" s="233">
        <v>2</v>
      </c>
      <c r="I268" s="234"/>
      <c r="J268" s="230"/>
      <c r="K268" s="230"/>
      <c r="L268" s="235"/>
      <c r="M268" s="236"/>
      <c r="N268" s="237"/>
      <c r="O268" s="237"/>
      <c r="P268" s="237"/>
      <c r="Q268" s="237"/>
      <c r="R268" s="237"/>
      <c r="S268" s="237"/>
      <c r="T268" s="23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9" t="s">
        <v>160</v>
      </c>
      <c r="AU268" s="239" t="s">
        <v>90</v>
      </c>
      <c r="AV268" s="13" t="s">
        <v>90</v>
      </c>
      <c r="AW268" s="13" t="s">
        <v>42</v>
      </c>
      <c r="AX268" s="13" t="s">
        <v>88</v>
      </c>
      <c r="AY268" s="239" t="s">
        <v>129</v>
      </c>
    </row>
    <row r="269" spans="1:65" s="2" customFormat="1" ht="16.5" customHeight="1">
      <c r="A269" s="41"/>
      <c r="B269" s="42"/>
      <c r="C269" s="251" t="s">
        <v>452</v>
      </c>
      <c r="D269" s="251" t="s">
        <v>239</v>
      </c>
      <c r="E269" s="252" t="s">
        <v>453</v>
      </c>
      <c r="F269" s="253" t="s">
        <v>454</v>
      </c>
      <c r="G269" s="254" t="s">
        <v>134</v>
      </c>
      <c r="H269" s="255">
        <v>2</v>
      </c>
      <c r="I269" s="256"/>
      <c r="J269" s="257">
        <f>ROUND(I269*H269,2)</f>
        <v>0</v>
      </c>
      <c r="K269" s="253" t="s">
        <v>79</v>
      </c>
      <c r="L269" s="258"/>
      <c r="M269" s="259" t="s">
        <v>79</v>
      </c>
      <c r="N269" s="260" t="s">
        <v>51</v>
      </c>
      <c r="O269" s="87"/>
      <c r="P269" s="218">
        <f>O269*H269</f>
        <v>0</v>
      </c>
      <c r="Q269" s="218">
        <v>0</v>
      </c>
      <c r="R269" s="218">
        <f>Q269*H269</f>
        <v>0</v>
      </c>
      <c r="S269" s="218">
        <v>0</v>
      </c>
      <c r="T269" s="219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20" t="s">
        <v>242</v>
      </c>
      <c r="AT269" s="220" t="s">
        <v>239</v>
      </c>
      <c r="AU269" s="220" t="s">
        <v>90</v>
      </c>
      <c r="AY269" s="19" t="s">
        <v>129</v>
      </c>
      <c r="BE269" s="221">
        <f>IF(N269="základní",J269,0)</f>
        <v>0</v>
      </c>
      <c r="BF269" s="221">
        <f>IF(N269="snížená",J269,0)</f>
        <v>0</v>
      </c>
      <c r="BG269" s="221">
        <f>IF(N269="zákl. přenesená",J269,0)</f>
        <v>0</v>
      </c>
      <c r="BH269" s="221">
        <f>IF(N269="sníž. přenesená",J269,0)</f>
        <v>0</v>
      </c>
      <c r="BI269" s="221">
        <f>IF(N269="nulová",J269,0)</f>
        <v>0</v>
      </c>
      <c r="BJ269" s="19" t="s">
        <v>88</v>
      </c>
      <c r="BK269" s="221">
        <f>ROUND(I269*H269,2)</f>
        <v>0</v>
      </c>
      <c r="BL269" s="19" t="s">
        <v>242</v>
      </c>
      <c r="BM269" s="220" t="s">
        <v>455</v>
      </c>
    </row>
    <row r="270" spans="1:47" s="2" customFormat="1" ht="12">
      <c r="A270" s="41"/>
      <c r="B270" s="42"/>
      <c r="C270" s="43"/>
      <c r="D270" s="227" t="s">
        <v>140</v>
      </c>
      <c r="E270" s="43"/>
      <c r="F270" s="228" t="s">
        <v>356</v>
      </c>
      <c r="G270" s="43"/>
      <c r="H270" s="43"/>
      <c r="I270" s="224"/>
      <c r="J270" s="43"/>
      <c r="K270" s="43"/>
      <c r="L270" s="47"/>
      <c r="M270" s="225"/>
      <c r="N270" s="226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19" t="s">
        <v>140</v>
      </c>
      <c r="AU270" s="19" t="s">
        <v>90</v>
      </c>
    </row>
    <row r="271" spans="1:65" s="2" customFormat="1" ht="21.75" customHeight="1">
      <c r="A271" s="41"/>
      <c r="B271" s="42"/>
      <c r="C271" s="209" t="s">
        <v>456</v>
      </c>
      <c r="D271" s="209" t="s">
        <v>131</v>
      </c>
      <c r="E271" s="210" t="s">
        <v>457</v>
      </c>
      <c r="F271" s="211" t="s">
        <v>458</v>
      </c>
      <c r="G271" s="212" t="s">
        <v>134</v>
      </c>
      <c r="H271" s="213">
        <v>6</v>
      </c>
      <c r="I271" s="214"/>
      <c r="J271" s="215">
        <f>ROUND(I271*H271,2)</f>
        <v>0</v>
      </c>
      <c r="K271" s="211" t="s">
        <v>135</v>
      </c>
      <c r="L271" s="47"/>
      <c r="M271" s="216" t="s">
        <v>79</v>
      </c>
      <c r="N271" s="217" t="s">
        <v>51</v>
      </c>
      <c r="O271" s="87"/>
      <c r="P271" s="218">
        <f>O271*H271</f>
        <v>0</v>
      </c>
      <c r="Q271" s="218">
        <v>0</v>
      </c>
      <c r="R271" s="218">
        <f>Q271*H271</f>
        <v>0</v>
      </c>
      <c r="S271" s="218">
        <v>0</v>
      </c>
      <c r="T271" s="219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20" t="s">
        <v>275</v>
      </c>
      <c r="AT271" s="220" t="s">
        <v>131</v>
      </c>
      <c r="AU271" s="220" t="s">
        <v>90</v>
      </c>
      <c r="AY271" s="19" t="s">
        <v>129</v>
      </c>
      <c r="BE271" s="221">
        <f>IF(N271="základní",J271,0)</f>
        <v>0</v>
      </c>
      <c r="BF271" s="221">
        <f>IF(N271="snížená",J271,0)</f>
        <v>0</v>
      </c>
      <c r="BG271" s="221">
        <f>IF(N271="zákl. přenesená",J271,0)</f>
        <v>0</v>
      </c>
      <c r="BH271" s="221">
        <f>IF(N271="sníž. přenesená",J271,0)</f>
        <v>0</v>
      </c>
      <c r="BI271" s="221">
        <f>IF(N271="nulová",J271,0)</f>
        <v>0</v>
      </c>
      <c r="BJ271" s="19" t="s">
        <v>88</v>
      </c>
      <c r="BK271" s="221">
        <f>ROUND(I271*H271,2)</f>
        <v>0</v>
      </c>
      <c r="BL271" s="19" t="s">
        <v>275</v>
      </c>
      <c r="BM271" s="220" t="s">
        <v>459</v>
      </c>
    </row>
    <row r="272" spans="1:47" s="2" customFormat="1" ht="12">
      <c r="A272" s="41"/>
      <c r="B272" s="42"/>
      <c r="C272" s="43"/>
      <c r="D272" s="222" t="s">
        <v>138</v>
      </c>
      <c r="E272" s="43"/>
      <c r="F272" s="223" t="s">
        <v>460</v>
      </c>
      <c r="G272" s="43"/>
      <c r="H272" s="43"/>
      <c r="I272" s="224"/>
      <c r="J272" s="43"/>
      <c r="K272" s="43"/>
      <c r="L272" s="47"/>
      <c r="M272" s="225"/>
      <c r="N272" s="226"/>
      <c r="O272" s="87"/>
      <c r="P272" s="87"/>
      <c r="Q272" s="87"/>
      <c r="R272" s="87"/>
      <c r="S272" s="87"/>
      <c r="T272" s="88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T272" s="19" t="s">
        <v>138</v>
      </c>
      <c r="AU272" s="19" t="s">
        <v>90</v>
      </c>
    </row>
    <row r="273" spans="1:47" s="2" customFormat="1" ht="12">
      <c r="A273" s="41"/>
      <c r="B273" s="42"/>
      <c r="C273" s="43"/>
      <c r="D273" s="227" t="s">
        <v>140</v>
      </c>
      <c r="E273" s="43"/>
      <c r="F273" s="228" t="s">
        <v>461</v>
      </c>
      <c r="G273" s="43"/>
      <c r="H273" s="43"/>
      <c r="I273" s="224"/>
      <c r="J273" s="43"/>
      <c r="K273" s="43"/>
      <c r="L273" s="47"/>
      <c r="M273" s="225"/>
      <c r="N273" s="226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T273" s="19" t="s">
        <v>140</v>
      </c>
      <c r="AU273" s="19" t="s">
        <v>90</v>
      </c>
    </row>
    <row r="274" spans="1:51" s="13" customFormat="1" ht="12">
      <c r="A274" s="13"/>
      <c r="B274" s="229"/>
      <c r="C274" s="230"/>
      <c r="D274" s="227" t="s">
        <v>160</v>
      </c>
      <c r="E274" s="231" t="s">
        <v>79</v>
      </c>
      <c r="F274" s="232" t="s">
        <v>462</v>
      </c>
      <c r="G274" s="230"/>
      <c r="H274" s="233">
        <v>6</v>
      </c>
      <c r="I274" s="234"/>
      <c r="J274" s="230"/>
      <c r="K274" s="230"/>
      <c r="L274" s="235"/>
      <c r="M274" s="236"/>
      <c r="N274" s="237"/>
      <c r="O274" s="237"/>
      <c r="P274" s="237"/>
      <c r="Q274" s="237"/>
      <c r="R274" s="237"/>
      <c r="S274" s="237"/>
      <c r="T274" s="23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9" t="s">
        <v>160</v>
      </c>
      <c r="AU274" s="239" t="s">
        <v>90</v>
      </c>
      <c r="AV274" s="13" t="s">
        <v>90</v>
      </c>
      <c r="AW274" s="13" t="s">
        <v>42</v>
      </c>
      <c r="AX274" s="13" t="s">
        <v>88</v>
      </c>
      <c r="AY274" s="239" t="s">
        <v>129</v>
      </c>
    </row>
    <row r="275" spans="1:65" s="2" customFormat="1" ht="16.5" customHeight="1">
      <c r="A275" s="41"/>
      <c r="B275" s="42"/>
      <c r="C275" s="251" t="s">
        <v>463</v>
      </c>
      <c r="D275" s="251" t="s">
        <v>239</v>
      </c>
      <c r="E275" s="252" t="s">
        <v>464</v>
      </c>
      <c r="F275" s="253" t="s">
        <v>465</v>
      </c>
      <c r="G275" s="254" t="s">
        <v>134</v>
      </c>
      <c r="H275" s="255">
        <v>6</v>
      </c>
      <c r="I275" s="256"/>
      <c r="J275" s="257">
        <f>ROUND(I275*H275,2)</f>
        <v>0</v>
      </c>
      <c r="K275" s="253" t="s">
        <v>79</v>
      </c>
      <c r="L275" s="258"/>
      <c r="M275" s="259" t="s">
        <v>79</v>
      </c>
      <c r="N275" s="260" t="s">
        <v>51</v>
      </c>
      <c r="O275" s="87"/>
      <c r="P275" s="218">
        <f>O275*H275</f>
        <v>0</v>
      </c>
      <c r="Q275" s="218">
        <v>0</v>
      </c>
      <c r="R275" s="218">
        <f>Q275*H275</f>
        <v>0</v>
      </c>
      <c r="S275" s="218">
        <v>0</v>
      </c>
      <c r="T275" s="219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20" t="s">
        <v>242</v>
      </c>
      <c r="AT275" s="220" t="s">
        <v>239</v>
      </c>
      <c r="AU275" s="220" t="s">
        <v>90</v>
      </c>
      <c r="AY275" s="19" t="s">
        <v>129</v>
      </c>
      <c r="BE275" s="221">
        <f>IF(N275="základní",J275,0)</f>
        <v>0</v>
      </c>
      <c r="BF275" s="221">
        <f>IF(N275="snížená",J275,0)</f>
        <v>0</v>
      </c>
      <c r="BG275" s="221">
        <f>IF(N275="zákl. přenesená",J275,0)</f>
        <v>0</v>
      </c>
      <c r="BH275" s="221">
        <f>IF(N275="sníž. přenesená",J275,0)</f>
        <v>0</v>
      </c>
      <c r="BI275" s="221">
        <f>IF(N275="nulová",J275,0)</f>
        <v>0</v>
      </c>
      <c r="BJ275" s="19" t="s">
        <v>88</v>
      </c>
      <c r="BK275" s="221">
        <f>ROUND(I275*H275,2)</f>
        <v>0</v>
      </c>
      <c r="BL275" s="19" t="s">
        <v>242</v>
      </c>
      <c r="BM275" s="220" t="s">
        <v>466</v>
      </c>
    </row>
    <row r="276" spans="1:47" s="2" customFormat="1" ht="12">
      <c r="A276" s="41"/>
      <c r="B276" s="42"/>
      <c r="C276" s="43"/>
      <c r="D276" s="227" t="s">
        <v>140</v>
      </c>
      <c r="E276" s="43"/>
      <c r="F276" s="228" t="s">
        <v>356</v>
      </c>
      <c r="G276" s="43"/>
      <c r="H276" s="43"/>
      <c r="I276" s="224"/>
      <c r="J276" s="43"/>
      <c r="K276" s="43"/>
      <c r="L276" s="47"/>
      <c r="M276" s="225"/>
      <c r="N276" s="226"/>
      <c r="O276" s="87"/>
      <c r="P276" s="87"/>
      <c r="Q276" s="87"/>
      <c r="R276" s="87"/>
      <c r="S276" s="87"/>
      <c r="T276" s="88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T276" s="19" t="s">
        <v>140</v>
      </c>
      <c r="AU276" s="19" t="s">
        <v>90</v>
      </c>
    </row>
    <row r="277" spans="1:65" s="2" customFormat="1" ht="16.5" customHeight="1">
      <c r="A277" s="41"/>
      <c r="B277" s="42"/>
      <c r="C277" s="209" t="s">
        <v>467</v>
      </c>
      <c r="D277" s="209" t="s">
        <v>131</v>
      </c>
      <c r="E277" s="210" t="s">
        <v>468</v>
      </c>
      <c r="F277" s="211" t="s">
        <v>469</v>
      </c>
      <c r="G277" s="212" t="s">
        <v>134</v>
      </c>
      <c r="H277" s="213">
        <v>213</v>
      </c>
      <c r="I277" s="214"/>
      <c r="J277" s="215">
        <f>ROUND(I277*H277,2)</f>
        <v>0</v>
      </c>
      <c r="K277" s="211" t="s">
        <v>79</v>
      </c>
      <c r="L277" s="47"/>
      <c r="M277" s="216" t="s">
        <v>79</v>
      </c>
      <c r="N277" s="217" t="s">
        <v>51</v>
      </c>
      <c r="O277" s="87"/>
      <c r="P277" s="218">
        <f>O277*H277</f>
        <v>0</v>
      </c>
      <c r="Q277" s="218">
        <v>0</v>
      </c>
      <c r="R277" s="218">
        <f>Q277*H277</f>
        <v>0</v>
      </c>
      <c r="S277" s="218">
        <v>0</v>
      </c>
      <c r="T277" s="219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20" t="s">
        <v>275</v>
      </c>
      <c r="AT277" s="220" t="s">
        <v>131</v>
      </c>
      <c r="AU277" s="220" t="s">
        <v>90</v>
      </c>
      <c r="AY277" s="19" t="s">
        <v>129</v>
      </c>
      <c r="BE277" s="221">
        <f>IF(N277="základní",J277,0)</f>
        <v>0</v>
      </c>
      <c r="BF277" s="221">
        <f>IF(N277="snížená",J277,0)</f>
        <v>0</v>
      </c>
      <c r="BG277" s="221">
        <f>IF(N277="zákl. přenesená",J277,0)</f>
        <v>0</v>
      </c>
      <c r="BH277" s="221">
        <f>IF(N277="sníž. přenesená",J277,0)</f>
        <v>0</v>
      </c>
      <c r="BI277" s="221">
        <f>IF(N277="nulová",J277,0)</f>
        <v>0</v>
      </c>
      <c r="BJ277" s="19" t="s">
        <v>88</v>
      </c>
      <c r="BK277" s="221">
        <f>ROUND(I277*H277,2)</f>
        <v>0</v>
      </c>
      <c r="BL277" s="19" t="s">
        <v>275</v>
      </c>
      <c r="BM277" s="220" t="s">
        <v>470</v>
      </c>
    </row>
    <row r="278" spans="1:47" s="2" customFormat="1" ht="12">
      <c r="A278" s="41"/>
      <c r="B278" s="42"/>
      <c r="C278" s="43"/>
      <c r="D278" s="227" t="s">
        <v>140</v>
      </c>
      <c r="E278" s="43"/>
      <c r="F278" s="228" t="s">
        <v>471</v>
      </c>
      <c r="G278" s="43"/>
      <c r="H278" s="43"/>
      <c r="I278" s="224"/>
      <c r="J278" s="43"/>
      <c r="K278" s="43"/>
      <c r="L278" s="47"/>
      <c r="M278" s="225"/>
      <c r="N278" s="226"/>
      <c r="O278" s="87"/>
      <c r="P278" s="87"/>
      <c r="Q278" s="87"/>
      <c r="R278" s="87"/>
      <c r="S278" s="87"/>
      <c r="T278" s="88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T278" s="19" t="s">
        <v>140</v>
      </c>
      <c r="AU278" s="19" t="s">
        <v>90</v>
      </c>
    </row>
    <row r="279" spans="1:51" s="13" customFormat="1" ht="12">
      <c r="A279" s="13"/>
      <c r="B279" s="229"/>
      <c r="C279" s="230"/>
      <c r="D279" s="227" t="s">
        <v>160</v>
      </c>
      <c r="E279" s="231" t="s">
        <v>79</v>
      </c>
      <c r="F279" s="232" t="s">
        <v>472</v>
      </c>
      <c r="G279" s="230"/>
      <c r="H279" s="233">
        <v>213</v>
      </c>
      <c r="I279" s="234"/>
      <c r="J279" s="230"/>
      <c r="K279" s="230"/>
      <c r="L279" s="235"/>
      <c r="M279" s="236"/>
      <c r="N279" s="237"/>
      <c r="O279" s="237"/>
      <c r="P279" s="237"/>
      <c r="Q279" s="237"/>
      <c r="R279" s="237"/>
      <c r="S279" s="237"/>
      <c r="T279" s="23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9" t="s">
        <v>160</v>
      </c>
      <c r="AU279" s="239" t="s">
        <v>90</v>
      </c>
      <c r="AV279" s="13" t="s">
        <v>90</v>
      </c>
      <c r="AW279" s="13" t="s">
        <v>42</v>
      </c>
      <c r="AX279" s="13" t="s">
        <v>88</v>
      </c>
      <c r="AY279" s="239" t="s">
        <v>129</v>
      </c>
    </row>
    <row r="280" spans="1:65" s="2" customFormat="1" ht="16.5" customHeight="1">
      <c r="A280" s="41"/>
      <c r="B280" s="42"/>
      <c r="C280" s="251" t="s">
        <v>473</v>
      </c>
      <c r="D280" s="251" t="s">
        <v>239</v>
      </c>
      <c r="E280" s="252" t="s">
        <v>474</v>
      </c>
      <c r="F280" s="253" t="s">
        <v>475</v>
      </c>
      <c r="G280" s="254" t="s">
        <v>134</v>
      </c>
      <c r="H280" s="255">
        <v>71</v>
      </c>
      <c r="I280" s="256"/>
      <c r="J280" s="257">
        <f>ROUND(I280*H280,2)</f>
        <v>0</v>
      </c>
      <c r="K280" s="253" t="s">
        <v>79</v>
      </c>
      <c r="L280" s="258"/>
      <c r="M280" s="259" t="s">
        <v>79</v>
      </c>
      <c r="N280" s="260" t="s">
        <v>51</v>
      </c>
      <c r="O280" s="87"/>
      <c r="P280" s="218">
        <f>O280*H280</f>
        <v>0</v>
      </c>
      <c r="Q280" s="218">
        <v>0</v>
      </c>
      <c r="R280" s="218">
        <f>Q280*H280</f>
        <v>0</v>
      </c>
      <c r="S280" s="218">
        <v>0</v>
      </c>
      <c r="T280" s="219">
        <f>S280*H280</f>
        <v>0</v>
      </c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R280" s="220" t="s">
        <v>476</v>
      </c>
      <c r="AT280" s="220" t="s">
        <v>239</v>
      </c>
      <c r="AU280" s="220" t="s">
        <v>90</v>
      </c>
      <c r="AY280" s="19" t="s">
        <v>129</v>
      </c>
      <c r="BE280" s="221">
        <f>IF(N280="základní",J280,0)</f>
        <v>0</v>
      </c>
      <c r="BF280" s="221">
        <f>IF(N280="snížená",J280,0)</f>
        <v>0</v>
      </c>
      <c r="BG280" s="221">
        <f>IF(N280="zákl. přenesená",J280,0)</f>
        <v>0</v>
      </c>
      <c r="BH280" s="221">
        <f>IF(N280="sníž. přenesená",J280,0)</f>
        <v>0</v>
      </c>
      <c r="BI280" s="221">
        <f>IF(N280="nulová",J280,0)</f>
        <v>0</v>
      </c>
      <c r="BJ280" s="19" t="s">
        <v>88</v>
      </c>
      <c r="BK280" s="221">
        <f>ROUND(I280*H280,2)</f>
        <v>0</v>
      </c>
      <c r="BL280" s="19" t="s">
        <v>275</v>
      </c>
      <c r="BM280" s="220" t="s">
        <v>477</v>
      </c>
    </row>
    <row r="281" spans="1:47" s="2" customFormat="1" ht="12">
      <c r="A281" s="41"/>
      <c r="B281" s="42"/>
      <c r="C281" s="43"/>
      <c r="D281" s="227" t="s">
        <v>140</v>
      </c>
      <c r="E281" s="43"/>
      <c r="F281" s="228" t="s">
        <v>356</v>
      </c>
      <c r="G281" s="43"/>
      <c r="H281" s="43"/>
      <c r="I281" s="224"/>
      <c r="J281" s="43"/>
      <c r="K281" s="43"/>
      <c r="L281" s="47"/>
      <c r="M281" s="225"/>
      <c r="N281" s="226"/>
      <c r="O281" s="87"/>
      <c r="P281" s="87"/>
      <c r="Q281" s="87"/>
      <c r="R281" s="87"/>
      <c r="S281" s="87"/>
      <c r="T281" s="88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T281" s="19" t="s">
        <v>140</v>
      </c>
      <c r="AU281" s="19" t="s">
        <v>90</v>
      </c>
    </row>
    <row r="282" spans="1:51" s="13" customFormat="1" ht="12">
      <c r="A282" s="13"/>
      <c r="B282" s="229"/>
      <c r="C282" s="230"/>
      <c r="D282" s="227" t="s">
        <v>160</v>
      </c>
      <c r="E282" s="231" t="s">
        <v>79</v>
      </c>
      <c r="F282" s="232" t="s">
        <v>478</v>
      </c>
      <c r="G282" s="230"/>
      <c r="H282" s="233">
        <v>71</v>
      </c>
      <c r="I282" s="234"/>
      <c r="J282" s="230"/>
      <c r="K282" s="230"/>
      <c r="L282" s="235"/>
      <c r="M282" s="236"/>
      <c r="N282" s="237"/>
      <c r="O282" s="237"/>
      <c r="P282" s="237"/>
      <c r="Q282" s="237"/>
      <c r="R282" s="237"/>
      <c r="S282" s="237"/>
      <c r="T282" s="23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9" t="s">
        <v>160</v>
      </c>
      <c r="AU282" s="239" t="s">
        <v>90</v>
      </c>
      <c r="AV282" s="13" t="s">
        <v>90</v>
      </c>
      <c r="AW282" s="13" t="s">
        <v>42</v>
      </c>
      <c r="AX282" s="13" t="s">
        <v>88</v>
      </c>
      <c r="AY282" s="239" t="s">
        <v>129</v>
      </c>
    </row>
    <row r="283" spans="1:65" s="2" customFormat="1" ht="16.5" customHeight="1">
      <c r="A283" s="41"/>
      <c r="B283" s="42"/>
      <c r="C283" s="251" t="s">
        <v>479</v>
      </c>
      <c r="D283" s="251" t="s">
        <v>239</v>
      </c>
      <c r="E283" s="252" t="s">
        <v>480</v>
      </c>
      <c r="F283" s="253" t="s">
        <v>481</v>
      </c>
      <c r="G283" s="254" t="s">
        <v>134</v>
      </c>
      <c r="H283" s="255">
        <v>71</v>
      </c>
      <c r="I283" s="256"/>
      <c r="J283" s="257">
        <f>ROUND(I283*H283,2)</f>
        <v>0</v>
      </c>
      <c r="K283" s="253" t="s">
        <v>79</v>
      </c>
      <c r="L283" s="258"/>
      <c r="M283" s="259" t="s">
        <v>79</v>
      </c>
      <c r="N283" s="260" t="s">
        <v>51</v>
      </c>
      <c r="O283" s="87"/>
      <c r="P283" s="218">
        <f>O283*H283</f>
        <v>0</v>
      </c>
      <c r="Q283" s="218">
        <v>0</v>
      </c>
      <c r="R283" s="218">
        <f>Q283*H283</f>
        <v>0</v>
      </c>
      <c r="S283" s="218">
        <v>0</v>
      </c>
      <c r="T283" s="219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20" t="s">
        <v>476</v>
      </c>
      <c r="AT283" s="220" t="s">
        <v>239</v>
      </c>
      <c r="AU283" s="220" t="s">
        <v>90</v>
      </c>
      <c r="AY283" s="19" t="s">
        <v>129</v>
      </c>
      <c r="BE283" s="221">
        <f>IF(N283="základní",J283,0)</f>
        <v>0</v>
      </c>
      <c r="BF283" s="221">
        <f>IF(N283="snížená",J283,0)</f>
        <v>0</v>
      </c>
      <c r="BG283" s="221">
        <f>IF(N283="zákl. přenesená",J283,0)</f>
        <v>0</v>
      </c>
      <c r="BH283" s="221">
        <f>IF(N283="sníž. přenesená",J283,0)</f>
        <v>0</v>
      </c>
      <c r="BI283" s="221">
        <f>IF(N283="nulová",J283,0)</f>
        <v>0</v>
      </c>
      <c r="BJ283" s="19" t="s">
        <v>88</v>
      </c>
      <c r="BK283" s="221">
        <f>ROUND(I283*H283,2)</f>
        <v>0</v>
      </c>
      <c r="BL283" s="19" t="s">
        <v>275</v>
      </c>
      <c r="BM283" s="220" t="s">
        <v>482</v>
      </c>
    </row>
    <row r="284" spans="1:47" s="2" customFormat="1" ht="12">
      <c r="A284" s="41"/>
      <c r="B284" s="42"/>
      <c r="C284" s="43"/>
      <c r="D284" s="227" t="s">
        <v>140</v>
      </c>
      <c r="E284" s="43"/>
      <c r="F284" s="228" t="s">
        <v>356</v>
      </c>
      <c r="G284" s="43"/>
      <c r="H284" s="43"/>
      <c r="I284" s="224"/>
      <c r="J284" s="43"/>
      <c r="K284" s="43"/>
      <c r="L284" s="47"/>
      <c r="M284" s="225"/>
      <c r="N284" s="226"/>
      <c r="O284" s="87"/>
      <c r="P284" s="87"/>
      <c r="Q284" s="87"/>
      <c r="R284" s="87"/>
      <c r="S284" s="87"/>
      <c r="T284" s="88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T284" s="19" t="s">
        <v>140</v>
      </c>
      <c r="AU284" s="19" t="s">
        <v>90</v>
      </c>
    </row>
    <row r="285" spans="1:51" s="13" customFormat="1" ht="12">
      <c r="A285" s="13"/>
      <c r="B285" s="229"/>
      <c r="C285" s="230"/>
      <c r="D285" s="227" t="s">
        <v>160</v>
      </c>
      <c r="E285" s="231" t="s">
        <v>79</v>
      </c>
      <c r="F285" s="232" t="s">
        <v>478</v>
      </c>
      <c r="G285" s="230"/>
      <c r="H285" s="233">
        <v>71</v>
      </c>
      <c r="I285" s="234"/>
      <c r="J285" s="230"/>
      <c r="K285" s="230"/>
      <c r="L285" s="235"/>
      <c r="M285" s="236"/>
      <c r="N285" s="237"/>
      <c r="O285" s="237"/>
      <c r="P285" s="237"/>
      <c r="Q285" s="237"/>
      <c r="R285" s="237"/>
      <c r="S285" s="237"/>
      <c r="T285" s="23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9" t="s">
        <v>160</v>
      </c>
      <c r="AU285" s="239" t="s">
        <v>90</v>
      </c>
      <c r="AV285" s="13" t="s">
        <v>90</v>
      </c>
      <c r="AW285" s="13" t="s">
        <v>42</v>
      </c>
      <c r="AX285" s="13" t="s">
        <v>88</v>
      </c>
      <c r="AY285" s="239" t="s">
        <v>129</v>
      </c>
    </row>
    <row r="286" spans="1:65" s="2" customFormat="1" ht="16.5" customHeight="1">
      <c r="A286" s="41"/>
      <c r="B286" s="42"/>
      <c r="C286" s="251" t="s">
        <v>483</v>
      </c>
      <c r="D286" s="251" t="s">
        <v>239</v>
      </c>
      <c r="E286" s="252" t="s">
        <v>484</v>
      </c>
      <c r="F286" s="253" t="s">
        <v>485</v>
      </c>
      <c r="G286" s="254" t="s">
        <v>134</v>
      </c>
      <c r="H286" s="255">
        <v>71</v>
      </c>
      <c r="I286" s="256"/>
      <c r="J286" s="257">
        <f>ROUND(I286*H286,2)</f>
        <v>0</v>
      </c>
      <c r="K286" s="253" t="s">
        <v>79</v>
      </c>
      <c r="L286" s="258"/>
      <c r="M286" s="259" t="s">
        <v>79</v>
      </c>
      <c r="N286" s="260" t="s">
        <v>51</v>
      </c>
      <c r="O286" s="87"/>
      <c r="P286" s="218">
        <f>O286*H286</f>
        <v>0</v>
      </c>
      <c r="Q286" s="218">
        <v>0</v>
      </c>
      <c r="R286" s="218">
        <f>Q286*H286</f>
        <v>0</v>
      </c>
      <c r="S286" s="218">
        <v>0</v>
      </c>
      <c r="T286" s="219">
        <f>S286*H286</f>
        <v>0</v>
      </c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R286" s="220" t="s">
        <v>476</v>
      </c>
      <c r="AT286" s="220" t="s">
        <v>239</v>
      </c>
      <c r="AU286" s="220" t="s">
        <v>90</v>
      </c>
      <c r="AY286" s="19" t="s">
        <v>129</v>
      </c>
      <c r="BE286" s="221">
        <f>IF(N286="základní",J286,0)</f>
        <v>0</v>
      </c>
      <c r="BF286" s="221">
        <f>IF(N286="snížená",J286,0)</f>
        <v>0</v>
      </c>
      <c r="BG286" s="221">
        <f>IF(N286="zákl. přenesená",J286,0)</f>
        <v>0</v>
      </c>
      <c r="BH286" s="221">
        <f>IF(N286="sníž. přenesená",J286,0)</f>
        <v>0</v>
      </c>
      <c r="BI286" s="221">
        <f>IF(N286="nulová",J286,0)</f>
        <v>0</v>
      </c>
      <c r="BJ286" s="19" t="s">
        <v>88</v>
      </c>
      <c r="BK286" s="221">
        <f>ROUND(I286*H286,2)</f>
        <v>0</v>
      </c>
      <c r="BL286" s="19" t="s">
        <v>275</v>
      </c>
      <c r="BM286" s="220" t="s">
        <v>486</v>
      </c>
    </row>
    <row r="287" spans="1:47" s="2" customFormat="1" ht="12">
      <c r="A287" s="41"/>
      <c r="B287" s="42"/>
      <c r="C287" s="43"/>
      <c r="D287" s="227" t="s">
        <v>140</v>
      </c>
      <c r="E287" s="43"/>
      <c r="F287" s="228" t="s">
        <v>487</v>
      </c>
      <c r="G287" s="43"/>
      <c r="H287" s="43"/>
      <c r="I287" s="224"/>
      <c r="J287" s="43"/>
      <c r="K287" s="43"/>
      <c r="L287" s="47"/>
      <c r="M287" s="225"/>
      <c r="N287" s="226"/>
      <c r="O287" s="87"/>
      <c r="P287" s="87"/>
      <c r="Q287" s="87"/>
      <c r="R287" s="87"/>
      <c r="S287" s="87"/>
      <c r="T287" s="88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T287" s="19" t="s">
        <v>140</v>
      </c>
      <c r="AU287" s="19" t="s">
        <v>90</v>
      </c>
    </row>
    <row r="288" spans="1:51" s="13" customFormat="1" ht="12">
      <c r="A288" s="13"/>
      <c r="B288" s="229"/>
      <c r="C288" s="230"/>
      <c r="D288" s="227" t="s">
        <v>160</v>
      </c>
      <c r="E288" s="231" t="s">
        <v>79</v>
      </c>
      <c r="F288" s="232" t="s">
        <v>478</v>
      </c>
      <c r="G288" s="230"/>
      <c r="H288" s="233">
        <v>71</v>
      </c>
      <c r="I288" s="234"/>
      <c r="J288" s="230"/>
      <c r="K288" s="230"/>
      <c r="L288" s="235"/>
      <c r="M288" s="236"/>
      <c r="N288" s="237"/>
      <c r="O288" s="237"/>
      <c r="P288" s="237"/>
      <c r="Q288" s="237"/>
      <c r="R288" s="237"/>
      <c r="S288" s="237"/>
      <c r="T288" s="23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9" t="s">
        <v>160</v>
      </c>
      <c r="AU288" s="239" t="s">
        <v>90</v>
      </c>
      <c r="AV288" s="13" t="s">
        <v>90</v>
      </c>
      <c r="AW288" s="13" t="s">
        <v>42</v>
      </c>
      <c r="AX288" s="13" t="s">
        <v>88</v>
      </c>
      <c r="AY288" s="239" t="s">
        <v>129</v>
      </c>
    </row>
    <row r="289" spans="1:65" s="2" customFormat="1" ht="24.15" customHeight="1">
      <c r="A289" s="41"/>
      <c r="B289" s="42"/>
      <c r="C289" s="209" t="s">
        <v>488</v>
      </c>
      <c r="D289" s="209" t="s">
        <v>131</v>
      </c>
      <c r="E289" s="210" t="s">
        <v>489</v>
      </c>
      <c r="F289" s="211" t="s">
        <v>490</v>
      </c>
      <c r="G289" s="212" t="s">
        <v>190</v>
      </c>
      <c r="H289" s="213">
        <v>71</v>
      </c>
      <c r="I289" s="214"/>
      <c r="J289" s="215">
        <f>ROUND(I289*H289,2)</f>
        <v>0</v>
      </c>
      <c r="K289" s="211" t="s">
        <v>135</v>
      </c>
      <c r="L289" s="47"/>
      <c r="M289" s="216" t="s">
        <v>79</v>
      </c>
      <c r="N289" s="217" t="s">
        <v>51</v>
      </c>
      <c r="O289" s="87"/>
      <c r="P289" s="218">
        <f>O289*H289</f>
        <v>0</v>
      </c>
      <c r="Q289" s="218">
        <v>0</v>
      </c>
      <c r="R289" s="218">
        <f>Q289*H289</f>
        <v>0</v>
      </c>
      <c r="S289" s="218">
        <v>0</v>
      </c>
      <c r="T289" s="219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20" t="s">
        <v>275</v>
      </c>
      <c r="AT289" s="220" t="s">
        <v>131</v>
      </c>
      <c r="AU289" s="220" t="s">
        <v>90</v>
      </c>
      <c r="AY289" s="19" t="s">
        <v>129</v>
      </c>
      <c r="BE289" s="221">
        <f>IF(N289="základní",J289,0)</f>
        <v>0</v>
      </c>
      <c r="BF289" s="221">
        <f>IF(N289="snížená",J289,0)</f>
        <v>0</v>
      </c>
      <c r="BG289" s="221">
        <f>IF(N289="zákl. přenesená",J289,0)</f>
        <v>0</v>
      </c>
      <c r="BH289" s="221">
        <f>IF(N289="sníž. přenesená",J289,0)</f>
        <v>0</v>
      </c>
      <c r="BI289" s="221">
        <f>IF(N289="nulová",J289,0)</f>
        <v>0</v>
      </c>
      <c r="BJ289" s="19" t="s">
        <v>88</v>
      </c>
      <c r="BK289" s="221">
        <f>ROUND(I289*H289,2)</f>
        <v>0</v>
      </c>
      <c r="BL289" s="19" t="s">
        <v>275</v>
      </c>
      <c r="BM289" s="220" t="s">
        <v>491</v>
      </c>
    </row>
    <row r="290" spans="1:47" s="2" customFormat="1" ht="12">
      <c r="A290" s="41"/>
      <c r="B290" s="42"/>
      <c r="C290" s="43"/>
      <c r="D290" s="222" t="s">
        <v>138</v>
      </c>
      <c r="E290" s="43"/>
      <c r="F290" s="223" t="s">
        <v>492</v>
      </c>
      <c r="G290" s="43"/>
      <c r="H290" s="43"/>
      <c r="I290" s="224"/>
      <c r="J290" s="43"/>
      <c r="K290" s="43"/>
      <c r="L290" s="47"/>
      <c r="M290" s="225"/>
      <c r="N290" s="226"/>
      <c r="O290" s="87"/>
      <c r="P290" s="87"/>
      <c r="Q290" s="87"/>
      <c r="R290" s="87"/>
      <c r="S290" s="87"/>
      <c r="T290" s="88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T290" s="19" t="s">
        <v>138</v>
      </c>
      <c r="AU290" s="19" t="s">
        <v>90</v>
      </c>
    </row>
    <row r="291" spans="1:47" s="2" customFormat="1" ht="12">
      <c r="A291" s="41"/>
      <c r="B291" s="42"/>
      <c r="C291" s="43"/>
      <c r="D291" s="227" t="s">
        <v>140</v>
      </c>
      <c r="E291" s="43"/>
      <c r="F291" s="228" t="s">
        <v>493</v>
      </c>
      <c r="G291" s="43"/>
      <c r="H291" s="43"/>
      <c r="I291" s="224"/>
      <c r="J291" s="43"/>
      <c r="K291" s="43"/>
      <c r="L291" s="47"/>
      <c r="M291" s="225"/>
      <c r="N291" s="226"/>
      <c r="O291" s="87"/>
      <c r="P291" s="87"/>
      <c r="Q291" s="87"/>
      <c r="R291" s="87"/>
      <c r="S291" s="87"/>
      <c r="T291" s="88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T291" s="19" t="s">
        <v>140</v>
      </c>
      <c r="AU291" s="19" t="s">
        <v>90</v>
      </c>
    </row>
    <row r="292" spans="1:51" s="13" customFormat="1" ht="12">
      <c r="A292" s="13"/>
      <c r="B292" s="229"/>
      <c r="C292" s="230"/>
      <c r="D292" s="227" t="s">
        <v>160</v>
      </c>
      <c r="E292" s="231" t="s">
        <v>79</v>
      </c>
      <c r="F292" s="232" t="s">
        <v>478</v>
      </c>
      <c r="G292" s="230"/>
      <c r="H292" s="233">
        <v>71</v>
      </c>
      <c r="I292" s="234"/>
      <c r="J292" s="230"/>
      <c r="K292" s="230"/>
      <c r="L292" s="235"/>
      <c r="M292" s="236"/>
      <c r="N292" s="237"/>
      <c r="O292" s="237"/>
      <c r="P292" s="237"/>
      <c r="Q292" s="237"/>
      <c r="R292" s="237"/>
      <c r="S292" s="237"/>
      <c r="T292" s="23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9" t="s">
        <v>160</v>
      </c>
      <c r="AU292" s="239" t="s">
        <v>90</v>
      </c>
      <c r="AV292" s="13" t="s">
        <v>90</v>
      </c>
      <c r="AW292" s="13" t="s">
        <v>42</v>
      </c>
      <c r="AX292" s="13" t="s">
        <v>88</v>
      </c>
      <c r="AY292" s="239" t="s">
        <v>129</v>
      </c>
    </row>
    <row r="293" spans="1:65" s="2" customFormat="1" ht="24.15" customHeight="1">
      <c r="A293" s="41"/>
      <c r="B293" s="42"/>
      <c r="C293" s="209" t="s">
        <v>494</v>
      </c>
      <c r="D293" s="209" t="s">
        <v>131</v>
      </c>
      <c r="E293" s="210" t="s">
        <v>495</v>
      </c>
      <c r="F293" s="211" t="s">
        <v>496</v>
      </c>
      <c r="G293" s="212" t="s">
        <v>190</v>
      </c>
      <c r="H293" s="213">
        <v>2090</v>
      </c>
      <c r="I293" s="214"/>
      <c r="J293" s="215">
        <f>ROUND(I293*H293,2)</f>
        <v>0</v>
      </c>
      <c r="K293" s="211" t="s">
        <v>135</v>
      </c>
      <c r="L293" s="47"/>
      <c r="M293" s="216" t="s">
        <v>79</v>
      </c>
      <c r="N293" s="217" t="s">
        <v>51</v>
      </c>
      <c r="O293" s="87"/>
      <c r="P293" s="218">
        <f>O293*H293</f>
        <v>0</v>
      </c>
      <c r="Q293" s="218">
        <v>0</v>
      </c>
      <c r="R293" s="218">
        <f>Q293*H293</f>
        <v>0</v>
      </c>
      <c r="S293" s="218">
        <v>0</v>
      </c>
      <c r="T293" s="219">
        <f>S293*H293</f>
        <v>0</v>
      </c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R293" s="220" t="s">
        <v>275</v>
      </c>
      <c r="AT293" s="220" t="s">
        <v>131</v>
      </c>
      <c r="AU293" s="220" t="s">
        <v>90</v>
      </c>
      <c r="AY293" s="19" t="s">
        <v>129</v>
      </c>
      <c r="BE293" s="221">
        <f>IF(N293="základní",J293,0)</f>
        <v>0</v>
      </c>
      <c r="BF293" s="221">
        <f>IF(N293="snížená",J293,0)</f>
        <v>0</v>
      </c>
      <c r="BG293" s="221">
        <f>IF(N293="zákl. přenesená",J293,0)</f>
        <v>0</v>
      </c>
      <c r="BH293" s="221">
        <f>IF(N293="sníž. přenesená",J293,0)</f>
        <v>0</v>
      </c>
      <c r="BI293" s="221">
        <f>IF(N293="nulová",J293,0)</f>
        <v>0</v>
      </c>
      <c r="BJ293" s="19" t="s">
        <v>88</v>
      </c>
      <c r="BK293" s="221">
        <f>ROUND(I293*H293,2)</f>
        <v>0</v>
      </c>
      <c r="BL293" s="19" t="s">
        <v>275</v>
      </c>
      <c r="BM293" s="220" t="s">
        <v>497</v>
      </c>
    </row>
    <row r="294" spans="1:47" s="2" customFormat="1" ht="12">
      <c r="A294" s="41"/>
      <c r="B294" s="42"/>
      <c r="C294" s="43"/>
      <c r="D294" s="222" t="s">
        <v>138</v>
      </c>
      <c r="E294" s="43"/>
      <c r="F294" s="223" t="s">
        <v>498</v>
      </c>
      <c r="G294" s="43"/>
      <c r="H294" s="43"/>
      <c r="I294" s="224"/>
      <c r="J294" s="43"/>
      <c r="K294" s="43"/>
      <c r="L294" s="47"/>
      <c r="M294" s="225"/>
      <c r="N294" s="226"/>
      <c r="O294" s="87"/>
      <c r="P294" s="87"/>
      <c r="Q294" s="87"/>
      <c r="R294" s="87"/>
      <c r="S294" s="87"/>
      <c r="T294" s="88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T294" s="19" t="s">
        <v>138</v>
      </c>
      <c r="AU294" s="19" t="s">
        <v>90</v>
      </c>
    </row>
    <row r="295" spans="1:47" s="2" customFormat="1" ht="12">
      <c r="A295" s="41"/>
      <c r="B295" s="42"/>
      <c r="C295" s="43"/>
      <c r="D295" s="227" t="s">
        <v>140</v>
      </c>
      <c r="E295" s="43"/>
      <c r="F295" s="228" t="s">
        <v>499</v>
      </c>
      <c r="G295" s="43"/>
      <c r="H295" s="43"/>
      <c r="I295" s="224"/>
      <c r="J295" s="43"/>
      <c r="K295" s="43"/>
      <c r="L295" s="47"/>
      <c r="M295" s="225"/>
      <c r="N295" s="226"/>
      <c r="O295" s="87"/>
      <c r="P295" s="87"/>
      <c r="Q295" s="87"/>
      <c r="R295" s="87"/>
      <c r="S295" s="87"/>
      <c r="T295" s="88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T295" s="19" t="s">
        <v>140</v>
      </c>
      <c r="AU295" s="19" t="s">
        <v>90</v>
      </c>
    </row>
    <row r="296" spans="1:65" s="2" customFormat="1" ht="16.5" customHeight="1">
      <c r="A296" s="41"/>
      <c r="B296" s="42"/>
      <c r="C296" s="251" t="s">
        <v>500</v>
      </c>
      <c r="D296" s="251" t="s">
        <v>239</v>
      </c>
      <c r="E296" s="252" t="s">
        <v>501</v>
      </c>
      <c r="F296" s="253" t="s">
        <v>502</v>
      </c>
      <c r="G296" s="254" t="s">
        <v>503</v>
      </c>
      <c r="H296" s="255">
        <v>1397.897</v>
      </c>
      <c r="I296" s="256"/>
      <c r="J296" s="257">
        <f>ROUND(I296*H296,2)</f>
        <v>0</v>
      </c>
      <c r="K296" s="253" t="s">
        <v>79</v>
      </c>
      <c r="L296" s="258"/>
      <c r="M296" s="259" t="s">
        <v>79</v>
      </c>
      <c r="N296" s="260" t="s">
        <v>51</v>
      </c>
      <c r="O296" s="87"/>
      <c r="P296" s="218">
        <f>O296*H296</f>
        <v>0</v>
      </c>
      <c r="Q296" s="218">
        <v>0</v>
      </c>
      <c r="R296" s="218">
        <f>Q296*H296</f>
        <v>0</v>
      </c>
      <c r="S296" s="218">
        <v>0</v>
      </c>
      <c r="T296" s="219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20" t="s">
        <v>242</v>
      </c>
      <c r="AT296" s="220" t="s">
        <v>239</v>
      </c>
      <c r="AU296" s="220" t="s">
        <v>90</v>
      </c>
      <c r="AY296" s="19" t="s">
        <v>129</v>
      </c>
      <c r="BE296" s="221">
        <f>IF(N296="základní",J296,0)</f>
        <v>0</v>
      </c>
      <c r="BF296" s="221">
        <f>IF(N296="snížená",J296,0)</f>
        <v>0</v>
      </c>
      <c r="BG296" s="221">
        <f>IF(N296="zákl. přenesená",J296,0)</f>
        <v>0</v>
      </c>
      <c r="BH296" s="221">
        <f>IF(N296="sníž. přenesená",J296,0)</f>
        <v>0</v>
      </c>
      <c r="BI296" s="221">
        <f>IF(N296="nulová",J296,0)</f>
        <v>0</v>
      </c>
      <c r="BJ296" s="19" t="s">
        <v>88</v>
      </c>
      <c r="BK296" s="221">
        <f>ROUND(I296*H296,2)</f>
        <v>0</v>
      </c>
      <c r="BL296" s="19" t="s">
        <v>242</v>
      </c>
      <c r="BM296" s="220" t="s">
        <v>504</v>
      </c>
    </row>
    <row r="297" spans="1:47" s="2" customFormat="1" ht="12">
      <c r="A297" s="41"/>
      <c r="B297" s="42"/>
      <c r="C297" s="43"/>
      <c r="D297" s="227" t="s">
        <v>140</v>
      </c>
      <c r="E297" s="43"/>
      <c r="F297" s="228" t="s">
        <v>505</v>
      </c>
      <c r="G297" s="43"/>
      <c r="H297" s="43"/>
      <c r="I297" s="224"/>
      <c r="J297" s="43"/>
      <c r="K297" s="43"/>
      <c r="L297" s="47"/>
      <c r="M297" s="225"/>
      <c r="N297" s="226"/>
      <c r="O297" s="87"/>
      <c r="P297" s="87"/>
      <c r="Q297" s="87"/>
      <c r="R297" s="87"/>
      <c r="S297" s="87"/>
      <c r="T297" s="88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T297" s="19" t="s">
        <v>140</v>
      </c>
      <c r="AU297" s="19" t="s">
        <v>90</v>
      </c>
    </row>
    <row r="298" spans="1:51" s="13" customFormat="1" ht="12">
      <c r="A298" s="13"/>
      <c r="B298" s="229"/>
      <c r="C298" s="230"/>
      <c r="D298" s="227" t="s">
        <v>160</v>
      </c>
      <c r="E298" s="231" t="s">
        <v>79</v>
      </c>
      <c r="F298" s="232" t="s">
        <v>506</v>
      </c>
      <c r="G298" s="230"/>
      <c r="H298" s="233">
        <v>1350.625</v>
      </c>
      <c r="I298" s="234"/>
      <c r="J298" s="230"/>
      <c r="K298" s="230"/>
      <c r="L298" s="235"/>
      <c r="M298" s="236"/>
      <c r="N298" s="237"/>
      <c r="O298" s="237"/>
      <c r="P298" s="237"/>
      <c r="Q298" s="237"/>
      <c r="R298" s="237"/>
      <c r="S298" s="237"/>
      <c r="T298" s="23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9" t="s">
        <v>160</v>
      </c>
      <c r="AU298" s="239" t="s">
        <v>90</v>
      </c>
      <c r="AV298" s="13" t="s">
        <v>90</v>
      </c>
      <c r="AW298" s="13" t="s">
        <v>42</v>
      </c>
      <c r="AX298" s="13" t="s">
        <v>88</v>
      </c>
      <c r="AY298" s="239" t="s">
        <v>129</v>
      </c>
    </row>
    <row r="299" spans="1:51" s="13" customFormat="1" ht="12">
      <c r="A299" s="13"/>
      <c r="B299" s="229"/>
      <c r="C299" s="230"/>
      <c r="D299" s="227" t="s">
        <v>160</v>
      </c>
      <c r="E299" s="230"/>
      <c r="F299" s="232" t="s">
        <v>507</v>
      </c>
      <c r="G299" s="230"/>
      <c r="H299" s="233">
        <v>1397.897</v>
      </c>
      <c r="I299" s="234"/>
      <c r="J299" s="230"/>
      <c r="K299" s="230"/>
      <c r="L299" s="235"/>
      <c r="M299" s="236"/>
      <c r="N299" s="237"/>
      <c r="O299" s="237"/>
      <c r="P299" s="237"/>
      <c r="Q299" s="237"/>
      <c r="R299" s="237"/>
      <c r="S299" s="237"/>
      <c r="T299" s="23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9" t="s">
        <v>160</v>
      </c>
      <c r="AU299" s="239" t="s">
        <v>90</v>
      </c>
      <c r="AV299" s="13" t="s">
        <v>90</v>
      </c>
      <c r="AW299" s="13" t="s">
        <v>4</v>
      </c>
      <c r="AX299" s="13" t="s">
        <v>88</v>
      </c>
      <c r="AY299" s="239" t="s">
        <v>129</v>
      </c>
    </row>
    <row r="300" spans="1:65" s="2" customFormat="1" ht="16.5" customHeight="1">
      <c r="A300" s="41"/>
      <c r="B300" s="42"/>
      <c r="C300" s="209" t="s">
        <v>508</v>
      </c>
      <c r="D300" s="209" t="s">
        <v>131</v>
      </c>
      <c r="E300" s="210" t="s">
        <v>509</v>
      </c>
      <c r="F300" s="211" t="s">
        <v>510</v>
      </c>
      <c r="G300" s="212" t="s">
        <v>134</v>
      </c>
      <c r="H300" s="213">
        <v>71</v>
      </c>
      <c r="I300" s="214"/>
      <c r="J300" s="215">
        <f>ROUND(I300*H300,2)</f>
        <v>0</v>
      </c>
      <c r="K300" s="211" t="s">
        <v>135</v>
      </c>
      <c r="L300" s="47"/>
      <c r="M300" s="216" t="s">
        <v>79</v>
      </c>
      <c r="N300" s="217" t="s">
        <v>51</v>
      </c>
      <c r="O300" s="87"/>
      <c r="P300" s="218">
        <f>O300*H300</f>
        <v>0</v>
      </c>
      <c r="Q300" s="218">
        <v>0</v>
      </c>
      <c r="R300" s="218">
        <f>Q300*H300</f>
        <v>0</v>
      </c>
      <c r="S300" s="218">
        <v>0</v>
      </c>
      <c r="T300" s="219">
        <f>S300*H300</f>
        <v>0</v>
      </c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R300" s="220" t="s">
        <v>275</v>
      </c>
      <c r="AT300" s="220" t="s">
        <v>131</v>
      </c>
      <c r="AU300" s="220" t="s">
        <v>90</v>
      </c>
      <c r="AY300" s="19" t="s">
        <v>129</v>
      </c>
      <c r="BE300" s="221">
        <f>IF(N300="základní",J300,0)</f>
        <v>0</v>
      </c>
      <c r="BF300" s="221">
        <f>IF(N300="snížená",J300,0)</f>
        <v>0</v>
      </c>
      <c r="BG300" s="221">
        <f>IF(N300="zákl. přenesená",J300,0)</f>
        <v>0</v>
      </c>
      <c r="BH300" s="221">
        <f>IF(N300="sníž. přenesená",J300,0)</f>
        <v>0</v>
      </c>
      <c r="BI300" s="221">
        <f>IF(N300="nulová",J300,0)</f>
        <v>0</v>
      </c>
      <c r="BJ300" s="19" t="s">
        <v>88</v>
      </c>
      <c r="BK300" s="221">
        <f>ROUND(I300*H300,2)</f>
        <v>0</v>
      </c>
      <c r="BL300" s="19" t="s">
        <v>275</v>
      </c>
      <c r="BM300" s="220" t="s">
        <v>511</v>
      </c>
    </row>
    <row r="301" spans="1:47" s="2" customFormat="1" ht="12">
      <c r="A301" s="41"/>
      <c r="B301" s="42"/>
      <c r="C301" s="43"/>
      <c r="D301" s="222" t="s">
        <v>138</v>
      </c>
      <c r="E301" s="43"/>
      <c r="F301" s="223" t="s">
        <v>512</v>
      </c>
      <c r="G301" s="43"/>
      <c r="H301" s="43"/>
      <c r="I301" s="224"/>
      <c r="J301" s="43"/>
      <c r="K301" s="43"/>
      <c r="L301" s="47"/>
      <c r="M301" s="225"/>
      <c r="N301" s="226"/>
      <c r="O301" s="87"/>
      <c r="P301" s="87"/>
      <c r="Q301" s="87"/>
      <c r="R301" s="87"/>
      <c r="S301" s="87"/>
      <c r="T301" s="88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T301" s="19" t="s">
        <v>138</v>
      </c>
      <c r="AU301" s="19" t="s">
        <v>90</v>
      </c>
    </row>
    <row r="302" spans="1:47" s="2" customFormat="1" ht="12">
      <c r="A302" s="41"/>
      <c r="B302" s="42"/>
      <c r="C302" s="43"/>
      <c r="D302" s="227" t="s">
        <v>140</v>
      </c>
      <c r="E302" s="43"/>
      <c r="F302" s="228" t="s">
        <v>513</v>
      </c>
      <c r="G302" s="43"/>
      <c r="H302" s="43"/>
      <c r="I302" s="224"/>
      <c r="J302" s="43"/>
      <c r="K302" s="43"/>
      <c r="L302" s="47"/>
      <c r="M302" s="225"/>
      <c r="N302" s="226"/>
      <c r="O302" s="87"/>
      <c r="P302" s="87"/>
      <c r="Q302" s="87"/>
      <c r="R302" s="87"/>
      <c r="S302" s="87"/>
      <c r="T302" s="88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T302" s="19" t="s">
        <v>140</v>
      </c>
      <c r="AU302" s="19" t="s">
        <v>90</v>
      </c>
    </row>
    <row r="303" spans="1:65" s="2" customFormat="1" ht="21.75" customHeight="1">
      <c r="A303" s="41"/>
      <c r="B303" s="42"/>
      <c r="C303" s="251" t="s">
        <v>514</v>
      </c>
      <c r="D303" s="251" t="s">
        <v>239</v>
      </c>
      <c r="E303" s="252" t="s">
        <v>515</v>
      </c>
      <c r="F303" s="253" t="s">
        <v>516</v>
      </c>
      <c r="G303" s="254" t="s">
        <v>134</v>
      </c>
      <c r="H303" s="255">
        <v>71</v>
      </c>
      <c r="I303" s="256"/>
      <c r="J303" s="257">
        <f>ROUND(I303*H303,2)</f>
        <v>0</v>
      </c>
      <c r="K303" s="253" t="s">
        <v>79</v>
      </c>
      <c r="L303" s="258"/>
      <c r="M303" s="259" t="s">
        <v>79</v>
      </c>
      <c r="N303" s="260" t="s">
        <v>51</v>
      </c>
      <c r="O303" s="87"/>
      <c r="P303" s="218">
        <f>O303*H303</f>
        <v>0</v>
      </c>
      <c r="Q303" s="218">
        <v>0</v>
      </c>
      <c r="R303" s="218">
        <f>Q303*H303</f>
        <v>0</v>
      </c>
      <c r="S303" s="218">
        <v>0</v>
      </c>
      <c r="T303" s="219">
        <f>S303*H303</f>
        <v>0</v>
      </c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R303" s="220" t="s">
        <v>242</v>
      </c>
      <c r="AT303" s="220" t="s">
        <v>239</v>
      </c>
      <c r="AU303" s="220" t="s">
        <v>90</v>
      </c>
      <c r="AY303" s="19" t="s">
        <v>129</v>
      </c>
      <c r="BE303" s="221">
        <f>IF(N303="základní",J303,0)</f>
        <v>0</v>
      </c>
      <c r="BF303" s="221">
        <f>IF(N303="snížená",J303,0)</f>
        <v>0</v>
      </c>
      <c r="BG303" s="221">
        <f>IF(N303="zákl. přenesená",J303,0)</f>
        <v>0</v>
      </c>
      <c r="BH303" s="221">
        <f>IF(N303="sníž. přenesená",J303,0)</f>
        <v>0</v>
      </c>
      <c r="BI303" s="221">
        <f>IF(N303="nulová",J303,0)</f>
        <v>0</v>
      </c>
      <c r="BJ303" s="19" t="s">
        <v>88</v>
      </c>
      <c r="BK303" s="221">
        <f>ROUND(I303*H303,2)</f>
        <v>0</v>
      </c>
      <c r="BL303" s="19" t="s">
        <v>242</v>
      </c>
      <c r="BM303" s="220" t="s">
        <v>517</v>
      </c>
    </row>
    <row r="304" spans="1:47" s="2" customFormat="1" ht="12">
      <c r="A304" s="41"/>
      <c r="B304" s="42"/>
      <c r="C304" s="43"/>
      <c r="D304" s="227" t="s">
        <v>140</v>
      </c>
      <c r="E304" s="43"/>
      <c r="F304" s="228" t="s">
        <v>356</v>
      </c>
      <c r="G304" s="43"/>
      <c r="H304" s="43"/>
      <c r="I304" s="224"/>
      <c r="J304" s="43"/>
      <c r="K304" s="43"/>
      <c r="L304" s="47"/>
      <c r="M304" s="225"/>
      <c r="N304" s="226"/>
      <c r="O304" s="87"/>
      <c r="P304" s="87"/>
      <c r="Q304" s="87"/>
      <c r="R304" s="87"/>
      <c r="S304" s="87"/>
      <c r="T304" s="88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T304" s="19" t="s">
        <v>140</v>
      </c>
      <c r="AU304" s="19" t="s">
        <v>90</v>
      </c>
    </row>
    <row r="305" spans="1:65" s="2" customFormat="1" ht="16.5" customHeight="1">
      <c r="A305" s="41"/>
      <c r="B305" s="42"/>
      <c r="C305" s="209" t="s">
        <v>518</v>
      </c>
      <c r="D305" s="209" t="s">
        <v>131</v>
      </c>
      <c r="E305" s="210" t="s">
        <v>519</v>
      </c>
      <c r="F305" s="211" t="s">
        <v>520</v>
      </c>
      <c r="G305" s="212" t="s">
        <v>134</v>
      </c>
      <c r="H305" s="213">
        <v>76</v>
      </c>
      <c r="I305" s="214"/>
      <c r="J305" s="215">
        <f>ROUND(I305*H305,2)</f>
        <v>0</v>
      </c>
      <c r="K305" s="211" t="s">
        <v>135</v>
      </c>
      <c r="L305" s="47"/>
      <c r="M305" s="216" t="s">
        <v>79</v>
      </c>
      <c r="N305" s="217" t="s">
        <v>51</v>
      </c>
      <c r="O305" s="87"/>
      <c r="P305" s="218">
        <f>O305*H305</f>
        <v>0</v>
      </c>
      <c r="Q305" s="218">
        <v>0</v>
      </c>
      <c r="R305" s="218">
        <f>Q305*H305</f>
        <v>0</v>
      </c>
      <c r="S305" s="218">
        <v>0</v>
      </c>
      <c r="T305" s="219">
        <f>S305*H305</f>
        <v>0</v>
      </c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R305" s="220" t="s">
        <v>275</v>
      </c>
      <c r="AT305" s="220" t="s">
        <v>131</v>
      </c>
      <c r="AU305" s="220" t="s">
        <v>90</v>
      </c>
      <c r="AY305" s="19" t="s">
        <v>129</v>
      </c>
      <c r="BE305" s="221">
        <f>IF(N305="základní",J305,0)</f>
        <v>0</v>
      </c>
      <c r="BF305" s="221">
        <f>IF(N305="snížená",J305,0)</f>
        <v>0</v>
      </c>
      <c r="BG305" s="221">
        <f>IF(N305="zákl. přenesená",J305,0)</f>
        <v>0</v>
      </c>
      <c r="BH305" s="221">
        <f>IF(N305="sníž. přenesená",J305,0)</f>
        <v>0</v>
      </c>
      <c r="BI305" s="221">
        <f>IF(N305="nulová",J305,0)</f>
        <v>0</v>
      </c>
      <c r="BJ305" s="19" t="s">
        <v>88</v>
      </c>
      <c r="BK305" s="221">
        <f>ROUND(I305*H305,2)</f>
        <v>0</v>
      </c>
      <c r="BL305" s="19" t="s">
        <v>275</v>
      </c>
      <c r="BM305" s="220" t="s">
        <v>521</v>
      </c>
    </row>
    <row r="306" spans="1:47" s="2" customFormat="1" ht="12">
      <c r="A306" s="41"/>
      <c r="B306" s="42"/>
      <c r="C306" s="43"/>
      <c r="D306" s="222" t="s">
        <v>138</v>
      </c>
      <c r="E306" s="43"/>
      <c r="F306" s="223" t="s">
        <v>522</v>
      </c>
      <c r="G306" s="43"/>
      <c r="H306" s="43"/>
      <c r="I306" s="224"/>
      <c r="J306" s="43"/>
      <c r="K306" s="43"/>
      <c r="L306" s="47"/>
      <c r="M306" s="225"/>
      <c r="N306" s="226"/>
      <c r="O306" s="87"/>
      <c r="P306" s="87"/>
      <c r="Q306" s="87"/>
      <c r="R306" s="87"/>
      <c r="S306" s="87"/>
      <c r="T306" s="88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T306" s="19" t="s">
        <v>138</v>
      </c>
      <c r="AU306" s="19" t="s">
        <v>90</v>
      </c>
    </row>
    <row r="307" spans="1:47" s="2" customFormat="1" ht="12">
      <c r="A307" s="41"/>
      <c r="B307" s="42"/>
      <c r="C307" s="43"/>
      <c r="D307" s="227" t="s">
        <v>140</v>
      </c>
      <c r="E307" s="43"/>
      <c r="F307" s="228" t="s">
        <v>523</v>
      </c>
      <c r="G307" s="43"/>
      <c r="H307" s="43"/>
      <c r="I307" s="224"/>
      <c r="J307" s="43"/>
      <c r="K307" s="43"/>
      <c r="L307" s="47"/>
      <c r="M307" s="225"/>
      <c r="N307" s="226"/>
      <c r="O307" s="87"/>
      <c r="P307" s="87"/>
      <c r="Q307" s="87"/>
      <c r="R307" s="87"/>
      <c r="S307" s="87"/>
      <c r="T307" s="88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T307" s="19" t="s">
        <v>140</v>
      </c>
      <c r="AU307" s="19" t="s">
        <v>90</v>
      </c>
    </row>
    <row r="308" spans="1:51" s="13" customFormat="1" ht="12">
      <c r="A308" s="13"/>
      <c r="B308" s="229"/>
      <c r="C308" s="230"/>
      <c r="D308" s="227" t="s">
        <v>160</v>
      </c>
      <c r="E308" s="231" t="s">
        <v>79</v>
      </c>
      <c r="F308" s="232" t="s">
        <v>524</v>
      </c>
      <c r="G308" s="230"/>
      <c r="H308" s="233">
        <v>76</v>
      </c>
      <c r="I308" s="234"/>
      <c r="J308" s="230"/>
      <c r="K308" s="230"/>
      <c r="L308" s="235"/>
      <c r="M308" s="236"/>
      <c r="N308" s="237"/>
      <c r="O308" s="237"/>
      <c r="P308" s="237"/>
      <c r="Q308" s="237"/>
      <c r="R308" s="237"/>
      <c r="S308" s="237"/>
      <c r="T308" s="238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9" t="s">
        <v>160</v>
      </c>
      <c r="AU308" s="239" t="s">
        <v>90</v>
      </c>
      <c r="AV308" s="13" t="s">
        <v>90</v>
      </c>
      <c r="AW308" s="13" t="s">
        <v>42</v>
      </c>
      <c r="AX308" s="13" t="s">
        <v>88</v>
      </c>
      <c r="AY308" s="239" t="s">
        <v>129</v>
      </c>
    </row>
    <row r="309" spans="1:65" s="2" customFormat="1" ht="16.5" customHeight="1">
      <c r="A309" s="41"/>
      <c r="B309" s="42"/>
      <c r="C309" s="251" t="s">
        <v>525</v>
      </c>
      <c r="D309" s="251" t="s">
        <v>239</v>
      </c>
      <c r="E309" s="252" t="s">
        <v>526</v>
      </c>
      <c r="F309" s="253" t="s">
        <v>527</v>
      </c>
      <c r="G309" s="254" t="s">
        <v>134</v>
      </c>
      <c r="H309" s="255">
        <v>76</v>
      </c>
      <c r="I309" s="256"/>
      <c r="J309" s="257">
        <f>ROUND(I309*H309,2)</f>
        <v>0</v>
      </c>
      <c r="K309" s="253" t="s">
        <v>79</v>
      </c>
      <c r="L309" s="258"/>
      <c r="M309" s="259" t="s">
        <v>79</v>
      </c>
      <c r="N309" s="260" t="s">
        <v>51</v>
      </c>
      <c r="O309" s="87"/>
      <c r="P309" s="218">
        <f>O309*H309</f>
        <v>0</v>
      </c>
      <c r="Q309" s="218">
        <v>0</v>
      </c>
      <c r="R309" s="218">
        <f>Q309*H309</f>
        <v>0</v>
      </c>
      <c r="S309" s="218">
        <v>0</v>
      </c>
      <c r="T309" s="219">
        <f>S309*H309</f>
        <v>0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20" t="s">
        <v>242</v>
      </c>
      <c r="AT309" s="220" t="s">
        <v>239</v>
      </c>
      <c r="AU309" s="220" t="s">
        <v>90</v>
      </c>
      <c r="AY309" s="19" t="s">
        <v>129</v>
      </c>
      <c r="BE309" s="221">
        <f>IF(N309="základní",J309,0)</f>
        <v>0</v>
      </c>
      <c r="BF309" s="221">
        <f>IF(N309="snížená",J309,0)</f>
        <v>0</v>
      </c>
      <c r="BG309" s="221">
        <f>IF(N309="zákl. přenesená",J309,0)</f>
        <v>0</v>
      </c>
      <c r="BH309" s="221">
        <f>IF(N309="sníž. přenesená",J309,0)</f>
        <v>0</v>
      </c>
      <c r="BI309" s="221">
        <f>IF(N309="nulová",J309,0)</f>
        <v>0</v>
      </c>
      <c r="BJ309" s="19" t="s">
        <v>88</v>
      </c>
      <c r="BK309" s="221">
        <f>ROUND(I309*H309,2)</f>
        <v>0</v>
      </c>
      <c r="BL309" s="19" t="s">
        <v>242</v>
      </c>
      <c r="BM309" s="220" t="s">
        <v>528</v>
      </c>
    </row>
    <row r="310" spans="1:47" s="2" customFormat="1" ht="12">
      <c r="A310" s="41"/>
      <c r="B310" s="42"/>
      <c r="C310" s="43"/>
      <c r="D310" s="227" t="s">
        <v>140</v>
      </c>
      <c r="E310" s="43"/>
      <c r="F310" s="228" t="s">
        <v>356</v>
      </c>
      <c r="G310" s="43"/>
      <c r="H310" s="43"/>
      <c r="I310" s="224"/>
      <c r="J310" s="43"/>
      <c r="K310" s="43"/>
      <c r="L310" s="47"/>
      <c r="M310" s="225"/>
      <c r="N310" s="226"/>
      <c r="O310" s="87"/>
      <c r="P310" s="87"/>
      <c r="Q310" s="87"/>
      <c r="R310" s="87"/>
      <c r="S310" s="87"/>
      <c r="T310" s="88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T310" s="19" t="s">
        <v>140</v>
      </c>
      <c r="AU310" s="19" t="s">
        <v>90</v>
      </c>
    </row>
    <row r="311" spans="1:65" s="2" customFormat="1" ht="21.75" customHeight="1">
      <c r="A311" s="41"/>
      <c r="B311" s="42"/>
      <c r="C311" s="209" t="s">
        <v>529</v>
      </c>
      <c r="D311" s="209" t="s">
        <v>131</v>
      </c>
      <c r="E311" s="210" t="s">
        <v>530</v>
      </c>
      <c r="F311" s="211" t="s">
        <v>531</v>
      </c>
      <c r="G311" s="212" t="s">
        <v>134</v>
      </c>
      <c r="H311" s="213">
        <v>76</v>
      </c>
      <c r="I311" s="214"/>
      <c r="J311" s="215">
        <f>ROUND(I311*H311,2)</f>
        <v>0</v>
      </c>
      <c r="K311" s="211" t="s">
        <v>79</v>
      </c>
      <c r="L311" s="47"/>
      <c r="M311" s="216" t="s">
        <v>79</v>
      </c>
      <c r="N311" s="217" t="s">
        <v>51</v>
      </c>
      <c r="O311" s="87"/>
      <c r="P311" s="218">
        <f>O311*H311</f>
        <v>0</v>
      </c>
      <c r="Q311" s="218">
        <v>0</v>
      </c>
      <c r="R311" s="218">
        <f>Q311*H311</f>
        <v>0</v>
      </c>
      <c r="S311" s="218">
        <v>0</v>
      </c>
      <c r="T311" s="219">
        <f>S311*H311</f>
        <v>0</v>
      </c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R311" s="220" t="s">
        <v>275</v>
      </c>
      <c r="AT311" s="220" t="s">
        <v>131</v>
      </c>
      <c r="AU311" s="220" t="s">
        <v>90</v>
      </c>
      <c r="AY311" s="19" t="s">
        <v>129</v>
      </c>
      <c r="BE311" s="221">
        <f>IF(N311="základní",J311,0)</f>
        <v>0</v>
      </c>
      <c r="BF311" s="221">
        <f>IF(N311="snížená",J311,0)</f>
        <v>0</v>
      </c>
      <c r="BG311" s="221">
        <f>IF(N311="zákl. přenesená",J311,0)</f>
        <v>0</v>
      </c>
      <c r="BH311" s="221">
        <f>IF(N311="sníž. přenesená",J311,0)</f>
        <v>0</v>
      </c>
      <c r="BI311" s="221">
        <f>IF(N311="nulová",J311,0)</f>
        <v>0</v>
      </c>
      <c r="BJ311" s="19" t="s">
        <v>88</v>
      </c>
      <c r="BK311" s="221">
        <f>ROUND(I311*H311,2)</f>
        <v>0</v>
      </c>
      <c r="BL311" s="19" t="s">
        <v>275</v>
      </c>
      <c r="BM311" s="220" t="s">
        <v>532</v>
      </c>
    </row>
    <row r="312" spans="1:47" s="2" customFormat="1" ht="12">
      <c r="A312" s="41"/>
      <c r="B312" s="42"/>
      <c r="C312" s="43"/>
      <c r="D312" s="227" t="s">
        <v>140</v>
      </c>
      <c r="E312" s="43"/>
      <c r="F312" s="228" t="s">
        <v>533</v>
      </c>
      <c r="G312" s="43"/>
      <c r="H312" s="43"/>
      <c r="I312" s="224"/>
      <c r="J312" s="43"/>
      <c r="K312" s="43"/>
      <c r="L312" s="47"/>
      <c r="M312" s="225"/>
      <c r="N312" s="226"/>
      <c r="O312" s="87"/>
      <c r="P312" s="87"/>
      <c r="Q312" s="87"/>
      <c r="R312" s="87"/>
      <c r="S312" s="87"/>
      <c r="T312" s="88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T312" s="19" t="s">
        <v>140</v>
      </c>
      <c r="AU312" s="19" t="s">
        <v>90</v>
      </c>
    </row>
    <row r="313" spans="1:65" s="2" customFormat="1" ht="16.5" customHeight="1">
      <c r="A313" s="41"/>
      <c r="B313" s="42"/>
      <c r="C313" s="209" t="s">
        <v>275</v>
      </c>
      <c r="D313" s="209" t="s">
        <v>131</v>
      </c>
      <c r="E313" s="210" t="s">
        <v>534</v>
      </c>
      <c r="F313" s="211" t="s">
        <v>535</v>
      </c>
      <c r="G313" s="212" t="s">
        <v>190</v>
      </c>
      <c r="H313" s="213">
        <v>142</v>
      </c>
      <c r="I313" s="214"/>
      <c r="J313" s="215">
        <f>ROUND(I313*H313,2)</f>
        <v>0</v>
      </c>
      <c r="K313" s="211" t="s">
        <v>79</v>
      </c>
      <c r="L313" s="47"/>
      <c r="M313" s="216" t="s">
        <v>79</v>
      </c>
      <c r="N313" s="217" t="s">
        <v>51</v>
      </c>
      <c r="O313" s="87"/>
      <c r="P313" s="218">
        <f>O313*H313</f>
        <v>0</v>
      </c>
      <c r="Q313" s="218">
        <v>0</v>
      </c>
      <c r="R313" s="218">
        <f>Q313*H313</f>
        <v>0</v>
      </c>
      <c r="S313" s="218">
        <v>0</v>
      </c>
      <c r="T313" s="219">
        <f>S313*H313</f>
        <v>0</v>
      </c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R313" s="220" t="s">
        <v>275</v>
      </c>
      <c r="AT313" s="220" t="s">
        <v>131</v>
      </c>
      <c r="AU313" s="220" t="s">
        <v>90</v>
      </c>
      <c r="AY313" s="19" t="s">
        <v>129</v>
      </c>
      <c r="BE313" s="221">
        <f>IF(N313="základní",J313,0)</f>
        <v>0</v>
      </c>
      <c r="BF313" s="221">
        <f>IF(N313="snížená",J313,0)</f>
        <v>0</v>
      </c>
      <c r="BG313" s="221">
        <f>IF(N313="zákl. přenesená",J313,0)</f>
        <v>0</v>
      </c>
      <c r="BH313" s="221">
        <f>IF(N313="sníž. přenesená",J313,0)</f>
        <v>0</v>
      </c>
      <c r="BI313" s="221">
        <f>IF(N313="nulová",J313,0)</f>
        <v>0</v>
      </c>
      <c r="BJ313" s="19" t="s">
        <v>88</v>
      </c>
      <c r="BK313" s="221">
        <f>ROUND(I313*H313,2)</f>
        <v>0</v>
      </c>
      <c r="BL313" s="19" t="s">
        <v>275</v>
      </c>
      <c r="BM313" s="220" t="s">
        <v>536</v>
      </c>
    </row>
    <row r="314" spans="1:47" s="2" customFormat="1" ht="12">
      <c r="A314" s="41"/>
      <c r="B314" s="42"/>
      <c r="C314" s="43"/>
      <c r="D314" s="227" t="s">
        <v>140</v>
      </c>
      <c r="E314" s="43"/>
      <c r="F314" s="228" t="s">
        <v>537</v>
      </c>
      <c r="G314" s="43"/>
      <c r="H314" s="43"/>
      <c r="I314" s="224"/>
      <c r="J314" s="43"/>
      <c r="K314" s="43"/>
      <c r="L314" s="47"/>
      <c r="M314" s="225"/>
      <c r="N314" s="226"/>
      <c r="O314" s="87"/>
      <c r="P314" s="87"/>
      <c r="Q314" s="87"/>
      <c r="R314" s="87"/>
      <c r="S314" s="87"/>
      <c r="T314" s="88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T314" s="19" t="s">
        <v>140</v>
      </c>
      <c r="AU314" s="19" t="s">
        <v>90</v>
      </c>
    </row>
    <row r="315" spans="1:51" s="13" customFormat="1" ht="12">
      <c r="A315" s="13"/>
      <c r="B315" s="229"/>
      <c r="C315" s="230"/>
      <c r="D315" s="227" t="s">
        <v>160</v>
      </c>
      <c r="E315" s="231" t="s">
        <v>79</v>
      </c>
      <c r="F315" s="232" t="s">
        <v>317</v>
      </c>
      <c r="G315" s="230"/>
      <c r="H315" s="233">
        <v>142</v>
      </c>
      <c r="I315" s="234"/>
      <c r="J315" s="230"/>
      <c r="K315" s="230"/>
      <c r="L315" s="235"/>
      <c r="M315" s="236"/>
      <c r="N315" s="237"/>
      <c r="O315" s="237"/>
      <c r="P315" s="237"/>
      <c r="Q315" s="237"/>
      <c r="R315" s="237"/>
      <c r="S315" s="237"/>
      <c r="T315" s="23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9" t="s">
        <v>160</v>
      </c>
      <c r="AU315" s="239" t="s">
        <v>90</v>
      </c>
      <c r="AV315" s="13" t="s">
        <v>90</v>
      </c>
      <c r="AW315" s="13" t="s">
        <v>42</v>
      </c>
      <c r="AX315" s="13" t="s">
        <v>88</v>
      </c>
      <c r="AY315" s="239" t="s">
        <v>129</v>
      </c>
    </row>
    <row r="316" spans="1:65" s="2" customFormat="1" ht="16.5" customHeight="1">
      <c r="A316" s="41"/>
      <c r="B316" s="42"/>
      <c r="C316" s="251" t="s">
        <v>538</v>
      </c>
      <c r="D316" s="251" t="s">
        <v>239</v>
      </c>
      <c r="E316" s="252" t="s">
        <v>539</v>
      </c>
      <c r="F316" s="253" t="s">
        <v>540</v>
      </c>
      <c r="G316" s="254" t="s">
        <v>190</v>
      </c>
      <c r="H316" s="255">
        <v>146.97</v>
      </c>
      <c r="I316" s="256"/>
      <c r="J316" s="257">
        <f>ROUND(I316*H316,2)</f>
        <v>0</v>
      </c>
      <c r="K316" s="253" t="s">
        <v>79</v>
      </c>
      <c r="L316" s="258"/>
      <c r="M316" s="259" t="s">
        <v>79</v>
      </c>
      <c r="N316" s="260" t="s">
        <v>51</v>
      </c>
      <c r="O316" s="87"/>
      <c r="P316" s="218">
        <f>O316*H316</f>
        <v>0</v>
      </c>
      <c r="Q316" s="218">
        <v>0</v>
      </c>
      <c r="R316" s="218">
        <f>Q316*H316</f>
        <v>0</v>
      </c>
      <c r="S316" s="218">
        <v>0</v>
      </c>
      <c r="T316" s="219">
        <f>S316*H316</f>
        <v>0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20" t="s">
        <v>242</v>
      </c>
      <c r="AT316" s="220" t="s">
        <v>239</v>
      </c>
      <c r="AU316" s="220" t="s">
        <v>90</v>
      </c>
      <c r="AY316" s="19" t="s">
        <v>129</v>
      </c>
      <c r="BE316" s="221">
        <f>IF(N316="základní",J316,0)</f>
        <v>0</v>
      </c>
      <c r="BF316" s="221">
        <f>IF(N316="snížená",J316,0)</f>
        <v>0</v>
      </c>
      <c r="BG316" s="221">
        <f>IF(N316="zákl. přenesená",J316,0)</f>
        <v>0</v>
      </c>
      <c r="BH316" s="221">
        <f>IF(N316="sníž. přenesená",J316,0)</f>
        <v>0</v>
      </c>
      <c r="BI316" s="221">
        <f>IF(N316="nulová",J316,0)</f>
        <v>0</v>
      </c>
      <c r="BJ316" s="19" t="s">
        <v>88</v>
      </c>
      <c r="BK316" s="221">
        <f>ROUND(I316*H316,2)</f>
        <v>0</v>
      </c>
      <c r="BL316" s="19" t="s">
        <v>242</v>
      </c>
      <c r="BM316" s="220" t="s">
        <v>541</v>
      </c>
    </row>
    <row r="317" spans="1:47" s="2" customFormat="1" ht="12">
      <c r="A317" s="41"/>
      <c r="B317" s="42"/>
      <c r="C317" s="43"/>
      <c r="D317" s="227" t="s">
        <v>140</v>
      </c>
      <c r="E317" s="43"/>
      <c r="F317" s="228" t="s">
        <v>542</v>
      </c>
      <c r="G317" s="43"/>
      <c r="H317" s="43"/>
      <c r="I317" s="224"/>
      <c r="J317" s="43"/>
      <c r="K317" s="43"/>
      <c r="L317" s="47"/>
      <c r="M317" s="225"/>
      <c r="N317" s="226"/>
      <c r="O317" s="87"/>
      <c r="P317" s="87"/>
      <c r="Q317" s="87"/>
      <c r="R317" s="87"/>
      <c r="S317" s="87"/>
      <c r="T317" s="88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T317" s="19" t="s">
        <v>140</v>
      </c>
      <c r="AU317" s="19" t="s">
        <v>90</v>
      </c>
    </row>
    <row r="318" spans="1:51" s="13" customFormat="1" ht="12">
      <c r="A318" s="13"/>
      <c r="B318" s="229"/>
      <c r="C318" s="230"/>
      <c r="D318" s="227" t="s">
        <v>160</v>
      </c>
      <c r="E318" s="231" t="s">
        <v>79</v>
      </c>
      <c r="F318" s="232" t="s">
        <v>543</v>
      </c>
      <c r="G318" s="230"/>
      <c r="H318" s="233">
        <v>142</v>
      </c>
      <c r="I318" s="234"/>
      <c r="J318" s="230"/>
      <c r="K318" s="230"/>
      <c r="L318" s="235"/>
      <c r="M318" s="236"/>
      <c r="N318" s="237"/>
      <c r="O318" s="237"/>
      <c r="P318" s="237"/>
      <c r="Q318" s="237"/>
      <c r="R318" s="237"/>
      <c r="S318" s="237"/>
      <c r="T318" s="23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9" t="s">
        <v>160</v>
      </c>
      <c r="AU318" s="239" t="s">
        <v>90</v>
      </c>
      <c r="AV318" s="13" t="s">
        <v>90</v>
      </c>
      <c r="AW318" s="13" t="s">
        <v>42</v>
      </c>
      <c r="AX318" s="13" t="s">
        <v>88</v>
      </c>
      <c r="AY318" s="239" t="s">
        <v>129</v>
      </c>
    </row>
    <row r="319" spans="1:51" s="13" customFormat="1" ht="12">
      <c r="A319" s="13"/>
      <c r="B319" s="229"/>
      <c r="C319" s="230"/>
      <c r="D319" s="227" t="s">
        <v>160</v>
      </c>
      <c r="E319" s="230"/>
      <c r="F319" s="232" t="s">
        <v>544</v>
      </c>
      <c r="G319" s="230"/>
      <c r="H319" s="233">
        <v>146.97</v>
      </c>
      <c r="I319" s="234"/>
      <c r="J319" s="230"/>
      <c r="K319" s="230"/>
      <c r="L319" s="235"/>
      <c r="M319" s="236"/>
      <c r="N319" s="237"/>
      <c r="O319" s="237"/>
      <c r="P319" s="237"/>
      <c r="Q319" s="237"/>
      <c r="R319" s="237"/>
      <c r="S319" s="237"/>
      <c r="T319" s="23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9" t="s">
        <v>160</v>
      </c>
      <c r="AU319" s="239" t="s">
        <v>90</v>
      </c>
      <c r="AV319" s="13" t="s">
        <v>90</v>
      </c>
      <c r="AW319" s="13" t="s">
        <v>4</v>
      </c>
      <c r="AX319" s="13" t="s">
        <v>88</v>
      </c>
      <c r="AY319" s="239" t="s">
        <v>129</v>
      </c>
    </row>
    <row r="320" spans="1:65" s="2" customFormat="1" ht="16.5" customHeight="1">
      <c r="A320" s="41"/>
      <c r="B320" s="42"/>
      <c r="C320" s="209" t="s">
        <v>545</v>
      </c>
      <c r="D320" s="209" t="s">
        <v>131</v>
      </c>
      <c r="E320" s="210" t="s">
        <v>546</v>
      </c>
      <c r="F320" s="211" t="s">
        <v>547</v>
      </c>
      <c r="G320" s="212" t="s">
        <v>134</v>
      </c>
      <c r="H320" s="213">
        <v>33</v>
      </c>
      <c r="I320" s="214"/>
      <c r="J320" s="215">
        <f>ROUND(I320*H320,2)</f>
        <v>0</v>
      </c>
      <c r="K320" s="211" t="s">
        <v>135</v>
      </c>
      <c r="L320" s="47"/>
      <c r="M320" s="216" t="s">
        <v>79</v>
      </c>
      <c r="N320" s="217" t="s">
        <v>51</v>
      </c>
      <c r="O320" s="87"/>
      <c r="P320" s="218">
        <f>O320*H320</f>
        <v>0</v>
      </c>
      <c r="Q320" s="218">
        <v>0</v>
      </c>
      <c r="R320" s="218">
        <f>Q320*H320</f>
        <v>0</v>
      </c>
      <c r="S320" s="218">
        <v>0</v>
      </c>
      <c r="T320" s="219">
        <f>S320*H320</f>
        <v>0</v>
      </c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R320" s="220" t="s">
        <v>275</v>
      </c>
      <c r="AT320" s="220" t="s">
        <v>131</v>
      </c>
      <c r="AU320" s="220" t="s">
        <v>90</v>
      </c>
      <c r="AY320" s="19" t="s">
        <v>129</v>
      </c>
      <c r="BE320" s="221">
        <f>IF(N320="základní",J320,0)</f>
        <v>0</v>
      </c>
      <c r="BF320" s="221">
        <f>IF(N320="snížená",J320,0)</f>
        <v>0</v>
      </c>
      <c r="BG320" s="221">
        <f>IF(N320="zákl. přenesená",J320,0)</f>
        <v>0</v>
      </c>
      <c r="BH320" s="221">
        <f>IF(N320="sníž. přenesená",J320,0)</f>
        <v>0</v>
      </c>
      <c r="BI320" s="221">
        <f>IF(N320="nulová",J320,0)</f>
        <v>0</v>
      </c>
      <c r="BJ320" s="19" t="s">
        <v>88</v>
      </c>
      <c r="BK320" s="221">
        <f>ROUND(I320*H320,2)</f>
        <v>0</v>
      </c>
      <c r="BL320" s="19" t="s">
        <v>275</v>
      </c>
      <c r="BM320" s="220" t="s">
        <v>548</v>
      </c>
    </row>
    <row r="321" spans="1:47" s="2" customFormat="1" ht="12">
      <c r="A321" s="41"/>
      <c r="B321" s="42"/>
      <c r="C321" s="43"/>
      <c r="D321" s="222" t="s">
        <v>138</v>
      </c>
      <c r="E321" s="43"/>
      <c r="F321" s="223" t="s">
        <v>549</v>
      </c>
      <c r="G321" s="43"/>
      <c r="H321" s="43"/>
      <c r="I321" s="224"/>
      <c r="J321" s="43"/>
      <c r="K321" s="43"/>
      <c r="L321" s="47"/>
      <c r="M321" s="225"/>
      <c r="N321" s="226"/>
      <c r="O321" s="87"/>
      <c r="P321" s="87"/>
      <c r="Q321" s="87"/>
      <c r="R321" s="87"/>
      <c r="S321" s="87"/>
      <c r="T321" s="88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T321" s="19" t="s">
        <v>138</v>
      </c>
      <c r="AU321" s="19" t="s">
        <v>90</v>
      </c>
    </row>
    <row r="322" spans="1:47" s="2" customFormat="1" ht="12">
      <c r="A322" s="41"/>
      <c r="B322" s="42"/>
      <c r="C322" s="43"/>
      <c r="D322" s="227" t="s">
        <v>140</v>
      </c>
      <c r="E322" s="43"/>
      <c r="F322" s="228" t="s">
        <v>550</v>
      </c>
      <c r="G322" s="43"/>
      <c r="H322" s="43"/>
      <c r="I322" s="224"/>
      <c r="J322" s="43"/>
      <c r="K322" s="43"/>
      <c r="L322" s="47"/>
      <c r="M322" s="225"/>
      <c r="N322" s="226"/>
      <c r="O322" s="87"/>
      <c r="P322" s="87"/>
      <c r="Q322" s="87"/>
      <c r="R322" s="87"/>
      <c r="S322" s="87"/>
      <c r="T322" s="88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T322" s="19" t="s">
        <v>140</v>
      </c>
      <c r="AU322" s="19" t="s">
        <v>90</v>
      </c>
    </row>
    <row r="323" spans="1:51" s="13" customFormat="1" ht="12">
      <c r="A323" s="13"/>
      <c r="B323" s="229"/>
      <c r="C323" s="230"/>
      <c r="D323" s="227" t="s">
        <v>160</v>
      </c>
      <c r="E323" s="231" t="s">
        <v>79</v>
      </c>
      <c r="F323" s="232" t="s">
        <v>551</v>
      </c>
      <c r="G323" s="230"/>
      <c r="H323" s="233">
        <v>33</v>
      </c>
      <c r="I323" s="234"/>
      <c r="J323" s="230"/>
      <c r="K323" s="230"/>
      <c r="L323" s="235"/>
      <c r="M323" s="236"/>
      <c r="N323" s="237"/>
      <c r="O323" s="237"/>
      <c r="P323" s="237"/>
      <c r="Q323" s="237"/>
      <c r="R323" s="237"/>
      <c r="S323" s="237"/>
      <c r="T323" s="23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9" t="s">
        <v>160</v>
      </c>
      <c r="AU323" s="239" t="s">
        <v>90</v>
      </c>
      <c r="AV323" s="13" t="s">
        <v>90</v>
      </c>
      <c r="AW323" s="13" t="s">
        <v>42</v>
      </c>
      <c r="AX323" s="13" t="s">
        <v>88</v>
      </c>
      <c r="AY323" s="239" t="s">
        <v>129</v>
      </c>
    </row>
    <row r="324" spans="1:65" s="2" customFormat="1" ht="16.5" customHeight="1">
      <c r="A324" s="41"/>
      <c r="B324" s="42"/>
      <c r="C324" s="251" t="s">
        <v>552</v>
      </c>
      <c r="D324" s="251" t="s">
        <v>239</v>
      </c>
      <c r="E324" s="252" t="s">
        <v>553</v>
      </c>
      <c r="F324" s="253" t="s">
        <v>554</v>
      </c>
      <c r="G324" s="254" t="s">
        <v>134</v>
      </c>
      <c r="H324" s="255">
        <v>33</v>
      </c>
      <c r="I324" s="256"/>
      <c r="J324" s="257">
        <f>ROUND(I324*H324,2)</f>
        <v>0</v>
      </c>
      <c r="K324" s="253" t="s">
        <v>79</v>
      </c>
      <c r="L324" s="258"/>
      <c r="M324" s="259" t="s">
        <v>79</v>
      </c>
      <c r="N324" s="260" t="s">
        <v>51</v>
      </c>
      <c r="O324" s="87"/>
      <c r="P324" s="218">
        <f>O324*H324</f>
        <v>0</v>
      </c>
      <c r="Q324" s="218">
        <v>0</v>
      </c>
      <c r="R324" s="218">
        <f>Q324*H324</f>
        <v>0</v>
      </c>
      <c r="S324" s="218">
        <v>0</v>
      </c>
      <c r="T324" s="219">
        <f>S324*H324</f>
        <v>0</v>
      </c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R324" s="220" t="s">
        <v>476</v>
      </c>
      <c r="AT324" s="220" t="s">
        <v>239</v>
      </c>
      <c r="AU324" s="220" t="s">
        <v>90</v>
      </c>
      <c r="AY324" s="19" t="s">
        <v>129</v>
      </c>
      <c r="BE324" s="221">
        <f>IF(N324="základní",J324,0)</f>
        <v>0</v>
      </c>
      <c r="BF324" s="221">
        <f>IF(N324="snížená",J324,0)</f>
        <v>0</v>
      </c>
      <c r="BG324" s="221">
        <f>IF(N324="zákl. přenesená",J324,0)</f>
        <v>0</v>
      </c>
      <c r="BH324" s="221">
        <f>IF(N324="sníž. přenesená",J324,0)</f>
        <v>0</v>
      </c>
      <c r="BI324" s="221">
        <f>IF(N324="nulová",J324,0)</f>
        <v>0</v>
      </c>
      <c r="BJ324" s="19" t="s">
        <v>88</v>
      </c>
      <c r="BK324" s="221">
        <f>ROUND(I324*H324,2)</f>
        <v>0</v>
      </c>
      <c r="BL324" s="19" t="s">
        <v>275</v>
      </c>
      <c r="BM324" s="220" t="s">
        <v>555</v>
      </c>
    </row>
    <row r="325" spans="1:47" s="2" customFormat="1" ht="12">
      <c r="A325" s="41"/>
      <c r="B325" s="42"/>
      <c r="C325" s="43"/>
      <c r="D325" s="227" t="s">
        <v>140</v>
      </c>
      <c r="E325" s="43"/>
      <c r="F325" s="228" t="s">
        <v>356</v>
      </c>
      <c r="G325" s="43"/>
      <c r="H325" s="43"/>
      <c r="I325" s="224"/>
      <c r="J325" s="43"/>
      <c r="K325" s="43"/>
      <c r="L325" s="47"/>
      <c r="M325" s="225"/>
      <c r="N325" s="226"/>
      <c r="O325" s="87"/>
      <c r="P325" s="87"/>
      <c r="Q325" s="87"/>
      <c r="R325" s="87"/>
      <c r="S325" s="87"/>
      <c r="T325" s="88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T325" s="19" t="s">
        <v>140</v>
      </c>
      <c r="AU325" s="19" t="s">
        <v>90</v>
      </c>
    </row>
    <row r="326" spans="1:65" s="2" customFormat="1" ht="24.15" customHeight="1">
      <c r="A326" s="41"/>
      <c r="B326" s="42"/>
      <c r="C326" s="209" t="s">
        <v>556</v>
      </c>
      <c r="D326" s="209" t="s">
        <v>131</v>
      </c>
      <c r="E326" s="210" t="s">
        <v>557</v>
      </c>
      <c r="F326" s="211" t="s">
        <v>558</v>
      </c>
      <c r="G326" s="212" t="s">
        <v>134</v>
      </c>
      <c r="H326" s="213">
        <v>138</v>
      </c>
      <c r="I326" s="214"/>
      <c r="J326" s="215">
        <f>ROUND(I326*H326,2)</f>
        <v>0</v>
      </c>
      <c r="K326" s="211" t="s">
        <v>135</v>
      </c>
      <c r="L326" s="47"/>
      <c r="M326" s="216" t="s">
        <v>79</v>
      </c>
      <c r="N326" s="217" t="s">
        <v>51</v>
      </c>
      <c r="O326" s="87"/>
      <c r="P326" s="218">
        <f>O326*H326</f>
        <v>0</v>
      </c>
      <c r="Q326" s="218">
        <v>0</v>
      </c>
      <c r="R326" s="218">
        <f>Q326*H326</f>
        <v>0</v>
      </c>
      <c r="S326" s="218">
        <v>0</v>
      </c>
      <c r="T326" s="219">
        <f>S326*H326</f>
        <v>0</v>
      </c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R326" s="220" t="s">
        <v>275</v>
      </c>
      <c r="AT326" s="220" t="s">
        <v>131</v>
      </c>
      <c r="AU326" s="220" t="s">
        <v>90</v>
      </c>
      <c r="AY326" s="19" t="s">
        <v>129</v>
      </c>
      <c r="BE326" s="221">
        <f>IF(N326="základní",J326,0)</f>
        <v>0</v>
      </c>
      <c r="BF326" s="221">
        <f>IF(N326="snížená",J326,0)</f>
        <v>0</v>
      </c>
      <c r="BG326" s="221">
        <f>IF(N326="zákl. přenesená",J326,0)</f>
        <v>0</v>
      </c>
      <c r="BH326" s="221">
        <f>IF(N326="sníž. přenesená",J326,0)</f>
        <v>0</v>
      </c>
      <c r="BI326" s="221">
        <f>IF(N326="nulová",J326,0)</f>
        <v>0</v>
      </c>
      <c r="BJ326" s="19" t="s">
        <v>88</v>
      </c>
      <c r="BK326" s="221">
        <f>ROUND(I326*H326,2)</f>
        <v>0</v>
      </c>
      <c r="BL326" s="19" t="s">
        <v>275</v>
      </c>
      <c r="BM326" s="220" t="s">
        <v>559</v>
      </c>
    </row>
    <row r="327" spans="1:47" s="2" customFormat="1" ht="12">
      <c r="A327" s="41"/>
      <c r="B327" s="42"/>
      <c r="C327" s="43"/>
      <c r="D327" s="222" t="s">
        <v>138</v>
      </c>
      <c r="E327" s="43"/>
      <c r="F327" s="223" t="s">
        <v>560</v>
      </c>
      <c r="G327" s="43"/>
      <c r="H327" s="43"/>
      <c r="I327" s="224"/>
      <c r="J327" s="43"/>
      <c r="K327" s="43"/>
      <c r="L327" s="47"/>
      <c r="M327" s="225"/>
      <c r="N327" s="226"/>
      <c r="O327" s="87"/>
      <c r="P327" s="87"/>
      <c r="Q327" s="87"/>
      <c r="R327" s="87"/>
      <c r="S327" s="87"/>
      <c r="T327" s="88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T327" s="19" t="s">
        <v>138</v>
      </c>
      <c r="AU327" s="19" t="s">
        <v>90</v>
      </c>
    </row>
    <row r="328" spans="1:47" s="2" customFormat="1" ht="12">
      <c r="A328" s="41"/>
      <c r="B328" s="42"/>
      <c r="C328" s="43"/>
      <c r="D328" s="227" t="s">
        <v>140</v>
      </c>
      <c r="E328" s="43"/>
      <c r="F328" s="228" t="s">
        <v>561</v>
      </c>
      <c r="G328" s="43"/>
      <c r="H328" s="43"/>
      <c r="I328" s="224"/>
      <c r="J328" s="43"/>
      <c r="K328" s="43"/>
      <c r="L328" s="47"/>
      <c r="M328" s="225"/>
      <c r="N328" s="226"/>
      <c r="O328" s="87"/>
      <c r="P328" s="87"/>
      <c r="Q328" s="87"/>
      <c r="R328" s="87"/>
      <c r="S328" s="87"/>
      <c r="T328" s="88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T328" s="19" t="s">
        <v>140</v>
      </c>
      <c r="AU328" s="19" t="s">
        <v>90</v>
      </c>
    </row>
    <row r="329" spans="1:51" s="13" customFormat="1" ht="12">
      <c r="A329" s="13"/>
      <c r="B329" s="229"/>
      <c r="C329" s="230"/>
      <c r="D329" s="227" t="s">
        <v>160</v>
      </c>
      <c r="E329" s="231" t="s">
        <v>79</v>
      </c>
      <c r="F329" s="232" t="s">
        <v>562</v>
      </c>
      <c r="G329" s="230"/>
      <c r="H329" s="233">
        <v>138</v>
      </c>
      <c r="I329" s="234"/>
      <c r="J329" s="230"/>
      <c r="K329" s="230"/>
      <c r="L329" s="235"/>
      <c r="M329" s="236"/>
      <c r="N329" s="237"/>
      <c r="O329" s="237"/>
      <c r="P329" s="237"/>
      <c r="Q329" s="237"/>
      <c r="R329" s="237"/>
      <c r="S329" s="237"/>
      <c r="T329" s="238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9" t="s">
        <v>160</v>
      </c>
      <c r="AU329" s="239" t="s">
        <v>90</v>
      </c>
      <c r="AV329" s="13" t="s">
        <v>90</v>
      </c>
      <c r="AW329" s="13" t="s">
        <v>42</v>
      </c>
      <c r="AX329" s="13" t="s">
        <v>88</v>
      </c>
      <c r="AY329" s="239" t="s">
        <v>129</v>
      </c>
    </row>
    <row r="330" spans="1:63" s="12" customFormat="1" ht="22.8" customHeight="1">
      <c r="A330" s="12"/>
      <c r="B330" s="193"/>
      <c r="C330" s="194"/>
      <c r="D330" s="195" t="s">
        <v>80</v>
      </c>
      <c r="E330" s="207" t="s">
        <v>563</v>
      </c>
      <c r="F330" s="207" t="s">
        <v>564</v>
      </c>
      <c r="G330" s="194"/>
      <c r="H330" s="194"/>
      <c r="I330" s="197"/>
      <c r="J330" s="208">
        <f>BK330</f>
        <v>0</v>
      </c>
      <c r="K330" s="194"/>
      <c r="L330" s="199"/>
      <c r="M330" s="200"/>
      <c r="N330" s="201"/>
      <c r="O330" s="201"/>
      <c r="P330" s="202">
        <f>SUM(P331:P699)</f>
        <v>0</v>
      </c>
      <c r="Q330" s="201"/>
      <c r="R330" s="202">
        <f>SUM(R331:R699)</f>
        <v>789.96340065</v>
      </c>
      <c r="S330" s="201"/>
      <c r="T330" s="203">
        <f>SUM(T331:T699)</f>
        <v>401.44440000000003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04" t="s">
        <v>146</v>
      </c>
      <c r="AT330" s="205" t="s">
        <v>80</v>
      </c>
      <c r="AU330" s="205" t="s">
        <v>88</v>
      </c>
      <c r="AY330" s="204" t="s">
        <v>129</v>
      </c>
      <c r="BK330" s="206">
        <f>SUM(BK331:BK699)</f>
        <v>0</v>
      </c>
    </row>
    <row r="331" spans="1:65" s="2" customFormat="1" ht="16.5" customHeight="1">
      <c r="A331" s="41"/>
      <c r="B331" s="42"/>
      <c r="C331" s="209" t="s">
        <v>565</v>
      </c>
      <c r="D331" s="209" t="s">
        <v>131</v>
      </c>
      <c r="E331" s="210" t="s">
        <v>566</v>
      </c>
      <c r="F331" s="211" t="s">
        <v>567</v>
      </c>
      <c r="G331" s="212" t="s">
        <v>568</v>
      </c>
      <c r="H331" s="213">
        <v>3.763</v>
      </c>
      <c r="I331" s="214"/>
      <c r="J331" s="215">
        <f>ROUND(I331*H331,2)</f>
        <v>0</v>
      </c>
      <c r="K331" s="211" t="s">
        <v>135</v>
      </c>
      <c r="L331" s="47"/>
      <c r="M331" s="216" t="s">
        <v>79</v>
      </c>
      <c r="N331" s="217" t="s">
        <v>51</v>
      </c>
      <c r="O331" s="87"/>
      <c r="P331" s="218">
        <f>O331*H331</f>
        <v>0</v>
      </c>
      <c r="Q331" s="218">
        <v>0.0088</v>
      </c>
      <c r="R331" s="218">
        <f>Q331*H331</f>
        <v>0.0331144</v>
      </c>
      <c r="S331" s="218">
        <v>0</v>
      </c>
      <c r="T331" s="219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20" t="s">
        <v>275</v>
      </c>
      <c r="AT331" s="220" t="s">
        <v>131</v>
      </c>
      <c r="AU331" s="220" t="s">
        <v>90</v>
      </c>
      <c r="AY331" s="19" t="s">
        <v>129</v>
      </c>
      <c r="BE331" s="221">
        <f>IF(N331="základní",J331,0)</f>
        <v>0</v>
      </c>
      <c r="BF331" s="221">
        <f>IF(N331="snížená",J331,0)</f>
        <v>0</v>
      </c>
      <c r="BG331" s="221">
        <f>IF(N331="zákl. přenesená",J331,0)</f>
        <v>0</v>
      </c>
      <c r="BH331" s="221">
        <f>IF(N331="sníž. přenesená",J331,0)</f>
        <v>0</v>
      </c>
      <c r="BI331" s="221">
        <f>IF(N331="nulová",J331,0)</f>
        <v>0</v>
      </c>
      <c r="BJ331" s="19" t="s">
        <v>88</v>
      </c>
      <c r="BK331" s="221">
        <f>ROUND(I331*H331,2)</f>
        <v>0</v>
      </c>
      <c r="BL331" s="19" t="s">
        <v>275</v>
      </c>
      <c r="BM331" s="220" t="s">
        <v>569</v>
      </c>
    </row>
    <row r="332" spans="1:47" s="2" customFormat="1" ht="12">
      <c r="A332" s="41"/>
      <c r="B332" s="42"/>
      <c r="C332" s="43"/>
      <c r="D332" s="222" t="s">
        <v>138</v>
      </c>
      <c r="E332" s="43"/>
      <c r="F332" s="223" t="s">
        <v>570</v>
      </c>
      <c r="G332" s="43"/>
      <c r="H332" s="43"/>
      <c r="I332" s="224"/>
      <c r="J332" s="43"/>
      <c r="K332" s="43"/>
      <c r="L332" s="47"/>
      <c r="M332" s="225"/>
      <c r="N332" s="226"/>
      <c r="O332" s="87"/>
      <c r="P332" s="87"/>
      <c r="Q332" s="87"/>
      <c r="R332" s="87"/>
      <c r="S332" s="87"/>
      <c r="T332" s="88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T332" s="19" t="s">
        <v>138</v>
      </c>
      <c r="AU332" s="19" t="s">
        <v>90</v>
      </c>
    </row>
    <row r="333" spans="1:47" s="2" customFormat="1" ht="12">
      <c r="A333" s="41"/>
      <c r="B333" s="42"/>
      <c r="C333" s="43"/>
      <c r="D333" s="227" t="s">
        <v>140</v>
      </c>
      <c r="E333" s="43"/>
      <c r="F333" s="228" t="s">
        <v>571</v>
      </c>
      <c r="G333" s="43"/>
      <c r="H333" s="43"/>
      <c r="I333" s="224"/>
      <c r="J333" s="43"/>
      <c r="K333" s="43"/>
      <c r="L333" s="47"/>
      <c r="M333" s="225"/>
      <c r="N333" s="226"/>
      <c r="O333" s="87"/>
      <c r="P333" s="87"/>
      <c r="Q333" s="87"/>
      <c r="R333" s="87"/>
      <c r="S333" s="87"/>
      <c r="T333" s="88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T333" s="19" t="s">
        <v>140</v>
      </c>
      <c r="AU333" s="19" t="s">
        <v>90</v>
      </c>
    </row>
    <row r="334" spans="1:51" s="13" customFormat="1" ht="12">
      <c r="A334" s="13"/>
      <c r="B334" s="229"/>
      <c r="C334" s="230"/>
      <c r="D334" s="227" t="s">
        <v>160</v>
      </c>
      <c r="E334" s="231" t="s">
        <v>79</v>
      </c>
      <c r="F334" s="232" t="s">
        <v>572</v>
      </c>
      <c r="G334" s="230"/>
      <c r="H334" s="233">
        <v>3.763</v>
      </c>
      <c r="I334" s="234"/>
      <c r="J334" s="230"/>
      <c r="K334" s="230"/>
      <c r="L334" s="235"/>
      <c r="M334" s="236"/>
      <c r="N334" s="237"/>
      <c r="O334" s="237"/>
      <c r="P334" s="237"/>
      <c r="Q334" s="237"/>
      <c r="R334" s="237"/>
      <c r="S334" s="237"/>
      <c r="T334" s="23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9" t="s">
        <v>160</v>
      </c>
      <c r="AU334" s="239" t="s">
        <v>90</v>
      </c>
      <c r="AV334" s="13" t="s">
        <v>90</v>
      </c>
      <c r="AW334" s="13" t="s">
        <v>42</v>
      </c>
      <c r="AX334" s="13" t="s">
        <v>88</v>
      </c>
      <c r="AY334" s="239" t="s">
        <v>129</v>
      </c>
    </row>
    <row r="335" spans="1:65" s="2" customFormat="1" ht="33" customHeight="1">
      <c r="A335" s="41"/>
      <c r="B335" s="42"/>
      <c r="C335" s="209" t="s">
        <v>573</v>
      </c>
      <c r="D335" s="209" t="s">
        <v>131</v>
      </c>
      <c r="E335" s="210" t="s">
        <v>574</v>
      </c>
      <c r="F335" s="211" t="s">
        <v>575</v>
      </c>
      <c r="G335" s="212" t="s">
        <v>149</v>
      </c>
      <c r="H335" s="213">
        <v>150</v>
      </c>
      <c r="I335" s="214"/>
      <c r="J335" s="215">
        <f>ROUND(I335*H335,2)</f>
        <v>0</v>
      </c>
      <c r="K335" s="211" t="s">
        <v>135</v>
      </c>
      <c r="L335" s="47"/>
      <c r="M335" s="216" t="s">
        <v>79</v>
      </c>
      <c r="N335" s="217" t="s">
        <v>51</v>
      </c>
      <c r="O335" s="87"/>
      <c r="P335" s="218">
        <f>O335*H335</f>
        <v>0</v>
      </c>
      <c r="Q335" s="218">
        <v>0</v>
      </c>
      <c r="R335" s="218">
        <f>Q335*H335</f>
        <v>0</v>
      </c>
      <c r="S335" s="218">
        <v>0</v>
      </c>
      <c r="T335" s="219">
        <f>S335*H335</f>
        <v>0</v>
      </c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R335" s="220" t="s">
        <v>275</v>
      </c>
      <c r="AT335" s="220" t="s">
        <v>131</v>
      </c>
      <c r="AU335" s="220" t="s">
        <v>90</v>
      </c>
      <c r="AY335" s="19" t="s">
        <v>129</v>
      </c>
      <c r="BE335" s="221">
        <f>IF(N335="základní",J335,0)</f>
        <v>0</v>
      </c>
      <c r="BF335" s="221">
        <f>IF(N335="snížená",J335,0)</f>
        <v>0</v>
      </c>
      <c r="BG335" s="221">
        <f>IF(N335="zákl. přenesená",J335,0)</f>
        <v>0</v>
      </c>
      <c r="BH335" s="221">
        <f>IF(N335="sníž. přenesená",J335,0)</f>
        <v>0</v>
      </c>
      <c r="BI335" s="221">
        <f>IF(N335="nulová",J335,0)</f>
        <v>0</v>
      </c>
      <c r="BJ335" s="19" t="s">
        <v>88</v>
      </c>
      <c r="BK335" s="221">
        <f>ROUND(I335*H335,2)</f>
        <v>0</v>
      </c>
      <c r="BL335" s="19" t="s">
        <v>275</v>
      </c>
      <c r="BM335" s="220" t="s">
        <v>576</v>
      </c>
    </row>
    <row r="336" spans="1:47" s="2" customFormat="1" ht="12">
      <c r="A336" s="41"/>
      <c r="B336" s="42"/>
      <c r="C336" s="43"/>
      <c r="D336" s="222" t="s">
        <v>138</v>
      </c>
      <c r="E336" s="43"/>
      <c r="F336" s="223" t="s">
        <v>577</v>
      </c>
      <c r="G336" s="43"/>
      <c r="H336" s="43"/>
      <c r="I336" s="224"/>
      <c r="J336" s="43"/>
      <c r="K336" s="43"/>
      <c r="L336" s="47"/>
      <c r="M336" s="225"/>
      <c r="N336" s="226"/>
      <c r="O336" s="87"/>
      <c r="P336" s="87"/>
      <c r="Q336" s="87"/>
      <c r="R336" s="87"/>
      <c r="S336" s="87"/>
      <c r="T336" s="88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T336" s="19" t="s">
        <v>138</v>
      </c>
      <c r="AU336" s="19" t="s">
        <v>90</v>
      </c>
    </row>
    <row r="337" spans="1:47" s="2" customFormat="1" ht="12">
      <c r="A337" s="41"/>
      <c r="B337" s="42"/>
      <c r="C337" s="43"/>
      <c r="D337" s="227" t="s">
        <v>140</v>
      </c>
      <c r="E337" s="43"/>
      <c r="F337" s="228" t="s">
        <v>578</v>
      </c>
      <c r="G337" s="43"/>
      <c r="H337" s="43"/>
      <c r="I337" s="224"/>
      <c r="J337" s="43"/>
      <c r="K337" s="43"/>
      <c r="L337" s="47"/>
      <c r="M337" s="225"/>
      <c r="N337" s="226"/>
      <c r="O337" s="87"/>
      <c r="P337" s="87"/>
      <c r="Q337" s="87"/>
      <c r="R337" s="87"/>
      <c r="S337" s="87"/>
      <c r="T337" s="88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T337" s="19" t="s">
        <v>140</v>
      </c>
      <c r="AU337" s="19" t="s">
        <v>90</v>
      </c>
    </row>
    <row r="338" spans="1:65" s="2" customFormat="1" ht="16.5" customHeight="1">
      <c r="A338" s="41"/>
      <c r="B338" s="42"/>
      <c r="C338" s="209" t="s">
        <v>579</v>
      </c>
      <c r="D338" s="209" t="s">
        <v>131</v>
      </c>
      <c r="E338" s="210" t="s">
        <v>580</v>
      </c>
      <c r="F338" s="211" t="s">
        <v>581</v>
      </c>
      <c r="G338" s="212" t="s">
        <v>134</v>
      </c>
      <c r="H338" s="213">
        <v>2</v>
      </c>
      <c r="I338" s="214"/>
      <c r="J338" s="215">
        <f>ROUND(I338*H338,2)</f>
        <v>0</v>
      </c>
      <c r="K338" s="211" t="s">
        <v>135</v>
      </c>
      <c r="L338" s="47"/>
      <c r="M338" s="216" t="s">
        <v>79</v>
      </c>
      <c r="N338" s="217" t="s">
        <v>51</v>
      </c>
      <c r="O338" s="87"/>
      <c r="P338" s="218">
        <f>O338*H338</f>
        <v>0</v>
      </c>
      <c r="Q338" s="218">
        <v>0</v>
      </c>
      <c r="R338" s="218">
        <f>Q338*H338</f>
        <v>0</v>
      </c>
      <c r="S338" s="218">
        <v>0.022</v>
      </c>
      <c r="T338" s="219">
        <f>S338*H338</f>
        <v>0.044</v>
      </c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R338" s="220" t="s">
        <v>275</v>
      </c>
      <c r="AT338" s="220" t="s">
        <v>131</v>
      </c>
      <c r="AU338" s="220" t="s">
        <v>90</v>
      </c>
      <c r="AY338" s="19" t="s">
        <v>129</v>
      </c>
      <c r="BE338" s="221">
        <f>IF(N338="základní",J338,0)</f>
        <v>0</v>
      </c>
      <c r="BF338" s="221">
        <f>IF(N338="snížená",J338,0)</f>
        <v>0</v>
      </c>
      <c r="BG338" s="221">
        <f>IF(N338="zákl. přenesená",J338,0)</f>
        <v>0</v>
      </c>
      <c r="BH338" s="221">
        <f>IF(N338="sníž. přenesená",J338,0)</f>
        <v>0</v>
      </c>
      <c r="BI338" s="221">
        <f>IF(N338="nulová",J338,0)</f>
        <v>0</v>
      </c>
      <c r="BJ338" s="19" t="s">
        <v>88</v>
      </c>
      <c r="BK338" s="221">
        <f>ROUND(I338*H338,2)</f>
        <v>0</v>
      </c>
      <c r="BL338" s="19" t="s">
        <v>275</v>
      </c>
      <c r="BM338" s="220" t="s">
        <v>582</v>
      </c>
    </row>
    <row r="339" spans="1:47" s="2" customFormat="1" ht="12">
      <c r="A339" s="41"/>
      <c r="B339" s="42"/>
      <c r="C339" s="43"/>
      <c r="D339" s="222" t="s">
        <v>138</v>
      </c>
      <c r="E339" s="43"/>
      <c r="F339" s="223" t="s">
        <v>583</v>
      </c>
      <c r="G339" s="43"/>
      <c r="H339" s="43"/>
      <c r="I339" s="224"/>
      <c r="J339" s="43"/>
      <c r="K339" s="43"/>
      <c r="L339" s="47"/>
      <c r="M339" s="225"/>
      <c r="N339" s="226"/>
      <c r="O339" s="87"/>
      <c r="P339" s="87"/>
      <c r="Q339" s="87"/>
      <c r="R339" s="87"/>
      <c r="S339" s="87"/>
      <c r="T339" s="88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T339" s="19" t="s">
        <v>138</v>
      </c>
      <c r="AU339" s="19" t="s">
        <v>90</v>
      </c>
    </row>
    <row r="340" spans="1:47" s="2" customFormat="1" ht="12">
      <c r="A340" s="41"/>
      <c r="B340" s="42"/>
      <c r="C340" s="43"/>
      <c r="D340" s="227" t="s">
        <v>140</v>
      </c>
      <c r="E340" s="43"/>
      <c r="F340" s="228" t="s">
        <v>584</v>
      </c>
      <c r="G340" s="43"/>
      <c r="H340" s="43"/>
      <c r="I340" s="224"/>
      <c r="J340" s="43"/>
      <c r="K340" s="43"/>
      <c r="L340" s="47"/>
      <c r="M340" s="225"/>
      <c r="N340" s="226"/>
      <c r="O340" s="87"/>
      <c r="P340" s="87"/>
      <c r="Q340" s="87"/>
      <c r="R340" s="87"/>
      <c r="S340" s="87"/>
      <c r="T340" s="88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T340" s="19" t="s">
        <v>140</v>
      </c>
      <c r="AU340" s="19" t="s">
        <v>90</v>
      </c>
    </row>
    <row r="341" spans="1:65" s="2" customFormat="1" ht="24.15" customHeight="1">
      <c r="A341" s="41"/>
      <c r="B341" s="42"/>
      <c r="C341" s="209" t="s">
        <v>585</v>
      </c>
      <c r="D341" s="209" t="s">
        <v>131</v>
      </c>
      <c r="E341" s="210" t="s">
        <v>586</v>
      </c>
      <c r="F341" s="211" t="s">
        <v>587</v>
      </c>
      <c r="G341" s="212" t="s">
        <v>190</v>
      </c>
      <c r="H341" s="213">
        <v>1</v>
      </c>
      <c r="I341" s="214"/>
      <c r="J341" s="215">
        <f>ROUND(I341*H341,2)</f>
        <v>0</v>
      </c>
      <c r="K341" s="211" t="s">
        <v>135</v>
      </c>
      <c r="L341" s="47"/>
      <c r="M341" s="216" t="s">
        <v>79</v>
      </c>
      <c r="N341" s="217" t="s">
        <v>51</v>
      </c>
      <c r="O341" s="87"/>
      <c r="P341" s="218">
        <f>O341*H341</f>
        <v>0</v>
      </c>
      <c r="Q341" s="218">
        <v>0</v>
      </c>
      <c r="R341" s="218">
        <f>Q341*H341</f>
        <v>0</v>
      </c>
      <c r="S341" s="218">
        <v>0.011</v>
      </c>
      <c r="T341" s="219">
        <f>S341*H341</f>
        <v>0.011</v>
      </c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R341" s="220" t="s">
        <v>275</v>
      </c>
      <c r="AT341" s="220" t="s">
        <v>131</v>
      </c>
      <c r="AU341" s="220" t="s">
        <v>90</v>
      </c>
      <c r="AY341" s="19" t="s">
        <v>129</v>
      </c>
      <c r="BE341" s="221">
        <f>IF(N341="základní",J341,0)</f>
        <v>0</v>
      </c>
      <c r="BF341" s="221">
        <f>IF(N341="snížená",J341,0)</f>
        <v>0</v>
      </c>
      <c r="BG341" s="221">
        <f>IF(N341="zákl. přenesená",J341,0)</f>
        <v>0</v>
      </c>
      <c r="BH341" s="221">
        <f>IF(N341="sníž. přenesená",J341,0)</f>
        <v>0</v>
      </c>
      <c r="BI341" s="221">
        <f>IF(N341="nulová",J341,0)</f>
        <v>0</v>
      </c>
      <c r="BJ341" s="19" t="s">
        <v>88</v>
      </c>
      <c r="BK341" s="221">
        <f>ROUND(I341*H341,2)</f>
        <v>0</v>
      </c>
      <c r="BL341" s="19" t="s">
        <v>275</v>
      </c>
      <c r="BM341" s="220" t="s">
        <v>588</v>
      </c>
    </row>
    <row r="342" spans="1:47" s="2" customFormat="1" ht="12">
      <c r="A342" s="41"/>
      <c r="B342" s="42"/>
      <c r="C342" s="43"/>
      <c r="D342" s="222" t="s">
        <v>138</v>
      </c>
      <c r="E342" s="43"/>
      <c r="F342" s="223" t="s">
        <v>589</v>
      </c>
      <c r="G342" s="43"/>
      <c r="H342" s="43"/>
      <c r="I342" s="224"/>
      <c r="J342" s="43"/>
      <c r="K342" s="43"/>
      <c r="L342" s="47"/>
      <c r="M342" s="225"/>
      <c r="N342" s="226"/>
      <c r="O342" s="87"/>
      <c r="P342" s="87"/>
      <c r="Q342" s="87"/>
      <c r="R342" s="87"/>
      <c r="S342" s="87"/>
      <c r="T342" s="88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T342" s="19" t="s">
        <v>138</v>
      </c>
      <c r="AU342" s="19" t="s">
        <v>90</v>
      </c>
    </row>
    <row r="343" spans="1:47" s="2" customFormat="1" ht="12">
      <c r="A343" s="41"/>
      <c r="B343" s="42"/>
      <c r="C343" s="43"/>
      <c r="D343" s="227" t="s">
        <v>140</v>
      </c>
      <c r="E343" s="43"/>
      <c r="F343" s="228" t="s">
        <v>590</v>
      </c>
      <c r="G343" s="43"/>
      <c r="H343" s="43"/>
      <c r="I343" s="224"/>
      <c r="J343" s="43"/>
      <c r="K343" s="43"/>
      <c r="L343" s="47"/>
      <c r="M343" s="225"/>
      <c r="N343" s="226"/>
      <c r="O343" s="87"/>
      <c r="P343" s="87"/>
      <c r="Q343" s="87"/>
      <c r="R343" s="87"/>
      <c r="S343" s="87"/>
      <c r="T343" s="88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T343" s="19" t="s">
        <v>140</v>
      </c>
      <c r="AU343" s="19" t="s">
        <v>90</v>
      </c>
    </row>
    <row r="344" spans="1:65" s="2" customFormat="1" ht="16.5" customHeight="1">
      <c r="A344" s="41"/>
      <c r="B344" s="42"/>
      <c r="C344" s="209" t="s">
        <v>591</v>
      </c>
      <c r="D344" s="209" t="s">
        <v>131</v>
      </c>
      <c r="E344" s="210" t="s">
        <v>592</v>
      </c>
      <c r="F344" s="211" t="s">
        <v>593</v>
      </c>
      <c r="G344" s="212" t="s">
        <v>594</v>
      </c>
      <c r="H344" s="213">
        <v>1.017</v>
      </c>
      <c r="I344" s="214"/>
      <c r="J344" s="215">
        <f>ROUND(I344*H344,2)</f>
        <v>0</v>
      </c>
      <c r="K344" s="211" t="s">
        <v>135</v>
      </c>
      <c r="L344" s="47"/>
      <c r="M344" s="216" t="s">
        <v>79</v>
      </c>
      <c r="N344" s="217" t="s">
        <v>51</v>
      </c>
      <c r="O344" s="87"/>
      <c r="P344" s="218">
        <f>O344*H344</f>
        <v>0</v>
      </c>
      <c r="Q344" s="218">
        <v>0</v>
      </c>
      <c r="R344" s="218">
        <f>Q344*H344</f>
        <v>0</v>
      </c>
      <c r="S344" s="218">
        <v>2.2</v>
      </c>
      <c r="T344" s="219">
        <f>S344*H344</f>
        <v>2.2374</v>
      </c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R344" s="220" t="s">
        <v>275</v>
      </c>
      <c r="AT344" s="220" t="s">
        <v>131</v>
      </c>
      <c r="AU344" s="220" t="s">
        <v>90</v>
      </c>
      <c r="AY344" s="19" t="s">
        <v>129</v>
      </c>
      <c r="BE344" s="221">
        <f>IF(N344="základní",J344,0)</f>
        <v>0</v>
      </c>
      <c r="BF344" s="221">
        <f>IF(N344="snížená",J344,0)</f>
        <v>0</v>
      </c>
      <c r="BG344" s="221">
        <f>IF(N344="zákl. přenesená",J344,0)</f>
        <v>0</v>
      </c>
      <c r="BH344" s="221">
        <f>IF(N344="sníž. přenesená",J344,0)</f>
        <v>0</v>
      </c>
      <c r="BI344" s="221">
        <f>IF(N344="nulová",J344,0)</f>
        <v>0</v>
      </c>
      <c r="BJ344" s="19" t="s">
        <v>88</v>
      </c>
      <c r="BK344" s="221">
        <f>ROUND(I344*H344,2)</f>
        <v>0</v>
      </c>
      <c r="BL344" s="19" t="s">
        <v>275</v>
      </c>
      <c r="BM344" s="220" t="s">
        <v>595</v>
      </c>
    </row>
    <row r="345" spans="1:47" s="2" customFormat="1" ht="12">
      <c r="A345" s="41"/>
      <c r="B345" s="42"/>
      <c r="C345" s="43"/>
      <c r="D345" s="222" t="s">
        <v>138</v>
      </c>
      <c r="E345" s="43"/>
      <c r="F345" s="223" t="s">
        <v>596</v>
      </c>
      <c r="G345" s="43"/>
      <c r="H345" s="43"/>
      <c r="I345" s="224"/>
      <c r="J345" s="43"/>
      <c r="K345" s="43"/>
      <c r="L345" s="47"/>
      <c r="M345" s="225"/>
      <c r="N345" s="226"/>
      <c r="O345" s="87"/>
      <c r="P345" s="87"/>
      <c r="Q345" s="87"/>
      <c r="R345" s="87"/>
      <c r="S345" s="87"/>
      <c r="T345" s="88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T345" s="19" t="s">
        <v>138</v>
      </c>
      <c r="AU345" s="19" t="s">
        <v>90</v>
      </c>
    </row>
    <row r="346" spans="1:47" s="2" customFormat="1" ht="12">
      <c r="A346" s="41"/>
      <c r="B346" s="42"/>
      <c r="C346" s="43"/>
      <c r="D346" s="227" t="s">
        <v>140</v>
      </c>
      <c r="E346" s="43"/>
      <c r="F346" s="228" t="s">
        <v>597</v>
      </c>
      <c r="G346" s="43"/>
      <c r="H346" s="43"/>
      <c r="I346" s="224"/>
      <c r="J346" s="43"/>
      <c r="K346" s="43"/>
      <c r="L346" s="47"/>
      <c r="M346" s="225"/>
      <c r="N346" s="226"/>
      <c r="O346" s="87"/>
      <c r="P346" s="87"/>
      <c r="Q346" s="87"/>
      <c r="R346" s="87"/>
      <c r="S346" s="87"/>
      <c r="T346" s="88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T346" s="19" t="s">
        <v>140</v>
      </c>
      <c r="AU346" s="19" t="s">
        <v>90</v>
      </c>
    </row>
    <row r="347" spans="1:51" s="13" customFormat="1" ht="12">
      <c r="A347" s="13"/>
      <c r="B347" s="229"/>
      <c r="C347" s="230"/>
      <c r="D347" s="227" t="s">
        <v>160</v>
      </c>
      <c r="E347" s="231" t="s">
        <v>79</v>
      </c>
      <c r="F347" s="232" t="s">
        <v>598</v>
      </c>
      <c r="G347" s="230"/>
      <c r="H347" s="233">
        <v>1.017</v>
      </c>
      <c r="I347" s="234"/>
      <c r="J347" s="230"/>
      <c r="K347" s="230"/>
      <c r="L347" s="235"/>
      <c r="M347" s="236"/>
      <c r="N347" s="237"/>
      <c r="O347" s="237"/>
      <c r="P347" s="237"/>
      <c r="Q347" s="237"/>
      <c r="R347" s="237"/>
      <c r="S347" s="237"/>
      <c r="T347" s="23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9" t="s">
        <v>160</v>
      </c>
      <c r="AU347" s="239" t="s">
        <v>90</v>
      </c>
      <c r="AV347" s="13" t="s">
        <v>90</v>
      </c>
      <c r="AW347" s="13" t="s">
        <v>42</v>
      </c>
      <c r="AX347" s="13" t="s">
        <v>88</v>
      </c>
      <c r="AY347" s="239" t="s">
        <v>129</v>
      </c>
    </row>
    <row r="348" spans="1:65" s="2" customFormat="1" ht="24.15" customHeight="1">
      <c r="A348" s="41"/>
      <c r="B348" s="42"/>
      <c r="C348" s="209" t="s">
        <v>599</v>
      </c>
      <c r="D348" s="209" t="s">
        <v>131</v>
      </c>
      <c r="E348" s="210" t="s">
        <v>600</v>
      </c>
      <c r="F348" s="211" t="s">
        <v>601</v>
      </c>
      <c r="G348" s="212" t="s">
        <v>134</v>
      </c>
      <c r="H348" s="213">
        <v>11</v>
      </c>
      <c r="I348" s="214"/>
      <c r="J348" s="215">
        <f>ROUND(I348*H348,2)</f>
        <v>0</v>
      </c>
      <c r="K348" s="211" t="s">
        <v>135</v>
      </c>
      <c r="L348" s="47"/>
      <c r="M348" s="216" t="s">
        <v>79</v>
      </c>
      <c r="N348" s="217" t="s">
        <v>51</v>
      </c>
      <c r="O348" s="87"/>
      <c r="P348" s="218">
        <f>O348*H348</f>
        <v>0</v>
      </c>
      <c r="Q348" s="218">
        <v>0</v>
      </c>
      <c r="R348" s="218">
        <f>Q348*H348</f>
        <v>0</v>
      </c>
      <c r="S348" s="218">
        <v>0</v>
      </c>
      <c r="T348" s="219">
        <f>S348*H348</f>
        <v>0</v>
      </c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R348" s="220" t="s">
        <v>275</v>
      </c>
      <c r="AT348" s="220" t="s">
        <v>131</v>
      </c>
      <c r="AU348" s="220" t="s">
        <v>90</v>
      </c>
      <c r="AY348" s="19" t="s">
        <v>129</v>
      </c>
      <c r="BE348" s="221">
        <f>IF(N348="základní",J348,0)</f>
        <v>0</v>
      </c>
      <c r="BF348" s="221">
        <f>IF(N348="snížená",J348,0)</f>
        <v>0</v>
      </c>
      <c r="BG348" s="221">
        <f>IF(N348="zákl. přenesená",J348,0)</f>
        <v>0</v>
      </c>
      <c r="BH348" s="221">
        <f>IF(N348="sníž. přenesená",J348,0)</f>
        <v>0</v>
      </c>
      <c r="BI348" s="221">
        <f>IF(N348="nulová",J348,0)</f>
        <v>0</v>
      </c>
      <c r="BJ348" s="19" t="s">
        <v>88</v>
      </c>
      <c r="BK348" s="221">
        <f>ROUND(I348*H348,2)</f>
        <v>0</v>
      </c>
      <c r="BL348" s="19" t="s">
        <v>275</v>
      </c>
      <c r="BM348" s="220" t="s">
        <v>602</v>
      </c>
    </row>
    <row r="349" spans="1:47" s="2" customFormat="1" ht="12">
      <c r="A349" s="41"/>
      <c r="B349" s="42"/>
      <c r="C349" s="43"/>
      <c r="D349" s="222" t="s">
        <v>138</v>
      </c>
      <c r="E349" s="43"/>
      <c r="F349" s="223" t="s">
        <v>603</v>
      </c>
      <c r="G349" s="43"/>
      <c r="H349" s="43"/>
      <c r="I349" s="224"/>
      <c r="J349" s="43"/>
      <c r="K349" s="43"/>
      <c r="L349" s="47"/>
      <c r="M349" s="225"/>
      <c r="N349" s="226"/>
      <c r="O349" s="87"/>
      <c r="P349" s="87"/>
      <c r="Q349" s="87"/>
      <c r="R349" s="87"/>
      <c r="S349" s="87"/>
      <c r="T349" s="88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T349" s="19" t="s">
        <v>138</v>
      </c>
      <c r="AU349" s="19" t="s">
        <v>90</v>
      </c>
    </row>
    <row r="350" spans="1:47" s="2" customFormat="1" ht="12">
      <c r="A350" s="41"/>
      <c r="B350" s="42"/>
      <c r="C350" s="43"/>
      <c r="D350" s="227" t="s">
        <v>140</v>
      </c>
      <c r="E350" s="43"/>
      <c r="F350" s="228" t="s">
        <v>604</v>
      </c>
      <c r="G350" s="43"/>
      <c r="H350" s="43"/>
      <c r="I350" s="224"/>
      <c r="J350" s="43"/>
      <c r="K350" s="43"/>
      <c r="L350" s="47"/>
      <c r="M350" s="225"/>
      <c r="N350" s="226"/>
      <c r="O350" s="87"/>
      <c r="P350" s="87"/>
      <c r="Q350" s="87"/>
      <c r="R350" s="87"/>
      <c r="S350" s="87"/>
      <c r="T350" s="88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T350" s="19" t="s">
        <v>140</v>
      </c>
      <c r="AU350" s="19" t="s">
        <v>90</v>
      </c>
    </row>
    <row r="351" spans="1:65" s="2" customFormat="1" ht="24.15" customHeight="1">
      <c r="A351" s="41"/>
      <c r="B351" s="42"/>
      <c r="C351" s="209" t="s">
        <v>605</v>
      </c>
      <c r="D351" s="209" t="s">
        <v>131</v>
      </c>
      <c r="E351" s="210" t="s">
        <v>606</v>
      </c>
      <c r="F351" s="211" t="s">
        <v>607</v>
      </c>
      <c r="G351" s="212" t="s">
        <v>134</v>
      </c>
      <c r="H351" s="213">
        <v>11</v>
      </c>
      <c r="I351" s="214"/>
      <c r="J351" s="215">
        <f>ROUND(I351*H351,2)</f>
        <v>0</v>
      </c>
      <c r="K351" s="211" t="s">
        <v>135</v>
      </c>
      <c r="L351" s="47"/>
      <c r="M351" s="216" t="s">
        <v>79</v>
      </c>
      <c r="N351" s="217" t="s">
        <v>51</v>
      </c>
      <c r="O351" s="87"/>
      <c r="P351" s="218">
        <f>O351*H351</f>
        <v>0</v>
      </c>
      <c r="Q351" s="218">
        <v>0</v>
      </c>
      <c r="R351" s="218">
        <f>Q351*H351</f>
        <v>0</v>
      </c>
      <c r="S351" s="218">
        <v>0</v>
      </c>
      <c r="T351" s="219">
        <f>S351*H351</f>
        <v>0</v>
      </c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R351" s="220" t="s">
        <v>275</v>
      </c>
      <c r="AT351" s="220" t="s">
        <v>131</v>
      </c>
      <c r="AU351" s="220" t="s">
        <v>90</v>
      </c>
      <c r="AY351" s="19" t="s">
        <v>129</v>
      </c>
      <c r="BE351" s="221">
        <f>IF(N351="základní",J351,0)</f>
        <v>0</v>
      </c>
      <c r="BF351" s="221">
        <f>IF(N351="snížená",J351,0)</f>
        <v>0</v>
      </c>
      <c r="BG351" s="221">
        <f>IF(N351="zákl. přenesená",J351,0)</f>
        <v>0</v>
      </c>
      <c r="BH351" s="221">
        <f>IF(N351="sníž. přenesená",J351,0)</f>
        <v>0</v>
      </c>
      <c r="BI351" s="221">
        <f>IF(N351="nulová",J351,0)</f>
        <v>0</v>
      </c>
      <c r="BJ351" s="19" t="s">
        <v>88</v>
      </c>
      <c r="BK351" s="221">
        <f>ROUND(I351*H351,2)</f>
        <v>0</v>
      </c>
      <c r="BL351" s="19" t="s">
        <v>275</v>
      </c>
      <c r="BM351" s="220" t="s">
        <v>608</v>
      </c>
    </row>
    <row r="352" spans="1:47" s="2" customFormat="1" ht="12">
      <c r="A352" s="41"/>
      <c r="B352" s="42"/>
      <c r="C352" s="43"/>
      <c r="D352" s="222" t="s">
        <v>138</v>
      </c>
      <c r="E352" s="43"/>
      <c r="F352" s="223" t="s">
        <v>609</v>
      </c>
      <c r="G352" s="43"/>
      <c r="H352" s="43"/>
      <c r="I352" s="224"/>
      <c r="J352" s="43"/>
      <c r="K352" s="43"/>
      <c r="L352" s="47"/>
      <c r="M352" s="225"/>
      <c r="N352" s="226"/>
      <c r="O352" s="87"/>
      <c r="P352" s="87"/>
      <c r="Q352" s="87"/>
      <c r="R352" s="87"/>
      <c r="S352" s="87"/>
      <c r="T352" s="88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T352" s="19" t="s">
        <v>138</v>
      </c>
      <c r="AU352" s="19" t="s">
        <v>90</v>
      </c>
    </row>
    <row r="353" spans="1:47" s="2" customFormat="1" ht="12">
      <c r="A353" s="41"/>
      <c r="B353" s="42"/>
      <c r="C353" s="43"/>
      <c r="D353" s="227" t="s">
        <v>140</v>
      </c>
      <c r="E353" s="43"/>
      <c r="F353" s="228" t="s">
        <v>610</v>
      </c>
      <c r="G353" s="43"/>
      <c r="H353" s="43"/>
      <c r="I353" s="224"/>
      <c r="J353" s="43"/>
      <c r="K353" s="43"/>
      <c r="L353" s="47"/>
      <c r="M353" s="225"/>
      <c r="N353" s="226"/>
      <c r="O353" s="87"/>
      <c r="P353" s="87"/>
      <c r="Q353" s="87"/>
      <c r="R353" s="87"/>
      <c r="S353" s="87"/>
      <c r="T353" s="88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T353" s="19" t="s">
        <v>140</v>
      </c>
      <c r="AU353" s="19" t="s">
        <v>90</v>
      </c>
    </row>
    <row r="354" spans="1:65" s="2" customFormat="1" ht="24.15" customHeight="1">
      <c r="A354" s="41"/>
      <c r="B354" s="42"/>
      <c r="C354" s="209" t="s">
        <v>611</v>
      </c>
      <c r="D354" s="209" t="s">
        <v>131</v>
      </c>
      <c r="E354" s="210" t="s">
        <v>612</v>
      </c>
      <c r="F354" s="211" t="s">
        <v>613</v>
      </c>
      <c r="G354" s="212" t="s">
        <v>190</v>
      </c>
      <c r="H354" s="213">
        <v>106</v>
      </c>
      <c r="I354" s="214"/>
      <c r="J354" s="215">
        <f>ROUND(I354*H354,2)</f>
        <v>0</v>
      </c>
      <c r="K354" s="211" t="s">
        <v>135</v>
      </c>
      <c r="L354" s="47"/>
      <c r="M354" s="216" t="s">
        <v>79</v>
      </c>
      <c r="N354" s="217" t="s">
        <v>51</v>
      </c>
      <c r="O354" s="87"/>
      <c r="P354" s="218">
        <f>O354*H354</f>
        <v>0</v>
      </c>
      <c r="Q354" s="218">
        <v>0.00273</v>
      </c>
      <c r="R354" s="218">
        <f>Q354*H354</f>
        <v>0.28937999999999997</v>
      </c>
      <c r="S354" s="218">
        <v>0</v>
      </c>
      <c r="T354" s="219">
        <f>S354*H354</f>
        <v>0</v>
      </c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R354" s="220" t="s">
        <v>275</v>
      </c>
      <c r="AT354" s="220" t="s">
        <v>131</v>
      </c>
      <c r="AU354" s="220" t="s">
        <v>90</v>
      </c>
      <c r="AY354" s="19" t="s">
        <v>129</v>
      </c>
      <c r="BE354" s="221">
        <f>IF(N354="základní",J354,0)</f>
        <v>0</v>
      </c>
      <c r="BF354" s="221">
        <f>IF(N354="snížená",J354,0)</f>
        <v>0</v>
      </c>
      <c r="BG354" s="221">
        <f>IF(N354="zákl. přenesená",J354,0)</f>
        <v>0</v>
      </c>
      <c r="BH354" s="221">
        <f>IF(N354="sníž. přenesená",J354,0)</f>
        <v>0</v>
      </c>
      <c r="BI354" s="221">
        <f>IF(N354="nulová",J354,0)</f>
        <v>0</v>
      </c>
      <c r="BJ354" s="19" t="s">
        <v>88</v>
      </c>
      <c r="BK354" s="221">
        <f>ROUND(I354*H354,2)</f>
        <v>0</v>
      </c>
      <c r="BL354" s="19" t="s">
        <v>275</v>
      </c>
      <c r="BM354" s="220" t="s">
        <v>614</v>
      </c>
    </row>
    <row r="355" spans="1:47" s="2" customFormat="1" ht="12">
      <c r="A355" s="41"/>
      <c r="B355" s="42"/>
      <c r="C355" s="43"/>
      <c r="D355" s="222" t="s">
        <v>138</v>
      </c>
      <c r="E355" s="43"/>
      <c r="F355" s="223" t="s">
        <v>615</v>
      </c>
      <c r="G355" s="43"/>
      <c r="H355" s="43"/>
      <c r="I355" s="224"/>
      <c r="J355" s="43"/>
      <c r="K355" s="43"/>
      <c r="L355" s="47"/>
      <c r="M355" s="225"/>
      <c r="N355" s="226"/>
      <c r="O355" s="87"/>
      <c r="P355" s="87"/>
      <c r="Q355" s="87"/>
      <c r="R355" s="87"/>
      <c r="S355" s="87"/>
      <c r="T355" s="88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T355" s="19" t="s">
        <v>138</v>
      </c>
      <c r="AU355" s="19" t="s">
        <v>90</v>
      </c>
    </row>
    <row r="356" spans="1:47" s="2" customFormat="1" ht="12">
      <c r="A356" s="41"/>
      <c r="B356" s="42"/>
      <c r="C356" s="43"/>
      <c r="D356" s="227" t="s">
        <v>140</v>
      </c>
      <c r="E356" s="43"/>
      <c r="F356" s="228" t="s">
        <v>616</v>
      </c>
      <c r="G356" s="43"/>
      <c r="H356" s="43"/>
      <c r="I356" s="224"/>
      <c r="J356" s="43"/>
      <c r="K356" s="43"/>
      <c r="L356" s="47"/>
      <c r="M356" s="225"/>
      <c r="N356" s="226"/>
      <c r="O356" s="87"/>
      <c r="P356" s="87"/>
      <c r="Q356" s="87"/>
      <c r="R356" s="87"/>
      <c r="S356" s="87"/>
      <c r="T356" s="88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T356" s="19" t="s">
        <v>140</v>
      </c>
      <c r="AU356" s="19" t="s">
        <v>90</v>
      </c>
    </row>
    <row r="357" spans="1:65" s="2" customFormat="1" ht="16.5" customHeight="1">
      <c r="A357" s="41"/>
      <c r="B357" s="42"/>
      <c r="C357" s="251" t="s">
        <v>617</v>
      </c>
      <c r="D357" s="251" t="s">
        <v>239</v>
      </c>
      <c r="E357" s="252" t="s">
        <v>618</v>
      </c>
      <c r="F357" s="253" t="s">
        <v>619</v>
      </c>
      <c r="G357" s="254" t="s">
        <v>190</v>
      </c>
      <c r="H357" s="255">
        <v>132</v>
      </c>
      <c r="I357" s="256"/>
      <c r="J357" s="257">
        <f>ROUND(I357*H357,2)</f>
        <v>0</v>
      </c>
      <c r="K357" s="253" t="s">
        <v>79</v>
      </c>
      <c r="L357" s="258"/>
      <c r="M357" s="259" t="s">
        <v>79</v>
      </c>
      <c r="N357" s="260" t="s">
        <v>51</v>
      </c>
      <c r="O357" s="87"/>
      <c r="P357" s="218">
        <f>O357*H357</f>
        <v>0</v>
      </c>
      <c r="Q357" s="218">
        <v>0</v>
      </c>
      <c r="R357" s="218">
        <f>Q357*H357</f>
        <v>0</v>
      </c>
      <c r="S357" s="218">
        <v>0</v>
      </c>
      <c r="T357" s="219">
        <f>S357*H357</f>
        <v>0</v>
      </c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R357" s="220" t="s">
        <v>242</v>
      </c>
      <c r="AT357" s="220" t="s">
        <v>239</v>
      </c>
      <c r="AU357" s="220" t="s">
        <v>90</v>
      </c>
      <c r="AY357" s="19" t="s">
        <v>129</v>
      </c>
      <c r="BE357" s="221">
        <f>IF(N357="základní",J357,0)</f>
        <v>0</v>
      </c>
      <c r="BF357" s="221">
        <f>IF(N357="snížená",J357,0)</f>
        <v>0</v>
      </c>
      <c r="BG357" s="221">
        <f>IF(N357="zákl. přenesená",J357,0)</f>
        <v>0</v>
      </c>
      <c r="BH357" s="221">
        <f>IF(N357="sníž. přenesená",J357,0)</f>
        <v>0</v>
      </c>
      <c r="BI357" s="221">
        <f>IF(N357="nulová",J357,0)</f>
        <v>0</v>
      </c>
      <c r="BJ357" s="19" t="s">
        <v>88</v>
      </c>
      <c r="BK357" s="221">
        <f>ROUND(I357*H357,2)</f>
        <v>0</v>
      </c>
      <c r="BL357" s="19" t="s">
        <v>242</v>
      </c>
      <c r="BM357" s="220" t="s">
        <v>620</v>
      </c>
    </row>
    <row r="358" spans="1:47" s="2" customFormat="1" ht="12">
      <c r="A358" s="41"/>
      <c r="B358" s="42"/>
      <c r="C358" s="43"/>
      <c r="D358" s="227" t="s">
        <v>140</v>
      </c>
      <c r="E358" s="43"/>
      <c r="F358" s="228" t="s">
        <v>621</v>
      </c>
      <c r="G358" s="43"/>
      <c r="H358" s="43"/>
      <c r="I358" s="224"/>
      <c r="J358" s="43"/>
      <c r="K358" s="43"/>
      <c r="L358" s="47"/>
      <c r="M358" s="225"/>
      <c r="N358" s="226"/>
      <c r="O358" s="87"/>
      <c r="P358" s="87"/>
      <c r="Q358" s="87"/>
      <c r="R358" s="87"/>
      <c r="S358" s="87"/>
      <c r="T358" s="88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T358" s="19" t="s">
        <v>140</v>
      </c>
      <c r="AU358" s="19" t="s">
        <v>90</v>
      </c>
    </row>
    <row r="359" spans="1:51" s="13" customFormat="1" ht="12">
      <c r="A359" s="13"/>
      <c r="B359" s="229"/>
      <c r="C359" s="230"/>
      <c r="D359" s="227" t="s">
        <v>160</v>
      </c>
      <c r="E359" s="231" t="s">
        <v>79</v>
      </c>
      <c r="F359" s="232" t="s">
        <v>622</v>
      </c>
      <c r="G359" s="230"/>
      <c r="H359" s="233">
        <v>132</v>
      </c>
      <c r="I359" s="234"/>
      <c r="J359" s="230"/>
      <c r="K359" s="230"/>
      <c r="L359" s="235"/>
      <c r="M359" s="236"/>
      <c r="N359" s="237"/>
      <c r="O359" s="237"/>
      <c r="P359" s="237"/>
      <c r="Q359" s="237"/>
      <c r="R359" s="237"/>
      <c r="S359" s="237"/>
      <c r="T359" s="238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9" t="s">
        <v>160</v>
      </c>
      <c r="AU359" s="239" t="s">
        <v>90</v>
      </c>
      <c r="AV359" s="13" t="s">
        <v>90</v>
      </c>
      <c r="AW359" s="13" t="s">
        <v>42</v>
      </c>
      <c r="AX359" s="13" t="s">
        <v>88</v>
      </c>
      <c r="AY359" s="239" t="s">
        <v>129</v>
      </c>
    </row>
    <row r="360" spans="1:65" s="2" customFormat="1" ht="16.5" customHeight="1">
      <c r="A360" s="41"/>
      <c r="B360" s="42"/>
      <c r="C360" s="251" t="s">
        <v>623</v>
      </c>
      <c r="D360" s="251" t="s">
        <v>239</v>
      </c>
      <c r="E360" s="252" t="s">
        <v>624</v>
      </c>
      <c r="F360" s="253" t="s">
        <v>625</v>
      </c>
      <c r="G360" s="254" t="s">
        <v>134</v>
      </c>
      <c r="H360" s="255">
        <v>11</v>
      </c>
      <c r="I360" s="256"/>
      <c r="J360" s="257">
        <f>ROUND(I360*H360,2)</f>
        <v>0</v>
      </c>
      <c r="K360" s="253" t="s">
        <v>79</v>
      </c>
      <c r="L360" s="258"/>
      <c r="M360" s="259" t="s">
        <v>79</v>
      </c>
      <c r="N360" s="260" t="s">
        <v>51</v>
      </c>
      <c r="O360" s="87"/>
      <c r="P360" s="218">
        <f>O360*H360</f>
        <v>0</v>
      </c>
      <c r="Q360" s="218">
        <v>0</v>
      </c>
      <c r="R360" s="218">
        <f>Q360*H360</f>
        <v>0</v>
      </c>
      <c r="S360" s="218">
        <v>0</v>
      </c>
      <c r="T360" s="219">
        <f>S360*H360</f>
        <v>0</v>
      </c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R360" s="220" t="s">
        <v>242</v>
      </c>
      <c r="AT360" s="220" t="s">
        <v>239</v>
      </c>
      <c r="AU360" s="220" t="s">
        <v>90</v>
      </c>
      <c r="AY360" s="19" t="s">
        <v>129</v>
      </c>
      <c r="BE360" s="221">
        <f>IF(N360="základní",J360,0)</f>
        <v>0</v>
      </c>
      <c r="BF360" s="221">
        <f>IF(N360="snížená",J360,0)</f>
        <v>0</v>
      </c>
      <c r="BG360" s="221">
        <f>IF(N360="zákl. přenesená",J360,0)</f>
        <v>0</v>
      </c>
      <c r="BH360" s="221">
        <f>IF(N360="sníž. přenesená",J360,0)</f>
        <v>0</v>
      </c>
      <c r="BI360" s="221">
        <f>IF(N360="nulová",J360,0)</f>
        <v>0</v>
      </c>
      <c r="BJ360" s="19" t="s">
        <v>88</v>
      </c>
      <c r="BK360" s="221">
        <f>ROUND(I360*H360,2)</f>
        <v>0</v>
      </c>
      <c r="BL360" s="19" t="s">
        <v>242</v>
      </c>
      <c r="BM360" s="220" t="s">
        <v>626</v>
      </c>
    </row>
    <row r="361" spans="1:47" s="2" customFormat="1" ht="12">
      <c r="A361" s="41"/>
      <c r="B361" s="42"/>
      <c r="C361" s="43"/>
      <c r="D361" s="227" t="s">
        <v>140</v>
      </c>
      <c r="E361" s="43"/>
      <c r="F361" s="228" t="s">
        <v>627</v>
      </c>
      <c r="G361" s="43"/>
      <c r="H361" s="43"/>
      <c r="I361" s="224"/>
      <c r="J361" s="43"/>
      <c r="K361" s="43"/>
      <c r="L361" s="47"/>
      <c r="M361" s="225"/>
      <c r="N361" s="226"/>
      <c r="O361" s="87"/>
      <c r="P361" s="87"/>
      <c r="Q361" s="87"/>
      <c r="R361" s="87"/>
      <c r="S361" s="87"/>
      <c r="T361" s="88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T361" s="19" t="s">
        <v>140</v>
      </c>
      <c r="AU361" s="19" t="s">
        <v>90</v>
      </c>
    </row>
    <row r="362" spans="1:65" s="2" customFormat="1" ht="33" customHeight="1">
      <c r="A362" s="41"/>
      <c r="B362" s="42"/>
      <c r="C362" s="209" t="s">
        <v>628</v>
      </c>
      <c r="D362" s="209" t="s">
        <v>131</v>
      </c>
      <c r="E362" s="210" t="s">
        <v>629</v>
      </c>
      <c r="F362" s="211" t="s">
        <v>630</v>
      </c>
      <c r="G362" s="212" t="s">
        <v>594</v>
      </c>
      <c r="H362" s="213">
        <v>48.649</v>
      </c>
      <c r="I362" s="214"/>
      <c r="J362" s="215">
        <f>ROUND(I362*H362,2)</f>
        <v>0</v>
      </c>
      <c r="K362" s="211" t="s">
        <v>135</v>
      </c>
      <c r="L362" s="47"/>
      <c r="M362" s="216" t="s">
        <v>79</v>
      </c>
      <c r="N362" s="217" t="s">
        <v>51</v>
      </c>
      <c r="O362" s="87"/>
      <c r="P362" s="218">
        <f>O362*H362</f>
        <v>0</v>
      </c>
      <c r="Q362" s="218">
        <v>0</v>
      </c>
      <c r="R362" s="218">
        <f>Q362*H362</f>
        <v>0</v>
      </c>
      <c r="S362" s="218">
        <v>0</v>
      </c>
      <c r="T362" s="219">
        <f>S362*H362</f>
        <v>0</v>
      </c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R362" s="220" t="s">
        <v>275</v>
      </c>
      <c r="AT362" s="220" t="s">
        <v>131</v>
      </c>
      <c r="AU362" s="220" t="s">
        <v>90</v>
      </c>
      <c r="AY362" s="19" t="s">
        <v>129</v>
      </c>
      <c r="BE362" s="221">
        <f>IF(N362="základní",J362,0)</f>
        <v>0</v>
      </c>
      <c r="BF362" s="221">
        <f>IF(N362="snížená",J362,0)</f>
        <v>0</v>
      </c>
      <c r="BG362" s="221">
        <f>IF(N362="zákl. přenesená",J362,0)</f>
        <v>0</v>
      </c>
      <c r="BH362" s="221">
        <f>IF(N362="sníž. přenesená",J362,0)</f>
        <v>0</v>
      </c>
      <c r="BI362" s="221">
        <f>IF(N362="nulová",J362,0)</f>
        <v>0</v>
      </c>
      <c r="BJ362" s="19" t="s">
        <v>88</v>
      </c>
      <c r="BK362" s="221">
        <f>ROUND(I362*H362,2)</f>
        <v>0</v>
      </c>
      <c r="BL362" s="19" t="s">
        <v>275</v>
      </c>
      <c r="BM362" s="220" t="s">
        <v>631</v>
      </c>
    </row>
    <row r="363" spans="1:47" s="2" customFormat="1" ht="12">
      <c r="A363" s="41"/>
      <c r="B363" s="42"/>
      <c r="C363" s="43"/>
      <c r="D363" s="222" t="s">
        <v>138</v>
      </c>
      <c r="E363" s="43"/>
      <c r="F363" s="223" t="s">
        <v>632</v>
      </c>
      <c r="G363" s="43"/>
      <c r="H363" s="43"/>
      <c r="I363" s="224"/>
      <c r="J363" s="43"/>
      <c r="K363" s="43"/>
      <c r="L363" s="47"/>
      <c r="M363" s="225"/>
      <c r="N363" s="226"/>
      <c r="O363" s="87"/>
      <c r="P363" s="87"/>
      <c r="Q363" s="87"/>
      <c r="R363" s="87"/>
      <c r="S363" s="87"/>
      <c r="T363" s="88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T363" s="19" t="s">
        <v>138</v>
      </c>
      <c r="AU363" s="19" t="s">
        <v>90</v>
      </c>
    </row>
    <row r="364" spans="1:47" s="2" customFormat="1" ht="12">
      <c r="A364" s="41"/>
      <c r="B364" s="42"/>
      <c r="C364" s="43"/>
      <c r="D364" s="227" t="s">
        <v>140</v>
      </c>
      <c r="E364" s="43"/>
      <c r="F364" s="228" t="s">
        <v>633</v>
      </c>
      <c r="G364" s="43"/>
      <c r="H364" s="43"/>
      <c r="I364" s="224"/>
      <c r="J364" s="43"/>
      <c r="K364" s="43"/>
      <c r="L364" s="47"/>
      <c r="M364" s="225"/>
      <c r="N364" s="226"/>
      <c r="O364" s="87"/>
      <c r="P364" s="87"/>
      <c r="Q364" s="87"/>
      <c r="R364" s="87"/>
      <c r="S364" s="87"/>
      <c r="T364" s="88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T364" s="19" t="s">
        <v>140</v>
      </c>
      <c r="AU364" s="19" t="s">
        <v>90</v>
      </c>
    </row>
    <row r="365" spans="1:51" s="13" customFormat="1" ht="12">
      <c r="A365" s="13"/>
      <c r="B365" s="229"/>
      <c r="C365" s="230"/>
      <c r="D365" s="227" t="s">
        <v>160</v>
      </c>
      <c r="E365" s="231" t="s">
        <v>79</v>
      </c>
      <c r="F365" s="232" t="s">
        <v>634</v>
      </c>
      <c r="G365" s="230"/>
      <c r="H365" s="233">
        <v>12</v>
      </c>
      <c r="I365" s="234"/>
      <c r="J365" s="230"/>
      <c r="K365" s="230"/>
      <c r="L365" s="235"/>
      <c r="M365" s="236"/>
      <c r="N365" s="237"/>
      <c r="O365" s="237"/>
      <c r="P365" s="237"/>
      <c r="Q365" s="237"/>
      <c r="R365" s="237"/>
      <c r="S365" s="237"/>
      <c r="T365" s="238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9" t="s">
        <v>160</v>
      </c>
      <c r="AU365" s="239" t="s">
        <v>90</v>
      </c>
      <c r="AV365" s="13" t="s">
        <v>90</v>
      </c>
      <c r="AW365" s="13" t="s">
        <v>42</v>
      </c>
      <c r="AX365" s="13" t="s">
        <v>81</v>
      </c>
      <c r="AY365" s="239" t="s">
        <v>129</v>
      </c>
    </row>
    <row r="366" spans="1:51" s="13" customFormat="1" ht="12">
      <c r="A366" s="13"/>
      <c r="B366" s="229"/>
      <c r="C366" s="230"/>
      <c r="D366" s="227" t="s">
        <v>160</v>
      </c>
      <c r="E366" s="231" t="s">
        <v>79</v>
      </c>
      <c r="F366" s="232" t="s">
        <v>635</v>
      </c>
      <c r="G366" s="230"/>
      <c r="H366" s="233">
        <v>5.022</v>
      </c>
      <c r="I366" s="234"/>
      <c r="J366" s="230"/>
      <c r="K366" s="230"/>
      <c r="L366" s="235"/>
      <c r="M366" s="236"/>
      <c r="N366" s="237"/>
      <c r="O366" s="237"/>
      <c r="P366" s="237"/>
      <c r="Q366" s="237"/>
      <c r="R366" s="237"/>
      <c r="S366" s="237"/>
      <c r="T366" s="238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9" t="s">
        <v>160</v>
      </c>
      <c r="AU366" s="239" t="s">
        <v>90</v>
      </c>
      <c r="AV366" s="13" t="s">
        <v>90</v>
      </c>
      <c r="AW366" s="13" t="s">
        <v>42</v>
      </c>
      <c r="AX366" s="13" t="s">
        <v>81</v>
      </c>
      <c r="AY366" s="239" t="s">
        <v>129</v>
      </c>
    </row>
    <row r="367" spans="1:51" s="13" customFormat="1" ht="12">
      <c r="A367" s="13"/>
      <c r="B367" s="229"/>
      <c r="C367" s="230"/>
      <c r="D367" s="227" t="s">
        <v>160</v>
      </c>
      <c r="E367" s="231" t="s">
        <v>79</v>
      </c>
      <c r="F367" s="232" t="s">
        <v>636</v>
      </c>
      <c r="G367" s="230"/>
      <c r="H367" s="233">
        <v>0.875</v>
      </c>
      <c r="I367" s="234"/>
      <c r="J367" s="230"/>
      <c r="K367" s="230"/>
      <c r="L367" s="235"/>
      <c r="M367" s="236"/>
      <c r="N367" s="237"/>
      <c r="O367" s="237"/>
      <c r="P367" s="237"/>
      <c r="Q367" s="237"/>
      <c r="R367" s="237"/>
      <c r="S367" s="237"/>
      <c r="T367" s="238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9" t="s">
        <v>160</v>
      </c>
      <c r="AU367" s="239" t="s">
        <v>90</v>
      </c>
      <c r="AV367" s="13" t="s">
        <v>90</v>
      </c>
      <c r="AW367" s="13" t="s">
        <v>42</v>
      </c>
      <c r="AX367" s="13" t="s">
        <v>81</v>
      </c>
      <c r="AY367" s="239" t="s">
        <v>129</v>
      </c>
    </row>
    <row r="368" spans="1:51" s="13" customFormat="1" ht="12">
      <c r="A368" s="13"/>
      <c r="B368" s="229"/>
      <c r="C368" s="230"/>
      <c r="D368" s="227" t="s">
        <v>160</v>
      </c>
      <c r="E368" s="231" t="s">
        <v>79</v>
      </c>
      <c r="F368" s="232" t="s">
        <v>637</v>
      </c>
      <c r="G368" s="230"/>
      <c r="H368" s="233">
        <v>50.4</v>
      </c>
      <c r="I368" s="234"/>
      <c r="J368" s="230"/>
      <c r="K368" s="230"/>
      <c r="L368" s="235"/>
      <c r="M368" s="236"/>
      <c r="N368" s="237"/>
      <c r="O368" s="237"/>
      <c r="P368" s="237"/>
      <c r="Q368" s="237"/>
      <c r="R368" s="237"/>
      <c r="S368" s="237"/>
      <c r="T368" s="238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9" t="s">
        <v>160</v>
      </c>
      <c r="AU368" s="239" t="s">
        <v>90</v>
      </c>
      <c r="AV368" s="13" t="s">
        <v>90</v>
      </c>
      <c r="AW368" s="13" t="s">
        <v>42</v>
      </c>
      <c r="AX368" s="13" t="s">
        <v>81</v>
      </c>
      <c r="AY368" s="239" t="s">
        <v>129</v>
      </c>
    </row>
    <row r="369" spans="1:51" s="13" customFormat="1" ht="12">
      <c r="A369" s="13"/>
      <c r="B369" s="229"/>
      <c r="C369" s="230"/>
      <c r="D369" s="227" t="s">
        <v>160</v>
      </c>
      <c r="E369" s="231" t="s">
        <v>79</v>
      </c>
      <c r="F369" s="232" t="s">
        <v>638</v>
      </c>
      <c r="G369" s="230"/>
      <c r="H369" s="233">
        <v>29</v>
      </c>
      <c r="I369" s="234"/>
      <c r="J369" s="230"/>
      <c r="K369" s="230"/>
      <c r="L369" s="235"/>
      <c r="M369" s="236"/>
      <c r="N369" s="237"/>
      <c r="O369" s="237"/>
      <c r="P369" s="237"/>
      <c r="Q369" s="237"/>
      <c r="R369" s="237"/>
      <c r="S369" s="237"/>
      <c r="T369" s="238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9" t="s">
        <v>160</v>
      </c>
      <c r="AU369" s="239" t="s">
        <v>90</v>
      </c>
      <c r="AV369" s="13" t="s">
        <v>90</v>
      </c>
      <c r="AW369" s="13" t="s">
        <v>42</v>
      </c>
      <c r="AX369" s="13" t="s">
        <v>81</v>
      </c>
      <c r="AY369" s="239" t="s">
        <v>129</v>
      </c>
    </row>
    <row r="370" spans="1:51" s="14" customFormat="1" ht="12">
      <c r="A370" s="14"/>
      <c r="B370" s="240"/>
      <c r="C370" s="241"/>
      <c r="D370" s="227" t="s">
        <v>160</v>
      </c>
      <c r="E370" s="242" t="s">
        <v>79</v>
      </c>
      <c r="F370" s="243" t="s">
        <v>214</v>
      </c>
      <c r="G370" s="241"/>
      <c r="H370" s="244">
        <v>97.297</v>
      </c>
      <c r="I370" s="245"/>
      <c r="J370" s="241"/>
      <c r="K370" s="241"/>
      <c r="L370" s="246"/>
      <c r="M370" s="247"/>
      <c r="N370" s="248"/>
      <c r="O370" s="248"/>
      <c r="P370" s="248"/>
      <c r="Q370" s="248"/>
      <c r="R370" s="248"/>
      <c r="S370" s="248"/>
      <c r="T370" s="249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0" t="s">
        <v>160</v>
      </c>
      <c r="AU370" s="250" t="s">
        <v>90</v>
      </c>
      <c r="AV370" s="14" t="s">
        <v>136</v>
      </c>
      <c r="AW370" s="14" t="s">
        <v>42</v>
      </c>
      <c r="AX370" s="14" t="s">
        <v>81</v>
      </c>
      <c r="AY370" s="250" t="s">
        <v>129</v>
      </c>
    </row>
    <row r="371" spans="1:51" s="13" customFormat="1" ht="12">
      <c r="A371" s="13"/>
      <c r="B371" s="229"/>
      <c r="C371" s="230"/>
      <c r="D371" s="227" t="s">
        <v>160</v>
      </c>
      <c r="E371" s="231" t="s">
        <v>79</v>
      </c>
      <c r="F371" s="232" t="s">
        <v>639</v>
      </c>
      <c r="G371" s="230"/>
      <c r="H371" s="233">
        <v>48.649</v>
      </c>
      <c r="I371" s="234"/>
      <c r="J371" s="230"/>
      <c r="K371" s="230"/>
      <c r="L371" s="235"/>
      <c r="M371" s="236"/>
      <c r="N371" s="237"/>
      <c r="O371" s="237"/>
      <c r="P371" s="237"/>
      <c r="Q371" s="237"/>
      <c r="R371" s="237"/>
      <c r="S371" s="237"/>
      <c r="T371" s="238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9" t="s">
        <v>160</v>
      </c>
      <c r="AU371" s="239" t="s">
        <v>90</v>
      </c>
      <c r="AV371" s="13" t="s">
        <v>90</v>
      </c>
      <c r="AW371" s="13" t="s">
        <v>42</v>
      </c>
      <c r="AX371" s="13" t="s">
        <v>81</v>
      </c>
      <c r="AY371" s="239" t="s">
        <v>129</v>
      </c>
    </row>
    <row r="372" spans="1:51" s="14" customFormat="1" ht="12">
      <c r="A372" s="14"/>
      <c r="B372" s="240"/>
      <c r="C372" s="241"/>
      <c r="D372" s="227" t="s">
        <v>160</v>
      </c>
      <c r="E372" s="242" t="s">
        <v>79</v>
      </c>
      <c r="F372" s="243" t="s">
        <v>214</v>
      </c>
      <c r="G372" s="241"/>
      <c r="H372" s="244">
        <v>48.649</v>
      </c>
      <c r="I372" s="245"/>
      <c r="J372" s="241"/>
      <c r="K372" s="241"/>
      <c r="L372" s="246"/>
      <c r="M372" s="247"/>
      <c r="N372" s="248"/>
      <c r="O372" s="248"/>
      <c r="P372" s="248"/>
      <c r="Q372" s="248"/>
      <c r="R372" s="248"/>
      <c r="S372" s="248"/>
      <c r="T372" s="249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0" t="s">
        <v>160</v>
      </c>
      <c r="AU372" s="250" t="s">
        <v>90</v>
      </c>
      <c r="AV372" s="14" t="s">
        <v>136</v>
      </c>
      <c r="AW372" s="14" t="s">
        <v>42</v>
      </c>
      <c r="AX372" s="14" t="s">
        <v>88</v>
      </c>
      <c r="AY372" s="250" t="s">
        <v>129</v>
      </c>
    </row>
    <row r="373" spans="1:65" s="2" customFormat="1" ht="33" customHeight="1">
      <c r="A373" s="41"/>
      <c r="B373" s="42"/>
      <c r="C373" s="209" t="s">
        <v>640</v>
      </c>
      <c r="D373" s="209" t="s">
        <v>131</v>
      </c>
      <c r="E373" s="210" t="s">
        <v>641</v>
      </c>
      <c r="F373" s="211" t="s">
        <v>642</v>
      </c>
      <c r="G373" s="212" t="s">
        <v>594</v>
      </c>
      <c r="H373" s="213">
        <v>48.649</v>
      </c>
      <c r="I373" s="214"/>
      <c r="J373" s="215">
        <f>ROUND(I373*H373,2)</f>
        <v>0</v>
      </c>
      <c r="K373" s="211" t="s">
        <v>135</v>
      </c>
      <c r="L373" s="47"/>
      <c r="M373" s="216" t="s">
        <v>79</v>
      </c>
      <c r="N373" s="217" t="s">
        <v>51</v>
      </c>
      <c r="O373" s="87"/>
      <c r="P373" s="218">
        <f>O373*H373</f>
        <v>0</v>
      </c>
      <c r="Q373" s="218">
        <v>0</v>
      </c>
      <c r="R373" s="218">
        <f>Q373*H373</f>
        <v>0</v>
      </c>
      <c r="S373" s="218">
        <v>0</v>
      </c>
      <c r="T373" s="219">
        <f>S373*H373</f>
        <v>0</v>
      </c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R373" s="220" t="s">
        <v>275</v>
      </c>
      <c r="AT373" s="220" t="s">
        <v>131</v>
      </c>
      <c r="AU373" s="220" t="s">
        <v>90</v>
      </c>
      <c r="AY373" s="19" t="s">
        <v>129</v>
      </c>
      <c r="BE373" s="221">
        <f>IF(N373="základní",J373,0)</f>
        <v>0</v>
      </c>
      <c r="BF373" s="221">
        <f>IF(N373="snížená",J373,0)</f>
        <v>0</v>
      </c>
      <c r="BG373" s="221">
        <f>IF(N373="zákl. přenesená",J373,0)</f>
        <v>0</v>
      </c>
      <c r="BH373" s="221">
        <f>IF(N373="sníž. přenesená",J373,0)</f>
        <v>0</v>
      </c>
      <c r="BI373" s="221">
        <f>IF(N373="nulová",J373,0)</f>
        <v>0</v>
      </c>
      <c r="BJ373" s="19" t="s">
        <v>88</v>
      </c>
      <c r="BK373" s="221">
        <f>ROUND(I373*H373,2)</f>
        <v>0</v>
      </c>
      <c r="BL373" s="19" t="s">
        <v>275</v>
      </c>
      <c r="BM373" s="220" t="s">
        <v>643</v>
      </c>
    </row>
    <row r="374" spans="1:47" s="2" customFormat="1" ht="12">
      <c r="A374" s="41"/>
      <c r="B374" s="42"/>
      <c r="C374" s="43"/>
      <c r="D374" s="222" t="s">
        <v>138</v>
      </c>
      <c r="E374" s="43"/>
      <c r="F374" s="223" t="s">
        <v>644</v>
      </c>
      <c r="G374" s="43"/>
      <c r="H374" s="43"/>
      <c r="I374" s="224"/>
      <c r="J374" s="43"/>
      <c r="K374" s="43"/>
      <c r="L374" s="47"/>
      <c r="M374" s="225"/>
      <c r="N374" s="226"/>
      <c r="O374" s="87"/>
      <c r="P374" s="87"/>
      <c r="Q374" s="87"/>
      <c r="R374" s="87"/>
      <c r="S374" s="87"/>
      <c r="T374" s="88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T374" s="19" t="s">
        <v>138</v>
      </c>
      <c r="AU374" s="19" t="s">
        <v>90</v>
      </c>
    </row>
    <row r="375" spans="1:47" s="2" customFormat="1" ht="12">
      <c r="A375" s="41"/>
      <c r="B375" s="42"/>
      <c r="C375" s="43"/>
      <c r="D375" s="227" t="s">
        <v>140</v>
      </c>
      <c r="E375" s="43"/>
      <c r="F375" s="228" t="s">
        <v>633</v>
      </c>
      <c r="G375" s="43"/>
      <c r="H375" s="43"/>
      <c r="I375" s="224"/>
      <c r="J375" s="43"/>
      <c r="K375" s="43"/>
      <c r="L375" s="47"/>
      <c r="M375" s="225"/>
      <c r="N375" s="226"/>
      <c r="O375" s="87"/>
      <c r="P375" s="87"/>
      <c r="Q375" s="87"/>
      <c r="R375" s="87"/>
      <c r="S375" s="87"/>
      <c r="T375" s="88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T375" s="19" t="s">
        <v>140</v>
      </c>
      <c r="AU375" s="19" t="s">
        <v>90</v>
      </c>
    </row>
    <row r="376" spans="1:51" s="13" customFormat="1" ht="12">
      <c r="A376" s="13"/>
      <c r="B376" s="229"/>
      <c r="C376" s="230"/>
      <c r="D376" s="227" t="s">
        <v>160</v>
      </c>
      <c r="E376" s="231" t="s">
        <v>79</v>
      </c>
      <c r="F376" s="232" t="s">
        <v>639</v>
      </c>
      <c r="G376" s="230"/>
      <c r="H376" s="233">
        <v>48.649</v>
      </c>
      <c r="I376" s="234"/>
      <c r="J376" s="230"/>
      <c r="K376" s="230"/>
      <c r="L376" s="235"/>
      <c r="M376" s="236"/>
      <c r="N376" s="237"/>
      <c r="O376" s="237"/>
      <c r="P376" s="237"/>
      <c r="Q376" s="237"/>
      <c r="R376" s="237"/>
      <c r="S376" s="237"/>
      <c r="T376" s="238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9" t="s">
        <v>160</v>
      </c>
      <c r="AU376" s="239" t="s">
        <v>90</v>
      </c>
      <c r="AV376" s="13" t="s">
        <v>90</v>
      </c>
      <c r="AW376" s="13" t="s">
        <v>42</v>
      </c>
      <c r="AX376" s="13" t="s">
        <v>81</v>
      </c>
      <c r="AY376" s="239" t="s">
        <v>129</v>
      </c>
    </row>
    <row r="377" spans="1:51" s="14" customFormat="1" ht="12">
      <c r="A377" s="14"/>
      <c r="B377" s="240"/>
      <c r="C377" s="241"/>
      <c r="D377" s="227" t="s">
        <v>160</v>
      </c>
      <c r="E377" s="242" t="s">
        <v>79</v>
      </c>
      <c r="F377" s="243" t="s">
        <v>214</v>
      </c>
      <c r="G377" s="241"/>
      <c r="H377" s="244">
        <v>48.649</v>
      </c>
      <c r="I377" s="245"/>
      <c r="J377" s="241"/>
      <c r="K377" s="241"/>
      <c r="L377" s="246"/>
      <c r="M377" s="247"/>
      <c r="N377" s="248"/>
      <c r="O377" s="248"/>
      <c r="P377" s="248"/>
      <c r="Q377" s="248"/>
      <c r="R377" s="248"/>
      <c r="S377" s="248"/>
      <c r="T377" s="249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0" t="s">
        <v>160</v>
      </c>
      <c r="AU377" s="250" t="s">
        <v>90</v>
      </c>
      <c r="AV377" s="14" t="s">
        <v>136</v>
      </c>
      <c r="AW377" s="14" t="s">
        <v>42</v>
      </c>
      <c r="AX377" s="14" t="s">
        <v>88</v>
      </c>
      <c r="AY377" s="250" t="s">
        <v>129</v>
      </c>
    </row>
    <row r="378" spans="1:65" s="2" customFormat="1" ht="24.15" customHeight="1">
      <c r="A378" s="41"/>
      <c r="B378" s="42"/>
      <c r="C378" s="209" t="s">
        <v>645</v>
      </c>
      <c r="D378" s="209" t="s">
        <v>131</v>
      </c>
      <c r="E378" s="210" t="s">
        <v>646</v>
      </c>
      <c r="F378" s="211" t="s">
        <v>647</v>
      </c>
      <c r="G378" s="212" t="s">
        <v>594</v>
      </c>
      <c r="H378" s="213">
        <v>42.349</v>
      </c>
      <c r="I378" s="214"/>
      <c r="J378" s="215">
        <f>ROUND(I378*H378,2)</f>
        <v>0</v>
      </c>
      <c r="K378" s="211" t="s">
        <v>135</v>
      </c>
      <c r="L378" s="47"/>
      <c r="M378" s="216" t="s">
        <v>79</v>
      </c>
      <c r="N378" s="217" t="s">
        <v>51</v>
      </c>
      <c r="O378" s="87"/>
      <c r="P378" s="218">
        <f>O378*H378</f>
        <v>0</v>
      </c>
      <c r="Q378" s="218">
        <v>0</v>
      </c>
      <c r="R378" s="218">
        <f>Q378*H378</f>
        <v>0</v>
      </c>
      <c r="S378" s="218">
        <v>0</v>
      </c>
      <c r="T378" s="219">
        <f>S378*H378</f>
        <v>0</v>
      </c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R378" s="220" t="s">
        <v>275</v>
      </c>
      <c r="AT378" s="220" t="s">
        <v>131</v>
      </c>
      <c r="AU378" s="220" t="s">
        <v>90</v>
      </c>
      <c r="AY378" s="19" t="s">
        <v>129</v>
      </c>
      <c r="BE378" s="221">
        <f>IF(N378="základní",J378,0)</f>
        <v>0</v>
      </c>
      <c r="BF378" s="221">
        <f>IF(N378="snížená",J378,0)</f>
        <v>0</v>
      </c>
      <c r="BG378" s="221">
        <f>IF(N378="zákl. přenesená",J378,0)</f>
        <v>0</v>
      </c>
      <c r="BH378" s="221">
        <f>IF(N378="sníž. přenesená",J378,0)</f>
        <v>0</v>
      </c>
      <c r="BI378" s="221">
        <f>IF(N378="nulová",J378,0)</f>
        <v>0</v>
      </c>
      <c r="BJ378" s="19" t="s">
        <v>88</v>
      </c>
      <c r="BK378" s="221">
        <f>ROUND(I378*H378,2)</f>
        <v>0</v>
      </c>
      <c r="BL378" s="19" t="s">
        <v>275</v>
      </c>
      <c r="BM378" s="220" t="s">
        <v>648</v>
      </c>
    </row>
    <row r="379" spans="1:47" s="2" customFormat="1" ht="12">
      <c r="A379" s="41"/>
      <c r="B379" s="42"/>
      <c r="C379" s="43"/>
      <c r="D379" s="222" t="s">
        <v>138</v>
      </c>
      <c r="E379" s="43"/>
      <c r="F379" s="223" t="s">
        <v>649</v>
      </c>
      <c r="G379" s="43"/>
      <c r="H379" s="43"/>
      <c r="I379" s="224"/>
      <c r="J379" s="43"/>
      <c r="K379" s="43"/>
      <c r="L379" s="47"/>
      <c r="M379" s="225"/>
      <c r="N379" s="226"/>
      <c r="O379" s="87"/>
      <c r="P379" s="87"/>
      <c r="Q379" s="87"/>
      <c r="R379" s="87"/>
      <c r="S379" s="87"/>
      <c r="T379" s="88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T379" s="19" t="s">
        <v>138</v>
      </c>
      <c r="AU379" s="19" t="s">
        <v>90</v>
      </c>
    </row>
    <row r="380" spans="1:47" s="2" customFormat="1" ht="12">
      <c r="A380" s="41"/>
      <c r="B380" s="42"/>
      <c r="C380" s="43"/>
      <c r="D380" s="227" t="s">
        <v>140</v>
      </c>
      <c r="E380" s="43"/>
      <c r="F380" s="228" t="s">
        <v>650</v>
      </c>
      <c r="G380" s="43"/>
      <c r="H380" s="43"/>
      <c r="I380" s="224"/>
      <c r="J380" s="43"/>
      <c r="K380" s="43"/>
      <c r="L380" s="47"/>
      <c r="M380" s="225"/>
      <c r="N380" s="226"/>
      <c r="O380" s="87"/>
      <c r="P380" s="87"/>
      <c r="Q380" s="87"/>
      <c r="R380" s="87"/>
      <c r="S380" s="87"/>
      <c r="T380" s="88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T380" s="19" t="s">
        <v>140</v>
      </c>
      <c r="AU380" s="19" t="s">
        <v>90</v>
      </c>
    </row>
    <row r="381" spans="1:51" s="13" customFormat="1" ht="12">
      <c r="A381" s="13"/>
      <c r="B381" s="229"/>
      <c r="C381" s="230"/>
      <c r="D381" s="227" t="s">
        <v>160</v>
      </c>
      <c r="E381" s="231" t="s">
        <v>79</v>
      </c>
      <c r="F381" s="232" t="s">
        <v>634</v>
      </c>
      <c r="G381" s="230"/>
      <c r="H381" s="233">
        <v>12</v>
      </c>
      <c r="I381" s="234"/>
      <c r="J381" s="230"/>
      <c r="K381" s="230"/>
      <c r="L381" s="235"/>
      <c r="M381" s="236"/>
      <c r="N381" s="237"/>
      <c r="O381" s="237"/>
      <c r="P381" s="237"/>
      <c r="Q381" s="237"/>
      <c r="R381" s="237"/>
      <c r="S381" s="237"/>
      <c r="T381" s="238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9" t="s">
        <v>160</v>
      </c>
      <c r="AU381" s="239" t="s">
        <v>90</v>
      </c>
      <c r="AV381" s="13" t="s">
        <v>90</v>
      </c>
      <c r="AW381" s="13" t="s">
        <v>42</v>
      </c>
      <c r="AX381" s="13" t="s">
        <v>81</v>
      </c>
      <c r="AY381" s="239" t="s">
        <v>129</v>
      </c>
    </row>
    <row r="382" spans="1:51" s="13" customFormat="1" ht="12">
      <c r="A382" s="13"/>
      <c r="B382" s="229"/>
      <c r="C382" s="230"/>
      <c r="D382" s="227" t="s">
        <v>160</v>
      </c>
      <c r="E382" s="231" t="s">
        <v>79</v>
      </c>
      <c r="F382" s="232" t="s">
        <v>651</v>
      </c>
      <c r="G382" s="230"/>
      <c r="H382" s="233">
        <v>37.8</v>
      </c>
      <c r="I382" s="234"/>
      <c r="J382" s="230"/>
      <c r="K382" s="230"/>
      <c r="L382" s="235"/>
      <c r="M382" s="236"/>
      <c r="N382" s="237"/>
      <c r="O382" s="237"/>
      <c r="P382" s="237"/>
      <c r="Q382" s="237"/>
      <c r="R382" s="237"/>
      <c r="S382" s="237"/>
      <c r="T382" s="238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9" t="s">
        <v>160</v>
      </c>
      <c r="AU382" s="239" t="s">
        <v>90</v>
      </c>
      <c r="AV382" s="13" t="s">
        <v>90</v>
      </c>
      <c r="AW382" s="13" t="s">
        <v>42</v>
      </c>
      <c r="AX382" s="13" t="s">
        <v>81</v>
      </c>
      <c r="AY382" s="239" t="s">
        <v>129</v>
      </c>
    </row>
    <row r="383" spans="1:51" s="13" customFormat="1" ht="12">
      <c r="A383" s="13"/>
      <c r="B383" s="229"/>
      <c r="C383" s="230"/>
      <c r="D383" s="227" t="s">
        <v>160</v>
      </c>
      <c r="E383" s="231" t="s">
        <v>79</v>
      </c>
      <c r="F383" s="232" t="s">
        <v>635</v>
      </c>
      <c r="G383" s="230"/>
      <c r="H383" s="233">
        <v>5.022</v>
      </c>
      <c r="I383" s="234"/>
      <c r="J383" s="230"/>
      <c r="K383" s="230"/>
      <c r="L383" s="235"/>
      <c r="M383" s="236"/>
      <c r="N383" s="237"/>
      <c r="O383" s="237"/>
      <c r="P383" s="237"/>
      <c r="Q383" s="237"/>
      <c r="R383" s="237"/>
      <c r="S383" s="237"/>
      <c r="T383" s="238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9" t="s">
        <v>160</v>
      </c>
      <c r="AU383" s="239" t="s">
        <v>90</v>
      </c>
      <c r="AV383" s="13" t="s">
        <v>90</v>
      </c>
      <c r="AW383" s="13" t="s">
        <v>42</v>
      </c>
      <c r="AX383" s="13" t="s">
        <v>81</v>
      </c>
      <c r="AY383" s="239" t="s">
        <v>129</v>
      </c>
    </row>
    <row r="384" spans="1:51" s="13" customFormat="1" ht="12">
      <c r="A384" s="13"/>
      <c r="B384" s="229"/>
      <c r="C384" s="230"/>
      <c r="D384" s="227" t="s">
        <v>160</v>
      </c>
      <c r="E384" s="231" t="s">
        <v>79</v>
      </c>
      <c r="F384" s="232" t="s">
        <v>636</v>
      </c>
      <c r="G384" s="230"/>
      <c r="H384" s="233">
        <v>0.875</v>
      </c>
      <c r="I384" s="234"/>
      <c r="J384" s="230"/>
      <c r="K384" s="230"/>
      <c r="L384" s="235"/>
      <c r="M384" s="236"/>
      <c r="N384" s="237"/>
      <c r="O384" s="237"/>
      <c r="P384" s="237"/>
      <c r="Q384" s="237"/>
      <c r="R384" s="237"/>
      <c r="S384" s="237"/>
      <c r="T384" s="238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9" t="s">
        <v>160</v>
      </c>
      <c r="AU384" s="239" t="s">
        <v>90</v>
      </c>
      <c r="AV384" s="13" t="s">
        <v>90</v>
      </c>
      <c r="AW384" s="13" t="s">
        <v>42</v>
      </c>
      <c r="AX384" s="13" t="s">
        <v>81</v>
      </c>
      <c r="AY384" s="239" t="s">
        <v>129</v>
      </c>
    </row>
    <row r="385" spans="1:51" s="13" customFormat="1" ht="12">
      <c r="A385" s="13"/>
      <c r="B385" s="229"/>
      <c r="C385" s="230"/>
      <c r="D385" s="227" t="s">
        <v>160</v>
      </c>
      <c r="E385" s="231" t="s">
        <v>79</v>
      </c>
      <c r="F385" s="232" t="s">
        <v>638</v>
      </c>
      <c r="G385" s="230"/>
      <c r="H385" s="233">
        <v>29</v>
      </c>
      <c r="I385" s="234"/>
      <c r="J385" s="230"/>
      <c r="K385" s="230"/>
      <c r="L385" s="235"/>
      <c r="M385" s="236"/>
      <c r="N385" s="237"/>
      <c r="O385" s="237"/>
      <c r="P385" s="237"/>
      <c r="Q385" s="237"/>
      <c r="R385" s="237"/>
      <c r="S385" s="237"/>
      <c r="T385" s="238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9" t="s">
        <v>160</v>
      </c>
      <c r="AU385" s="239" t="s">
        <v>90</v>
      </c>
      <c r="AV385" s="13" t="s">
        <v>90</v>
      </c>
      <c r="AW385" s="13" t="s">
        <v>42</v>
      </c>
      <c r="AX385" s="13" t="s">
        <v>81</v>
      </c>
      <c r="AY385" s="239" t="s">
        <v>129</v>
      </c>
    </row>
    <row r="386" spans="1:51" s="14" customFormat="1" ht="12">
      <c r="A386" s="14"/>
      <c r="B386" s="240"/>
      <c r="C386" s="241"/>
      <c r="D386" s="227" t="s">
        <v>160</v>
      </c>
      <c r="E386" s="242" t="s">
        <v>79</v>
      </c>
      <c r="F386" s="243" t="s">
        <v>214</v>
      </c>
      <c r="G386" s="241"/>
      <c r="H386" s="244">
        <v>84.697</v>
      </c>
      <c r="I386" s="245"/>
      <c r="J386" s="241"/>
      <c r="K386" s="241"/>
      <c r="L386" s="246"/>
      <c r="M386" s="247"/>
      <c r="N386" s="248"/>
      <c r="O386" s="248"/>
      <c r="P386" s="248"/>
      <c r="Q386" s="248"/>
      <c r="R386" s="248"/>
      <c r="S386" s="248"/>
      <c r="T386" s="249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0" t="s">
        <v>160</v>
      </c>
      <c r="AU386" s="250" t="s">
        <v>90</v>
      </c>
      <c r="AV386" s="14" t="s">
        <v>136</v>
      </c>
      <c r="AW386" s="14" t="s">
        <v>42</v>
      </c>
      <c r="AX386" s="14" t="s">
        <v>81</v>
      </c>
      <c r="AY386" s="250" t="s">
        <v>129</v>
      </c>
    </row>
    <row r="387" spans="1:51" s="13" customFormat="1" ht="12">
      <c r="A387" s="13"/>
      <c r="B387" s="229"/>
      <c r="C387" s="230"/>
      <c r="D387" s="227" t="s">
        <v>160</v>
      </c>
      <c r="E387" s="231" t="s">
        <v>79</v>
      </c>
      <c r="F387" s="232" t="s">
        <v>652</v>
      </c>
      <c r="G387" s="230"/>
      <c r="H387" s="233">
        <v>42.349</v>
      </c>
      <c r="I387" s="234"/>
      <c r="J387" s="230"/>
      <c r="K387" s="230"/>
      <c r="L387" s="235"/>
      <c r="M387" s="236"/>
      <c r="N387" s="237"/>
      <c r="O387" s="237"/>
      <c r="P387" s="237"/>
      <c r="Q387" s="237"/>
      <c r="R387" s="237"/>
      <c r="S387" s="237"/>
      <c r="T387" s="238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9" t="s">
        <v>160</v>
      </c>
      <c r="AU387" s="239" t="s">
        <v>90</v>
      </c>
      <c r="AV387" s="13" t="s">
        <v>90</v>
      </c>
      <c r="AW387" s="13" t="s">
        <v>42</v>
      </c>
      <c r="AX387" s="13" t="s">
        <v>81</v>
      </c>
      <c r="AY387" s="239" t="s">
        <v>129</v>
      </c>
    </row>
    <row r="388" spans="1:51" s="14" customFormat="1" ht="12">
      <c r="A388" s="14"/>
      <c r="B388" s="240"/>
      <c r="C388" s="241"/>
      <c r="D388" s="227" t="s">
        <v>160</v>
      </c>
      <c r="E388" s="242" t="s">
        <v>79</v>
      </c>
      <c r="F388" s="243" t="s">
        <v>214</v>
      </c>
      <c r="G388" s="241"/>
      <c r="H388" s="244">
        <v>42.349</v>
      </c>
      <c r="I388" s="245"/>
      <c r="J388" s="241"/>
      <c r="K388" s="241"/>
      <c r="L388" s="246"/>
      <c r="M388" s="247"/>
      <c r="N388" s="248"/>
      <c r="O388" s="248"/>
      <c r="P388" s="248"/>
      <c r="Q388" s="248"/>
      <c r="R388" s="248"/>
      <c r="S388" s="248"/>
      <c r="T388" s="249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0" t="s">
        <v>160</v>
      </c>
      <c r="AU388" s="250" t="s">
        <v>90</v>
      </c>
      <c r="AV388" s="14" t="s">
        <v>136</v>
      </c>
      <c r="AW388" s="14" t="s">
        <v>42</v>
      </c>
      <c r="AX388" s="14" t="s">
        <v>88</v>
      </c>
      <c r="AY388" s="250" t="s">
        <v>129</v>
      </c>
    </row>
    <row r="389" spans="1:65" s="2" customFormat="1" ht="24.15" customHeight="1">
      <c r="A389" s="41"/>
      <c r="B389" s="42"/>
      <c r="C389" s="209" t="s">
        <v>653</v>
      </c>
      <c r="D389" s="209" t="s">
        <v>131</v>
      </c>
      <c r="E389" s="210" t="s">
        <v>654</v>
      </c>
      <c r="F389" s="211" t="s">
        <v>655</v>
      </c>
      <c r="G389" s="212" t="s">
        <v>594</v>
      </c>
      <c r="H389" s="213">
        <v>42.349</v>
      </c>
      <c r="I389" s="214"/>
      <c r="J389" s="215">
        <f>ROUND(I389*H389,2)</f>
        <v>0</v>
      </c>
      <c r="K389" s="211" t="s">
        <v>135</v>
      </c>
      <c r="L389" s="47"/>
      <c r="M389" s="216" t="s">
        <v>79</v>
      </c>
      <c r="N389" s="217" t="s">
        <v>51</v>
      </c>
      <c r="O389" s="87"/>
      <c r="P389" s="218">
        <f>O389*H389</f>
        <v>0</v>
      </c>
      <c r="Q389" s="218">
        <v>0</v>
      </c>
      <c r="R389" s="218">
        <f>Q389*H389</f>
        <v>0</v>
      </c>
      <c r="S389" s="218">
        <v>0</v>
      </c>
      <c r="T389" s="219">
        <f>S389*H389</f>
        <v>0</v>
      </c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R389" s="220" t="s">
        <v>275</v>
      </c>
      <c r="AT389" s="220" t="s">
        <v>131</v>
      </c>
      <c r="AU389" s="220" t="s">
        <v>90</v>
      </c>
      <c r="AY389" s="19" t="s">
        <v>129</v>
      </c>
      <c r="BE389" s="221">
        <f>IF(N389="základní",J389,0)</f>
        <v>0</v>
      </c>
      <c r="BF389" s="221">
        <f>IF(N389="snížená",J389,0)</f>
        <v>0</v>
      </c>
      <c r="BG389" s="221">
        <f>IF(N389="zákl. přenesená",J389,0)</f>
        <v>0</v>
      </c>
      <c r="BH389" s="221">
        <f>IF(N389="sníž. přenesená",J389,0)</f>
        <v>0</v>
      </c>
      <c r="BI389" s="221">
        <f>IF(N389="nulová",J389,0)</f>
        <v>0</v>
      </c>
      <c r="BJ389" s="19" t="s">
        <v>88</v>
      </c>
      <c r="BK389" s="221">
        <f>ROUND(I389*H389,2)</f>
        <v>0</v>
      </c>
      <c r="BL389" s="19" t="s">
        <v>275</v>
      </c>
      <c r="BM389" s="220" t="s">
        <v>656</v>
      </c>
    </row>
    <row r="390" spans="1:47" s="2" customFormat="1" ht="12">
      <c r="A390" s="41"/>
      <c r="B390" s="42"/>
      <c r="C390" s="43"/>
      <c r="D390" s="222" t="s">
        <v>138</v>
      </c>
      <c r="E390" s="43"/>
      <c r="F390" s="223" t="s">
        <v>657</v>
      </c>
      <c r="G390" s="43"/>
      <c r="H390" s="43"/>
      <c r="I390" s="224"/>
      <c r="J390" s="43"/>
      <c r="K390" s="43"/>
      <c r="L390" s="47"/>
      <c r="M390" s="225"/>
      <c r="N390" s="226"/>
      <c r="O390" s="87"/>
      <c r="P390" s="87"/>
      <c r="Q390" s="87"/>
      <c r="R390" s="87"/>
      <c r="S390" s="87"/>
      <c r="T390" s="88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T390" s="19" t="s">
        <v>138</v>
      </c>
      <c r="AU390" s="19" t="s">
        <v>90</v>
      </c>
    </row>
    <row r="391" spans="1:47" s="2" customFormat="1" ht="12">
      <c r="A391" s="41"/>
      <c r="B391" s="42"/>
      <c r="C391" s="43"/>
      <c r="D391" s="227" t="s">
        <v>140</v>
      </c>
      <c r="E391" s="43"/>
      <c r="F391" s="228" t="s">
        <v>650</v>
      </c>
      <c r="G391" s="43"/>
      <c r="H391" s="43"/>
      <c r="I391" s="224"/>
      <c r="J391" s="43"/>
      <c r="K391" s="43"/>
      <c r="L391" s="47"/>
      <c r="M391" s="225"/>
      <c r="N391" s="226"/>
      <c r="O391" s="87"/>
      <c r="P391" s="87"/>
      <c r="Q391" s="87"/>
      <c r="R391" s="87"/>
      <c r="S391" s="87"/>
      <c r="T391" s="88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T391" s="19" t="s">
        <v>140</v>
      </c>
      <c r="AU391" s="19" t="s">
        <v>90</v>
      </c>
    </row>
    <row r="392" spans="1:51" s="13" customFormat="1" ht="12">
      <c r="A392" s="13"/>
      <c r="B392" s="229"/>
      <c r="C392" s="230"/>
      <c r="D392" s="227" t="s">
        <v>160</v>
      </c>
      <c r="E392" s="231" t="s">
        <v>79</v>
      </c>
      <c r="F392" s="232" t="s">
        <v>652</v>
      </c>
      <c r="G392" s="230"/>
      <c r="H392" s="233">
        <v>42.349</v>
      </c>
      <c r="I392" s="234"/>
      <c r="J392" s="230"/>
      <c r="K392" s="230"/>
      <c r="L392" s="235"/>
      <c r="M392" s="236"/>
      <c r="N392" s="237"/>
      <c r="O392" s="237"/>
      <c r="P392" s="237"/>
      <c r="Q392" s="237"/>
      <c r="R392" s="237"/>
      <c r="S392" s="237"/>
      <c r="T392" s="238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9" t="s">
        <v>160</v>
      </c>
      <c r="AU392" s="239" t="s">
        <v>90</v>
      </c>
      <c r="AV392" s="13" t="s">
        <v>90</v>
      </c>
      <c r="AW392" s="13" t="s">
        <v>42</v>
      </c>
      <c r="AX392" s="13" t="s">
        <v>81</v>
      </c>
      <c r="AY392" s="239" t="s">
        <v>129</v>
      </c>
    </row>
    <row r="393" spans="1:51" s="14" customFormat="1" ht="12">
      <c r="A393" s="14"/>
      <c r="B393" s="240"/>
      <c r="C393" s="241"/>
      <c r="D393" s="227" t="s">
        <v>160</v>
      </c>
      <c r="E393" s="242" t="s">
        <v>79</v>
      </c>
      <c r="F393" s="243" t="s">
        <v>214</v>
      </c>
      <c r="G393" s="241"/>
      <c r="H393" s="244">
        <v>42.349</v>
      </c>
      <c r="I393" s="245"/>
      <c r="J393" s="241"/>
      <c r="K393" s="241"/>
      <c r="L393" s="246"/>
      <c r="M393" s="247"/>
      <c r="N393" s="248"/>
      <c r="O393" s="248"/>
      <c r="P393" s="248"/>
      <c r="Q393" s="248"/>
      <c r="R393" s="248"/>
      <c r="S393" s="248"/>
      <c r="T393" s="249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0" t="s">
        <v>160</v>
      </c>
      <c r="AU393" s="250" t="s">
        <v>90</v>
      </c>
      <c r="AV393" s="14" t="s">
        <v>136</v>
      </c>
      <c r="AW393" s="14" t="s">
        <v>42</v>
      </c>
      <c r="AX393" s="14" t="s">
        <v>88</v>
      </c>
      <c r="AY393" s="250" t="s">
        <v>129</v>
      </c>
    </row>
    <row r="394" spans="1:65" s="2" customFormat="1" ht="16.5" customHeight="1">
      <c r="A394" s="41"/>
      <c r="B394" s="42"/>
      <c r="C394" s="209" t="s">
        <v>658</v>
      </c>
      <c r="D394" s="209" t="s">
        <v>131</v>
      </c>
      <c r="E394" s="210" t="s">
        <v>659</v>
      </c>
      <c r="F394" s="211" t="s">
        <v>660</v>
      </c>
      <c r="G394" s="212" t="s">
        <v>149</v>
      </c>
      <c r="H394" s="213">
        <v>229.5</v>
      </c>
      <c r="I394" s="214"/>
      <c r="J394" s="215">
        <f>ROUND(I394*H394,2)</f>
        <v>0</v>
      </c>
      <c r="K394" s="211" t="s">
        <v>135</v>
      </c>
      <c r="L394" s="47"/>
      <c r="M394" s="216" t="s">
        <v>79</v>
      </c>
      <c r="N394" s="217" t="s">
        <v>51</v>
      </c>
      <c r="O394" s="87"/>
      <c r="P394" s="218">
        <f>O394*H394</f>
        <v>0</v>
      </c>
      <c r="Q394" s="218">
        <v>0.0007</v>
      </c>
      <c r="R394" s="218">
        <f>Q394*H394</f>
        <v>0.16065</v>
      </c>
      <c r="S394" s="218">
        <v>0</v>
      </c>
      <c r="T394" s="219">
        <f>S394*H394</f>
        <v>0</v>
      </c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R394" s="220" t="s">
        <v>275</v>
      </c>
      <c r="AT394" s="220" t="s">
        <v>131</v>
      </c>
      <c r="AU394" s="220" t="s">
        <v>90</v>
      </c>
      <c r="AY394" s="19" t="s">
        <v>129</v>
      </c>
      <c r="BE394" s="221">
        <f>IF(N394="základní",J394,0)</f>
        <v>0</v>
      </c>
      <c r="BF394" s="221">
        <f>IF(N394="snížená",J394,0)</f>
        <v>0</v>
      </c>
      <c r="BG394" s="221">
        <f>IF(N394="zákl. přenesená",J394,0)</f>
        <v>0</v>
      </c>
      <c r="BH394" s="221">
        <f>IF(N394="sníž. přenesená",J394,0)</f>
        <v>0</v>
      </c>
      <c r="BI394" s="221">
        <f>IF(N394="nulová",J394,0)</f>
        <v>0</v>
      </c>
      <c r="BJ394" s="19" t="s">
        <v>88</v>
      </c>
      <c r="BK394" s="221">
        <f>ROUND(I394*H394,2)</f>
        <v>0</v>
      </c>
      <c r="BL394" s="19" t="s">
        <v>275</v>
      </c>
      <c r="BM394" s="220" t="s">
        <v>661</v>
      </c>
    </row>
    <row r="395" spans="1:47" s="2" customFormat="1" ht="12">
      <c r="A395" s="41"/>
      <c r="B395" s="42"/>
      <c r="C395" s="43"/>
      <c r="D395" s="222" t="s">
        <v>138</v>
      </c>
      <c r="E395" s="43"/>
      <c r="F395" s="223" t="s">
        <v>662</v>
      </c>
      <c r="G395" s="43"/>
      <c r="H395" s="43"/>
      <c r="I395" s="224"/>
      <c r="J395" s="43"/>
      <c r="K395" s="43"/>
      <c r="L395" s="47"/>
      <c r="M395" s="225"/>
      <c r="N395" s="226"/>
      <c r="O395" s="87"/>
      <c r="P395" s="87"/>
      <c r="Q395" s="87"/>
      <c r="R395" s="87"/>
      <c r="S395" s="87"/>
      <c r="T395" s="88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T395" s="19" t="s">
        <v>138</v>
      </c>
      <c r="AU395" s="19" t="s">
        <v>90</v>
      </c>
    </row>
    <row r="396" spans="1:47" s="2" customFormat="1" ht="12">
      <c r="A396" s="41"/>
      <c r="B396" s="42"/>
      <c r="C396" s="43"/>
      <c r="D396" s="227" t="s">
        <v>140</v>
      </c>
      <c r="E396" s="43"/>
      <c r="F396" s="228" t="s">
        <v>663</v>
      </c>
      <c r="G396" s="43"/>
      <c r="H396" s="43"/>
      <c r="I396" s="224"/>
      <c r="J396" s="43"/>
      <c r="K396" s="43"/>
      <c r="L396" s="47"/>
      <c r="M396" s="225"/>
      <c r="N396" s="226"/>
      <c r="O396" s="87"/>
      <c r="P396" s="87"/>
      <c r="Q396" s="87"/>
      <c r="R396" s="87"/>
      <c r="S396" s="87"/>
      <c r="T396" s="88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T396" s="19" t="s">
        <v>140</v>
      </c>
      <c r="AU396" s="19" t="s">
        <v>90</v>
      </c>
    </row>
    <row r="397" spans="1:51" s="13" customFormat="1" ht="12">
      <c r="A397" s="13"/>
      <c r="B397" s="229"/>
      <c r="C397" s="230"/>
      <c r="D397" s="227" t="s">
        <v>160</v>
      </c>
      <c r="E397" s="231" t="s">
        <v>79</v>
      </c>
      <c r="F397" s="232" t="s">
        <v>664</v>
      </c>
      <c r="G397" s="230"/>
      <c r="H397" s="233">
        <v>48</v>
      </c>
      <c r="I397" s="234"/>
      <c r="J397" s="230"/>
      <c r="K397" s="230"/>
      <c r="L397" s="235"/>
      <c r="M397" s="236"/>
      <c r="N397" s="237"/>
      <c r="O397" s="237"/>
      <c r="P397" s="237"/>
      <c r="Q397" s="237"/>
      <c r="R397" s="237"/>
      <c r="S397" s="237"/>
      <c r="T397" s="238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9" t="s">
        <v>160</v>
      </c>
      <c r="AU397" s="239" t="s">
        <v>90</v>
      </c>
      <c r="AV397" s="13" t="s">
        <v>90</v>
      </c>
      <c r="AW397" s="13" t="s">
        <v>42</v>
      </c>
      <c r="AX397" s="13" t="s">
        <v>81</v>
      </c>
      <c r="AY397" s="239" t="s">
        <v>129</v>
      </c>
    </row>
    <row r="398" spans="1:51" s="13" customFormat="1" ht="12">
      <c r="A398" s="13"/>
      <c r="B398" s="229"/>
      <c r="C398" s="230"/>
      <c r="D398" s="227" t="s">
        <v>160</v>
      </c>
      <c r="E398" s="231" t="s">
        <v>79</v>
      </c>
      <c r="F398" s="232" t="s">
        <v>665</v>
      </c>
      <c r="G398" s="230"/>
      <c r="H398" s="233">
        <v>181.5</v>
      </c>
      <c r="I398" s="234"/>
      <c r="J398" s="230"/>
      <c r="K398" s="230"/>
      <c r="L398" s="235"/>
      <c r="M398" s="236"/>
      <c r="N398" s="237"/>
      <c r="O398" s="237"/>
      <c r="P398" s="237"/>
      <c r="Q398" s="237"/>
      <c r="R398" s="237"/>
      <c r="S398" s="237"/>
      <c r="T398" s="238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9" t="s">
        <v>160</v>
      </c>
      <c r="AU398" s="239" t="s">
        <v>90</v>
      </c>
      <c r="AV398" s="13" t="s">
        <v>90</v>
      </c>
      <c r="AW398" s="13" t="s">
        <v>42</v>
      </c>
      <c r="AX398" s="13" t="s">
        <v>81</v>
      </c>
      <c r="AY398" s="239" t="s">
        <v>129</v>
      </c>
    </row>
    <row r="399" spans="1:51" s="14" customFormat="1" ht="12">
      <c r="A399" s="14"/>
      <c r="B399" s="240"/>
      <c r="C399" s="241"/>
      <c r="D399" s="227" t="s">
        <v>160</v>
      </c>
      <c r="E399" s="242" t="s">
        <v>79</v>
      </c>
      <c r="F399" s="243" t="s">
        <v>214</v>
      </c>
      <c r="G399" s="241"/>
      <c r="H399" s="244">
        <v>229.5</v>
      </c>
      <c r="I399" s="245"/>
      <c r="J399" s="241"/>
      <c r="K399" s="241"/>
      <c r="L399" s="246"/>
      <c r="M399" s="247"/>
      <c r="N399" s="248"/>
      <c r="O399" s="248"/>
      <c r="P399" s="248"/>
      <c r="Q399" s="248"/>
      <c r="R399" s="248"/>
      <c r="S399" s="248"/>
      <c r="T399" s="249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0" t="s">
        <v>160</v>
      </c>
      <c r="AU399" s="250" t="s">
        <v>90</v>
      </c>
      <c r="AV399" s="14" t="s">
        <v>136</v>
      </c>
      <c r="AW399" s="14" t="s">
        <v>42</v>
      </c>
      <c r="AX399" s="14" t="s">
        <v>88</v>
      </c>
      <c r="AY399" s="250" t="s">
        <v>129</v>
      </c>
    </row>
    <row r="400" spans="1:65" s="2" customFormat="1" ht="16.5" customHeight="1">
      <c r="A400" s="41"/>
      <c r="B400" s="42"/>
      <c r="C400" s="209" t="s">
        <v>666</v>
      </c>
      <c r="D400" s="209" t="s">
        <v>131</v>
      </c>
      <c r="E400" s="210" t="s">
        <v>667</v>
      </c>
      <c r="F400" s="211" t="s">
        <v>668</v>
      </c>
      <c r="G400" s="212" t="s">
        <v>149</v>
      </c>
      <c r="H400" s="213">
        <v>229.5</v>
      </c>
      <c r="I400" s="214"/>
      <c r="J400" s="215">
        <f>ROUND(I400*H400,2)</f>
        <v>0</v>
      </c>
      <c r="K400" s="211" t="s">
        <v>135</v>
      </c>
      <c r="L400" s="47"/>
      <c r="M400" s="216" t="s">
        <v>79</v>
      </c>
      <c r="N400" s="217" t="s">
        <v>51</v>
      </c>
      <c r="O400" s="87"/>
      <c r="P400" s="218">
        <f>O400*H400</f>
        <v>0</v>
      </c>
      <c r="Q400" s="218">
        <v>0</v>
      </c>
      <c r="R400" s="218">
        <f>Q400*H400</f>
        <v>0</v>
      </c>
      <c r="S400" s="218">
        <v>0</v>
      </c>
      <c r="T400" s="219">
        <f>S400*H400</f>
        <v>0</v>
      </c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R400" s="220" t="s">
        <v>275</v>
      </c>
      <c r="AT400" s="220" t="s">
        <v>131</v>
      </c>
      <c r="AU400" s="220" t="s">
        <v>90</v>
      </c>
      <c r="AY400" s="19" t="s">
        <v>129</v>
      </c>
      <c r="BE400" s="221">
        <f>IF(N400="základní",J400,0)</f>
        <v>0</v>
      </c>
      <c r="BF400" s="221">
        <f>IF(N400="snížená",J400,0)</f>
        <v>0</v>
      </c>
      <c r="BG400" s="221">
        <f>IF(N400="zákl. přenesená",J400,0)</f>
        <v>0</v>
      </c>
      <c r="BH400" s="221">
        <f>IF(N400="sníž. přenesená",J400,0)</f>
        <v>0</v>
      </c>
      <c r="BI400" s="221">
        <f>IF(N400="nulová",J400,0)</f>
        <v>0</v>
      </c>
      <c r="BJ400" s="19" t="s">
        <v>88</v>
      </c>
      <c r="BK400" s="221">
        <f>ROUND(I400*H400,2)</f>
        <v>0</v>
      </c>
      <c r="BL400" s="19" t="s">
        <v>275</v>
      </c>
      <c r="BM400" s="220" t="s">
        <v>669</v>
      </c>
    </row>
    <row r="401" spans="1:47" s="2" customFormat="1" ht="12">
      <c r="A401" s="41"/>
      <c r="B401" s="42"/>
      <c r="C401" s="43"/>
      <c r="D401" s="222" t="s">
        <v>138</v>
      </c>
      <c r="E401" s="43"/>
      <c r="F401" s="223" t="s">
        <v>670</v>
      </c>
      <c r="G401" s="43"/>
      <c r="H401" s="43"/>
      <c r="I401" s="224"/>
      <c r="J401" s="43"/>
      <c r="K401" s="43"/>
      <c r="L401" s="47"/>
      <c r="M401" s="225"/>
      <c r="N401" s="226"/>
      <c r="O401" s="87"/>
      <c r="P401" s="87"/>
      <c r="Q401" s="87"/>
      <c r="R401" s="87"/>
      <c r="S401" s="87"/>
      <c r="T401" s="88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T401" s="19" t="s">
        <v>138</v>
      </c>
      <c r="AU401" s="19" t="s">
        <v>90</v>
      </c>
    </row>
    <row r="402" spans="1:47" s="2" customFormat="1" ht="12">
      <c r="A402" s="41"/>
      <c r="B402" s="42"/>
      <c r="C402" s="43"/>
      <c r="D402" s="227" t="s">
        <v>140</v>
      </c>
      <c r="E402" s="43"/>
      <c r="F402" s="228" t="s">
        <v>671</v>
      </c>
      <c r="G402" s="43"/>
      <c r="H402" s="43"/>
      <c r="I402" s="224"/>
      <c r="J402" s="43"/>
      <c r="K402" s="43"/>
      <c r="L402" s="47"/>
      <c r="M402" s="225"/>
      <c r="N402" s="226"/>
      <c r="O402" s="87"/>
      <c r="P402" s="87"/>
      <c r="Q402" s="87"/>
      <c r="R402" s="87"/>
      <c r="S402" s="87"/>
      <c r="T402" s="88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T402" s="19" t="s">
        <v>140</v>
      </c>
      <c r="AU402" s="19" t="s">
        <v>90</v>
      </c>
    </row>
    <row r="403" spans="1:65" s="2" customFormat="1" ht="24.15" customHeight="1">
      <c r="A403" s="41"/>
      <c r="B403" s="42"/>
      <c r="C403" s="209" t="s">
        <v>672</v>
      </c>
      <c r="D403" s="209" t="s">
        <v>131</v>
      </c>
      <c r="E403" s="210" t="s">
        <v>673</v>
      </c>
      <c r="F403" s="211" t="s">
        <v>674</v>
      </c>
      <c r="G403" s="212" t="s">
        <v>594</v>
      </c>
      <c r="H403" s="213">
        <v>1.053</v>
      </c>
      <c r="I403" s="214"/>
      <c r="J403" s="215">
        <f>ROUND(I403*H403,2)</f>
        <v>0</v>
      </c>
      <c r="K403" s="211" t="s">
        <v>135</v>
      </c>
      <c r="L403" s="47"/>
      <c r="M403" s="216" t="s">
        <v>79</v>
      </c>
      <c r="N403" s="217" t="s">
        <v>51</v>
      </c>
      <c r="O403" s="87"/>
      <c r="P403" s="218">
        <f>O403*H403</f>
        <v>0</v>
      </c>
      <c r="Q403" s="218">
        <v>2.50187</v>
      </c>
      <c r="R403" s="218">
        <f>Q403*H403</f>
        <v>2.6344691099999995</v>
      </c>
      <c r="S403" s="218">
        <v>0</v>
      </c>
      <c r="T403" s="219">
        <f>S403*H403</f>
        <v>0</v>
      </c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R403" s="220" t="s">
        <v>275</v>
      </c>
      <c r="AT403" s="220" t="s">
        <v>131</v>
      </c>
      <c r="AU403" s="220" t="s">
        <v>90</v>
      </c>
      <c r="AY403" s="19" t="s">
        <v>129</v>
      </c>
      <c r="BE403" s="221">
        <f>IF(N403="základní",J403,0)</f>
        <v>0</v>
      </c>
      <c r="BF403" s="221">
        <f>IF(N403="snížená",J403,0)</f>
        <v>0</v>
      </c>
      <c r="BG403" s="221">
        <f>IF(N403="zákl. přenesená",J403,0)</f>
        <v>0</v>
      </c>
      <c r="BH403" s="221">
        <f>IF(N403="sníž. přenesená",J403,0)</f>
        <v>0</v>
      </c>
      <c r="BI403" s="221">
        <f>IF(N403="nulová",J403,0)</f>
        <v>0</v>
      </c>
      <c r="BJ403" s="19" t="s">
        <v>88</v>
      </c>
      <c r="BK403" s="221">
        <f>ROUND(I403*H403,2)</f>
        <v>0</v>
      </c>
      <c r="BL403" s="19" t="s">
        <v>275</v>
      </c>
      <c r="BM403" s="220" t="s">
        <v>675</v>
      </c>
    </row>
    <row r="404" spans="1:47" s="2" customFormat="1" ht="12">
      <c r="A404" s="41"/>
      <c r="B404" s="42"/>
      <c r="C404" s="43"/>
      <c r="D404" s="222" t="s">
        <v>138</v>
      </c>
      <c r="E404" s="43"/>
      <c r="F404" s="223" t="s">
        <v>676</v>
      </c>
      <c r="G404" s="43"/>
      <c r="H404" s="43"/>
      <c r="I404" s="224"/>
      <c r="J404" s="43"/>
      <c r="K404" s="43"/>
      <c r="L404" s="47"/>
      <c r="M404" s="225"/>
      <c r="N404" s="226"/>
      <c r="O404" s="87"/>
      <c r="P404" s="87"/>
      <c r="Q404" s="87"/>
      <c r="R404" s="87"/>
      <c r="S404" s="87"/>
      <c r="T404" s="88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T404" s="19" t="s">
        <v>138</v>
      </c>
      <c r="AU404" s="19" t="s">
        <v>90</v>
      </c>
    </row>
    <row r="405" spans="1:47" s="2" customFormat="1" ht="12">
      <c r="A405" s="41"/>
      <c r="B405" s="42"/>
      <c r="C405" s="43"/>
      <c r="D405" s="227" t="s">
        <v>140</v>
      </c>
      <c r="E405" s="43"/>
      <c r="F405" s="228" t="s">
        <v>677</v>
      </c>
      <c r="G405" s="43"/>
      <c r="H405" s="43"/>
      <c r="I405" s="224"/>
      <c r="J405" s="43"/>
      <c r="K405" s="43"/>
      <c r="L405" s="47"/>
      <c r="M405" s="225"/>
      <c r="N405" s="226"/>
      <c r="O405" s="87"/>
      <c r="P405" s="87"/>
      <c r="Q405" s="87"/>
      <c r="R405" s="87"/>
      <c r="S405" s="87"/>
      <c r="T405" s="88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T405" s="19" t="s">
        <v>140</v>
      </c>
      <c r="AU405" s="19" t="s">
        <v>90</v>
      </c>
    </row>
    <row r="406" spans="1:51" s="13" customFormat="1" ht="12">
      <c r="A406" s="13"/>
      <c r="B406" s="229"/>
      <c r="C406" s="230"/>
      <c r="D406" s="227" t="s">
        <v>160</v>
      </c>
      <c r="E406" s="231" t="s">
        <v>79</v>
      </c>
      <c r="F406" s="232" t="s">
        <v>598</v>
      </c>
      <c r="G406" s="230"/>
      <c r="H406" s="233">
        <v>1.017</v>
      </c>
      <c r="I406" s="234"/>
      <c r="J406" s="230"/>
      <c r="K406" s="230"/>
      <c r="L406" s="235"/>
      <c r="M406" s="236"/>
      <c r="N406" s="237"/>
      <c r="O406" s="237"/>
      <c r="P406" s="237"/>
      <c r="Q406" s="237"/>
      <c r="R406" s="237"/>
      <c r="S406" s="237"/>
      <c r="T406" s="238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9" t="s">
        <v>160</v>
      </c>
      <c r="AU406" s="239" t="s">
        <v>90</v>
      </c>
      <c r="AV406" s="13" t="s">
        <v>90</v>
      </c>
      <c r="AW406" s="13" t="s">
        <v>42</v>
      </c>
      <c r="AX406" s="13" t="s">
        <v>88</v>
      </c>
      <c r="AY406" s="239" t="s">
        <v>129</v>
      </c>
    </row>
    <row r="407" spans="1:51" s="13" customFormat="1" ht="12">
      <c r="A407" s="13"/>
      <c r="B407" s="229"/>
      <c r="C407" s="230"/>
      <c r="D407" s="227" t="s">
        <v>160</v>
      </c>
      <c r="E407" s="230"/>
      <c r="F407" s="232" t="s">
        <v>678</v>
      </c>
      <c r="G407" s="230"/>
      <c r="H407" s="233">
        <v>1.053</v>
      </c>
      <c r="I407" s="234"/>
      <c r="J407" s="230"/>
      <c r="K407" s="230"/>
      <c r="L407" s="235"/>
      <c r="M407" s="236"/>
      <c r="N407" s="237"/>
      <c r="O407" s="237"/>
      <c r="P407" s="237"/>
      <c r="Q407" s="237"/>
      <c r="R407" s="237"/>
      <c r="S407" s="237"/>
      <c r="T407" s="238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9" t="s">
        <v>160</v>
      </c>
      <c r="AU407" s="239" t="s">
        <v>90</v>
      </c>
      <c r="AV407" s="13" t="s">
        <v>90</v>
      </c>
      <c r="AW407" s="13" t="s">
        <v>4</v>
      </c>
      <c r="AX407" s="13" t="s">
        <v>88</v>
      </c>
      <c r="AY407" s="239" t="s">
        <v>129</v>
      </c>
    </row>
    <row r="408" spans="1:65" s="2" customFormat="1" ht="16.5" customHeight="1">
      <c r="A408" s="41"/>
      <c r="B408" s="42"/>
      <c r="C408" s="209" t="s">
        <v>679</v>
      </c>
      <c r="D408" s="209" t="s">
        <v>131</v>
      </c>
      <c r="E408" s="210" t="s">
        <v>680</v>
      </c>
      <c r="F408" s="211" t="s">
        <v>681</v>
      </c>
      <c r="G408" s="212" t="s">
        <v>149</v>
      </c>
      <c r="H408" s="213">
        <v>6.782</v>
      </c>
      <c r="I408" s="214"/>
      <c r="J408" s="215">
        <f>ROUND(I408*H408,2)</f>
        <v>0</v>
      </c>
      <c r="K408" s="211" t="s">
        <v>135</v>
      </c>
      <c r="L408" s="47"/>
      <c r="M408" s="216" t="s">
        <v>79</v>
      </c>
      <c r="N408" s="217" t="s">
        <v>51</v>
      </c>
      <c r="O408" s="87"/>
      <c r="P408" s="218">
        <f>O408*H408</f>
        <v>0</v>
      </c>
      <c r="Q408" s="218">
        <v>0.00116</v>
      </c>
      <c r="R408" s="218">
        <f>Q408*H408</f>
        <v>0.00786712</v>
      </c>
      <c r="S408" s="218">
        <v>0</v>
      </c>
      <c r="T408" s="219">
        <f>S408*H408</f>
        <v>0</v>
      </c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R408" s="220" t="s">
        <v>275</v>
      </c>
      <c r="AT408" s="220" t="s">
        <v>131</v>
      </c>
      <c r="AU408" s="220" t="s">
        <v>90</v>
      </c>
      <c r="AY408" s="19" t="s">
        <v>129</v>
      </c>
      <c r="BE408" s="221">
        <f>IF(N408="základní",J408,0)</f>
        <v>0</v>
      </c>
      <c r="BF408" s="221">
        <f>IF(N408="snížená",J408,0)</f>
        <v>0</v>
      </c>
      <c r="BG408" s="221">
        <f>IF(N408="zákl. přenesená",J408,0)</f>
        <v>0</v>
      </c>
      <c r="BH408" s="221">
        <f>IF(N408="sníž. přenesená",J408,0)</f>
        <v>0</v>
      </c>
      <c r="BI408" s="221">
        <f>IF(N408="nulová",J408,0)</f>
        <v>0</v>
      </c>
      <c r="BJ408" s="19" t="s">
        <v>88</v>
      </c>
      <c r="BK408" s="221">
        <f>ROUND(I408*H408,2)</f>
        <v>0</v>
      </c>
      <c r="BL408" s="19" t="s">
        <v>275</v>
      </c>
      <c r="BM408" s="220" t="s">
        <v>682</v>
      </c>
    </row>
    <row r="409" spans="1:47" s="2" customFormat="1" ht="12">
      <c r="A409" s="41"/>
      <c r="B409" s="42"/>
      <c r="C409" s="43"/>
      <c r="D409" s="222" t="s">
        <v>138</v>
      </c>
      <c r="E409" s="43"/>
      <c r="F409" s="223" t="s">
        <v>683</v>
      </c>
      <c r="G409" s="43"/>
      <c r="H409" s="43"/>
      <c r="I409" s="224"/>
      <c r="J409" s="43"/>
      <c r="K409" s="43"/>
      <c r="L409" s="47"/>
      <c r="M409" s="225"/>
      <c r="N409" s="226"/>
      <c r="O409" s="87"/>
      <c r="P409" s="87"/>
      <c r="Q409" s="87"/>
      <c r="R409" s="87"/>
      <c r="S409" s="87"/>
      <c r="T409" s="88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T409" s="19" t="s">
        <v>138</v>
      </c>
      <c r="AU409" s="19" t="s">
        <v>90</v>
      </c>
    </row>
    <row r="410" spans="1:47" s="2" customFormat="1" ht="12">
      <c r="A410" s="41"/>
      <c r="B410" s="42"/>
      <c r="C410" s="43"/>
      <c r="D410" s="227" t="s">
        <v>140</v>
      </c>
      <c r="E410" s="43"/>
      <c r="F410" s="228" t="s">
        <v>684</v>
      </c>
      <c r="G410" s="43"/>
      <c r="H410" s="43"/>
      <c r="I410" s="224"/>
      <c r="J410" s="43"/>
      <c r="K410" s="43"/>
      <c r="L410" s="47"/>
      <c r="M410" s="225"/>
      <c r="N410" s="226"/>
      <c r="O410" s="87"/>
      <c r="P410" s="87"/>
      <c r="Q410" s="87"/>
      <c r="R410" s="87"/>
      <c r="S410" s="87"/>
      <c r="T410" s="88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T410" s="19" t="s">
        <v>140</v>
      </c>
      <c r="AU410" s="19" t="s">
        <v>90</v>
      </c>
    </row>
    <row r="411" spans="1:51" s="13" customFormat="1" ht="12">
      <c r="A411" s="13"/>
      <c r="B411" s="229"/>
      <c r="C411" s="230"/>
      <c r="D411" s="227" t="s">
        <v>160</v>
      </c>
      <c r="E411" s="231" t="s">
        <v>79</v>
      </c>
      <c r="F411" s="232" t="s">
        <v>685</v>
      </c>
      <c r="G411" s="230"/>
      <c r="H411" s="233">
        <v>6.782</v>
      </c>
      <c r="I411" s="234"/>
      <c r="J411" s="230"/>
      <c r="K411" s="230"/>
      <c r="L411" s="235"/>
      <c r="M411" s="236"/>
      <c r="N411" s="237"/>
      <c r="O411" s="237"/>
      <c r="P411" s="237"/>
      <c r="Q411" s="237"/>
      <c r="R411" s="237"/>
      <c r="S411" s="237"/>
      <c r="T411" s="238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9" t="s">
        <v>160</v>
      </c>
      <c r="AU411" s="239" t="s">
        <v>90</v>
      </c>
      <c r="AV411" s="13" t="s">
        <v>90</v>
      </c>
      <c r="AW411" s="13" t="s">
        <v>42</v>
      </c>
      <c r="AX411" s="13" t="s">
        <v>88</v>
      </c>
      <c r="AY411" s="239" t="s">
        <v>129</v>
      </c>
    </row>
    <row r="412" spans="1:65" s="2" customFormat="1" ht="16.5" customHeight="1">
      <c r="A412" s="41"/>
      <c r="B412" s="42"/>
      <c r="C412" s="209" t="s">
        <v>686</v>
      </c>
      <c r="D412" s="209" t="s">
        <v>131</v>
      </c>
      <c r="E412" s="210" t="s">
        <v>687</v>
      </c>
      <c r="F412" s="211" t="s">
        <v>688</v>
      </c>
      <c r="G412" s="212" t="s">
        <v>149</v>
      </c>
      <c r="H412" s="213">
        <v>6.782</v>
      </c>
      <c r="I412" s="214"/>
      <c r="J412" s="215">
        <f>ROUND(I412*H412,2)</f>
        <v>0</v>
      </c>
      <c r="K412" s="211" t="s">
        <v>135</v>
      </c>
      <c r="L412" s="47"/>
      <c r="M412" s="216" t="s">
        <v>79</v>
      </c>
      <c r="N412" s="217" t="s">
        <v>51</v>
      </c>
      <c r="O412" s="87"/>
      <c r="P412" s="218">
        <f>O412*H412</f>
        <v>0</v>
      </c>
      <c r="Q412" s="218">
        <v>0</v>
      </c>
      <c r="R412" s="218">
        <f>Q412*H412</f>
        <v>0</v>
      </c>
      <c r="S412" s="218">
        <v>0</v>
      </c>
      <c r="T412" s="219">
        <f>S412*H412</f>
        <v>0</v>
      </c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R412" s="220" t="s">
        <v>275</v>
      </c>
      <c r="AT412" s="220" t="s">
        <v>131</v>
      </c>
      <c r="AU412" s="220" t="s">
        <v>90</v>
      </c>
      <c r="AY412" s="19" t="s">
        <v>129</v>
      </c>
      <c r="BE412" s="221">
        <f>IF(N412="základní",J412,0)</f>
        <v>0</v>
      </c>
      <c r="BF412" s="221">
        <f>IF(N412="snížená",J412,0)</f>
        <v>0</v>
      </c>
      <c r="BG412" s="221">
        <f>IF(N412="zákl. přenesená",J412,0)</f>
        <v>0</v>
      </c>
      <c r="BH412" s="221">
        <f>IF(N412="sníž. přenesená",J412,0)</f>
        <v>0</v>
      </c>
      <c r="BI412" s="221">
        <f>IF(N412="nulová",J412,0)</f>
        <v>0</v>
      </c>
      <c r="BJ412" s="19" t="s">
        <v>88</v>
      </c>
      <c r="BK412" s="221">
        <f>ROUND(I412*H412,2)</f>
        <v>0</v>
      </c>
      <c r="BL412" s="19" t="s">
        <v>275</v>
      </c>
      <c r="BM412" s="220" t="s">
        <v>689</v>
      </c>
    </row>
    <row r="413" spans="1:47" s="2" customFormat="1" ht="12">
      <c r="A413" s="41"/>
      <c r="B413" s="42"/>
      <c r="C413" s="43"/>
      <c r="D413" s="222" t="s">
        <v>138</v>
      </c>
      <c r="E413" s="43"/>
      <c r="F413" s="223" t="s">
        <v>690</v>
      </c>
      <c r="G413" s="43"/>
      <c r="H413" s="43"/>
      <c r="I413" s="224"/>
      <c r="J413" s="43"/>
      <c r="K413" s="43"/>
      <c r="L413" s="47"/>
      <c r="M413" s="225"/>
      <c r="N413" s="226"/>
      <c r="O413" s="87"/>
      <c r="P413" s="87"/>
      <c r="Q413" s="87"/>
      <c r="R413" s="87"/>
      <c r="S413" s="87"/>
      <c r="T413" s="88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T413" s="19" t="s">
        <v>138</v>
      </c>
      <c r="AU413" s="19" t="s">
        <v>90</v>
      </c>
    </row>
    <row r="414" spans="1:47" s="2" customFormat="1" ht="12">
      <c r="A414" s="41"/>
      <c r="B414" s="42"/>
      <c r="C414" s="43"/>
      <c r="D414" s="227" t="s">
        <v>140</v>
      </c>
      <c r="E414" s="43"/>
      <c r="F414" s="228" t="s">
        <v>691</v>
      </c>
      <c r="G414" s="43"/>
      <c r="H414" s="43"/>
      <c r="I414" s="224"/>
      <c r="J414" s="43"/>
      <c r="K414" s="43"/>
      <c r="L414" s="47"/>
      <c r="M414" s="225"/>
      <c r="N414" s="226"/>
      <c r="O414" s="87"/>
      <c r="P414" s="87"/>
      <c r="Q414" s="87"/>
      <c r="R414" s="87"/>
      <c r="S414" s="87"/>
      <c r="T414" s="88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T414" s="19" t="s">
        <v>140</v>
      </c>
      <c r="AU414" s="19" t="s">
        <v>90</v>
      </c>
    </row>
    <row r="415" spans="1:65" s="2" customFormat="1" ht="16.5" customHeight="1">
      <c r="A415" s="41"/>
      <c r="B415" s="42"/>
      <c r="C415" s="209" t="s">
        <v>692</v>
      </c>
      <c r="D415" s="209" t="s">
        <v>131</v>
      </c>
      <c r="E415" s="210" t="s">
        <v>693</v>
      </c>
      <c r="F415" s="211" t="s">
        <v>694</v>
      </c>
      <c r="G415" s="212" t="s">
        <v>134</v>
      </c>
      <c r="H415" s="213">
        <v>90</v>
      </c>
      <c r="I415" s="214"/>
      <c r="J415" s="215">
        <f>ROUND(I415*H415,2)</f>
        <v>0</v>
      </c>
      <c r="K415" s="211" t="s">
        <v>135</v>
      </c>
      <c r="L415" s="47"/>
      <c r="M415" s="216" t="s">
        <v>79</v>
      </c>
      <c r="N415" s="217" t="s">
        <v>51</v>
      </c>
      <c r="O415" s="87"/>
      <c r="P415" s="218">
        <f>O415*H415</f>
        <v>0</v>
      </c>
      <c r="Q415" s="218">
        <v>0.0076</v>
      </c>
      <c r="R415" s="218">
        <f>Q415*H415</f>
        <v>0.684</v>
      </c>
      <c r="S415" s="218">
        <v>0</v>
      </c>
      <c r="T415" s="219">
        <f>S415*H415</f>
        <v>0</v>
      </c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R415" s="220" t="s">
        <v>275</v>
      </c>
      <c r="AT415" s="220" t="s">
        <v>131</v>
      </c>
      <c r="AU415" s="220" t="s">
        <v>90</v>
      </c>
      <c r="AY415" s="19" t="s">
        <v>129</v>
      </c>
      <c r="BE415" s="221">
        <f>IF(N415="základní",J415,0)</f>
        <v>0</v>
      </c>
      <c r="BF415" s="221">
        <f>IF(N415="snížená",J415,0)</f>
        <v>0</v>
      </c>
      <c r="BG415" s="221">
        <f>IF(N415="zákl. přenesená",J415,0)</f>
        <v>0</v>
      </c>
      <c r="BH415" s="221">
        <f>IF(N415="sníž. přenesená",J415,0)</f>
        <v>0</v>
      </c>
      <c r="BI415" s="221">
        <f>IF(N415="nulová",J415,0)</f>
        <v>0</v>
      </c>
      <c r="BJ415" s="19" t="s">
        <v>88</v>
      </c>
      <c r="BK415" s="221">
        <f>ROUND(I415*H415,2)</f>
        <v>0</v>
      </c>
      <c r="BL415" s="19" t="s">
        <v>275</v>
      </c>
      <c r="BM415" s="220" t="s">
        <v>695</v>
      </c>
    </row>
    <row r="416" spans="1:47" s="2" customFormat="1" ht="12">
      <c r="A416" s="41"/>
      <c r="B416" s="42"/>
      <c r="C416" s="43"/>
      <c r="D416" s="222" t="s">
        <v>138</v>
      </c>
      <c r="E416" s="43"/>
      <c r="F416" s="223" t="s">
        <v>696</v>
      </c>
      <c r="G416" s="43"/>
      <c r="H416" s="43"/>
      <c r="I416" s="224"/>
      <c r="J416" s="43"/>
      <c r="K416" s="43"/>
      <c r="L416" s="47"/>
      <c r="M416" s="225"/>
      <c r="N416" s="226"/>
      <c r="O416" s="87"/>
      <c r="P416" s="87"/>
      <c r="Q416" s="87"/>
      <c r="R416" s="87"/>
      <c r="S416" s="87"/>
      <c r="T416" s="88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T416" s="19" t="s">
        <v>138</v>
      </c>
      <c r="AU416" s="19" t="s">
        <v>90</v>
      </c>
    </row>
    <row r="417" spans="1:47" s="2" customFormat="1" ht="12">
      <c r="A417" s="41"/>
      <c r="B417" s="42"/>
      <c r="C417" s="43"/>
      <c r="D417" s="227" t="s">
        <v>140</v>
      </c>
      <c r="E417" s="43"/>
      <c r="F417" s="228" t="s">
        <v>697</v>
      </c>
      <c r="G417" s="43"/>
      <c r="H417" s="43"/>
      <c r="I417" s="224"/>
      <c r="J417" s="43"/>
      <c r="K417" s="43"/>
      <c r="L417" s="47"/>
      <c r="M417" s="225"/>
      <c r="N417" s="226"/>
      <c r="O417" s="87"/>
      <c r="P417" s="87"/>
      <c r="Q417" s="87"/>
      <c r="R417" s="87"/>
      <c r="S417" s="87"/>
      <c r="T417" s="88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T417" s="19" t="s">
        <v>140</v>
      </c>
      <c r="AU417" s="19" t="s">
        <v>90</v>
      </c>
    </row>
    <row r="418" spans="1:65" s="2" customFormat="1" ht="24.15" customHeight="1">
      <c r="A418" s="41"/>
      <c r="B418" s="42"/>
      <c r="C418" s="209" t="s">
        <v>698</v>
      </c>
      <c r="D418" s="209" t="s">
        <v>131</v>
      </c>
      <c r="E418" s="210" t="s">
        <v>699</v>
      </c>
      <c r="F418" s="211" t="s">
        <v>700</v>
      </c>
      <c r="G418" s="212" t="s">
        <v>134</v>
      </c>
      <c r="H418" s="213">
        <v>251.5</v>
      </c>
      <c r="I418" s="214"/>
      <c r="J418" s="215">
        <f>ROUND(I418*H418,2)</f>
        <v>0</v>
      </c>
      <c r="K418" s="211" t="s">
        <v>135</v>
      </c>
      <c r="L418" s="47"/>
      <c r="M418" s="216" t="s">
        <v>79</v>
      </c>
      <c r="N418" s="217" t="s">
        <v>51</v>
      </c>
      <c r="O418" s="87"/>
      <c r="P418" s="218">
        <f>O418*H418</f>
        <v>0</v>
      </c>
      <c r="Q418" s="218">
        <v>0.194</v>
      </c>
      <c r="R418" s="218">
        <f>Q418*H418</f>
        <v>48.791000000000004</v>
      </c>
      <c r="S418" s="218">
        <v>0</v>
      </c>
      <c r="T418" s="219">
        <f>S418*H418</f>
        <v>0</v>
      </c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R418" s="220" t="s">
        <v>275</v>
      </c>
      <c r="AT418" s="220" t="s">
        <v>131</v>
      </c>
      <c r="AU418" s="220" t="s">
        <v>90</v>
      </c>
      <c r="AY418" s="19" t="s">
        <v>129</v>
      </c>
      <c r="BE418" s="221">
        <f>IF(N418="základní",J418,0)</f>
        <v>0</v>
      </c>
      <c r="BF418" s="221">
        <f>IF(N418="snížená",J418,0)</f>
        <v>0</v>
      </c>
      <c r="BG418" s="221">
        <f>IF(N418="zákl. přenesená",J418,0)</f>
        <v>0</v>
      </c>
      <c r="BH418" s="221">
        <f>IF(N418="sníž. přenesená",J418,0)</f>
        <v>0</v>
      </c>
      <c r="BI418" s="221">
        <f>IF(N418="nulová",J418,0)</f>
        <v>0</v>
      </c>
      <c r="BJ418" s="19" t="s">
        <v>88</v>
      </c>
      <c r="BK418" s="221">
        <f>ROUND(I418*H418,2)</f>
        <v>0</v>
      </c>
      <c r="BL418" s="19" t="s">
        <v>275</v>
      </c>
      <c r="BM418" s="220" t="s">
        <v>701</v>
      </c>
    </row>
    <row r="419" spans="1:47" s="2" customFormat="1" ht="12">
      <c r="A419" s="41"/>
      <c r="B419" s="42"/>
      <c r="C419" s="43"/>
      <c r="D419" s="222" t="s">
        <v>138</v>
      </c>
      <c r="E419" s="43"/>
      <c r="F419" s="223" t="s">
        <v>702</v>
      </c>
      <c r="G419" s="43"/>
      <c r="H419" s="43"/>
      <c r="I419" s="224"/>
      <c r="J419" s="43"/>
      <c r="K419" s="43"/>
      <c r="L419" s="47"/>
      <c r="M419" s="225"/>
      <c r="N419" s="226"/>
      <c r="O419" s="87"/>
      <c r="P419" s="87"/>
      <c r="Q419" s="87"/>
      <c r="R419" s="87"/>
      <c r="S419" s="87"/>
      <c r="T419" s="88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T419" s="19" t="s">
        <v>138</v>
      </c>
      <c r="AU419" s="19" t="s">
        <v>90</v>
      </c>
    </row>
    <row r="420" spans="1:47" s="2" customFormat="1" ht="12">
      <c r="A420" s="41"/>
      <c r="B420" s="42"/>
      <c r="C420" s="43"/>
      <c r="D420" s="227" t="s">
        <v>140</v>
      </c>
      <c r="E420" s="43"/>
      <c r="F420" s="228" t="s">
        <v>703</v>
      </c>
      <c r="G420" s="43"/>
      <c r="H420" s="43"/>
      <c r="I420" s="224"/>
      <c r="J420" s="43"/>
      <c r="K420" s="43"/>
      <c r="L420" s="47"/>
      <c r="M420" s="225"/>
      <c r="N420" s="226"/>
      <c r="O420" s="87"/>
      <c r="P420" s="87"/>
      <c r="Q420" s="87"/>
      <c r="R420" s="87"/>
      <c r="S420" s="87"/>
      <c r="T420" s="88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T420" s="19" t="s">
        <v>140</v>
      </c>
      <c r="AU420" s="19" t="s">
        <v>90</v>
      </c>
    </row>
    <row r="421" spans="1:51" s="13" customFormat="1" ht="12">
      <c r="A421" s="13"/>
      <c r="B421" s="229"/>
      <c r="C421" s="230"/>
      <c r="D421" s="227" t="s">
        <v>160</v>
      </c>
      <c r="E421" s="231" t="s">
        <v>79</v>
      </c>
      <c r="F421" s="232" t="s">
        <v>704</v>
      </c>
      <c r="G421" s="230"/>
      <c r="H421" s="233">
        <v>251.5</v>
      </c>
      <c r="I421" s="234"/>
      <c r="J421" s="230"/>
      <c r="K421" s="230"/>
      <c r="L421" s="235"/>
      <c r="M421" s="236"/>
      <c r="N421" s="237"/>
      <c r="O421" s="237"/>
      <c r="P421" s="237"/>
      <c r="Q421" s="237"/>
      <c r="R421" s="237"/>
      <c r="S421" s="237"/>
      <c r="T421" s="238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9" t="s">
        <v>160</v>
      </c>
      <c r="AU421" s="239" t="s">
        <v>90</v>
      </c>
      <c r="AV421" s="13" t="s">
        <v>90</v>
      </c>
      <c r="AW421" s="13" t="s">
        <v>42</v>
      </c>
      <c r="AX421" s="13" t="s">
        <v>88</v>
      </c>
      <c r="AY421" s="239" t="s">
        <v>129</v>
      </c>
    </row>
    <row r="422" spans="1:65" s="2" customFormat="1" ht="37.8" customHeight="1">
      <c r="A422" s="41"/>
      <c r="B422" s="42"/>
      <c r="C422" s="209" t="s">
        <v>705</v>
      </c>
      <c r="D422" s="209" t="s">
        <v>131</v>
      </c>
      <c r="E422" s="210" t="s">
        <v>706</v>
      </c>
      <c r="F422" s="211" t="s">
        <v>707</v>
      </c>
      <c r="G422" s="212" t="s">
        <v>190</v>
      </c>
      <c r="H422" s="213">
        <v>1400</v>
      </c>
      <c r="I422" s="214"/>
      <c r="J422" s="215">
        <f>ROUND(I422*H422,2)</f>
        <v>0</v>
      </c>
      <c r="K422" s="211" t="s">
        <v>135</v>
      </c>
      <c r="L422" s="47"/>
      <c r="M422" s="216" t="s">
        <v>79</v>
      </c>
      <c r="N422" s="217" t="s">
        <v>51</v>
      </c>
      <c r="O422" s="87"/>
      <c r="P422" s="218">
        <f>O422*H422</f>
        <v>0</v>
      </c>
      <c r="Q422" s="218">
        <v>0</v>
      </c>
      <c r="R422" s="218">
        <f>Q422*H422</f>
        <v>0</v>
      </c>
      <c r="S422" s="218">
        <v>0</v>
      </c>
      <c r="T422" s="219">
        <f>S422*H422</f>
        <v>0</v>
      </c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R422" s="220" t="s">
        <v>275</v>
      </c>
      <c r="AT422" s="220" t="s">
        <v>131</v>
      </c>
      <c r="AU422" s="220" t="s">
        <v>90</v>
      </c>
      <c r="AY422" s="19" t="s">
        <v>129</v>
      </c>
      <c r="BE422" s="221">
        <f>IF(N422="základní",J422,0)</f>
        <v>0</v>
      </c>
      <c r="BF422" s="221">
        <f>IF(N422="snížená",J422,0)</f>
        <v>0</v>
      </c>
      <c r="BG422" s="221">
        <f>IF(N422="zákl. přenesená",J422,0)</f>
        <v>0</v>
      </c>
      <c r="BH422" s="221">
        <f>IF(N422="sníž. přenesená",J422,0)</f>
        <v>0</v>
      </c>
      <c r="BI422" s="221">
        <f>IF(N422="nulová",J422,0)</f>
        <v>0</v>
      </c>
      <c r="BJ422" s="19" t="s">
        <v>88</v>
      </c>
      <c r="BK422" s="221">
        <f>ROUND(I422*H422,2)</f>
        <v>0</v>
      </c>
      <c r="BL422" s="19" t="s">
        <v>275</v>
      </c>
      <c r="BM422" s="220" t="s">
        <v>708</v>
      </c>
    </row>
    <row r="423" spans="1:47" s="2" customFormat="1" ht="12">
      <c r="A423" s="41"/>
      <c r="B423" s="42"/>
      <c r="C423" s="43"/>
      <c r="D423" s="222" t="s">
        <v>138</v>
      </c>
      <c r="E423" s="43"/>
      <c r="F423" s="223" t="s">
        <v>709</v>
      </c>
      <c r="G423" s="43"/>
      <c r="H423" s="43"/>
      <c r="I423" s="224"/>
      <c r="J423" s="43"/>
      <c r="K423" s="43"/>
      <c r="L423" s="47"/>
      <c r="M423" s="225"/>
      <c r="N423" s="226"/>
      <c r="O423" s="87"/>
      <c r="P423" s="87"/>
      <c r="Q423" s="87"/>
      <c r="R423" s="87"/>
      <c r="S423" s="87"/>
      <c r="T423" s="88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T423" s="19" t="s">
        <v>138</v>
      </c>
      <c r="AU423" s="19" t="s">
        <v>90</v>
      </c>
    </row>
    <row r="424" spans="1:47" s="2" customFormat="1" ht="12">
      <c r="A424" s="41"/>
      <c r="B424" s="42"/>
      <c r="C424" s="43"/>
      <c r="D424" s="227" t="s">
        <v>140</v>
      </c>
      <c r="E424" s="43"/>
      <c r="F424" s="228" t="s">
        <v>710</v>
      </c>
      <c r="G424" s="43"/>
      <c r="H424" s="43"/>
      <c r="I424" s="224"/>
      <c r="J424" s="43"/>
      <c r="K424" s="43"/>
      <c r="L424" s="47"/>
      <c r="M424" s="225"/>
      <c r="N424" s="226"/>
      <c r="O424" s="87"/>
      <c r="P424" s="87"/>
      <c r="Q424" s="87"/>
      <c r="R424" s="87"/>
      <c r="S424" s="87"/>
      <c r="T424" s="88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T424" s="19" t="s">
        <v>140</v>
      </c>
      <c r="AU424" s="19" t="s">
        <v>90</v>
      </c>
    </row>
    <row r="425" spans="1:51" s="13" customFormat="1" ht="12">
      <c r="A425" s="13"/>
      <c r="B425" s="229"/>
      <c r="C425" s="230"/>
      <c r="D425" s="227" t="s">
        <v>160</v>
      </c>
      <c r="E425" s="231" t="s">
        <v>79</v>
      </c>
      <c r="F425" s="232" t="s">
        <v>711</v>
      </c>
      <c r="G425" s="230"/>
      <c r="H425" s="233">
        <v>1400</v>
      </c>
      <c r="I425" s="234"/>
      <c r="J425" s="230"/>
      <c r="K425" s="230"/>
      <c r="L425" s="235"/>
      <c r="M425" s="236"/>
      <c r="N425" s="237"/>
      <c r="O425" s="237"/>
      <c r="P425" s="237"/>
      <c r="Q425" s="237"/>
      <c r="R425" s="237"/>
      <c r="S425" s="237"/>
      <c r="T425" s="238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9" t="s">
        <v>160</v>
      </c>
      <c r="AU425" s="239" t="s">
        <v>90</v>
      </c>
      <c r="AV425" s="13" t="s">
        <v>90</v>
      </c>
      <c r="AW425" s="13" t="s">
        <v>42</v>
      </c>
      <c r="AX425" s="13" t="s">
        <v>88</v>
      </c>
      <c r="AY425" s="239" t="s">
        <v>129</v>
      </c>
    </row>
    <row r="426" spans="1:65" s="2" customFormat="1" ht="37.8" customHeight="1">
      <c r="A426" s="41"/>
      <c r="B426" s="42"/>
      <c r="C426" s="209" t="s">
        <v>712</v>
      </c>
      <c r="D426" s="209" t="s">
        <v>131</v>
      </c>
      <c r="E426" s="210" t="s">
        <v>713</v>
      </c>
      <c r="F426" s="211" t="s">
        <v>714</v>
      </c>
      <c r="G426" s="212" t="s">
        <v>190</v>
      </c>
      <c r="H426" s="213">
        <v>1400</v>
      </c>
      <c r="I426" s="214"/>
      <c r="J426" s="215">
        <f>ROUND(I426*H426,2)</f>
        <v>0</v>
      </c>
      <c r="K426" s="211" t="s">
        <v>135</v>
      </c>
      <c r="L426" s="47"/>
      <c r="M426" s="216" t="s">
        <v>79</v>
      </c>
      <c r="N426" s="217" t="s">
        <v>51</v>
      </c>
      <c r="O426" s="87"/>
      <c r="P426" s="218">
        <f>O426*H426</f>
        <v>0</v>
      </c>
      <c r="Q426" s="218">
        <v>0</v>
      </c>
      <c r="R426" s="218">
        <f>Q426*H426</f>
        <v>0</v>
      </c>
      <c r="S426" s="218">
        <v>0</v>
      </c>
      <c r="T426" s="219">
        <f>S426*H426</f>
        <v>0</v>
      </c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R426" s="220" t="s">
        <v>275</v>
      </c>
      <c r="AT426" s="220" t="s">
        <v>131</v>
      </c>
      <c r="AU426" s="220" t="s">
        <v>90</v>
      </c>
      <c r="AY426" s="19" t="s">
        <v>129</v>
      </c>
      <c r="BE426" s="221">
        <f>IF(N426="základní",J426,0)</f>
        <v>0</v>
      </c>
      <c r="BF426" s="221">
        <f>IF(N426="snížená",J426,0)</f>
        <v>0</v>
      </c>
      <c r="BG426" s="221">
        <f>IF(N426="zákl. přenesená",J426,0)</f>
        <v>0</v>
      </c>
      <c r="BH426" s="221">
        <f>IF(N426="sníž. přenesená",J426,0)</f>
        <v>0</v>
      </c>
      <c r="BI426" s="221">
        <f>IF(N426="nulová",J426,0)</f>
        <v>0</v>
      </c>
      <c r="BJ426" s="19" t="s">
        <v>88</v>
      </c>
      <c r="BK426" s="221">
        <f>ROUND(I426*H426,2)</f>
        <v>0</v>
      </c>
      <c r="BL426" s="19" t="s">
        <v>275</v>
      </c>
      <c r="BM426" s="220" t="s">
        <v>715</v>
      </c>
    </row>
    <row r="427" spans="1:47" s="2" customFormat="1" ht="12">
      <c r="A427" s="41"/>
      <c r="B427" s="42"/>
      <c r="C427" s="43"/>
      <c r="D427" s="222" t="s">
        <v>138</v>
      </c>
      <c r="E427" s="43"/>
      <c r="F427" s="223" t="s">
        <v>716</v>
      </c>
      <c r="G427" s="43"/>
      <c r="H427" s="43"/>
      <c r="I427" s="224"/>
      <c r="J427" s="43"/>
      <c r="K427" s="43"/>
      <c r="L427" s="47"/>
      <c r="M427" s="225"/>
      <c r="N427" s="226"/>
      <c r="O427" s="87"/>
      <c r="P427" s="87"/>
      <c r="Q427" s="87"/>
      <c r="R427" s="87"/>
      <c r="S427" s="87"/>
      <c r="T427" s="88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T427" s="19" t="s">
        <v>138</v>
      </c>
      <c r="AU427" s="19" t="s">
        <v>90</v>
      </c>
    </row>
    <row r="428" spans="1:47" s="2" customFormat="1" ht="12">
      <c r="A428" s="41"/>
      <c r="B428" s="42"/>
      <c r="C428" s="43"/>
      <c r="D428" s="227" t="s">
        <v>140</v>
      </c>
      <c r="E428" s="43"/>
      <c r="F428" s="228" t="s">
        <v>710</v>
      </c>
      <c r="G428" s="43"/>
      <c r="H428" s="43"/>
      <c r="I428" s="224"/>
      <c r="J428" s="43"/>
      <c r="K428" s="43"/>
      <c r="L428" s="47"/>
      <c r="M428" s="225"/>
      <c r="N428" s="226"/>
      <c r="O428" s="87"/>
      <c r="P428" s="87"/>
      <c r="Q428" s="87"/>
      <c r="R428" s="87"/>
      <c r="S428" s="87"/>
      <c r="T428" s="88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T428" s="19" t="s">
        <v>140</v>
      </c>
      <c r="AU428" s="19" t="s">
        <v>90</v>
      </c>
    </row>
    <row r="429" spans="1:51" s="13" customFormat="1" ht="12">
      <c r="A429" s="13"/>
      <c r="B429" s="229"/>
      <c r="C429" s="230"/>
      <c r="D429" s="227" t="s">
        <v>160</v>
      </c>
      <c r="E429" s="231" t="s">
        <v>79</v>
      </c>
      <c r="F429" s="232" t="s">
        <v>711</v>
      </c>
      <c r="G429" s="230"/>
      <c r="H429" s="233">
        <v>1400</v>
      </c>
      <c r="I429" s="234"/>
      <c r="J429" s="230"/>
      <c r="K429" s="230"/>
      <c r="L429" s="235"/>
      <c r="M429" s="236"/>
      <c r="N429" s="237"/>
      <c r="O429" s="237"/>
      <c r="P429" s="237"/>
      <c r="Q429" s="237"/>
      <c r="R429" s="237"/>
      <c r="S429" s="237"/>
      <c r="T429" s="238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9" t="s">
        <v>160</v>
      </c>
      <c r="AU429" s="239" t="s">
        <v>90</v>
      </c>
      <c r="AV429" s="13" t="s">
        <v>90</v>
      </c>
      <c r="AW429" s="13" t="s">
        <v>42</v>
      </c>
      <c r="AX429" s="13" t="s">
        <v>88</v>
      </c>
      <c r="AY429" s="239" t="s">
        <v>129</v>
      </c>
    </row>
    <row r="430" spans="1:65" s="2" customFormat="1" ht="24.15" customHeight="1">
      <c r="A430" s="41"/>
      <c r="B430" s="42"/>
      <c r="C430" s="209" t="s">
        <v>717</v>
      </c>
      <c r="D430" s="209" t="s">
        <v>131</v>
      </c>
      <c r="E430" s="210" t="s">
        <v>718</v>
      </c>
      <c r="F430" s="211" t="s">
        <v>719</v>
      </c>
      <c r="G430" s="212" t="s">
        <v>190</v>
      </c>
      <c r="H430" s="213">
        <v>2800</v>
      </c>
      <c r="I430" s="214"/>
      <c r="J430" s="215">
        <f>ROUND(I430*H430,2)</f>
        <v>0</v>
      </c>
      <c r="K430" s="211" t="s">
        <v>79</v>
      </c>
      <c r="L430" s="47"/>
      <c r="M430" s="216" t="s">
        <v>79</v>
      </c>
      <c r="N430" s="217" t="s">
        <v>51</v>
      </c>
      <c r="O430" s="87"/>
      <c r="P430" s="218">
        <f>O430*H430</f>
        <v>0</v>
      </c>
      <c r="Q430" s="218">
        <v>0</v>
      </c>
      <c r="R430" s="218">
        <f>Q430*H430</f>
        <v>0</v>
      </c>
      <c r="S430" s="218">
        <v>0</v>
      </c>
      <c r="T430" s="219">
        <f>S430*H430</f>
        <v>0</v>
      </c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R430" s="220" t="s">
        <v>275</v>
      </c>
      <c r="AT430" s="220" t="s">
        <v>131</v>
      </c>
      <c r="AU430" s="220" t="s">
        <v>90</v>
      </c>
      <c r="AY430" s="19" t="s">
        <v>129</v>
      </c>
      <c r="BE430" s="221">
        <f>IF(N430="základní",J430,0)</f>
        <v>0</v>
      </c>
      <c r="BF430" s="221">
        <f>IF(N430="snížená",J430,0)</f>
        <v>0</v>
      </c>
      <c r="BG430" s="221">
        <f>IF(N430="zákl. přenesená",J430,0)</f>
        <v>0</v>
      </c>
      <c r="BH430" s="221">
        <f>IF(N430="sníž. přenesená",J430,0)</f>
        <v>0</v>
      </c>
      <c r="BI430" s="221">
        <f>IF(N430="nulová",J430,0)</f>
        <v>0</v>
      </c>
      <c r="BJ430" s="19" t="s">
        <v>88</v>
      </c>
      <c r="BK430" s="221">
        <f>ROUND(I430*H430,2)</f>
        <v>0</v>
      </c>
      <c r="BL430" s="19" t="s">
        <v>275</v>
      </c>
      <c r="BM430" s="220" t="s">
        <v>720</v>
      </c>
    </row>
    <row r="431" spans="1:47" s="2" customFormat="1" ht="12">
      <c r="A431" s="41"/>
      <c r="B431" s="42"/>
      <c r="C431" s="43"/>
      <c r="D431" s="227" t="s">
        <v>140</v>
      </c>
      <c r="E431" s="43"/>
      <c r="F431" s="228" t="s">
        <v>721</v>
      </c>
      <c r="G431" s="43"/>
      <c r="H431" s="43"/>
      <c r="I431" s="224"/>
      <c r="J431" s="43"/>
      <c r="K431" s="43"/>
      <c r="L431" s="47"/>
      <c r="M431" s="225"/>
      <c r="N431" s="226"/>
      <c r="O431" s="87"/>
      <c r="P431" s="87"/>
      <c r="Q431" s="87"/>
      <c r="R431" s="87"/>
      <c r="S431" s="87"/>
      <c r="T431" s="88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T431" s="19" t="s">
        <v>140</v>
      </c>
      <c r="AU431" s="19" t="s">
        <v>90</v>
      </c>
    </row>
    <row r="432" spans="1:51" s="13" customFormat="1" ht="12">
      <c r="A432" s="13"/>
      <c r="B432" s="229"/>
      <c r="C432" s="230"/>
      <c r="D432" s="227" t="s">
        <v>160</v>
      </c>
      <c r="E432" s="231" t="s">
        <v>79</v>
      </c>
      <c r="F432" s="232" t="s">
        <v>722</v>
      </c>
      <c r="G432" s="230"/>
      <c r="H432" s="233">
        <v>2800</v>
      </c>
      <c r="I432" s="234"/>
      <c r="J432" s="230"/>
      <c r="K432" s="230"/>
      <c r="L432" s="235"/>
      <c r="M432" s="236"/>
      <c r="N432" s="237"/>
      <c r="O432" s="237"/>
      <c r="P432" s="237"/>
      <c r="Q432" s="237"/>
      <c r="R432" s="237"/>
      <c r="S432" s="237"/>
      <c r="T432" s="238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9" t="s">
        <v>160</v>
      </c>
      <c r="AU432" s="239" t="s">
        <v>90</v>
      </c>
      <c r="AV432" s="13" t="s">
        <v>90</v>
      </c>
      <c r="AW432" s="13" t="s">
        <v>42</v>
      </c>
      <c r="AX432" s="13" t="s">
        <v>88</v>
      </c>
      <c r="AY432" s="239" t="s">
        <v>129</v>
      </c>
    </row>
    <row r="433" spans="1:65" s="2" customFormat="1" ht="33" customHeight="1">
      <c r="A433" s="41"/>
      <c r="B433" s="42"/>
      <c r="C433" s="209" t="s">
        <v>723</v>
      </c>
      <c r="D433" s="209" t="s">
        <v>131</v>
      </c>
      <c r="E433" s="210" t="s">
        <v>724</v>
      </c>
      <c r="F433" s="211" t="s">
        <v>725</v>
      </c>
      <c r="G433" s="212" t="s">
        <v>190</v>
      </c>
      <c r="H433" s="213">
        <v>1400</v>
      </c>
      <c r="I433" s="214"/>
      <c r="J433" s="215">
        <f>ROUND(I433*H433,2)</f>
        <v>0</v>
      </c>
      <c r="K433" s="211" t="s">
        <v>135</v>
      </c>
      <c r="L433" s="47"/>
      <c r="M433" s="216" t="s">
        <v>79</v>
      </c>
      <c r="N433" s="217" t="s">
        <v>51</v>
      </c>
      <c r="O433" s="87"/>
      <c r="P433" s="218">
        <f>O433*H433</f>
        <v>0</v>
      </c>
      <c r="Q433" s="218">
        <v>0</v>
      </c>
      <c r="R433" s="218">
        <f>Q433*H433</f>
        <v>0</v>
      </c>
      <c r="S433" s="218">
        <v>0</v>
      </c>
      <c r="T433" s="219">
        <f>S433*H433</f>
        <v>0</v>
      </c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R433" s="220" t="s">
        <v>275</v>
      </c>
      <c r="AT433" s="220" t="s">
        <v>131</v>
      </c>
      <c r="AU433" s="220" t="s">
        <v>90</v>
      </c>
      <c r="AY433" s="19" t="s">
        <v>129</v>
      </c>
      <c r="BE433" s="221">
        <f>IF(N433="základní",J433,0)</f>
        <v>0</v>
      </c>
      <c r="BF433" s="221">
        <f>IF(N433="snížená",J433,0)</f>
        <v>0</v>
      </c>
      <c r="BG433" s="221">
        <f>IF(N433="zákl. přenesená",J433,0)</f>
        <v>0</v>
      </c>
      <c r="BH433" s="221">
        <f>IF(N433="sníž. přenesená",J433,0)</f>
        <v>0</v>
      </c>
      <c r="BI433" s="221">
        <f>IF(N433="nulová",J433,0)</f>
        <v>0</v>
      </c>
      <c r="BJ433" s="19" t="s">
        <v>88</v>
      </c>
      <c r="BK433" s="221">
        <f>ROUND(I433*H433,2)</f>
        <v>0</v>
      </c>
      <c r="BL433" s="19" t="s">
        <v>275</v>
      </c>
      <c r="BM433" s="220" t="s">
        <v>726</v>
      </c>
    </row>
    <row r="434" spans="1:47" s="2" customFormat="1" ht="12">
      <c r="A434" s="41"/>
      <c r="B434" s="42"/>
      <c r="C434" s="43"/>
      <c r="D434" s="222" t="s">
        <v>138</v>
      </c>
      <c r="E434" s="43"/>
      <c r="F434" s="223" t="s">
        <v>727</v>
      </c>
      <c r="G434" s="43"/>
      <c r="H434" s="43"/>
      <c r="I434" s="224"/>
      <c r="J434" s="43"/>
      <c r="K434" s="43"/>
      <c r="L434" s="47"/>
      <c r="M434" s="225"/>
      <c r="N434" s="226"/>
      <c r="O434" s="87"/>
      <c r="P434" s="87"/>
      <c r="Q434" s="87"/>
      <c r="R434" s="87"/>
      <c r="S434" s="87"/>
      <c r="T434" s="88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T434" s="19" t="s">
        <v>138</v>
      </c>
      <c r="AU434" s="19" t="s">
        <v>90</v>
      </c>
    </row>
    <row r="435" spans="1:47" s="2" customFormat="1" ht="12">
      <c r="A435" s="41"/>
      <c r="B435" s="42"/>
      <c r="C435" s="43"/>
      <c r="D435" s="227" t="s">
        <v>140</v>
      </c>
      <c r="E435" s="43"/>
      <c r="F435" s="228" t="s">
        <v>728</v>
      </c>
      <c r="G435" s="43"/>
      <c r="H435" s="43"/>
      <c r="I435" s="224"/>
      <c r="J435" s="43"/>
      <c r="K435" s="43"/>
      <c r="L435" s="47"/>
      <c r="M435" s="225"/>
      <c r="N435" s="226"/>
      <c r="O435" s="87"/>
      <c r="P435" s="87"/>
      <c r="Q435" s="87"/>
      <c r="R435" s="87"/>
      <c r="S435" s="87"/>
      <c r="T435" s="88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T435" s="19" t="s">
        <v>140</v>
      </c>
      <c r="AU435" s="19" t="s">
        <v>90</v>
      </c>
    </row>
    <row r="436" spans="1:65" s="2" customFormat="1" ht="33" customHeight="1">
      <c r="A436" s="41"/>
      <c r="B436" s="42"/>
      <c r="C436" s="209" t="s">
        <v>729</v>
      </c>
      <c r="D436" s="209" t="s">
        <v>131</v>
      </c>
      <c r="E436" s="210" t="s">
        <v>730</v>
      </c>
      <c r="F436" s="211" t="s">
        <v>731</v>
      </c>
      <c r="G436" s="212" t="s">
        <v>190</v>
      </c>
      <c r="H436" s="213">
        <v>1400</v>
      </c>
      <c r="I436" s="214"/>
      <c r="J436" s="215">
        <f>ROUND(I436*H436,2)</f>
        <v>0</v>
      </c>
      <c r="K436" s="211" t="s">
        <v>135</v>
      </c>
      <c r="L436" s="47"/>
      <c r="M436" s="216" t="s">
        <v>79</v>
      </c>
      <c r="N436" s="217" t="s">
        <v>51</v>
      </c>
      <c r="O436" s="87"/>
      <c r="P436" s="218">
        <f>O436*H436</f>
        <v>0</v>
      </c>
      <c r="Q436" s="218">
        <v>0</v>
      </c>
      <c r="R436" s="218">
        <f>Q436*H436</f>
        <v>0</v>
      </c>
      <c r="S436" s="218">
        <v>0</v>
      </c>
      <c r="T436" s="219">
        <f>S436*H436</f>
        <v>0</v>
      </c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R436" s="220" t="s">
        <v>275</v>
      </c>
      <c r="AT436" s="220" t="s">
        <v>131</v>
      </c>
      <c r="AU436" s="220" t="s">
        <v>90</v>
      </c>
      <c r="AY436" s="19" t="s">
        <v>129</v>
      </c>
      <c r="BE436" s="221">
        <f>IF(N436="základní",J436,0)</f>
        <v>0</v>
      </c>
      <c r="BF436" s="221">
        <f>IF(N436="snížená",J436,0)</f>
        <v>0</v>
      </c>
      <c r="BG436" s="221">
        <f>IF(N436="zákl. přenesená",J436,0)</f>
        <v>0</v>
      </c>
      <c r="BH436" s="221">
        <f>IF(N436="sníž. přenesená",J436,0)</f>
        <v>0</v>
      </c>
      <c r="BI436" s="221">
        <f>IF(N436="nulová",J436,0)</f>
        <v>0</v>
      </c>
      <c r="BJ436" s="19" t="s">
        <v>88</v>
      </c>
      <c r="BK436" s="221">
        <f>ROUND(I436*H436,2)</f>
        <v>0</v>
      </c>
      <c r="BL436" s="19" t="s">
        <v>275</v>
      </c>
      <c r="BM436" s="220" t="s">
        <v>732</v>
      </c>
    </row>
    <row r="437" spans="1:47" s="2" customFormat="1" ht="12">
      <c r="A437" s="41"/>
      <c r="B437" s="42"/>
      <c r="C437" s="43"/>
      <c r="D437" s="222" t="s">
        <v>138</v>
      </c>
      <c r="E437" s="43"/>
      <c r="F437" s="223" t="s">
        <v>733</v>
      </c>
      <c r="G437" s="43"/>
      <c r="H437" s="43"/>
      <c r="I437" s="224"/>
      <c r="J437" s="43"/>
      <c r="K437" s="43"/>
      <c r="L437" s="47"/>
      <c r="M437" s="225"/>
      <c r="N437" s="226"/>
      <c r="O437" s="87"/>
      <c r="P437" s="87"/>
      <c r="Q437" s="87"/>
      <c r="R437" s="87"/>
      <c r="S437" s="87"/>
      <c r="T437" s="88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T437" s="19" t="s">
        <v>138</v>
      </c>
      <c r="AU437" s="19" t="s">
        <v>90</v>
      </c>
    </row>
    <row r="438" spans="1:47" s="2" customFormat="1" ht="12">
      <c r="A438" s="41"/>
      <c r="B438" s="42"/>
      <c r="C438" s="43"/>
      <c r="D438" s="227" t="s">
        <v>140</v>
      </c>
      <c r="E438" s="43"/>
      <c r="F438" s="228" t="s">
        <v>734</v>
      </c>
      <c r="G438" s="43"/>
      <c r="H438" s="43"/>
      <c r="I438" s="224"/>
      <c r="J438" s="43"/>
      <c r="K438" s="43"/>
      <c r="L438" s="47"/>
      <c r="M438" s="225"/>
      <c r="N438" s="226"/>
      <c r="O438" s="87"/>
      <c r="P438" s="87"/>
      <c r="Q438" s="87"/>
      <c r="R438" s="87"/>
      <c r="S438" s="87"/>
      <c r="T438" s="88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T438" s="19" t="s">
        <v>140</v>
      </c>
      <c r="AU438" s="19" t="s">
        <v>90</v>
      </c>
    </row>
    <row r="439" spans="1:65" s="2" customFormat="1" ht="37.8" customHeight="1">
      <c r="A439" s="41"/>
      <c r="B439" s="42"/>
      <c r="C439" s="209" t="s">
        <v>735</v>
      </c>
      <c r="D439" s="209" t="s">
        <v>131</v>
      </c>
      <c r="E439" s="210" t="s">
        <v>736</v>
      </c>
      <c r="F439" s="211" t="s">
        <v>737</v>
      </c>
      <c r="G439" s="212" t="s">
        <v>190</v>
      </c>
      <c r="H439" s="213">
        <v>242</v>
      </c>
      <c r="I439" s="214"/>
      <c r="J439" s="215">
        <f>ROUND(I439*H439,2)</f>
        <v>0</v>
      </c>
      <c r="K439" s="211" t="s">
        <v>135</v>
      </c>
      <c r="L439" s="47"/>
      <c r="M439" s="216" t="s">
        <v>79</v>
      </c>
      <c r="N439" s="217" t="s">
        <v>51</v>
      </c>
      <c r="O439" s="87"/>
      <c r="P439" s="218">
        <f>O439*H439</f>
        <v>0</v>
      </c>
      <c r="Q439" s="218">
        <v>0</v>
      </c>
      <c r="R439" s="218">
        <f>Q439*H439</f>
        <v>0</v>
      </c>
      <c r="S439" s="218">
        <v>0</v>
      </c>
      <c r="T439" s="219">
        <f>S439*H439</f>
        <v>0</v>
      </c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R439" s="220" t="s">
        <v>275</v>
      </c>
      <c r="AT439" s="220" t="s">
        <v>131</v>
      </c>
      <c r="AU439" s="220" t="s">
        <v>90</v>
      </c>
      <c r="AY439" s="19" t="s">
        <v>129</v>
      </c>
      <c r="BE439" s="221">
        <f>IF(N439="základní",J439,0)</f>
        <v>0</v>
      </c>
      <c r="BF439" s="221">
        <f>IF(N439="snížená",J439,0)</f>
        <v>0</v>
      </c>
      <c r="BG439" s="221">
        <f>IF(N439="zákl. přenesená",J439,0)</f>
        <v>0</v>
      </c>
      <c r="BH439" s="221">
        <f>IF(N439="sníž. přenesená",J439,0)</f>
        <v>0</v>
      </c>
      <c r="BI439" s="221">
        <f>IF(N439="nulová",J439,0)</f>
        <v>0</v>
      </c>
      <c r="BJ439" s="19" t="s">
        <v>88</v>
      </c>
      <c r="BK439" s="221">
        <f>ROUND(I439*H439,2)</f>
        <v>0</v>
      </c>
      <c r="BL439" s="19" t="s">
        <v>275</v>
      </c>
      <c r="BM439" s="220" t="s">
        <v>738</v>
      </c>
    </row>
    <row r="440" spans="1:47" s="2" customFormat="1" ht="12">
      <c r="A440" s="41"/>
      <c r="B440" s="42"/>
      <c r="C440" s="43"/>
      <c r="D440" s="222" t="s">
        <v>138</v>
      </c>
      <c r="E440" s="43"/>
      <c r="F440" s="223" t="s">
        <v>739</v>
      </c>
      <c r="G440" s="43"/>
      <c r="H440" s="43"/>
      <c r="I440" s="224"/>
      <c r="J440" s="43"/>
      <c r="K440" s="43"/>
      <c r="L440" s="47"/>
      <c r="M440" s="225"/>
      <c r="N440" s="226"/>
      <c r="O440" s="87"/>
      <c r="P440" s="87"/>
      <c r="Q440" s="87"/>
      <c r="R440" s="87"/>
      <c r="S440" s="87"/>
      <c r="T440" s="88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T440" s="19" t="s">
        <v>138</v>
      </c>
      <c r="AU440" s="19" t="s">
        <v>90</v>
      </c>
    </row>
    <row r="441" spans="1:47" s="2" customFormat="1" ht="12">
      <c r="A441" s="41"/>
      <c r="B441" s="42"/>
      <c r="C441" s="43"/>
      <c r="D441" s="227" t="s">
        <v>140</v>
      </c>
      <c r="E441" s="43"/>
      <c r="F441" s="228" t="s">
        <v>740</v>
      </c>
      <c r="G441" s="43"/>
      <c r="H441" s="43"/>
      <c r="I441" s="224"/>
      <c r="J441" s="43"/>
      <c r="K441" s="43"/>
      <c r="L441" s="47"/>
      <c r="M441" s="225"/>
      <c r="N441" s="226"/>
      <c r="O441" s="87"/>
      <c r="P441" s="87"/>
      <c r="Q441" s="87"/>
      <c r="R441" s="87"/>
      <c r="S441" s="87"/>
      <c r="T441" s="88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T441" s="19" t="s">
        <v>140</v>
      </c>
      <c r="AU441" s="19" t="s">
        <v>90</v>
      </c>
    </row>
    <row r="442" spans="1:51" s="13" customFormat="1" ht="12">
      <c r="A442" s="13"/>
      <c r="B442" s="229"/>
      <c r="C442" s="230"/>
      <c r="D442" s="227" t="s">
        <v>160</v>
      </c>
      <c r="E442" s="231" t="s">
        <v>79</v>
      </c>
      <c r="F442" s="232" t="s">
        <v>741</v>
      </c>
      <c r="G442" s="230"/>
      <c r="H442" s="233">
        <v>242</v>
      </c>
      <c r="I442" s="234"/>
      <c r="J442" s="230"/>
      <c r="K442" s="230"/>
      <c r="L442" s="235"/>
      <c r="M442" s="236"/>
      <c r="N442" s="237"/>
      <c r="O442" s="237"/>
      <c r="P442" s="237"/>
      <c r="Q442" s="237"/>
      <c r="R442" s="237"/>
      <c r="S442" s="237"/>
      <c r="T442" s="238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9" t="s">
        <v>160</v>
      </c>
      <c r="AU442" s="239" t="s">
        <v>90</v>
      </c>
      <c r="AV442" s="13" t="s">
        <v>90</v>
      </c>
      <c r="AW442" s="13" t="s">
        <v>42</v>
      </c>
      <c r="AX442" s="13" t="s">
        <v>88</v>
      </c>
      <c r="AY442" s="239" t="s">
        <v>129</v>
      </c>
    </row>
    <row r="443" spans="1:65" s="2" customFormat="1" ht="37.8" customHeight="1">
      <c r="A443" s="41"/>
      <c r="B443" s="42"/>
      <c r="C443" s="209" t="s">
        <v>742</v>
      </c>
      <c r="D443" s="209" t="s">
        <v>131</v>
      </c>
      <c r="E443" s="210" t="s">
        <v>743</v>
      </c>
      <c r="F443" s="211" t="s">
        <v>744</v>
      </c>
      <c r="G443" s="212" t="s">
        <v>190</v>
      </c>
      <c r="H443" s="213">
        <v>242</v>
      </c>
      <c r="I443" s="214"/>
      <c r="J443" s="215">
        <f>ROUND(I443*H443,2)</f>
        <v>0</v>
      </c>
      <c r="K443" s="211" t="s">
        <v>135</v>
      </c>
      <c r="L443" s="47"/>
      <c r="M443" s="216" t="s">
        <v>79</v>
      </c>
      <c r="N443" s="217" t="s">
        <v>51</v>
      </c>
      <c r="O443" s="87"/>
      <c r="P443" s="218">
        <f>O443*H443</f>
        <v>0</v>
      </c>
      <c r="Q443" s="218">
        <v>0</v>
      </c>
      <c r="R443" s="218">
        <f>Q443*H443</f>
        <v>0</v>
      </c>
      <c r="S443" s="218">
        <v>0</v>
      </c>
      <c r="T443" s="219">
        <f>S443*H443</f>
        <v>0</v>
      </c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R443" s="220" t="s">
        <v>275</v>
      </c>
      <c r="AT443" s="220" t="s">
        <v>131</v>
      </c>
      <c r="AU443" s="220" t="s">
        <v>90</v>
      </c>
      <c r="AY443" s="19" t="s">
        <v>129</v>
      </c>
      <c r="BE443" s="221">
        <f>IF(N443="základní",J443,0)</f>
        <v>0</v>
      </c>
      <c r="BF443" s="221">
        <f>IF(N443="snížená",J443,0)</f>
        <v>0</v>
      </c>
      <c r="BG443" s="221">
        <f>IF(N443="zákl. přenesená",J443,0)</f>
        <v>0</v>
      </c>
      <c r="BH443" s="221">
        <f>IF(N443="sníž. přenesená",J443,0)</f>
        <v>0</v>
      </c>
      <c r="BI443" s="221">
        <f>IF(N443="nulová",J443,0)</f>
        <v>0</v>
      </c>
      <c r="BJ443" s="19" t="s">
        <v>88</v>
      </c>
      <c r="BK443" s="221">
        <f>ROUND(I443*H443,2)</f>
        <v>0</v>
      </c>
      <c r="BL443" s="19" t="s">
        <v>275</v>
      </c>
      <c r="BM443" s="220" t="s">
        <v>745</v>
      </c>
    </row>
    <row r="444" spans="1:47" s="2" customFormat="1" ht="12">
      <c r="A444" s="41"/>
      <c r="B444" s="42"/>
      <c r="C444" s="43"/>
      <c r="D444" s="222" t="s">
        <v>138</v>
      </c>
      <c r="E444" s="43"/>
      <c r="F444" s="223" t="s">
        <v>746</v>
      </c>
      <c r="G444" s="43"/>
      <c r="H444" s="43"/>
      <c r="I444" s="224"/>
      <c r="J444" s="43"/>
      <c r="K444" s="43"/>
      <c r="L444" s="47"/>
      <c r="M444" s="225"/>
      <c r="N444" s="226"/>
      <c r="O444" s="87"/>
      <c r="P444" s="87"/>
      <c r="Q444" s="87"/>
      <c r="R444" s="87"/>
      <c r="S444" s="87"/>
      <c r="T444" s="88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T444" s="19" t="s">
        <v>138</v>
      </c>
      <c r="AU444" s="19" t="s">
        <v>90</v>
      </c>
    </row>
    <row r="445" spans="1:47" s="2" customFormat="1" ht="12">
      <c r="A445" s="41"/>
      <c r="B445" s="42"/>
      <c r="C445" s="43"/>
      <c r="D445" s="227" t="s">
        <v>140</v>
      </c>
      <c r="E445" s="43"/>
      <c r="F445" s="228" t="s">
        <v>740</v>
      </c>
      <c r="G445" s="43"/>
      <c r="H445" s="43"/>
      <c r="I445" s="224"/>
      <c r="J445" s="43"/>
      <c r="K445" s="43"/>
      <c r="L445" s="47"/>
      <c r="M445" s="225"/>
      <c r="N445" s="226"/>
      <c r="O445" s="87"/>
      <c r="P445" s="87"/>
      <c r="Q445" s="87"/>
      <c r="R445" s="87"/>
      <c r="S445" s="87"/>
      <c r="T445" s="88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T445" s="19" t="s">
        <v>140</v>
      </c>
      <c r="AU445" s="19" t="s">
        <v>90</v>
      </c>
    </row>
    <row r="446" spans="1:51" s="13" customFormat="1" ht="12">
      <c r="A446" s="13"/>
      <c r="B446" s="229"/>
      <c r="C446" s="230"/>
      <c r="D446" s="227" t="s">
        <v>160</v>
      </c>
      <c r="E446" s="231" t="s">
        <v>79</v>
      </c>
      <c r="F446" s="232" t="s">
        <v>741</v>
      </c>
      <c r="G446" s="230"/>
      <c r="H446" s="233">
        <v>242</v>
      </c>
      <c r="I446" s="234"/>
      <c r="J446" s="230"/>
      <c r="K446" s="230"/>
      <c r="L446" s="235"/>
      <c r="M446" s="236"/>
      <c r="N446" s="237"/>
      <c r="O446" s="237"/>
      <c r="P446" s="237"/>
      <c r="Q446" s="237"/>
      <c r="R446" s="237"/>
      <c r="S446" s="237"/>
      <c r="T446" s="238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9" t="s">
        <v>160</v>
      </c>
      <c r="AU446" s="239" t="s">
        <v>90</v>
      </c>
      <c r="AV446" s="13" t="s">
        <v>90</v>
      </c>
      <c r="AW446" s="13" t="s">
        <v>42</v>
      </c>
      <c r="AX446" s="13" t="s">
        <v>88</v>
      </c>
      <c r="AY446" s="239" t="s">
        <v>129</v>
      </c>
    </row>
    <row r="447" spans="1:65" s="2" customFormat="1" ht="21.75" customHeight="1">
      <c r="A447" s="41"/>
      <c r="B447" s="42"/>
      <c r="C447" s="209" t="s">
        <v>747</v>
      </c>
      <c r="D447" s="209" t="s">
        <v>131</v>
      </c>
      <c r="E447" s="210" t="s">
        <v>748</v>
      </c>
      <c r="F447" s="211" t="s">
        <v>749</v>
      </c>
      <c r="G447" s="212" t="s">
        <v>190</v>
      </c>
      <c r="H447" s="213">
        <v>987</v>
      </c>
      <c r="I447" s="214"/>
      <c r="J447" s="215">
        <f>ROUND(I447*H447,2)</f>
        <v>0</v>
      </c>
      <c r="K447" s="211" t="s">
        <v>135</v>
      </c>
      <c r="L447" s="47"/>
      <c r="M447" s="216" t="s">
        <v>79</v>
      </c>
      <c r="N447" s="217" t="s">
        <v>51</v>
      </c>
      <c r="O447" s="87"/>
      <c r="P447" s="218">
        <f>O447*H447</f>
        <v>0</v>
      </c>
      <c r="Q447" s="218">
        <v>0.14</v>
      </c>
      <c r="R447" s="218">
        <f>Q447*H447</f>
        <v>138.18</v>
      </c>
      <c r="S447" s="218">
        <v>0</v>
      </c>
      <c r="T447" s="219">
        <f>S447*H447</f>
        <v>0</v>
      </c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R447" s="220" t="s">
        <v>275</v>
      </c>
      <c r="AT447" s="220" t="s">
        <v>131</v>
      </c>
      <c r="AU447" s="220" t="s">
        <v>90</v>
      </c>
      <c r="AY447" s="19" t="s">
        <v>129</v>
      </c>
      <c r="BE447" s="221">
        <f>IF(N447="základní",J447,0)</f>
        <v>0</v>
      </c>
      <c r="BF447" s="221">
        <f>IF(N447="snížená",J447,0)</f>
        <v>0</v>
      </c>
      <c r="BG447" s="221">
        <f>IF(N447="zákl. přenesená",J447,0)</f>
        <v>0</v>
      </c>
      <c r="BH447" s="221">
        <f>IF(N447="sníž. přenesená",J447,0)</f>
        <v>0</v>
      </c>
      <c r="BI447" s="221">
        <f>IF(N447="nulová",J447,0)</f>
        <v>0</v>
      </c>
      <c r="BJ447" s="19" t="s">
        <v>88</v>
      </c>
      <c r="BK447" s="221">
        <f>ROUND(I447*H447,2)</f>
        <v>0</v>
      </c>
      <c r="BL447" s="19" t="s">
        <v>275</v>
      </c>
      <c r="BM447" s="220" t="s">
        <v>750</v>
      </c>
    </row>
    <row r="448" spans="1:47" s="2" customFormat="1" ht="12">
      <c r="A448" s="41"/>
      <c r="B448" s="42"/>
      <c r="C448" s="43"/>
      <c r="D448" s="222" t="s">
        <v>138</v>
      </c>
      <c r="E448" s="43"/>
      <c r="F448" s="223" t="s">
        <v>751</v>
      </c>
      <c r="G448" s="43"/>
      <c r="H448" s="43"/>
      <c r="I448" s="224"/>
      <c r="J448" s="43"/>
      <c r="K448" s="43"/>
      <c r="L448" s="47"/>
      <c r="M448" s="225"/>
      <c r="N448" s="226"/>
      <c r="O448" s="87"/>
      <c r="P448" s="87"/>
      <c r="Q448" s="87"/>
      <c r="R448" s="87"/>
      <c r="S448" s="87"/>
      <c r="T448" s="88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T448" s="19" t="s">
        <v>138</v>
      </c>
      <c r="AU448" s="19" t="s">
        <v>90</v>
      </c>
    </row>
    <row r="449" spans="1:47" s="2" customFormat="1" ht="12">
      <c r="A449" s="41"/>
      <c r="B449" s="42"/>
      <c r="C449" s="43"/>
      <c r="D449" s="227" t="s">
        <v>140</v>
      </c>
      <c r="E449" s="43"/>
      <c r="F449" s="228" t="s">
        <v>752</v>
      </c>
      <c r="G449" s="43"/>
      <c r="H449" s="43"/>
      <c r="I449" s="224"/>
      <c r="J449" s="43"/>
      <c r="K449" s="43"/>
      <c r="L449" s="47"/>
      <c r="M449" s="225"/>
      <c r="N449" s="226"/>
      <c r="O449" s="87"/>
      <c r="P449" s="87"/>
      <c r="Q449" s="87"/>
      <c r="R449" s="87"/>
      <c r="S449" s="87"/>
      <c r="T449" s="88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T449" s="19" t="s">
        <v>140</v>
      </c>
      <c r="AU449" s="19" t="s">
        <v>90</v>
      </c>
    </row>
    <row r="450" spans="1:51" s="13" customFormat="1" ht="12">
      <c r="A450" s="13"/>
      <c r="B450" s="229"/>
      <c r="C450" s="230"/>
      <c r="D450" s="227" t="s">
        <v>160</v>
      </c>
      <c r="E450" s="231" t="s">
        <v>79</v>
      </c>
      <c r="F450" s="232" t="s">
        <v>753</v>
      </c>
      <c r="G450" s="230"/>
      <c r="H450" s="233">
        <v>484</v>
      </c>
      <c r="I450" s="234"/>
      <c r="J450" s="230"/>
      <c r="K450" s="230"/>
      <c r="L450" s="235"/>
      <c r="M450" s="236"/>
      <c r="N450" s="237"/>
      <c r="O450" s="237"/>
      <c r="P450" s="237"/>
      <c r="Q450" s="237"/>
      <c r="R450" s="237"/>
      <c r="S450" s="237"/>
      <c r="T450" s="238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9" t="s">
        <v>160</v>
      </c>
      <c r="AU450" s="239" t="s">
        <v>90</v>
      </c>
      <c r="AV450" s="13" t="s">
        <v>90</v>
      </c>
      <c r="AW450" s="13" t="s">
        <v>42</v>
      </c>
      <c r="AX450" s="13" t="s">
        <v>81</v>
      </c>
      <c r="AY450" s="239" t="s">
        <v>129</v>
      </c>
    </row>
    <row r="451" spans="1:51" s="13" customFormat="1" ht="12">
      <c r="A451" s="13"/>
      <c r="B451" s="229"/>
      <c r="C451" s="230"/>
      <c r="D451" s="227" t="s">
        <v>160</v>
      </c>
      <c r="E451" s="231" t="s">
        <v>79</v>
      </c>
      <c r="F451" s="232" t="s">
        <v>754</v>
      </c>
      <c r="G451" s="230"/>
      <c r="H451" s="233">
        <v>503</v>
      </c>
      <c r="I451" s="234"/>
      <c r="J451" s="230"/>
      <c r="K451" s="230"/>
      <c r="L451" s="235"/>
      <c r="M451" s="236"/>
      <c r="N451" s="237"/>
      <c r="O451" s="237"/>
      <c r="P451" s="237"/>
      <c r="Q451" s="237"/>
      <c r="R451" s="237"/>
      <c r="S451" s="237"/>
      <c r="T451" s="238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9" t="s">
        <v>160</v>
      </c>
      <c r="AU451" s="239" t="s">
        <v>90</v>
      </c>
      <c r="AV451" s="13" t="s">
        <v>90</v>
      </c>
      <c r="AW451" s="13" t="s">
        <v>42</v>
      </c>
      <c r="AX451" s="13" t="s">
        <v>81</v>
      </c>
      <c r="AY451" s="239" t="s">
        <v>129</v>
      </c>
    </row>
    <row r="452" spans="1:51" s="14" customFormat="1" ht="12">
      <c r="A452" s="14"/>
      <c r="B452" s="240"/>
      <c r="C452" s="241"/>
      <c r="D452" s="227" t="s">
        <v>160</v>
      </c>
      <c r="E452" s="242" t="s">
        <v>79</v>
      </c>
      <c r="F452" s="243" t="s">
        <v>214</v>
      </c>
      <c r="G452" s="241"/>
      <c r="H452" s="244">
        <v>987</v>
      </c>
      <c r="I452" s="245"/>
      <c r="J452" s="241"/>
      <c r="K452" s="241"/>
      <c r="L452" s="246"/>
      <c r="M452" s="247"/>
      <c r="N452" s="248"/>
      <c r="O452" s="248"/>
      <c r="P452" s="248"/>
      <c r="Q452" s="248"/>
      <c r="R452" s="248"/>
      <c r="S452" s="248"/>
      <c r="T452" s="249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0" t="s">
        <v>160</v>
      </c>
      <c r="AU452" s="250" t="s">
        <v>90</v>
      </c>
      <c r="AV452" s="14" t="s">
        <v>136</v>
      </c>
      <c r="AW452" s="14" t="s">
        <v>42</v>
      </c>
      <c r="AX452" s="14" t="s">
        <v>88</v>
      </c>
      <c r="AY452" s="250" t="s">
        <v>129</v>
      </c>
    </row>
    <row r="453" spans="1:65" s="2" customFormat="1" ht="33" customHeight="1">
      <c r="A453" s="41"/>
      <c r="B453" s="42"/>
      <c r="C453" s="209" t="s">
        <v>755</v>
      </c>
      <c r="D453" s="209" t="s">
        <v>131</v>
      </c>
      <c r="E453" s="210" t="s">
        <v>756</v>
      </c>
      <c r="F453" s="211" t="s">
        <v>757</v>
      </c>
      <c r="G453" s="212" t="s">
        <v>190</v>
      </c>
      <c r="H453" s="213">
        <v>484</v>
      </c>
      <c r="I453" s="214"/>
      <c r="J453" s="215">
        <f>ROUND(I453*H453,2)</f>
        <v>0</v>
      </c>
      <c r="K453" s="211" t="s">
        <v>135</v>
      </c>
      <c r="L453" s="47"/>
      <c r="M453" s="216" t="s">
        <v>79</v>
      </c>
      <c r="N453" s="217" t="s">
        <v>51</v>
      </c>
      <c r="O453" s="87"/>
      <c r="P453" s="218">
        <f>O453*H453</f>
        <v>0</v>
      </c>
      <c r="Q453" s="218">
        <v>0</v>
      </c>
      <c r="R453" s="218">
        <f>Q453*H453</f>
        <v>0</v>
      </c>
      <c r="S453" s="218">
        <v>0</v>
      </c>
      <c r="T453" s="219">
        <f>S453*H453</f>
        <v>0</v>
      </c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R453" s="220" t="s">
        <v>275</v>
      </c>
      <c r="AT453" s="220" t="s">
        <v>131</v>
      </c>
      <c r="AU453" s="220" t="s">
        <v>90</v>
      </c>
      <c r="AY453" s="19" t="s">
        <v>129</v>
      </c>
      <c r="BE453" s="221">
        <f>IF(N453="základní",J453,0)</f>
        <v>0</v>
      </c>
      <c r="BF453" s="221">
        <f>IF(N453="snížená",J453,0)</f>
        <v>0</v>
      </c>
      <c r="BG453" s="221">
        <f>IF(N453="zákl. přenesená",J453,0)</f>
        <v>0</v>
      </c>
      <c r="BH453" s="221">
        <f>IF(N453="sníž. přenesená",J453,0)</f>
        <v>0</v>
      </c>
      <c r="BI453" s="221">
        <f>IF(N453="nulová",J453,0)</f>
        <v>0</v>
      </c>
      <c r="BJ453" s="19" t="s">
        <v>88</v>
      </c>
      <c r="BK453" s="221">
        <f>ROUND(I453*H453,2)</f>
        <v>0</v>
      </c>
      <c r="BL453" s="19" t="s">
        <v>275</v>
      </c>
      <c r="BM453" s="220" t="s">
        <v>758</v>
      </c>
    </row>
    <row r="454" spans="1:47" s="2" customFormat="1" ht="12">
      <c r="A454" s="41"/>
      <c r="B454" s="42"/>
      <c r="C454" s="43"/>
      <c r="D454" s="222" t="s">
        <v>138</v>
      </c>
      <c r="E454" s="43"/>
      <c r="F454" s="223" t="s">
        <v>759</v>
      </c>
      <c r="G454" s="43"/>
      <c r="H454" s="43"/>
      <c r="I454" s="224"/>
      <c r="J454" s="43"/>
      <c r="K454" s="43"/>
      <c r="L454" s="47"/>
      <c r="M454" s="225"/>
      <c r="N454" s="226"/>
      <c r="O454" s="87"/>
      <c r="P454" s="87"/>
      <c r="Q454" s="87"/>
      <c r="R454" s="87"/>
      <c r="S454" s="87"/>
      <c r="T454" s="88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T454" s="19" t="s">
        <v>138</v>
      </c>
      <c r="AU454" s="19" t="s">
        <v>90</v>
      </c>
    </row>
    <row r="455" spans="1:47" s="2" customFormat="1" ht="12">
      <c r="A455" s="41"/>
      <c r="B455" s="42"/>
      <c r="C455" s="43"/>
      <c r="D455" s="227" t="s">
        <v>140</v>
      </c>
      <c r="E455" s="43"/>
      <c r="F455" s="228" t="s">
        <v>760</v>
      </c>
      <c r="G455" s="43"/>
      <c r="H455" s="43"/>
      <c r="I455" s="224"/>
      <c r="J455" s="43"/>
      <c r="K455" s="43"/>
      <c r="L455" s="47"/>
      <c r="M455" s="225"/>
      <c r="N455" s="226"/>
      <c r="O455" s="87"/>
      <c r="P455" s="87"/>
      <c r="Q455" s="87"/>
      <c r="R455" s="87"/>
      <c r="S455" s="87"/>
      <c r="T455" s="88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T455" s="19" t="s">
        <v>140</v>
      </c>
      <c r="AU455" s="19" t="s">
        <v>90</v>
      </c>
    </row>
    <row r="456" spans="1:51" s="13" customFormat="1" ht="12">
      <c r="A456" s="13"/>
      <c r="B456" s="229"/>
      <c r="C456" s="230"/>
      <c r="D456" s="227" t="s">
        <v>160</v>
      </c>
      <c r="E456" s="231" t="s">
        <v>79</v>
      </c>
      <c r="F456" s="232" t="s">
        <v>753</v>
      </c>
      <c r="G456" s="230"/>
      <c r="H456" s="233">
        <v>484</v>
      </c>
      <c r="I456" s="234"/>
      <c r="J456" s="230"/>
      <c r="K456" s="230"/>
      <c r="L456" s="235"/>
      <c r="M456" s="236"/>
      <c r="N456" s="237"/>
      <c r="O456" s="237"/>
      <c r="P456" s="237"/>
      <c r="Q456" s="237"/>
      <c r="R456" s="237"/>
      <c r="S456" s="237"/>
      <c r="T456" s="238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9" t="s">
        <v>160</v>
      </c>
      <c r="AU456" s="239" t="s">
        <v>90</v>
      </c>
      <c r="AV456" s="13" t="s">
        <v>90</v>
      </c>
      <c r="AW456" s="13" t="s">
        <v>42</v>
      </c>
      <c r="AX456" s="13" t="s">
        <v>88</v>
      </c>
      <c r="AY456" s="239" t="s">
        <v>129</v>
      </c>
    </row>
    <row r="457" spans="1:65" s="2" customFormat="1" ht="16.5" customHeight="1">
      <c r="A457" s="41"/>
      <c r="B457" s="42"/>
      <c r="C457" s="251" t="s">
        <v>761</v>
      </c>
      <c r="D457" s="251" t="s">
        <v>239</v>
      </c>
      <c r="E457" s="252" t="s">
        <v>762</v>
      </c>
      <c r="F457" s="253" t="s">
        <v>763</v>
      </c>
      <c r="G457" s="254" t="s">
        <v>200</v>
      </c>
      <c r="H457" s="255">
        <v>90.223</v>
      </c>
      <c r="I457" s="256"/>
      <c r="J457" s="257">
        <f>ROUND(I457*H457,2)</f>
        <v>0</v>
      </c>
      <c r="K457" s="253" t="s">
        <v>79</v>
      </c>
      <c r="L457" s="258"/>
      <c r="M457" s="259" t="s">
        <v>79</v>
      </c>
      <c r="N457" s="260" t="s">
        <v>51</v>
      </c>
      <c r="O457" s="87"/>
      <c r="P457" s="218">
        <f>O457*H457</f>
        <v>0</v>
      </c>
      <c r="Q457" s="218">
        <v>1</v>
      </c>
      <c r="R457" s="218">
        <f>Q457*H457</f>
        <v>90.223</v>
      </c>
      <c r="S457" s="218">
        <v>0</v>
      </c>
      <c r="T457" s="219">
        <f>S457*H457</f>
        <v>0</v>
      </c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R457" s="220" t="s">
        <v>476</v>
      </c>
      <c r="AT457" s="220" t="s">
        <v>239</v>
      </c>
      <c r="AU457" s="220" t="s">
        <v>90</v>
      </c>
      <c r="AY457" s="19" t="s">
        <v>129</v>
      </c>
      <c r="BE457" s="221">
        <f>IF(N457="základní",J457,0)</f>
        <v>0</v>
      </c>
      <c r="BF457" s="221">
        <f>IF(N457="snížená",J457,0)</f>
        <v>0</v>
      </c>
      <c r="BG457" s="221">
        <f>IF(N457="zákl. přenesená",J457,0)</f>
        <v>0</v>
      </c>
      <c r="BH457" s="221">
        <f>IF(N457="sníž. přenesená",J457,0)</f>
        <v>0</v>
      </c>
      <c r="BI457" s="221">
        <f>IF(N457="nulová",J457,0)</f>
        <v>0</v>
      </c>
      <c r="BJ457" s="19" t="s">
        <v>88</v>
      </c>
      <c r="BK457" s="221">
        <f>ROUND(I457*H457,2)</f>
        <v>0</v>
      </c>
      <c r="BL457" s="19" t="s">
        <v>275</v>
      </c>
      <c r="BM457" s="220" t="s">
        <v>764</v>
      </c>
    </row>
    <row r="458" spans="1:47" s="2" customFormat="1" ht="12">
      <c r="A458" s="41"/>
      <c r="B458" s="42"/>
      <c r="C458" s="43"/>
      <c r="D458" s="227" t="s">
        <v>140</v>
      </c>
      <c r="E458" s="43"/>
      <c r="F458" s="228" t="s">
        <v>765</v>
      </c>
      <c r="G458" s="43"/>
      <c r="H458" s="43"/>
      <c r="I458" s="224"/>
      <c r="J458" s="43"/>
      <c r="K458" s="43"/>
      <c r="L458" s="47"/>
      <c r="M458" s="225"/>
      <c r="N458" s="226"/>
      <c r="O458" s="87"/>
      <c r="P458" s="87"/>
      <c r="Q458" s="87"/>
      <c r="R458" s="87"/>
      <c r="S458" s="87"/>
      <c r="T458" s="88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T458" s="19" t="s">
        <v>140</v>
      </c>
      <c r="AU458" s="19" t="s">
        <v>90</v>
      </c>
    </row>
    <row r="459" spans="1:51" s="13" customFormat="1" ht="12">
      <c r="A459" s="13"/>
      <c r="B459" s="229"/>
      <c r="C459" s="230"/>
      <c r="D459" s="227" t="s">
        <v>160</v>
      </c>
      <c r="E459" s="231" t="s">
        <v>79</v>
      </c>
      <c r="F459" s="232" t="s">
        <v>766</v>
      </c>
      <c r="G459" s="230"/>
      <c r="H459" s="233">
        <v>64.372</v>
      </c>
      <c r="I459" s="234"/>
      <c r="J459" s="230"/>
      <c r="K459" s="230"/>
      <c r="L459" s="235"/>
      <c r="M459" s="236"/>
      <c r="N459" s="237"/>
      <c r="O459" s="237"/>
      <c r="P459" s="237"/>
      <c r="Q459" s="237"/>
      <c r="R459" s="237"/>
      <c r="S459" s="237"/>
      <c r="T459" s="238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9" t="s">
        <v>160</v>
      </c>
      <c r="AU459" s="239" t="s">
        <v>90</v>
      </c>
      <c r="AV459" s="13" t="s">
        <v>90</v>
      </c>
      <c r="AW459" s="13" t="s">
        <v>42</v>
      </c>
      <c r="AX459" s="13" t="s">
        <v>81</v>
      </c>
      <c r="AY459" s="239" t="s">
        <v>129</v>
      </c>
    </row>
    <row r="460" spans="1:51" s="13" customFormat="1" ht="12">
      <c r="A460" s="13"/>
      <c r="B460" s="229"/>
      <c r="C460" s="230"/>
      <c r="D460" s="227" t="s">
        <v>160</v>
      </c>
      <c r="E460" s="231" t="s">
        <v>79</v>
      </c>
      <c r="F460" s="232" t="s">
        <v>767</v>
      </c>
      <c r="G460" s="230"/>
      <c r="H460" s="233">
        <v>14.82</v>
      </c>
      <c r="I460" s="234"/>
      <c r="J460" s="230"/>
      <c r="K460" s="230"/>
      <c r="L460" s="235"/>
      <c r="M460" s="236"/>
      <c r="N460" s="237"/>
      <c r="O460" s="237"/>
      <c r="P460" s="237"/>
      <c r="Q460" s="237"/>
      <c r="R460" s="237"/>
      <c r="S460" s="237"/>
      <c r="T460" s="238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9" t="s">
        <v>160</v>
      </c>
      <c r="AU460" s="239" t="s">
        <v>90</v>
      </c>
      <c r="AV460" s="13" t="s">
        <v>90</v>
      </c>
      <c r="AW460" s="13" t="s">
        <v>42</v>
      </c>
      <c r="AX460" s="13" t="s">
        <v>81</v>
      </c>
      <c r="AY460" s="239" t="s">
        <v>129</v>
      </c>
    </row>
    <row r="461" spans="1:51" s="13" customFormat="1" ht="12">
      <c r="A461" s="13"/>
      <c r="B461" s="229"/>
      <c r="C461" s="230"/>
      <c r="D461" s="227" t="s">
        <v>160</v>
      </c>
      <c r="E461" s="231" t="s">
        <v>79</v>
      </c>
      <c r="F461" s="232" t="s">
        <v>768</v>
      </c>
      <c r="G461" s="230"/>
      <c r="H461" s="233">
        <v>7.98</v>
      </c>
      <c r="I461" s="234"/>
      <c r="J461" s="230"/>
      <c r="K461" s="230"/>
      <c r="L461" s="235"/>
      <c r="M461" s="236"/>
      <c r="N461" s="237"/>
      <c r="O461" s="237"/>
      <c r="P461" s="237"/>
      <c r="Q461" s="237"/>
      <c r="R461" s="237"/>
      <c r="S461" s="237"/>
      <c r="T461" s="238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9" t="s">
        <v>160</v>
      </c>
      <c r="AU461" s="239" t="s">
        <v>90</v>
      </c>
      <c r="AV461" s="13" t="s">
        <v>90</v>
      </c>
      <c r="AW461" s="13" t="s">
        <v>42</v>
      </c>
      <c r="AX461" s="13" t="s">
        <v>81</v>
      </c>
      <c r="AY461" s="239" t="s">
        <v>129</v>
      </c>
    </row>
    <row r="462" spans="1:51" s="14" customFormat="1" ht="12">
      <c r="A462" s="14"/>
      <c r="B462" s="240"/>
      <c r="C462" s="241"/>
      <c r="D462" s="227" t="s">
        <v>160</v>
      </c>
      <c r="E462" s="242" t="s">
        <v>79</v>
      </c>
      <c r="F462" s="243" t="s">
        <v>214</v>
      </c>
      <c r="G462" s="241"/>
      <c r="H462" s="244">
        <v>87.17200000000001</v>
      </c>
      <c r="I462" s="245"/>
      <c r="J462" s="241"/>
      <c r="K462" s="241"/>
      <c r="L462" s="246"/>
      <c r="M462" s="247"/>
      <c r="N462" s="248"/>
      <c r="O462" s="248"/>
      <c r="P462" s="248"/>
      <c r="Q462" s="248"/>
      <c r="R462" s="248"/>
      <c r="S462" s="248"/>
      <c r="T462" s="249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0" t="s">
        <v>160</v>
      </c>
      <c r="AU462" s="250" t="s">
        <v>90</v>
      </c>
      <c r="AV462" s="14" t="s">
        <v>136</v>
      </c>
      <c r="AW462" s="14" t="s">
        <v>42</v>
      </c>
      <c r="AX462" s="14" t="s">
        <v>88</v>
      </c>
      <c r="AY462" s="250" t="s">
        <v>129</v>
      </c>
    </row>
    <row r="463" spans="1:51" s="13" customFormat="1" ht="12">
      <c r="A463" s="13"/>
      <c r="B463" s="229"/>
      <c r="C463" s="230"/>
      <c r="D463" s="227" t="s">
        <v>160</v>
      </c>
      <c r="E463" s="230"/>
      <c r="F463" s="232" t="s">
        <v>769</v>
      </c>
      <c r="G463" s="230"/>
      <c r="H463" s="233">
        <v>90.223</v>
      </c>
      <c r="I463" s="234"/>
      <c r="J463" s="230"/>
      <c r="K463" s="230"/>
      <c r="L463" s="235"/>
      <c r="M463" s="236"/>
      <c r="N463" s="237"/>
      <c r="O463" s="237"/>
      <c r="P463" s="237"/>
      <c r="Q463" s="237"/>
      <c r="R463" s="237"/>
      <c r="S463" s="237"/>
      <c r="T463" s="238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9" t="s">
        <v>160</v>
      </c>
      <c r="AU463" s="239" t="s">
        <v>90</v>
      </c>
      <c r="AV463" s="13" t="s">
        <v>90</v>
      </c>
      <c r="AW463" s="13" t="s">
        <v>4</v>
      </c>
      <c r="AX463" s="13" t="s">
        <v>88</v>
      </c>
      <c r="AY463" s="239" t="s">
        <v>129</v>
      </c>
    </row>
    <row r="464" spans="1:65" s="2" customFormat="1" ht="37.8" customHeight="1">
      <c r="A464" s="41"/>
      <c r="B464" s="42"/>
      <c r="C464" s="209" t="s">
        <v>770</v>
      </c>
      <c r="D464" s="209" t="s">
        <v>131</v>
      </c>
      <c r="E464" s="210" t="s">
        <v>771</v>
      </c>
      <c r="F464" s="211" t="s">
        <v>772</v>
      </c>
      <c r="G464" s="212" t="s">
        <v>190</v>
      </c>
      <c r="H464" s="213">
        <v>186</v>
      </c>
      <c r="I464" s="214"/>
      <c r="J464" s="215">
        <f>ROUND(I464*H464,2)</f>
        <v>0</v>
      </c>
      <c r="K464" s="211" t="s">
        <v>135</v>
      </c>
      <c r="L464" s="47"/>
      <c r="M464" s="216" t="s">
        <v>79</v>
      </c>
      <c r="N464" s="217" t="s">
        <v>51</v>
      </c>
      <c r="O464" s="87"/>
      <c r="P464" s="218">
        <f>O464*H464</f>
        <v>0</v>
      </c>
      <c r="Q464" s="218">
        <v>0</v>
      </c>
      <c r="R464" s="218">
        <f>Q464*H464</f>
        <v>0</v>
      </c>
      <c r="S464" s="218">
        <v>0</v>
      </c>
      <c r="T464" s="219">
        <f>S464*H464</f>
        <v>0</v>
      </c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R464" s="220" t="s">
        <v>275</v>
      </c>
      <c r="AT464" s="220" t="s">
        <v>131</v>
      </c>
      <c r="AU464" s="220" t="s">
        <v>90</v>
      </c>
      <c r="AY464" s="19" t="s">
        <v>129</v>
      </c>
      <c r="BE464" s="221">
        <f>IF(N464="základní",J464,0)</f>
        <v>0</v>
      </c>
      <c r="BF464" s="221">
        <f>IF(N464="snížená",J464,0)</f>
        <v>0</v>
      </c>
      <c r="BG464" s="221">
        <f>IF(N464="zákl. přenesená",J464,0)</f>
        <v>0</v>
      </c>
      <c r="BH464" s="221">
        <f>IF(N464="sníž. přenesená",J464,0)</f>
        <v>0</v>
      </c>
      <c r="BI464" s="221">
        <f>IF(N464="nulová",J464,0)</f>
        <v>0</v>
      </c>
      <c r="BJ464" s="19" t="s">
        <v>88</v>
      </c>
      <c r="BK464" s="221">
        <f>ROUND(I464*H464,2)</f>
        <v>0</v>
      </c>
      <c r="BL464" s="19" t="s">
        <v>275</v>
      </c>
      <c r="BM464" s="220" t="s">
        <v>773</v>
      </c>
    </row>
    <row r="465" spans="1:47" s="2" customFormat="1" ht="12">
      <c r="A465" s="41"/>
      <c r="B465" s="42"/>
      <c r="C465" s="43"/>
      <c r="D465" s="222" t="s">
        <v>138</v>
      </c>
      <c r="E465" s="43"/>
      <c r="F465" s="223" t="s">
        <v>774</v>
      </c>
      <c r="G465" s="43"/>
      <c r="H465" s="43"/>
      <c r="I465" s="224"/>
      <c r="J465" s="43"/>
      <c r="K465" s="43"/>
      <c r="L465" s="47"/>
      <c r="M465" s="225"/>
      <c r="N465" s="226"/>
      <c r="O465" s="87"/>
      <c r="P465" s="87"/>
      <c r="Q465" s="87"/>
      <c r="R465" s="87"/>
      <c r="S465" s="87"/>
      <c r="T465" s="88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T465" s="19" t="s">
        <v>138</v>
      </c>
      <c r="AU465" s="19" t="s">
        <v>90</v>
      </c>
    </row>
    <row r="466" spans="1:47" s="2" customFormat="1" ht="12">
      <c r="A466" s="41"/>
      <c r="B466" s="42"/>
      <c r="C466" s="43"/>
      <c r="D466" s="227" t="s">
        <v>140</v>
      </c>
      <c r="E466" s="43"/>
      <c r="F466" s="228" t="s">
        <v>775</v>
      </c>
      <c r="G466" s="43"/>
      <c r="H466" s="43"/>
      <c r="I466" s="224"/>
      <c r="J466" s="43"/>
      <c r="K466" s="43"/>
      <c r="L466" s="47"/>
      <c r="M466" s="225"/>
      <c r="N466" s="226"/>
      <c r="O466" s="87"/>
      <c r="P466" s="87"/>
      <c r="Q466" s="87"/>
      <c r="R466" s="87"/>
      <c r="S466" s="87"/>
      <c r="T466" s="88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T466" s="19" t="s">
        <v>140</v>
      </c>
      <c r="AU466" s="19" t="s">
        <v>90</v>
      </c>
    </row>
    <row r="467" spans="1:51" s="13" customFormat="1" ht="12">
      <c r="A467" s="13"/>
      <c r="B467" s="229"/>
      <c r="C467" s="230"/>
      <c r="D467" s="227" t="s">
        <v>160</v>
      </c>
      <c r="E467" s="231" t="s">
        <v>79</v>
      </c>
      <c r="F467" s="232" t="s">
        <v>776</v>
      </c>
      <c r="G467" s="230"/>
      <c r="H467" s="233">
        <v>186</v>
      </c>
      <c r="I467" s="234"/>
      <c r="J467" s="230"/>
      <c r="K467" s="230"/>
      <c r="L467" s="235"/>
      <c r="M467" s="236"/>
      <c r="N467" s="237"/>
      <c r="O467" s="237"/>
      <c r="P467" s="237"/>
      <c r="Q467" s="237"/>
      <c r="R467" s="237"/>
      <c r="S467" s="237"/>
      <c r="T467" s="238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9" t="s">
        <v>160</v>
      </c>
      <c r="AU467" s="239" t="s">
        <v>90</v>
      </c>
      <c r="AV467" s="13" t="s">
        <v>90</v>
      </c>
      <c r="AW467" s="13" t="s">
        <v>42</v>
      </c>
      <c r="AX467" s="13" t="s">
        <v>88</v>
      </c>
      <c r="AY467" s="239" t="s">
        <v>129</v>
      </c>
    </row>
    <row r="468" spans="1:65" s="2" customFormat="1" ht="37.8" customHeight="1">
      <c r="A468" s="41"/>
      <c r="B468" s="42"/>
      <c r="C468" s="209" t="s">
        <v>777</v>
      </c>
      <c r="D468" s="209" t="s">
        <v>131</v>
      </c>
      <c r="E468" s="210" t="s">
        <v>778</v>
      </c>
      <c r="F468" s="211" t="s">
        <v>779</v>
      </c>
      <c r="G468" s="212" t="s">
        <v>190</v>
      </c>
      <c r="H468" s="213">
        <v>186</v>
      </c>
      <c r="I468" s="214"/>
      <c r="J468" s="215">
        <f>ROUND(I468*H468,2)</f>
        <v>0</v>
      </c>
      <c r="K468" s="211" t="s">
        <v>135</v>
      </c>
      <c r="L468" s="47"/>
      <c r="M468" s="216" t="s">
        <v>79</v>
      </c>
      <c r="N468" s="217" t="s">
        <v>51</v>
      </c>
      <c r="O468" s="87"/>
      <c r="P468" s="218">
        <f>O468*H468</f>
        <v>0</v>
      </c>
      <c r="Q468" s="218">
        <v>0</v>
      </c>
      <c r="R468" s="218">
        <f>Q468*H468</f>
        <v>0</v>
      </c>
      <c r="S468" s="218">
        <v>0</v>
      </c>
      <c r="T468" s="219">
        <f>S468*H468</f>
        <v>0</v>
      </c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R468" s="220" t="s">
        <v>275</v>
      </c>
      <c r="AT468" s="220" t="s">
        <v>131</v>
      </c>
      <c r="AU468" s="220" t="s">
        <v>90</v>
      </c>
      <c r="AY468" s="19" t="s">
        <v>129</v>
      </c>
      <c r="BE468" s="221">
        <f>IF(N468="základní",J468,0)</f>
        <v>0</v>
      </c>
      <c r="BF468" s="221">
        <f>IF(N468="snížená",J468,0)</f>
        <v>0</v>
      </c>
      <c r="BG468" s="221">
        <f>IF(N468="zákl. přenesená",J468,0)</f>
        <v>0</v>
      </c>
      <c r="BH468" s="221">
        <f>IF(N468="sníž. přenesená",J468,0)</f>
        <v>0</v>
      </c>
      <c r="BI468" s="221">
        <f>IF(N468="nulová",J468,0)</f>
        <v>0</v>
      </c>
      <c r="BJ468" s="19" t="s">
        <v>88</v>
      </c>
      <c r="BK468" s="221">
        <f>ROUND(I468*H468,2)</f>
        <v>0</v>
      </c>
      <c r="BL468" s="19" t="s">
        <v>275</v>
      </c>
      <c r="BM468" s="220" t="s">
        <v>780</v>
      </c>
    </row>
    <row r="469" spans="1:47" s="2" customFormat="1" ht="12">
      <c r="A469" s="41"/>
      <c r="B469" s="42"/>
      <c r="C469" s="43"/>
      <c r="D469" s="222" t="s">
        <v>138</v>
      </c>
      <c r="E469" s="43"/>
      <c r="F469" s="223" t="s">
        <v>781</v>
      </c>
      <c r="G469" s="43"/>
      <c r="H469" s="43"/>
      <c r="I469" s="224"/>
      <c r="J469" s="43"/>
      <c r="K469" s="43"/>
      <c r="L469" s="47"/>
      <c r="M469" s="225"/>
      <c r="N469" s="226"/>
      <c r="O469" s="87"/>
      <c r="P469" s="87"/>
      <c r="Q469" s="87"/>
      <c r="R469" s="87"/>
      <c r="S469" s="87"/>
      <c r="T469" s="88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T469" s="19" t="s">
        <v>138</v>
      </c>
      <c r="AU469" s="19" t="s">
        <v>90</v>
      </c>
    </row>
    <row r="470" spans="1:47" s="2" customFormat="1" ht="12">
      <c r="A470" s="41"/>
      <c r="B470" s="42"/>
      <c r="C470" s="43"/>
      <c r="D470" s="227" t="s">
        <v>140</v>
      </c>
      <c r="E470" s="43"/>
      <c r="F470" s="228" t="s">
        <v>775</v>
      </c>
      <c r="G470" s="43"/>
      <c r="H470" s="43"/>
      <c r="I470" s="224"/>
      <c r="J470" s="43"/>
      <c r="K470" s="43"/>
      <c r="L470" s="47"/>
      <c r="M470" s="225"/>
      <c r="N470" s="226"/>
      <c r="O470" s="87"/>
      <c r="P470" s="87"/>
      <c r="Q470" s="87"/>
      <c r="R470" s="87"/>
      <c r="S470" s="87"/>
      <c r="T470" s="88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T470" s="19" t="s">
        <v>140</v>
      </c>
      <c r="AU470" s="19" t="s">
        <v>90</v>
      </c>
    </row>
    <row r="471" spans="1:51" s="13" customFormat="1" ht="12">
      <c r="A471" s="13"/>
      <c r="B471" s="229"/>
      <c r="C471" s="230"/>
      <c r="D471" s="227" t="s">
        <v>160</v>
      </c>
      <c r="E471" s="231" t="s">
        <v>79</v>
      </c>
      <c r="F471" s="232" t="s">
        <v>776</v>
      </c>
      <c r="G471" s="230"/>
      <c r="H471" s="233">
        <v>186</v>
      </c>
      <c r="I471" s="234"/>
      <c r="J471" s="230"/>
      <c r="K471" s="230"/>
      <c r="L471" s="235"/>
      <c r="M471" s="236"/>
      <c r="N471" s="237"/>
      <c r="O471" s="237"/>
      <c r="P471" s="237"/>
      <c r="Q471" s="237"/>
      <c r="R471" s="237"/>
      <c r="S471" s="237"/>
      <c r="T471" s="238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9" t="s">
        <v>160</v>
      </c>
      <c r="AU471" s="239" t="s">
        <v>90</v>
      </c>
      <c r="AV471" s="13" t="s">
        <v>90</v>
      </c>
      <c r="AW471" s="13" t="s">
        <v>42</v>
      </c>
      <c r="AX471" s="13" t="s">
        <v>88</v>
      </c>
      <c r="AY471" s="239" t="s">
        <v>129</v>
      </c>
    </row>
    <row r="472" spans="1:65" s="2" customFormat="1" ht="33" customHeight="1">
      <c r="A472" s="41"/>
      <c r="B472" s="42"/>
      <c r="C472" s="209" t="s">
        <v>782</v>
      </c>
      <c r="D472" s="209" t="s">
        <v>131</v>
      </c>
      <c r="E472" s="210" t="s">
        <v>783</v>
      </c>
      <c r="F472" s="211" t="s">
        <v>784</v>
      </c>
      <c r="G472" s="212" t="s">
        <v>190</v>
      </c>
      <c r="H472" s="213">
        <v>372</v>
      </c>
      <c r="I472" s="214"/>
      <c r="J472" s="215">
        <f>ROUND(I472*H472,2)</f>
        <v>0</v>
      </c>
      <c r="K472" s="211" t="s">
        <v>135</v>
      </c>
      <c r="L472" s="47"/>
      <c r="M472" s="216" t="s">
        <v>79</v>
      </c>
      <c r="N472" s="217" t="s">
        <v>51</v>
      </c>
      <c r="O472" s="87"/>
      <c r="P472" s="218">
        <f>O472*H472</f>
        <v>0</v>
      </c>
      <c r="Q472" s="218">
        <v>0</v>
      </c>
      <c r="R472" s="218">
        <f>Q472*H472</f>
        <v>0</v>
      </c>
      <c r="S472" s="218">
        <v>0</v>
      </c>
      <c r="T472" s="219">
        <f>S472*H472</f>
        <v>0</v>
      </c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R472" s="220" t="s">
        <v>275</v>
      </c>
      <c r="AT472" s="220" t="s">
        <v>131</v>
      </c>
      <c r="AU472" s="220" t="s">
        <v>90</v>
      </c>
      <c r="AY472" s="19" t="s">
        <v>129</v>
      </c>
      <c r="BE472" s="221">
        <f>IF(N472="základní",J472,0)</f>
        <v>0</v>
      </c>
      <c r="BF472" s="221">
        <f>IF(N472="snížená",J472,0)</f>
        <v>0</v>
      </c>
      <c r="BG472" s="221">
        <f>IF(N472="zákl. přenesená",J472,0)</f>
        <v>0</v>
      </c>
      <c r="BH472" s="221">
        <f>IF(N472="sníž. přenesená",J472,0)</f>
        <v>0</v>
      </c>
      <c r="BI472" s="221">
        <f>IF(N472="nulová",J472,0)</f>
        <v>0</v>
      </c>
      <c r="BJ472" s="19" t="s">
        <v>88</v>
      </c>
      <c r="BK472" s="221">
        <f>ROUND(I472*H472,2)</f>
        <v>0</v>
      </c>
      <c r="BL472" s="19" t="s">
        <v>275</v>
      </c>
      <c r="BM472" s="220" t="s">
        <v>785</v>
      </c>
    </row>
    <row r="473" spans="1:47" s="2" customFormat="1" ht="12">
      <c r="A473" s="41"/>
      <c r="B473" s="42"/>
      <c r="C473" s="43"/>
      <c r="D473" s="222" t="s">
        <v>138</v>
      </c>
      <c r="E473" s="43"/>
      <c r="F473" s="223" t="s">
        <v>786</v>
      </c>
      <c r="G473" s="43"/>
      <c r="H473" s="43"/>
      <c r="I473" s="224"/>
      <c r="J473" s="43"/>
      <c r="K473" s="43"/>
      <c r="L473" s="47"/>
      <c r="M473" s="225"/>
      <c r="N473" s="226"/>
      <c r="O473" s="87"/>
      <c r="P473" s="87"/>
      <c r="Q473" s="87"/>
      <c r="R473" s="87"/>
      <c r="S473" s="87"/>
      <c r="T473" s="88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T473" s="19" t="s">
        <v>138</v>
      </c>
      <c r="AU473" s="19" t="s">
        <v>90</v>
      </c>
    </row>
    <row r="474" spans="1:47" s="2" customFormat="1" ht="12">
      <c r="A474" s="41"/>
      <c r="B474" s="42"/>
      <c r="C474" s="43"/>
      <c r="D474" s="227" t="s">
        <v>140</v>
      </c>
      <c r="E474" s="43"/>
      <c r="F474" s="228" t="s">
        <v>787</v>
      </c>
      <c r="G474" s="43"/>
      <c r="H474" s="43"/>
      <c r="I474" s="224"/>
      <c r="J474" s="43"/>
      <c r="K474" s="43"/>
      <c r="L474" s="47"/>
      <c r="M474" s="225"/>
      <c r="N474" s="226"/>
      <c r="O474" s="87"/>
      <c r="P474" s="87"/>
      <c r="Q474" s="87"/>
      <c r="R474" s="87"/>
      <c r="S474" s="87"/>
      <c r="T474" s="88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T474" s="19" t="s">
        <v>140</v>
      </c>
      <c r="AU474" s="19" t="s">
        <v>90</v>
      </c>
    </row>
    <row r="475" spans="1:51" s="13" customFormat="1" ht="12">
      <c r="A475" s="13"/>
      <c r="B475" s="229"/>
      <c r="C475" s="230"/>
      <c r="D475" s="227" t="s">
        <v>160</v>
      </c>
      <c r="E475" s="231" t="s">
        <v>79</v>
      </c>
      <c r="F475" s="232" t="s">
        <v>788</v>
      </c>
      <c r="G475" s="230"/>
      <c r="H475" s="233">
        <v>372</v>
      </c>
      <c r="I475" s="234"/>
      <c r="J475" s="230"/>
      <c r="K475" s="230"/>
      <c r="L475" s="235"/>
      <c r="M475" s="236"/>
      <c r="N475" s="237"/>
      <c r="O475" s="237"/>
      <c r="P475" s="237"/>
      <c r="Q475" s="237"/>
      <c r="R475" s="237"/>
      <c r="S475" s="237"/>
      <c r="T475" s="238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9" t="s">
        <v>160</v>
      </c>
      <c r="AU475" s="239" t="s">
        <v>90</v>
      </c>
      <c r="AV475" s="13" t="s">
        <v>90</v>
      </c>
      <c r="AW475" s="13" t="s">
        <v>42</v>
      </c>
      <c r="AX475" s="13" t="s">
        <v>88</v>
      </c>
      <c r="AY475" s="239" t="s">
        <v>129</v>
      </c>
    </row>
    <row r="476" spans="1:65" s="2" customFormat="1" ht="16.5" customHeight="1">
      <c r="A476" s="41"/>
      <c r="B476" s="42"/>
      <c r="C476" s="251" t="s">
        <v>789</v>
      </c>
      <c r="D476" s="251" t="s">
        <v>239</v>
      </c>
      <c r="E476" s="252" t="s">
        <v>790</v>
      </c>
      <c r="F476" s="253" t="s">
        <v>791</v>
      </c>
      <c r="G476" s="254" t="s">
        <v>200</v>
      </c>
      <c r="H476" s="255">
        <v>128.019</v>
      </c>
      <c r="I476" s="256"/>
      <c r="J476" s="257">
        <f>ROUND(I476*H476,2)</f>
        <v>0</v>
      </c>
      <c r="K476" s="253" t="s">
        <v>79</v>
      </c>
      <c r="L476" s="258"/>
      <c r="M476" s="259" t="s">
        <v>79</v>
      </c>
      <c r="N476" s="260" t="s">
        <v>51</v>
      </c>
      <c r="O476" s="87"/>
      <c r="P476" s="218">
        <f>O476*H476</f>
        <v>0</v>
      </c>
      <c r="Q476" s="218">
        <v>1</v>
      </c>
      <c r="R476" s="218">
        <f>Q476*H476</f>
        <v>128.019</v>
      </c>
      <c r="S476" s="218">
        <v>0</v>
      </c>
      <c r="T476" s="219">
        <f>S476*H476</f>
        <v>0</v>
      </c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R476" s="220" t="s">
        <v>476</v>
      </c>
      <c r="AT476" s="220" t="s">
        <v>239</v>
      </c>
      <c r="AU476" s="220" t="s">
        <v>90</v>
      </c>
      <c r="AY476" s="19" t="s">
        <v>129</v>
      </c>
      <c r="BE476" s="221">
        <f>IF(N476="základní",J476,0)</f>
        <v>0</v>
      </c>
      <c r="BF476" s="221">
        <f>IF(N476="snížená",J476,0)</f>
        <v>0</v>
      </c>
      <c r="BG476" s="221">
        <f>IF(N476="zákl. přenesená",J476,0)</f>
        <v>0</v>
      </c>
      <c r="BH476" s="221">
        <f>IF(N476="sníž. přenesená",J476,0)</f>
        <v>0</v>
      </c>
      <c r="BI476" s="221">
        <f>IF(N476="nulová",J476,0)</f>
        <v>0</v>
      </c>
      <c r="BJ476" s="19" t="s">
        <v>88</v>
      </c>
      <c r="BK476" s="221">
        <f>ROUND(I476*H476,2)</f>
        <v>0</v>
      </c>
      <c r="BL476" s="19" t="s">
        <v>275</v>
      </c>
      <c r="BM476" s="220" t="s">
        <v>792</v>
      </c>
    </row>
    <row r="477" spans="1:47" s="2" customFormat="1" ht="12">
      <c r="A477" s="41"/>
      <c r="B477" s="42"/>
      <c r="C477" s="43"/>
      <c r="D477" s="227" t="s">
        <v>140</v>
      </c>
      <c r="E477" s="43"/>
      <c r="F477" s="228" t="s">
        <v>793</v>
      </c>
      <c r="G477" s="43"/>
      <c r="H477" s="43"/>
      <c r="I477" s="224"/>
      <c r="J477" s="43"/>
      <c r="K477" s="43"/>
      <c r="L477" s="47"/>
      <c r="M477" s="225"/>
      <c r="N477" s="226"/>
      <c r="O477" s="87"/>
      <c r="P477" s="87"/>
      <c r="Q477" s="87"/>
      <c r="R477" s="87"/>
      <c r="S477" s="87"/>
      <c r="T477" s="88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T477" s="19" t="s">
        <v>140</v>
      </c>
      <c r="AU477" s="19" t="s">
        <v>90</v>
      </c>
    </row>
    <row r="478" spans="1:51" s="13" customFormat="1" ht="12">
      <c r="A478" s="13"/>
      <c r="B478" s="229"/>
      <c r="C478" s="230"/>
      <c r="D478" s="227" t="s">
        <v>160</v>
      </c>
      <c r="E478" s="231" t="s">
        <v>79</v>
      </c>
      <c r="F478" s="232" t="s">
        <v>794</v>
      </c>
      <c r="G478" s="230"/>
      <c r="H478" s="233">
        <v>123.69</v>
      </c>
      <c r="I478" s="234"/>
      <c r="J478" s="230"/>
      <c r="K478" s="230"/>
      <c r="L478" s="235"/>
      <c r="M478" s="236"/>
      <c r="N478" s="237"/>
      <c r="O478" s="237"/>
      <c r="P478" s="237"/>
      <c r="Q478" s="237"/>
      <c r="R478" s="237"/>
      <c r="S478" s="237"/>
      <c r="T478" s="238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9" t="s">
        <v>160</v>
      </c>
      <c r="AU478" s="239" t="s">
        <v>90</v>
      </c>
      <c r="AV478" s="13" t="s">
        <v>90</v>
      </c>
      <c r="AW478" s="13" t="s">
        <v>42</v>
      </c>
      <c r="AX478" s="13" t="s">
        <v>88</v>
      </c>
      <c r="AY478" s="239" t="s">
        <v>129</v>
      </c>
    </row>
    <row r="479" spans="1:51" s="13" customFormat="1" ht="12">
      <c r="A479" s="13"/>
      <c r="B479" s="229"/>
      <c r="C479" s="230"/>
      <c r="D479" s="227" t="s">
        <v>160</v>
      </c>
      <c r="E479" s="230"/>
      <c r="F479" s="232" t="s">
        <v>795</v>
      </c>
      <c r="G479" s="230"/>
      <c r="H479" s="233">
        <v>128.019</v>
      </c>
      <c r="I479" s="234"/>
      <c r="J479" s="230"/>
      <c r="K479" s="230"/>
      <c r="L479" s="235"/>
      <c r="M479" s="236"/>
      <c r="N479" s="237"/>
      <c r="O479" s="237"/>
      <c r="P479" s="237"/>
      <c r="Q479" s="237"/>
      <c r="R479" s="237"/>
      <c r="S479" s="237"/>
      <c r="T479" s="238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9" t="s">
        <v>160</v>
      </c>
      <c r="AU479" s="239" t="s">
        <v>90</v>
      </c>
      <c r="AV479" s="13" t="s">
        <v>90</v>
      </c>
      <c r="AW479" s="13" t="s">
        <v>4</v>
      </c>
      <c r="AX479" s="13" t="s">
        <v>88</v>
      </c>
      <c r="AY479" s="239" t="s">
        <v>129</v>
      </c>
    </row>
    <row r="480" spans="1:65" s="2" customFormat="1" ht="16.5" customHeight="1">
      <c r="A480" s="41"/>
      <c r="B480" s="42"/>
      <c r="C480" s="209" t="s">
        <v>796</v>
      </c>
      <c r="D480" s="209" t="s">
        <v>131</v>
      </c>
      <c r="E480" s="210" t="s">
        <v>797</v>
      </c>
      <c r="F480" s="211" t="s">
        <v>798</v>
      </c>
      <c r="G480" s="212" t="s">
        <v>594</v>
      </c>
      <c r="H480" s="213">
        <v>26.951</v>
      </c>
      <c r="I480" s="214"/>
      <c r="J480" s="215">
        <f>ROUND(I480*H480,2)</f>
        <v>0</v>
      </c>
      <c r="K480" s="211" t="s">
        <v>135</v>
      </c>
      <c r="L480" s="47"/>
      <c r="M480" s="216" t="s">
        <v>79</v>
      </c>
      <c r="N480" s="217" t="s">
        <v>51</v>
      </c>
      <c r="O480" s="87"/>
      <c r="P480" s="218">
        <f>O480*H480</f>
        <v>0</v>
      </c>
      <c r="Q480" s="218">
        <v>2.30102</v>
      </c>
      <c r="R480" s="218">
        <f>Q480*H480</f>
        <v>62.01479002</v>
      </c>
      <c r="S480" s="218">
        <v>0</v>
      </c>
      <c r="T480" s="219">
        <f>S480*H480</f>
        <v>0</v>
      </c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R480" s="220" t="s">
        <v>275</v>
      </c>
      <c r="AT480" s="220" t="s">
        <v>131</v>
      </c>
      <c r="AU480" s="220" t="s">
        <v>90</v>
      </c>
      <c r="AY480" s="19" t="s">
        <v>129</v>
      </c>
      <c r="BE480" s="221">
        <f>IF(N480="základní",J480,0)</f>
        <v>0</v>
      </c>
      <c r="BF480" s="221">
        <f>IF(N480="snížená",J480,0)</f>
        <v>0</v>
      </c>
      <c r="BG480" s="221">
        <f>IF(N480="zákl. přenesená",J480,0)</f>
        <v>0</v>
      </c>
      <c r="BH480" s="221">
        <f>IF(N480="sníž. přenesená",J480,0)</f>
        <v>0</v>
      </c>
      <c r="BI480" s="221">
        <f>IF(N480="nulová",J480,0)</f>
        <v>0</v>
      </c>
      <c r="BJ480" s="19" t="s">
        <v>88</v>
      </c>
      <c r="BK480" s="221">
        <f>ROUND(I480*H480,2)</f>
        <v>0</v>
      </c>
      <c r="BL480" s="19" t="s">
        <v>275</v>
      </c>
      <c r="BM480" s="220" t="s">
        <v>799</v>
      </c>
    </row>
    <row r="481" spans="1:47" s="2" customFormat="1" ht="12">
      <c r="A481" s="41"/>
      <c r="B481" s="42"/>
      <c r="C481" s="43"/>
      <c r="D481" s="222" t="s">
        <v>138</v>
      </c>
      <c r="E481" s="43"/>
      <c r="F481" s="223" t="s">
        <v>800</v>
      </c>
      <c r="G481" s="43"/>
      <c r="H481" s="43"/>
      <c r="I481" s="224"/>
      <c r="J481" s="43"/>
      <c r="K481" s="43"/>
      <c r="L481" s="47"/>
      <c r="M481" s="225"/>
      <c r="N481" s="226"/>
      <c r="O481" s="87"/>
      <c r="P481" s="87"/>
      <c r="Q481" s="87"/>
      <c r="R481" s="87"/>
      <c r="S481" s="87"/>
      <c r="T481" s="88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T481" s="19" t="s">
        <v>138</v>
      </c>
      <c r="AU481" s="19" t="s">
        <v>90</v>
      </c>
    </row>
    <row r="482" spans="1:47" s="2" customFormat="1" ht="12">
      <c r="A482" s="41"/>
      <c r="B482" s="42"/>
      <c r="C482" s="43"/>
      <c r="D482" s="227" t="s">
        <v>140</v>
      </c>
      <c r="E482" s="43"/>
      <c r="F482" s="228" t="s">
        <v>801</v>
      </c>
      <c r="G482" s="43"/>
      <c r="H482" s="43"/>
      <c r="I482" s="224"/>
      <c r="J482" s="43"/>
      <c r="K482" s="43"/>
      <c r="L482" s="47"/>
      <c r="M482" s="225"/>
      <c r="N482" s="226"/>
      <c r="O482" s="87"/>
      <c r="P482" s="87"/>
      <c r="Q482" s="87"/>
      <c r="R482" s="87"/>
      <c r="S482" s="87"/>
      <c r="T482" s="88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T482" s="19" t="s">
        <v>140</v>
      </c>
      <c r="AU482" s="19" t="s">
        <v>90</v>
      </c>
    </row>
    <row r="483" spans="1:51" s="13" customFormat="1" ht="12">
      <c r="A483" s="13"/>
      <c r="B483" s="229"/>
      <c r="C483" s="230"/>
      <c r="D483" s="227" t="s">
        <v>160</v>
      </c>
      <c r="E483" s="231" t="s">
        <v>79</v>
      </c>
      <c r="F483" s="232" t="s">
        <v>802</v>
      </c>
      <c r="G483" s="230"/>
      <c r="H483" s="233">
        <v>26.04</v>
      </c>
      <c r="I483" s="234"/>
      <c r="J483" s="230"/>
      <c r="K483" s="230"/>
      <c r="L483" s="235"/>
      <c r="M483" s="236"/>
      <c r="N483" s="237"/>
      <c r="O483" s="237"/>
      <c r="P483" s="237"/>
      <c r="Q483" s="237"/>
      <c r="R483" s="237"/>
      <c r="S483" s="237"/>
      <c r="T483" s="238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9" t="s">
        <v>160</v>
      </c>
      <c r="AU483" s="239" t="s">
        <v>90</v>
      </c>
      <c r="AV483" s="13" t="s">
        <v>90</v>
      </c>
      <c r="AW483" s="13" t="s">
        <v>42</v>
      </c>
      <c r="AX483" s="13" t="s">
        <v>88</v>
      </c>
      <c r="AY483" s="239" t="s">
        <v>129</v>
      </c>
    </row>
    <row r="484" spans="1:51" s="13" customFormat="1" ht="12">
      <c r="A484" s="13"/>
      <c r="B484" s="229"/>
      <c r="C484" s="230"/>
      <c r="D484" s="227" t="s">
        <v>160</v>
      </c>
      <c r="E484" s="230"/>
      <c r="F484" s="232" t="s">
        <v>803</v>
      </c>
      <c r="G484" s="230"/>
      <c r="H484" s="233">
        <v>26.951</v>
      </c>
      <c r="I484" s="234"/>
      <c r="J484" s="230"/>
      <c r="K484" s="230"/>
      <c r="L484" s="235"/>
      <c r="M484" s="236"/>
      <c r="N484" s="237"/>
      <c r="O484" s="237"/>
      <c r="P484" s="237"/>
      <c r="Q484" s="237"/>
      <c r="R484" s="237"/>
      <c r="S484" s="237"/>
      <c r="T484" s="238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9" t="s">
        <v>160</v>
      </c>
      <c r="AU484" s="239" t="s">
        <v>90</v>
      </c>
      <c r="AV484" s="13" t="s">
        <v>90</v>
      </c>
      <c r="AW484" s="13" t="s">
        <v>4</v>
      </c>
      <c r="AX484" s="13" t="s">
        <v>88</v>
      </c>
      <c r="AY484" s="239" t="s">
        <v>129</v>
      </c>
    </row>
    <row r="485" spans="1:65" s="2" customFormat="1" ht="21.75" customHeight="1">
      <c r="A485" s="41"/>
      <c r="B485" s="42"/>
      <c r="C485" s="209" t="s">
        <v>804</v>
      </c>
      <c r="D485" s="209" t="s">
        <v>131</v>
      </c>
      <c r="E485" s="210" t="s">
        <v>805</v>
      </c>
      <c r="F485" s="211" t="s">
        <v>806</v>
      </c>
      <c r="G485" s="212" t="s">
        <v>190</v>
      </c>
      <c r="H485" s="213">
        <v>1006</v>
      </c>
      <c r="I485" s="214"/>
      <c r="J485" s="215">
        <f>ROUND(I485*H485,2)</f>
        <v>0</v>
      </c>
      <c r="K485" s="211" t="s">
        <v>135</v>
      </c>
      <c r="L485" s="47"/>
      <c r="M485" s="216" t="s">
        <v>79</v>
      </c>
      <c r="N485" s="217" t="s">
        <v>51</v>
      </c>
      <c r="O485" s="87"/>
      <c r="P485" s="218">
        <f>O485*H485</f>
        <v>0</v>
      </c>
      <c r="Q485" s="218">
        <v>0</v>
      </c>
      <c r="R485" s="218">
        <f>Q485*H485</f>
        <v>0</v>
      </c>
      <c r="S485" s="218">
        <v>0</v>
      </c>
      <c r="T485" s="219">
        <f>S485*H485</f>
        <v>0</v>
      </c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R485" s="220" t="s">
        <v>275</v>
      </c>
      <c r="AT485" s="220" t="s">
        <v>131</v>
      </c>
      <c r="AU485" s="220" t="s">
        <v>90</v>
      </c>
      <c r="AY485" s="19" t="s">
        <v>129</v>
      </c>
      <c r="BE485" s="221">
        <f>IF(N485="základní",J485,0)</f>
        <v>0</v>
      </c>
      <c r="BF485" s="221">
        <f>IF(N485="snížená",J485,0)</f>
        <v>0</v>
      </c>
      <c r="BG485" s="221">
        <f>IF(N485="zákl. přenesená",J485,0)</f>
        <v>0</v>
      </c>
      <c r="BH485" s="221">
        <f>IF(N485="sníž. přenesená",J485,0)</f>
        <v>0</v>
      </c>
      <c r="BI485" s="221">
        <f>IF(N485="nulová",J485,0)</f>
        <v>0</v>
      </c>
      <c r="BJ485" s="19" t="s">
        <v>88</v>
      </c>
      <c r="BK485" s="221">
        <f>ROUND(I485*H485,2)</f>
        <v>0</v>
      </c>
      <c r="BL485" s="19" t="s">
        <v>275</v>
      </c>
      <c r="BM485" s="220" t="s">
        <v>807</v>
      </c>
    </row>
    <row r="486" spans="1:47" s="2" customFormat="1" ht="12">
      <c r="A486" s="41"/>
      <c r="B486" s="42"/>
      <c r="C486" s="43"/>
      <c r="D486" s="222" t="s">
        <v>138</v>
      </c>
      <c r="E486" s="43"/>
      <c r="F486" s="223" t="s">
        <v>808</v>
      </c>
      <c r="G486" s="43"/>
      <c r="H486" s="43"/>
      <c r="I486" s="224"/>
      <c r="J486" s="43"/>
      <c r="K486" s="43"/>
      <c r="L486" s="47"/>
      <c r="M486" s="225"/>
      <c r="N486" s="226"/>
      <c r="O486" s="87"/>
      <c r="P486" s="87"/>
      <c r="Q486" s="87"/>
      <c r="R486" s="87"/>
      <c r="S486" s="87"/>
      <c r="T486" s="88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T486" s="19" t="s">
        <v>138</v>
      </c>
      <c r="AU486" s="19" t="s">
        <v>90</v>
      </c>
    </row>
    <row r="487" spans="1:47" s="2" customFormat="1" ht="12">
      <c r="A487" s="41"/>
      <c r="B487" s="42"/>
      <c r="C487" s="43"/>
      <c r="D487" s="227" t="s">
        <v>140</v>
      </c>
      <c r="E487" s="43"/>
      <c r="F487" s="228" t="s">
        <v>809</v>
      </c>
      <c r="G487" s="43"/>
      <c r="H487" s="43"/>
      <c r="I487" s="224"/>
      <c r="J487" s="43"/>
      <c r="K487" s="43"/>
      <c r="L487" s="47"/>
      <c r="M487" s="225"/>
      <c r="N487" s="226"/>
      <c r="O487" s="87"/>
      <c r="P487" s="87"/>
      <c r="Q487" s="87"/>
      <c r="R487" s="87"/>
      <c r="S487" s="87"/>
      <c r="T487" s="88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T487" s="19" t="s">
        <v>140</v>
      </c>
      <c r="AU487" s="19" t="s">
        <v>90</v>
      </c>
    </row>
    <row r="488" spans="1:51" s="13" customFormat="1" ht="12">
      <c r="A488" s="13"/>
      <c r="B488" s="229"/>
      <c r="C488" s="230"/>
      <c r="D488" s="227" t="s">
        <v>160</v>
      </c>
      <c r="E488" s="231" t="s">
        <v>79</v>
      </c>
      <c r="F488" s="232" t="s">
        <v>810</v>
      </c>
      <c r="G488" s="230"/>
      <c r="H488" s="233">
        <v>158</v>
      </c>
      <c r="I488" s="234"/>
      <c r="J488" s="230"/>
      <c r="K488" s="230"/>
      <c r="L488" s="235"/>
      <c r="M488" s="236"/>
      <c r="N488" s="237"/>
      <c r="O488" s="237"/>
      <c r="P488" s="237"/>
      <c r="Q488" s="237"/>
      <c r="R488" s="237"/>
      <c r="S488" s="237"/>
      <c r="T488" s="238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9" t="s">
        <v>160</v>
      </c>
      <c r="AU488" s="239" t="s">
        <v>90</v>
      </c>
      <c r="AV488" s="13" t="s">
        <v>90</v>
      </c>
      <c r="AW488" s="13" t="s">
        <v>42</v>
      </c>
      <c r="AX488" s="13" t="s">
        <v>81</v>
      </c>
      <c r="AY488" s="239" t="s">
        <v>129</v>
      </c>
    </row>
    <row r="489" spans="1:51" s="13" customFormat="1" ht="12">
      <c r="A489" s="13"/>
      <c r="B489" s="229"/>
      <c r="C489" s="230"/>
      <c r="D489" s="227" t="s">
        <v>160</v>
      </c>
      <c r="E489" s="231" t="s">
        <v>79</v>
      </c>
      <c r="F489" s="232" t="s">
        <v>811</v>
      </c>
      <c r="G489" s="230"/>
      <c r="H489" s="233">
        <v>848</v>
      </c>
      <c r="I489" s="234"/>
      <c r="J489" s="230"/>
      <c r="K489" s="230"/>
      <c r="L489" s="235"/>
      <c r="M489" s="236"/>
      <c r="N489" s="237"/>
      <c r="O489" s="237"/>
      <c r="P489" s="237"/>
      <c r="Q489" s="237"/>
      <c r="R489" s="237"/>
      <c r="S489" s="237"/>
      <c r="T489" s="238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39" t="s">
        <v>160</v>
      </c>
      <c r="AU489" s="239" t="s">
        <v>90</v>
      </c>
      <c r="AV489" s="13" t="s">
        <v>90</v>
      </c>
      <c r="AW489" s="13" t="s">
        <v>42</v>
      </c>
      <c r="AX489" s="13" t="s">
        <v>81</v>
      </c>
      <c r="AY489" s="239" t="s">
        <v>129</v>
      </c>
    </row>
    <row r="490" spans="1:51" s="14" customFormat="1" ht="12">
      <c r="A490" s="14"/>
      <c r="B490" s="240"/>
      <c r="C490" s="241"/>
      <c r="D490" s="227" t="s">
        <v>160</v>
      </c>
      <c r="E490" s="242" t="s">
        <v>79</v>
      </c>
      <c r="F490" s="243" t="s">
        <v>214</v>
      </c>
      <c r="G490" s="241"/>
      <c r="H490" s="244">
        <v>1006</v>
      </c>
      <c r="I490" s="245"/>
      <c r="J490" s="241"/>
      <c r="K490" s="241"/>
      <c r="L490" s="246"/>
      <c r="M490" s="247"/>
      <c r="N490" s="248"/>
      <c r="O490" s="248"/>
      <c r="P490" s="248"/>
      <c r="Q490" s="248"/>
      <c r="R490" s="248"/>
      <c r="S490" s="248"/>
      <c r="T490" s="249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0" t="s">
        <v>160</v>
      </c>
      <c r="AU490" s="250" t="s">
        <v>90</v>
      </c>
      <c r="AV490" s="14" t="s">
        <v>136</v>
      </c>
      <c r="AW490" s="14" t="s">
        <v>42</v>
      </c>
      <c r="AX490" s="14" t="s">
        <v>88</v>
      </c>
      <c r="AY490" s="250" t="s">
        <v>129</v>
      </c>
    </row>
    <row r="491" spans="1:65" s="2" customFormat="1" ht="16.5" customHeight="1">
      <c r="A491" s="41"/>
      <c r="B491" s="42"/>
      <c r="C491" s="251" t="s">
        <v>812</v>
      </c>
      <c r="D491" s="251" t="s">
        <v>239</v>
      </c>
      <c r="E491" s="252" t="s">
        <v>813</v>
      </c>
      <c r="F491" s="253" t="s">
        <v>814</v>
      </c>
      <c r="G491" s="254" t="s">
        <v>190</v>
      </c>
      <c r="H491" s="255">
        <v>165.9</v>
      </c>
      <c r="I491" s="256"/>
      <c r="J491" s="257">
        <f>ROUND(I491*H491,2)</f>
        <v>0</v>
      </c>
      <c r="K491" s="253" t="s">
        <v>79</v>
      </c>
      <c r="L491" s="258"/>
      <c r="M491" s="259" t="s">
        <v>79</v>
      </c>
      <c r="N491" s="260" t="s">
        <v>51</v>
      </c>
      <c r="O491" s="87"/>
      <c r="P491" s="218">
        <f>O491*H491</f>
        <v>0</v>
      </c>
      <c r="Q491" s="218">
        <v>0</v>
      </c>
      <c r="R491" s="218">
        <f>Q491*H491</f>
        <v>0</v>
      </c>
      <c r="S491" s="218">
        <v>0</v>
      </c>
      <c r="T491" s="219">
        <f>S491*H491</f>
        <v>0</v>
      </c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R491" s="220" t="s">
        <v>242</v>
      </c>
      <c r="AT491" s="220" t="s">
        <v>239</v>
      </c>
      <c r="AU491" s="220" t="s">
        <v>90</v>
      </c>
      <c r="AY491" s="19" t="s">
        <v>129</v>
      </c>
      <c r="BE491" s="221">
        <f>IF(N491="základní",J491,0)</f>
        <v>0</v>
      </c>
      <c r="BF491" s="221">
        <f>IF(N491="snížená",J491,0)</f>
        <v>0</v>
      </c>
      <c r="BG491" s="221">
        <f>IF(N491="zákl. přenesená",J491,0)</f>
        <v>0</v>
      </c>
      <c r="BH491" s="221">
        <f>IF(N491="sníž. přenesená",J491,0)</f>
        <v>0</v>
      </c>
      <c r="BI491" s="221">
        <f>IF(N491="nulová",J491,0)</f>
        <v>0</v>
      </c>
      <c r="BJ491" s="19" t="s">
        <v>88</v>
      </c>
      <c r="BK491" s="221">
        <f>ROUND(I491*H491,2)</f>
        <v>0</v>
      </c>
      <c r="BL491" s="19" t="s">
        <v>242</v>
      </c>
      <c r="BM491" s="220" t="s">
        <v>815</v>
      </c>
    </row>
    <row r="492" spans="1:47" s="2" customFormat="1" ht="12">
      <c r="A492" s="41"/>
      <c r="B492" s="42"/>
      <c r="C492" s="43"/>
      <c r="D492" s="227" t="s">
        <v>140</v>
      </c>
      <c r="E492" s="43"/>
      <c r="F492" s="228" t="s">
        <v>816</v>
      </c>
      <c r="G492" s="43"/>
      <c r="H492" s="43"/>
      <c r="I492" s="224"/>
      <c r="J492" s="43"/>
      <c r="K492" s="43"/>
      <c r="L492" s="47"/>
      <c r="M492" s="225"/>
      <c r="N492" s="226"/>
      <c r="O492" s="87"/>
      <c r="P492" s="87"/>
      <c r="Q492" s="87"/>
      <c r="R492" s="87"/>
      <c r="S492" s="87"/>
      <c r="T492" s="88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T492" s="19" t="s">
        <v>140</v>
      </c>
      <c r="AU492" s="19" t="s">
        <v>90</v>
      </c>
    </row>
    <row r="493" spans="1:51" s="13" customFormat="1" ht="12">
      <c r="A493" s="13"/>
      <c r="B493" s="229"/>
      <c r="C493" s="230"/>
      <c r="D493" s="227" t="s">
        <v>160</v>
      </c>
      <c r="E493" s="231" t="s">
        <v>79</v>
      </c>
      <c r="F493" s="232" t="s">
        <v>810</v>
      </c>
      <c r="G493" s="230"/>
      <c r="H493" s="233">
        <v>158</v>
      </c>
      <c r="I493" s="234"/>
      <c r="J493" s="230"/>
      <c r="K493" s="230"/>
      <c r="L493" s="235"/>
      <c r="M493" s="236"/>
      <c r="N493" s="237"/>
      <c r="O493" s="237"/>
      <c r="P493" s="237"/>
      <c r="Q493" s="237"/>
      <c r="R493" s="237"/>
      <c r="S493" s="237"/>
      <c r="T493" s="238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9" t="s">
        <v>160</v>
      </c>
      <c r="AU493" s="239" t="s">
        <v>90</v>
      </c>
      <c r="AV493" s="13" t="s">
        <v>90</v>
      </c>
      <c r="AW493" s="13" t="s">
        <v>42</v>
      </c>
      <c r="AX493" s="13" t="s">
        <v>88</v>
      </c>
      <c r="AY493" s="239" t="s">
        <v>129</v>
      </c>
    </row>
    <row r="494" spans="1:51" s="13" customFormat="1" ht="12">
      <c r="A494" s="13"/>
      <c r="B494" s="229"/>
      <c r="C494" s="230"/>
      <c r="D494" s="227" t="s">
        <v>160</v>
      </c>
      <c r="E494" s="230"/>
      <c r="F494" s="232" t="s">
        <v>817</v>
      </c>
      <c r="G494" s="230"/>
      <c r="H494" s="233">
        <v>165.9</v>
      </c>
      <c r="I494" s="234"/>
      <c r="J494" s="230"/>
      <c r="K494" s="230"/>
      <c r="L494" s="235"/>
      <c r="M494" s="236"/>
      <c r="N494" s="237"/>
      <c r="O494" s="237"/>
      <c r="P494" s="237"/>
      <c r="Q494" s="237"/>
      <c r="R494" s="237"/>
      <c r="S494" s="237"/>
      <c r="T494" s="238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9" t="s">
        <v>160</v>
      </c>
      <c r="AU494" s="239" t="s">
        <v>90</v>
      </c>
      <c r="AV494" s="13" t="s">
        <v>90</v>
      </c>
      <c r="AW494" s="13" t="s">
        <v>4</v>
      </c>
      <c r="AX494" s="13" t="s">
        <v>88</v>
      </c>
      <c r="AY494" s="239" t="s">
        <v>129</v>
      </c>
    </row>
    <row r="495" spans="1:65" s="2" customFormat="1" ht="21.75" customHeight="1">
      <c r="A495" s="41"/>
      <c r="B495" s="42"/>
      <c r="C495" s="251" t="s">
        <v>818</v>
      </c>
      <c r="D495" s="251" t="s">
        <v>239</v>
      </c>
      <c r="E495" s="252" t="s">
        <v>819</v>
      </c>
      <c r="F495" s="253" t="s">
        <v>820</v>
      </c>
      <c r="G495" s="254" t="s">
        <v>190</v>
      </c>
      <c r="H495" s="255">
        <v>890.4</v>
      </c>
      <c r="I495" s="256"/>
      <c r="J495" s="257">
        <f>ROUND(I495*H495,2)</f>
        <v>0</v>
      </c>
      <c r="K495" s="253" t="s">
        <v>79</v>
      </c>
      <c r="L495" s="258"/>
      <c r="M495" s="259" t="s">
        <v>79</v>
      </c>
      <c r="N495" s="260" t="s">
        <v>51</v>
      </c>
      <c r="O495" s="87"/>
      <c r="P495" s="218">
        <f>O495*H495</f>
        <v>0</v>
      </c>
      <c r="Q495" s="218">
        <v>0</v>
      </c>
      <c r="R495" s="218">
        <f>Q495*H495</f>
        <v>0</v>
      </c>
      <c r="S495" s="218">
        <v>0</v>
      </c>
      <c r="T495" s="219">
        <f>S495*H495</f>
        <v>0</v>
      </c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R495" s="220" t="s">
        <v>242</v>
      </c>
      <c r="AT495" s="220" t="s">
        <v>239</v>
      </c>
      <c r="AU495" s="220" t="s">
        <v>90</v>
      </c>
      <c r="AY495" s="19" t="s">
        <v>129</v>
      </c>
      <c r="BE495" s="221">
        <f>IF(N495="základní",J495,0)</f>
        <v>0</v>
      </c>
      <c r="BF495" s="221">
        <f>IF(N495="snížená",J495,0)</f>
        <v>0</v>
      </c>
      <c r="BG495" s="221">
        <f>IF(N495="zákl. přenesená",J495,0)</f>
        <v>0</v>
      </c>
      <c r="BH495" s="221">
        <f>IF(N495="sníž. přenesená",J495,0)</f>
        <v>0</v>
      </c>
      <c r="BI495" s="221">
        <f>IF(N495="nulová",J495,0)</f>
        <v>0</v>
      </c>
      <c r="BJ495" s="19" t="s">
        <v>88</v>
      </c>
      <c r="BK495" s="221">
        <f>ROUND(I495*H495,2)</f>
        <v>0</v>
      </c>
      <c r="BL495" s="19" t="s">
        <v>242</v>
      </c>
      <c r="BM495" s="220" t="s">
        <v>821</v>
      </c>
    </row>
    <row r="496" spans="1:47" s="2" customFormat="1" ht="12">
      <c r="A496" s="41"/>
      <c r="B496" s="42"/>
      <c r="C496" s="43"/>
      <c r="D496" s="227" t="s">
        <v>140</v>
      </c>
      <c r="E496" s="43"/>
      <c r="F496" s="228" t="s">
        <v>822</v>
      </c>
      <c r="G496" s="43"/>
      <c r="H496" s="43"/>
      <c r="I496" s="224"/>
      <c r="J496" s="43"/>
      <c r="K496" s="43"/>
      <c r="L496" s="47"/>
      <c r="M496" s="225"/>
      <c r="N496" s="226"/>
      <c r="O496" s="87"/>
      <c r="P496" s="87"/>
      <c r="Q496" s="87"/>
      <c r="R496" s="87"/>
      <c r="S496" s="87"/>
      <c r="T496" s="88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T496" s="19" t="s">
        <v>140</v>
      </c>
      <c r="AU496" s="19" t="s">
        <v>90</v>
      </c>
    </row>
    <row r="497" spans="1:51" s="13" customFormat="1" ht="12">
      <c r="A497" s="13"/>
      <c r="B497" s="229"/>
      <c r="C497" s="230"/>
      <c r="D497" s="227" t="s">
        <v>160</v>
      </c>
      <c r="E497" s="231" t="s">
        <v>79</v>
      </c>
      <c r="F497" s="232" t="s">
        <v>811</v>
      </c>
      <c r="G497" s="230"/>
      <c r="H497" s="233">
        <v>848</v>
      </c>
      <c r="I497" s="234"/>
      <c r="J497" s="230"/>
      <c r="K497" s="230"/>
      <c r="L497" s="235"/>
      <c r="M497" s="236"/>
      <c r="N497" s="237"/>
      <c r="O497" s="237"/>
      <c r="P497" s="237"/>
      <c r="Q497" s="237"/>
      <c r="R497" s="237"/>
      <c r="S497" s="237"/>
      <c r="T497" s="238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9" t="s">
        <v>160</v>
      </c>
      <c r="AU497" s="239" t="s">
        <v>90</v>
      </c>
      <c r="AV497" s="13" t="s">
        <v>90</v>
      </c>
      <c r="AW497" s="13" t="s">
        <v>42</v>
      </c>
      <c r="AX497" s="13" t="s">
        <v>88</v>
      </c>
      <c r="AY497" s="239" t="s">
        <v>129</v>
      </c>
    </row>
    <row r="498" spans="1:51" s="13" customFormat="1" ht="12">
      <c r="A498" s="13"/>
      <c r="B498" s="229"/>
      <c r="C498" s="230"/>
      <c r="D498" s="227" t="s">
        <v>160</v>
      </c>
      <c r="E498" s="230"/>
      <c r="F498" s="232" t="s">
        <v>823</v>
      </c>
      <c r="G498" s="230"/>
      <c r="H498" s="233">
        <v>890.4</v>
      </c>
      <c r="I498" s="234"/>
      <c r="J498" s="230"/>
      <c r="K498" s="230"/>
      <c r="L498" s="235"/>
      <c r="M498" s="236"/>
      <c r="N498" s="237"/>
      <c r="O498" s="237"/>
      <c r="P498" s="237"/>
      <c r="Q498" s="237"/>
      <c r="R498" s="237"/>
      <c r="S498" s="237"/>
      <c r="T498" s="238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39" t="s">
        <v>160</v>
      </c>
      <c r="AU498" s="239" t="s">
        <v>90</v>
      </c>
      <c r="AV498" s="13" t="s">
        <v>90</v>
      </c>
      <c r="AW498" s="13" t="s">
        <v>4</v>
      </c>
      <c r="AX498" s="13" t="s">
        <v>88</v>
      </c>
      <c r="AY498" s="239" t="s">
        <v>129</v>
      </c>
    </row>
    <row r="499" spans="1:65" s="2" customFormat="1" ht="21.75" customHeight="1">
      <c r="A499" s="41"/>
      <c r="B499" s="42"/>
      <c r="C499" s="209" t="s">
        <v>824</v>
      </c>
      <c r="D499" s="209" t="s">
        <v>131</v>
      </c>
      <c r="E499" s="210" t="s">
        <v>825</v>
      </c>
      <c r="F499" s="211" t="s">
        <v>826</v>
      </c>
      <c r="G499" s="212" t="s">
        <v>190</v>
      </c>
      <c r="H499" s="213">
        <v>4466</v>
      </c>
      <c r="I499" s="214"/>
      <c r="J499" s="215">
        <f>ROUND(I499*H499,2)</f>
        <v>0</v>
      </c>
      <c r="K499" s="211" t="s">
        <v>135</v>
      </c>
      <c r="L499" s="47"/>
      <c r="M499" s="216" t="s">
        <v>79</v>
      </c>
      <c r="N499" s="217" t="s">
        <v>51</v>
      </c>
      <c r="O499" s="87"/>
      <c r="P499" s="218">
        <f>O499*H499</f>
        <v>0</v>
      </c>
      <c r="Q499" s="218">
        <v>0</v>
      </c>
      <c r="R499" s="218">
        <f>Q499*H499</f>
        <v>0</v>
      </c>
      <c r="S499" s="218">
        <v>0</v>
      </c>
      <c r="T499" s="219">
        <f>S499*H499</f>
        <v>0</v>
      </c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R499" s="220" t="s">
        <v>275</v>
      </c>
      <c r="AT499" s="220" t="s">
        <v>131</v>
      </c>
      <c r="AU499" s="220" t="s">
        <v>90</v>
      </c>
      <c r="AY499" s="19" t="s">
        <v>129</v>
      </c>
      <c r="BE499" s="221">
        <f>IF(N499="základní",J499,0)</f>
        <v>0</v>
      </c>
      <c r="BF499" s="221">
        <f>IF(N499="snížená",J499,0)</f>
        <v>0</v>
      </c>
      <c r="BG499" s="221">
        <f>IF(N499="zákl. přenesená",J499,0)</f>
        <v>0</v>
      </c>
      <c r="BH499" s="221">
        <f>IF(N499="sníž. přenesená",J499,0)</f>
        <v>0</v>
      </c>
      <c r="BI499" s="221">
        <f>IF(N499="nulová",J499,0)</f>
        <v>0</v>
      </c>
      <c r="BJ499" s="19" t="s">
        <v>88</v>
      </c>
      <c r="BK499" s="221">
        <f>ROUND(I499*H499,2)</f>
        <v>0</v>
      </c>
      <c r="BL499" s="19" t="s">
        <v>275</v>
      </c>
      <c r="BM499" s="220" t="s">
        <v>827</v>
      </c>
    </row>
    <row r="500" spans="1:47" s="2" customFormat="1" ht="12">
      <c r="A500" s="41"/>
      <c r="B500" s="42"/>
      <c r="C500" s="43"/>
      <c r="D500" s="222" t="s">
        <v>138</v>
      </c>
      <c r="E500" s="43"/>
      <c r="F500" s="223" t="s">
        <v>828</v>
      </c>
      <c r="G500" s="43"/>
      <c r="H500" s="43"/>
      <c r="I500" s="224"/>
      <c r="J500" s="43"/>
      <c r="K500" s="43"/>
      <c r="L500" s="47"/>
      <c r="M500" s="225"/>
      <c r="N500" s="226"/>
      <c r="O500" s="87"/>
      <c r="P500" s="87"/>
      <c r="Q500" s="87"/>
      <c r="R500" s="87"/>
      <c r="S500" s="87"/>
      <c r="T500" s="88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T500" s="19" t="s">
        <v>138</v>
      </c>
      <c r="AU500" s="19" t="s">
        <v>90</v>
      </c>
    </row>
    <row r="501" spans="1:47" s="2" customFormat="1" ht="12">
      <c r="A501" s="41"/>
      <c r="B501" s="42"/>
      <c r="C501" s="43"/>
      <c r="D501" s="227" t="s">
        <v>140</v>
      </c>
      <c r="E501" s="43"/>
      <c r="F501" s="228" t="s">
        <v>829</v>
      </c>
      <c r="G501" s="43"/>
      <c r="H501" s="43"/>
      <c r="I501" s="224"/>
      <c r="J501" s="43"/>
      <c r="K501" s="43"/>
      <c r="L501" s="47"/>
      <c r="M501" s="225"/>
      <c r="N501" s="226"/>
      <c r="O501" s="87"/>
      <c r="P501" s="87"/>
      <c r="Q501" s="87"/>
      <c r="R501" s="87"/>
      <c r="S501" s="87"/>
      <c r="T501" s="88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T501" s="19" t="s">
        <v>140</v>
      </c>
      <c r="AU501" s="19" t="s">
        <v>90</v>
      </c>
    </row>
    <row r="502" spans="1:51" s="13" customFormat="1" ht="12">
      <c r="A502" s="13"/>
      <c r="B502" s="229"/>
      <c r="C502" s="230"/>
      <c r="D502" s="227" t="s">
        <v>160</v>
      </c>
      <c r="E502" s="231" t="s">
        <v>79</v>
      </c>
      <c r="F502" s="232" t="s">
        <v>830</v>
      </c>
      <c r="G502" s="230"/>
      <c r="H502" s="233">
        <v>4466</v>
      </c>
      <c r="I502" s="234"/>
      <c r="J502" s="230"/>
      <c r="K502" s="230"/>
      <c r="L502" s="235"/>
      <c r="M502" s="236"/>
      <c r="N502" s="237"/>
      <c r="O502" s="237"/>
      <c r="P502" s="237"/>
      <c r="Q502" s="237"/>
      <c r="R502" s="237"/>
      <c r="S502" s="237"/>
      <c r="T502" s="238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39" t="s">
        <v>160</v>
      </c>
      <c r="AU502" s="239" t="s">
        <v>90</v>
      </c>
      <c r="AV502" s="13" t="s">
        <v>90</v>
      </c>
      <c r="AW502" s="13" t="s">
        <v>42</v>
      </c>
      <c r="AX502" s="13" t="s">
        <v>88</v>
      </c>
      <c r="AY502" s="239" t="s">
        <v>129</v>
      </c>
    </row>
    <row r="503" spans="1:65" s="2" customFormat="1" ht="21.75" customHeight="1">
      <c r="A503" s="41"/>
      <c r="B503" s="42"/>
      <c r="C503" s="251" t="s">
        <v>831</v>
      </c>
      <c r="D503" s="251" t="s">
        <v>239</v>
      </c>
      <c r="E503" s="252" t="s">
        <v>832</v>
      </c>
      <c r="F503" s="253" t="s">
        <v>833</v>
      </c>
      <c r="G503" s="254" t="s">
        <v>190</v>
      </c>
      <c r="H503" s="255">
        <v>4622.31</v>
      </c>
      <c r="I503" s="256"/>
      <c r="J503" s="257">
        <f>ROUND(I503*H503,2)</f>
        <v>0</v>
      </c>
      <c r="K503" s="253" t="s">
        <v>79</v>
      </c>
      <c r="L503" s="258"/>
      <c r="M503" s="259" t="s">
        <v>79</v>
      </c>
      <c r="N503" s="260" t="s">
        <v>51</v>
      </c>
      <c r="O503" s="87"/>
      <c r="P503" s="218">
        <f>O503*H503</f>
        <v>0</v>
      </c>
      <c r="Q503" s="218">
        <v>0</v>
      </c>
      <c r="R503" s="218">
        <f>Q503*H503</f>
        <v>0</v>
      </c>
      <c r="S503" s="218">
        <v>0</v>
      </c>
      <c r="T503" s="219">
        <f>S503*H503</f>
        <v>0</v>
      </c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R503" s="220" t="s">
        <v>242</v>
      </c>
      <c r="AT503" s="220" t="s">
        <v>239</v>
      </c>
      <c r="AU503" s="220" t="s">
        <v>90</v>
      </c>
      <c r="AY503" s="19" t="s">
        <v>129</v>
      </c>
      <c r="BE503" s="221">
        <f>IF(N503="základní",J503,0)</f>
        <v>0</v>
      </c>
      <c r="BF503" s="221">
        <f>IF(N503="snížená",J503,0)</f>
        <v>0</v>
      </c>
      <c r="BG503" s="221">
        <f>IF(N503="zákl. přenesená",J503,0)</f>
        <v>0</v>
      </c>
      <c r="BH503" s="221">
        <f>IF(N503="sníž. přenesená",J503,0)</f>
        <v>0</v>
      </c>
      <c r="BI503" s="221">
        <f>IF(N503="nulová",J503,0)</f>
        <v>0</v>
      </c>
      <c r="BJ503" s="19" t="s">
        <v>88</v>
      </c>
      <c r="BK503" s="221">
        <f>ROUND(I503*H503,2)</f>
        <v>0</v>
      </c>
      <c r="BL503" s="19" t="s">
        <v>242</v>
      </c>
      <c r="BM503" s="220" t="s">
        <v>834</v>
      </c>
    </row>
    <row r="504" spans="1:47" s="2" customFormat="1" ht="12">
      <c r="A504" s="41"/>
      <c r="B504" s="42"/>
      <c r="C504" s="43"/>
      <c r="D504" s="227" t="s">
        <v>140</v>
      </c>
      <c r="E504" s="43"/>
      <c r="F504" s="228" t="s">
        <v>835</v>
      </c>
      <c r="G504" s="43"/>
      <c r="H504" s="43"/>
      <c r="I504" s="224"/>
      <c r="J504" s="43"/>
      <c r="K504" s="43"/>
      <c r="L504" s="47"/>
      <c r="M504" s="225"/>
      <c r="N504" s="226"/>
      <c r="O504" s="87"/>
      <c r="P504" s="87"/>
      <c r="Q504" s="87"/>
      <c r="R504" s="87"/>
      <c r="S504" s="87"/>
      <c r="T504" s="88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T504" s="19" t="s">
        <v>140</v>
      </c>
      <c r="AU504" s="19" t="s">
        <v>90</v>
      </c>
    </row>
    <row r="505" spans="1:51" s="13" customFormat="1" ht="12">
      <c r="A505" s="13"/>
      <c r="B505" s="229"/>
      <c r="C505" s="230"/>
      <c r="D505" s="227" t="s">
        <v>160</v>
      </c>
      <c r="E505" s="231" t="s">
        <v>79</v>
      </c>
      <c r="F505" s="232" t="s">
        <v>830</v>
      </c>
      <c r="G505" s="230"/>
      <c r="H505" s="233">
        <v>4466</v>
      </c>
      <c r="I505" s="234"/>
      <c r="J505" s="230"/>
      <c r="K505" s="230"/>
      <c r="L505" s="235"/>
      <c r="M505" s="236"/>
      <c r="N505" s="237"/>
      <c r="O505" s="237"/>
      <c r="P505" s="237"/>
      <c r="Q505" s="237"/>
      <c r="R505" s="237"/>
      <c r="S505" s="237"/>
      <c r="T505" s="238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9" t="s">
        <v>160</v>
      </c>
      <c r="AU505" s="239" t="s">
        <v>90</v>
      </c>
      <c r="AV505" s="13" t="s">
        <v>90</v>
      </c>
      <c r="AW505" s="13" t="s">
        <v>42</v>
      </c>
      <c r="AX505" s="13" t="s">
        <v>88</v>
      </c>
      <c r="AY505" s="239" t="s">
        <v>129</v>
      </c>
    </row>
    <row r="506" spans="1:51" s="13" customFormat="1" ht="12">
      <c r="A506" s="13"/>
      <c r="B506" s="229"/>
      <c r="C506" s="230"/>
      <c r="D506" s="227" t="s">
        <v>160</v>
      </c>
      <c r="E506" s="230"/>
      <c r="F506" s="232" t="s">
        <v>836</v>
      </c>
      <c r="G506" s="230"/>
      <c r="H506" s="233">
        <v>4622.31</v>
      </c>
      <c r="I506" s="234"/>
      <c r="J506" s="230"/>
      <c r="K506" s="230"/>
      <c r="L506" s="235"/>
      <c r="M506" s="236"/>
      <c r="N506" s="237"/>
      <c r="O506" s="237"/>
      <c r="P506" s="237"/>
      <c r="Q506" s="237"/>
      <c r="R506" s="237"/>
      <c r="S506" s="237"/>
      <c r="T506" s="238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9" t="s">
        <v>160</v>
      </c>
      <c r="AU506" s="239" t="s">
        <v>90</v>
      </c>
      <c r="AV506" s="13" t="s">
        <v>90</v>
      </c>
      <c r="AW506" s="13" t="s">
        <v>4</v>
      </c>
      <c r="AX506" s="13" t="s">
        <v>88</v>
      </c>
      <c r="AY506" s="239" t="s">
        <v>129</v>
      </c>
    </row>
    <row r="507" spans="1:65" s="2" customFormat="1" ht="21.75" customHeight="1">
      <c r="A507" s="41"/>
      <c r="B507" s="42"/>
      <c r="C507" s="209" t="s">
        <v>837</v>
      </c>
      <c r="D507" s="209" t="s">
        <v>131</v>
      </c>
      <c r="E507" s="210" t="s">
        <v>838</v>
      </c>
      <c r="F507" s="211" t="s">
        <v>839</v>
      </c>
      <c r="G507" s="212" t="s">
        <v>190</v>
      </c>
      <c r="H507" s="213">
        <v>4021.6</v>
      </c>
      <c r="I507" s="214"/>
      <c r="J507" s="215">
        <f>ROUND(I507*H507,2)</f>
        <v>0</v>
      </c>
      <c r="K507" s="211" t="s">
        <v>135</v>
      </c>
      <c r="L507" s="47"/>
      <c r="M507" s="216" t="s">
        <v>79</v>
      </c>
      <c r="N507" s="217" t="s">
        <v>51</v>
      </c>
      <c r="O507" s="87"/>
      <c r="P507" s="218">
        <f>O507*H507</f>
        <v>0</v>
      </c>
      <c r="Q507" s="218">
        <v>9E-05</v>
      </c>
      <c r="R507" s="218">
        <f>Q507*H507</f>
        <v>0.361944</v>
      </c>
      <c r="S507" s="218">
        <v>0</v>
      </c>
      <c r="T507" s="219">
        <f>S507*H507</f>
        <v>0</v>
      </c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R507" s="220" t="s">
        <v>275</v>
      </c>
      <c r="AT507" s="220" t="s">
        <v>131</v>
      </c>
      <c r="AU507" s="220" t="s">
        <v>90</v>
      </c>
      <c r="AY507" s="19" t="s">
        <v>129</v>
      </c>
      <c r="BE507" s="221">
        <f>IF(N507="základní",J507,0)</f>
        <v>0</v>
      </c>
      <c r="BF507" s="221">
        <f>IF(N507="snížená",J507,0)</f>
        <v>0</v>
      </c>
      <c r="BG507" s="221">
        <f>IF(N507="zákl. přenesená",J507,0)</f>
        <v>0</v>
      </c>
      <c r="BH507" s="221">
        <f>IF(N507="sníž. přenesená",J507,0)</f>
        <v>0</v>
      </c>
      <c r="BI507" s="221">
        <f>IF(N507="nulová",J507,0)</f>
        <v>0</v>
      </c>
      <c r="BJ507" s="19" t="s">
        <v>88</v>
      </c>
      <c r="BK507" s="221">
        <f>ROUND(I507*H507,2)</f>
        <v>0</v>
      </c>
      <c r="BL507" s="19" t="s">
        <v>275</v>
      </c>
      <c r="BM507" s="220" t="s">
        <v>840</v>
      </c>
    </row>
    <row r="508" spans="1:47" s="2" customFormat="1" ht="12">
      <c r="A508" s="41"/>
      <c r="B508" s="42"/>
      <c r="C508" s="43"/>
      <c r="D508" s="222" t="s">
        <v>138</v>
      </c>
      <c r="E508" s="43"/>
      <c r="F508" s="223" t="s">
        <v>841</v>
      </c>
      <c r="G508" s="43"/>
      <c r="H508" s="43"/>
      <c r="I508" s="224"/>
      <c r="J508" s="43"/>
      <c r="K508" s="43"/>
      <c r="L508" s="47"/>
      <c r="M508" s="225"/>
      <c r="N508" s="226"/>
      <c r="O508" s="87"/>
      <c r="P508" s="87"/>
      <c r="Q508" s="87"/>
      <c r="R508" s="87"/>
      <c r="S508" s="87"/>
      <c r="T508" s="88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T508" s="19" t="s">
        <v>138</v>
      </c>
      <c r="AU508" s="19" t="s">
        <v>90</v>
      </c>
    </row>
    <row r="509" spans="1:47" s="2" customFormat="1" ht="12">
      <c r="A509" s="41"/>
      <c r="B509" s="42"/>
      <c r="C509" s="43"/>
      <c r="D509" s="227" t="s">
        <v>140</v>
      </c>
      <c r="E509" s="43"/>
      <c r="F509" s="228" t="s">
        <v>842</v>
      </c>
      <c r="G509" s="43"/>
      <c r="H509" s="43"/>
      <c r="I509" s="224"/>
      <c r="J509" s="43"/>
      <c r="K509" s="43"/>
      <c r="L509" s="47"/>
      <c r="M509" s="225"/>
      <c r="N509" s="226"/>
      <c r="O509" s="87"/>
      <c r="P509" s="87"/>
      <c r="Q509" s="87"/>
      <c r="R509" s="87"/>
      <c r="S509" s="87"/>
      <c r="T509" s="88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T509" s="19" t="s">
        <v>140</v>
      </c>
      <c r="AU509" s="19" t="s">
        <v>90</v>
      </c>
    </row>
    <row r="510" spans="1:51" s="13" customFormat="1" ht="12">
      <c r="A510" s="13"/>
      <c r="B510" s="229"/>
      <c r="C510" s="230"/>
      <c r="D510" s="227" t="s">
        <v>160</v>
      </c>
      <c r="E510" s="231" t="s">
        <v>79</v>
      </c>
      <c r="F510" s="232" t="s">
        <v>843</v>
      </c>
      <c r="G510" s="230"/>
      <c r="H510" s="233">
        <v>4021.6</v>
      </c>
      <c r="I510" s="234"/>
      <c r="J510" s="230"/>
      <c r="K510" s="230"/>
      <c r="L510" s="235"/>
      <c r="M510" s="236"/>
      <c r="N510" s="237"/>
      <c r="O510" s="237"/>
      <c r="P510" s="237"/>
      <c r="Q510" s="237"/>
      <c r="R510" s="237"/>
      <c r="S510" s="237"/>
      <c r="T510" s="238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9" t="s">
        <v>160</v>
      </c>
      <c r="AU510" s="239" t="s">
        <v>90</v>
      </c>
      <c r="AV510" s="13" t="s">
        <v>90</v>
      </c>
      <c r="AW510" s="13" t="s">
        <v>42</v>
      </c>
      <c r="AX510" s="13" t="s">
        <v>88</v>
      </c>
      <c r="AY510" s="239" t="s">
        <v>129</v>
      </c>
    </row>
    <row r="511" spans="1:65" s="2" customFormat="1" ht="16.5" customHeight="1">
      <c r="A511" s="41"/>
      <c r="B511" s="42"/>
      <c r="C511" s="209" t="s">
        <v>844</v>
      </c>
      <c r="D511" s="209" t="s">
        <v>131</v>
      </c>
      <c r="E511" s="210" t="s">
        <v>845</v>
      </c>
      <c r="F511" s="211" t="s">
        <v>846</v>
      </c>
      <c r="G511" s="212" t="s">
        <v>134</v>
      </c>
      <c r="H511" s="213">
        <v>360</v>
      </c>
      <c r="I511" s="214"/>
      <c r="J511" s="215">
        <f>ROUND(I511*H511,2)</f>
        <v>0</v>
      </c>
      <c r="K511" s="211" t="s">
        <v>79</v>
      </c>
      <c r="L511" s="47"/>
      <c r="M511" s="216" t="s">
        <v>79</v>
      </c>
      <c r="N511" s="217" t="s">
        <v>51</v>
      </c>
      <c r="O511" s="87"/>
      <c r="P511" s="218">
        <f>O511*H511</f>
        <v>0</v>
      </c>
      <c r="Q511" s="218">
        <v>0</v>
      </c>
      <c r="R511" s="218">
        <f>Q511*H511</f>
        <v>0</v>
      </c>
      <c r="S511" s="218">
        <v>0</v>
      </c>
      <c r="T511" s="219">
        <f>S511*H511</f>
        <v>0</v>
      </c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R511" s="220" t="s">
        <v>275</v>
      </c>
      <c r="AT511" s="220" t="s">
        <v>131</v>
      </c>
      <c r="AU511" s="220" t="s">
        <v>90</v>
      </c>
      <c r="AY511" s="19" t="s">
        <v>129</v>
      </c>
      <c r="BE511" s="221">
        <f>IF(N511="základní",J511,0)</f>
        <v>0</v>
      </c>
      <c r="BF511" s="221">
        <f>IF(N511="snížená",J511,0)</f>
        <v>0</v>
      </c>
      <c r="BG511" s="221">
        <f>IF(N511="zákl. přenesená",J511,0)</f>
        <v>0</v>
      </c>
      <c r="BH511" s="221">
        <f>IF(N511="sníž. přenesená",J511,0)</f>
        <v>0</v>
      </c>
      <c r="BI511" s="221">
        <f>IF(N511="nulová",J511,0)</f>
        <v>0</v>
      </c>
      <c r="BJ511" s="19" t="s">
        <v>88</v>
      </c>
      <c r="BK511" s="221">
        <f>ROUND(I511*H511,2)</f>
        <v>0</v>
      </c>
      <c r="BL511" s="19" t="s">
        <v>275</v>
      </c>
      <c r="BM511" s="220" t="s">
        <v>847</v>
      </c>
    </row>
    <row r="512" spans="1:47" s="2" customFormat="1" ht="12">
      <c r="A512" s="41"/>
      <c r="B512" s="42"/>
      <c r="C512" s="43"/>
      <c r="D512" s="227" t="s">
        <v>140</v>
      </c>
      <c r="E512" s="43"/>
      <c r="F512" s="228" t="s">
        <v>848</v>
      </c>
      <c r="G512" s="43"/>
      <c r="H512" s="43"/>
      <c r="I512" s="224"/>
      <c r="J512" s="43"/>
      <c r="K512" s="43"/>
      <c r="L512" s="47"/>
      <c r="M512" s="225"/>
      <c r="N512" s="226"/>
      <c r="O512" s="87"/>
      <c r="P512" s="87"/>
      <c r="Q512" s="87"/>
      <c r="R512" s="87"/>
      <c r="S512" s="87"/>
      <c r="T512" s="88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T512" s="19" t="s">
        <v>140</v>
      </c>
      <c r="AU512" s="19" t="s">
        <v>90</v>
      </c>
    </row>
    <row r="513" spans="1:51" s="13" customFormat="1" ht="12">
      <c r="A513" s="13"/>
      <c r="B513" s="229"/>
      <c r="C513" s="230"/>
      <c r="D513" s="227" t="s">
        <v>160</v>
      </c>
      <c r="E513" s="231" t="s">
        <v>79</v>
      </c>
      <c r="F513" s="232" t="s">
        <v>849</v>
      </c>
      <c r="G513" s="230"/>
      <c r="H513" s="233">
        <v>360</v>
      </c>
      <c r="I513" s="234"/>
      <c r="J513" s="230"/>
      <c r="K513" s="230"/>
      <c r="L513" s="235"/>
      <c r="M513" s="236"/>
      <c r="N513" s="237"/>
      <c r="O513" s="237"/>
      <c r="P513" s="237"/>
      <c r="Q513" s="237"/>
      <c r="R513" s="237"/>
      <c r="S513" s="237"/>
      <c r="T513" s="238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9" t="s">
        <v>160</v>
      </c>
      <c r="AU513" s="239" t="s">
        <v>90</v>
      </c>
      <c r="AV513" s="13" t="s">
        <v>90</v>
      </c>
      <c r="AW513" s="13" t="s">
        <v>42</v>
      </c>
      <c r="AX513" s="13" t="s">
        <v>88</v>
      </c>
      <c r="AY513" s="239" t="s">
        <v>129</v>
      </c>
    </row>
    <row r="514" spans="1:65" s="2" customFormat="1" ht="16.5" customHeight="1">
      <c r="A514" s="41"/>
      <c r="B514" s="42"/>
      <c r="C514" s="251" t="s">
        <v>850</v>
      </c>
      <c r="D514" s="251" t="s">
        <v>239</v>
      </c>
      <c r="E514" s="252" t="s">
        <v>851</v>
      </c>
      <c r="F514" s="253" t="s">
        <v>852</v>
      </c>
      <c r="G514" s="254" t="s">
        <v>134</v>
      </c>
      <c r="H514" s="255">
        <v>24</v>
      </c>
      <c r="I514" s="256"/>
      <c r="J514" s="257">
        <f>ROUND(I514*H514,2)</f>
        <v>0</v>
      </c>
      <c r="K514" s="253" t="s">
        <v>79</v>
      </c>
      <c r="L514" s="258"/>
      <c r="M514" s="259" t="s">
        <v>79</v>
      </c>
      <c r="N514" s="260" t="s">
        <v>51</v>
      </c>
      <c r="O514" s="87"/>
      <c r="P514" s="218">
        <f>O514*H514</f>
        <v>0</v>
      </c>
      <c r="Q514" s="218">
        <v>0</v>
      </c>
      <c r="R514" s="218">
        <f>Q514*H514</f>
        <v>0</v>
      </c>
      <c r="S514" s="218">
        <v>0</v>
      </c>
      <c r="T514" s="219">
        <f>S514*H514</f>
        <v>0</v>
      </c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R514" s="220" t="s">
        <v>476</v>
      </c>
      <c r="AT514" s="220" t="s">
        <v>239</v>
      </c>
      <c r="AU514" s="220" t="s">
        <v>90</v>
      </c>
      <c r="AY514" s="19" t="s">
        <v>129</v>
      </c>
      <c r="BE514" s="221">
        <f>IF(N514="základní",J514,0)</f>
        <v>0</v>
      </c>
      <c r="BF514" s="221">
        <f>IF(N514="snížená",J514,0)</f>
        <v>0</v>
      </c>
      <c r="BG514" s="221">
        <f>IF(N514="zákl. přenesená",J514,0)</f>
        <v>0</v>
      </c>
      <c r="BH514" s="221">
        <f>IF(N514="sníž. přenesená",J514,0)</f>
        <v>0</v>
      </c>
      <c r="BI514" s="221">
        <f>IF(N514="nulová",J514,0)</f>
        <v>0</v>
      </c>
      <c r="BJ514" s="19" t="s">
        <v>88</v>
      </c>
      <c r="BK514" s="221">
        <f>ROUND(I514*H514,2)</f>
        <v>0</v>
      </c>
      <c r="BL514" s="19" t="s">
        <v>275</v>
      </c>
      <c r="BM514" s="220" t="s">
        <v>853</v>
      </c>
    </row>
    <row r="515" spans="1:47" s="2" customFormat="1" ht="12">
      <c r="A515" s="41"/>
      <c r="B515" s="42"/>
      <c r="C515" s="43"/>
      <c r="D515" s="227" t="s">
        <v>140</v>
      </c>
      <c r="E515" s="43"/>
      <c r="F515" s="228" t="s">
        <v>854</v>
      </c>
      <c r="G515" s="43"/>
      <c r="H515" s="43"/>
      <c r="I515" s="224"/>
      <c r="J515" s="43"/>
      <c r="K515" s="43"/>
      <c r="L515" s="47"/>
      <c r="M515" s="225"/>
      <c r="N515" s="226"/>
      <c r="O515" s="87"/>
      <c r="P515" s="87"/>
      <c r="Q515" s="87"/>
      <c r="R515" s="87"/>
      <c r="S515" s="87"/>
      <c r="T515" s="88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T515" s="19" t="s">
        <v>140</v>
      </c>
      <c r="AU515" s="19" t="s">
        <v>90</v>
      </c>
    </row>
    <row r="516" spans="1:65" s="2" customFormat="1" ht="16.5" customHeight="1">
      <c r="A516" s="41"/>
      <c r="B516" s="42"/>
      <c r="C516" s="209" t="s">
        <v>855</v>
      </c>
      <c r="D516" s="209" t="s">
        <v>131</v>
      </c>
      <c r="E516" s="210" t="s">
        <v>856</v>
      </c>
      <c r="F516" s="211" t="s">
        <v>857</v>
      </c>
      <c r="G516" s="212" t="s">
        <v>149</v>
      </c>
      <c r="H516" s="213">
        <v>4329</v>
      </c>
      <c r="I516" s="214"/>
      <c r="J516" s="215">
        <f>ROUND(I516*H516,2)</f>
        <v>0</v>
      </c>
      <c r="K516" s="211" t="s">
        <v>135</v>
      </c>
      <c r="L516" s="47"/>
      <c r="M516" s="216" t="s">
        <v>79</v>
      </c>
      <c r="N516" s="217" t="s">
        <v>51</v>
      </c>
      <c r="O516" s="87"/>
      <c r="P516" s="218">
        <f>O516*H516</f>
        <v>0</v>
      </c>
      <c r="Q516" s="218">
        <v>0</v>
      </c>
      <c r="R516" s="218">
        <f>Q516*H516</f>
        <v>0</v>
      </c>
      <c r="S516" s="218">
        <v>0</v>
      </c>
      <c r="T516" s="219">
        <f>S516*H516</f>
        <v>0</v>
      </c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R516" s="220" t="s">
        <v>275</v>
      </c>
      <c r="AT516" s="220" t="s">
        <v>131</v>
      </c>
      <c r="AU516" s="220" t="s">
        <v>90</v>
      </c>
      <c r="AY516" s="19" t="s">
        <v>129</v>
      </c>
      <c r="BE516" s="221">
        <f>IF(N516="základní",J516,0)</f>
        <v>0</v>
      </c>
      <c r="BF516" s="221">
        <f>IF(N516="snížená",J516,0)</f>
        <v>0</v>
      </c>
      <c r="BG516" s="221">
        <f>IF(N516="zákl. přenesená",J516,0)</f>
        <v>0</v>
      </c>
      <c r="BH516" s="221">
        <f>IF(N516="sníž. přenesená",J516,0)</f>
        <v>0</v>
      </c>
      <c r="BI516" s="221">
        <f>IF(N516="nulová",J516,0)</f>
        <v>0</v>
      </c>
      <c r="BJ516" s="19" t="s">
        <v>88</v>
      </c>
      <c r="BK516" s="221">
        <f>ROUND(I516*H516,2)</f>
        <v>0</v>
      </c>
      <c r="BL516" s="19" t="s">
        <v>275</v>
      </c>
      <c r="BM516" s="220" t="s">
        <v>858</v>
      </c>
    </row>
    <row r="517" spans="1:47" s="2" customFormat="1" ht="12">
      <c r="A517" s="41"/>
      <c r="B517" s="42"/>
      <c r="C517" s="43"/>
      <c r="D517" s="222" t="s">
        <v>138</v>
      </c>
      <c r="E517" s="43"/>
      <c r="F517" s="223" t="s">
        <v>859</v>
      </c>
      <c r="G517" s="43"/>
      <c r="H517" s="43"/>
      <c r="I517" s="224"/>
      <c r="J517" s="43"/>
      <c r="K517" s="43"/>
      <c r="L517" s="47"/>
      <c r="M517" s="225"/>
      <c r="N517" s="226"/>
      <c r="O517" s="87"/>
      <c r="P517" s="87"/>
      <c r="Q517" s="87"/>
      <c r="R517" s="87"/>
      <c r="S517" s="87"/>
      <c r="T517" s="88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T517" s="19" t="s">
        <v>138</v>
      </c>
      <c r="AU517" s="19" t="s">
        <v>90</v>
      </c>
    </row>
    <row r="518" spans="1:47" s="2" customFormat="1" ht="12">
      <c r="A518" s="41"/>
      <c r="B518" s="42"/>
      <c r="C518" s="43"/>
      <c r="D518" s="227" t="s">
        <v>140</v>
      </c>
      <c r="E518" s="43"/>
      <c r="F518" s="228" t="s">
        <v>860</v>
      </c>
      <c r="G518" s="43"/>
      <c r="H518" s="43"/>
      <c r="I518" s="224"/>
      <c r="J518" s="43"/>
      <c r="K518" s="43"/>
      <c r="L518" s="47"/>
      <c r="M518" s="225"/>
      <c r="N518" s="226"/>
      <c r="O518" s="87"/>
      <c r="P518" s="87"/>
      <c r="Q518" s="87"/>
      <c r="R518" s="87"/>
      <c r="S518" s="87"/>
      <c r="T518" s="88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T518" s="19" t="s">
        <v>140</v>
      </c>
      <c r="AU518" s="19" t="s">
        <v>90</v>
      </c>
    </row>
    <row r="519" spans="1:51" s="13" customFormat="1" ht="12">
      <c r="A519" s="13"/>
      <c r="B519" s="229"/>
      <c r="C519" s="230"/>
      <c r="D519" s="227" t="s">
        <v>160</v>
      </c>
      <c r="E519" s="231" t="s">
        <v>79</v>
      </c>
      <c r="F519" s="232" t="s">
        <v>861</v>
      </c>
      <c r="G519" s="230"/>
      <c r="H519" s="233">
        <v>187</v>
      </c>
      <c r="I519" s="234"/>
      <c r="J519" s="230"/>
      <c r="K519" s="230"/>
      <c r="L519" s="235"/>
      <c r="M519" s="236"/>
      <c r="N519" s="237"/>
      <c r="O519" s="237"/>
      <c r="P519" s="237"/>
      <c r="Q519" s="237"/>
      <c r="R519" s="237"/>
      <c r="S519" s="237"/>
      <c r="T519" s="238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9" t="s">
        <v>160</v>
      </c>
      <c r="AU519" s="239" t="s">
        <v>90</v>
      </c>
      <c r="AV519" s="13" t="s">
        <v>90</v>
      </c>
      <c r="AW519" s="13" t="s">
        <v>42</v>
      </c>
      <c r="AX519" s="13" t="s">
        <v>81</v>
      </c>
      <c r="AY519" s="239" t="s">
        <v>129</v>
      </c>
    </row>
    <row r="520" spans="1:51" s="13" customFormat="1" ht="12">
      <c r="A520" s="13"/>
      <c r="B520" s="229"/>
      <c r="C520" s="230"/>
      <c r="D520" s="227" t="s">
        <v>160</v>
      </c>
      <c r="E520" s="231" t="s">
        <v>79</v>
      </c>
      <c r="F520" s="232" t="s">
        <v>862</v>
      </c>
      <c r="G520" s="230"/>
      <c r="H520" s="233">
        <v>146</v>
      </c>
      <c r="I520" s="234"/>
      <c r="J520" s="230"/>
      <c r="K520" s="230"/>
      <c r="L520" s="235"/>
      <c r="M520" s="236"/>
      <c r="N520" s="237"/>
      <c r="O520" s="237"/>
      <c r="P520" s="237"/>
      <c r="Q520" s="237"/>
      <c r="R520" s="237"/>
      <c r="S520" s="237"/>
      <c r="T520" s="238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39" t="s">
        <v>160</v>
      </c>
      <c r="AU520" s="239" t="s">
        <v>90</v>
      </c>
      <c r="AV520" s="13" t="s">
        <v>90</v>
      </c>
      <c r="AW520" s="13" t="s">
        <v>42</v>
      </c>
      <c r="AX520" s="13" t="s">
        <v>81</v>
      </c>
      <c r="AY520" s="239" t="s">
        <v>129</v>
      </c>
    </row>
    <row r="521" spans="1:51" s="13" customFormat="1" ht="12">
      <c r="A521" s="13"/>
      <c r="B521" s="229"/>
      <c r="C521" s="230"/>
      <c r="D521" s="227" t="s">
        <v>160</v>
      </c>
      <c r="E521" s="231" t="s">
        <v>79</v>
      </c>
      <c r="F521" s="232" t="s">
        <v>863</v>
      </c>
      <c r="G521" s="230"/>
      <c r="H521" s="233">
        <v>3996</v>
      </c>
      <c r="I521" s="234"/>
      <c r="J521" s="230"/>
      <c r="K521" s="230"/>
      <c r="L521" s="235"/>
      <c r="M521" s="236"/>
      <c r="N521" s="237"/>
      <c r="O521" s="237"/>
      <c r="P521" s="237"/>
      <c r="Q521" s="237"/>
      <c r="R521" s="237"/>
      <c r="S521" s="237"/>
      <c r="T521" s="238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39" t="s">
        <v>160</v>
      </c>
      <c r="AU521" s="239" t="s">
        <v>90</v>
      </c>
      <c r="AV521" s="13" t="s">
        <v>90</v>
      </c>
      <c r="AW521" s="13" t="s">
        <v>42</v>
      </c>
      <c r="AX521" s="13" t="s">
        <v>81</v>
      </c>
      <c r="AY521" s="239" t="s">
        <v>129</v>
      </c>
    </row>
    <row r="522" spans="1:51" s="14" customFormat="1" ht="12">
      <c r="A522" s="14"/>
      <c r="B522" s="240"/>
      <c r="C522" s="241"/>
      <c r="D522" s="227" t="s">
        <v>160</v>
      </c>
      <c r="E522" s="242" t="s">
        <v>79</v>
      </c>
      <c r="F522" s="243" t="s">
        <v>214</v>
      </c>
      <c r="G522" s="241"/>
      <c r="H522" s="244">
        <v>4329</v>
      </c>
      <c r="I522" s="245"/>
      <c r="J522" s="241"/>
      <c r="K522" s="241"/>
      <c r="L522" s="246"/>
      <c r="M522" s="247"/>
      <c r="N522" s="248"/>
      <c r="O522" s="248"/>
      <c r="P522" s="248"/>
      <c r="Q522" s="248"/>
      <c r="R522" s="248"/>
      <c r="S522" s="248"/>
      <c r="T522" s="249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0" t="s">
        <v>160</v>
      </c>
      <c r="AU522" s="250" t="s">
        <v>90</v>
      </c>
      <c r="AV522" s="14" t="s">
        <v>136</v>
      </c>
      <c r="AW522" s="14" t="s">
        <v>42</v>
      </c>
      <c r="AX522" s="14" t="s">
        <v>88</v>
      </c>
      <c r="AY522" s="250" t="s">
        <v>129</v>
      </c>
    </row>
    <row r="523" spans="1:65" s="2" customFormat="1" ht="24.15" customHeight="1">
      <c r="A523" s="41"/>
      <c r="B523" s="42"/>
      <c r="C523" s="209" t="s">
        <v>864</v>
      </c>
      <c r="D523" s="209" t="s">
        <v>131</v>
      </c>
      <c r="E523" s="210" t="s">
        <v>865</v>
      </c>
      <c r="F523" s="211" t="s">
        <v>866</v>
      </c>
      <c r="G523" s="212" t="s">
        <v>149</v>
      </c>
      <c r="H523" s="213">
        <v>4329</v>
      </c>
      <c r="I523" s="214"/>
      <c r="J523" s="215">
        <f>ROUND(I523*H523,2)</f>
        <v>0</v>
      </c>
      <c r="K523" s="211" t="s">
        <v>135</v>
      </c>
      <c r="L523" s="47"/>
      <c r="M523" s="216" t="s">
        <v>79</v>
      </c>
      <c r="N523" s="217" t="s">
        <v>51</v>
      </c>
      <c r="O523" s="87"/>
      <c r="P523" s="218">
        <f>O523*H523</f>
        <v>0</v>
      </c>
      <c r="Q523" s="218">
        <v>2E-05</v>
      </c>
      <c r="R523" s="218">
        <f>Q523*H523</f>
        <v>0.08658</v>
      </c>
      <c r="S523" s="218">
        <v>0</v>
      </c>
      <c r="T523" s="219">
        <f>S523*H523</f>
        <v>0</v>
      </c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R523" s="220" t="s">
        <v>275</v>
      </c>
      <c r="AT523" s="220" t="s">
        <v>131</v>
      </c>
      <c r="AU523" s="220" t="s">
        <v>90</v>
      </c>
      <c r="AY523" s="19" t="s">
        <v>129</v>
      </c>
      <c r="BE523" s="221">
        <f>IF(N523="základní",J523,0)</f>
        <v>0</v>
      </c>
      <c r="BF523" s="221">
        <f>IF(N523="snížená",J523,0)</f>
        <v>0</v>
      </c>
      <c r="BG523" s="221">
        <f>IF(N523="zákl. přenesená",J523,0)</f>
        <v>0</v>
      </c>
      <c r="BH523" s="221">
        <f>IF(N523="sníž. přenesená",J523,0)</f>
        <v>0</v>
      </c>
      <c r="BI523" s="221">
        <f>IF(N523="nulová",J523,0)</f>
        <v>0</v>
      </c>
      <c r="BJ523" s="19" t="s">
        <v>88</v>
      </c>
      <c r="BK523" s="221">
        <f>ROUND(I523*H523,2)</f>
        <v>0</v>
      </c>
      <c r="BL523" s="19" t="s">
        <v>275</v>
      </c>
      <c r="BM523" s="220" t="s">
        <v>867</v>
      </c>
    </row>
    <row r="524" spans="1:47" s="2" customFormat="1" ht="12">
      <c r="A524" s="41"/>
      <c r="B524" s="42"/>
      <c r="C524" s="43"/>
      <c r="D524" s="222" t="s">
        <v>138</v>
      </c>
      <c r="E524" s="43"/>
      <c r="F524" s="223" t="s">
        <v>868</v>
      </c>
      <c r="G524" s="43"/>
      <c r="H524" s="43"/>
      <c r="I524" s="224"/>
      <c r="J524" s="43"/>
      <c r="K524" s="43"/>
      <c r="L524" s="47"/>
      <c r="M524" s="225"/>
      <c r="N524" s="226"/>
      <c r="O524" s="87"/>
      <c r="P524" s="87"/>
      <c r="Q524" s="87"/>
      <c r="R524" s="87"/>
      <c r="S524" s="87"/>
      <c r="T524" s="88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T524" s="19" t="s">
        <v>138</v>
      </c>
      <c r="AU524" s="19" t="s">
        <v>90</v>
      </c>
    </row>
    <row r="525" spans="1:47" s="2" customFormat="1" ht="12">
      <c r="A525" s="41"/>
      <c r="B525" s="42"/>
      <c r="C525" s="43"/>
      <c r="D525" s="227" t="s">
        <v>140</v>
      </c>
      <c r="E525" s="43"/>
      <c r="F525" s="228" t="s">
        <v>869</v>
      </c>
      <c r="G525" s="43"/>
      <c r="H525" s="43"/>
      <c r="I525" s="224"/>
      <c r="J525" s="43"/>
      <c r="K525" s="43"/>
      <c r="L525" s="47"/>
      <c r="M525" s="225"/>
      <c r="N525" s="226"/>
      <c r="O525" s="87"/>
      <c r="P525" s="87"/>
      <c r="Q525" s="87"/>
      <c r="R525" s="87"/>
      <c r="S525" s="87"/>
      <c r="T525" s="88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T525" s="19" t="s">
        <v>140</v>
      </c>
      <c r="AU525" s="19" t="s">
        <v>90</v>
      </c>
    </row>
    <row r="526" spans="1:65" s="2" customFormat="1" ht="16.5" customHeight="1">
      <c r="A526" s="41"/>
      <c r="B526" s="42"/>
      <c r="C526" s="209" t="s">
        <v>870</v>
      </c>
      <c r="D526" s="209" t="s">
        <v>131</v>
      </c>
      <c r="E526" s="210" t="s">
        <v>871</v>
      </c>
      <c r="F526" s="211" t="s">
        <v>872</v>
      </c>
      <c r="G526" s="212" t="s">
        <v>149</v>
      </c>
      <c r="H526" s="213">
        <v>4329</v>
      </c>
      <c r="I526" s="214"/>
      <c r="J526" s="215">
        <f>ROUND(I526*H526,2)</f>
        <v>0</v>
      </c>
      <c r="K526" s="211" t="s">
        <v>135</v>
      </c>
      <c r="L526" s="47"/>
      <c r="M526" s="216" t="s">
        <v>79</v>
      </c>
      <c r="N526" s="217" t="s">
        <v>51</v>
      </c>
      <c r="O526" s="87"/>
      <c r="P526" s="218">
        <f>O526*H526</f>
        <v>0</v>
      </c>
      <c r="Q526" s="218">
        <v>3E-05</v>
      </c>
      <c r="R526" s="218">
        <f>Q526*H526</f>
        <v>0.12987</v>
      </c>
      <c r="S526" s="218">
        <v>0</v>
      </c>
      <c r="T526" s="219">
        <f>S526*H526</f>
        <v>0</v>
      </c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R526" s="220" t="s">
        <v>275</v>
      </c>
      <c r="AT526" s="220" t="s">
        <v>131</v>
      </c>
      <c r="AU526" s="220" t="s">
        <v>90</v>
      </c>
      <c r="AY526" s="19" t="s">
        <v>129</v>
      </c>
      <c r="BE526" s="221">
        <f>IF(N526="základní",J526,0)</f>
        <v>0</v>
      </c>
      <c r="BF526" s="221">
        <f>IF(N526="snížená",J526,0)</f>
        <v>0</v>
      </c>
      <c r="BG526" s="221">
        <f>IF(N526="zákl. přenesená",J526,0)</f>
        <v>0</v>
      </c>
      <c r="BH526" s="221">
        <f>IF(N526="sníž. přenesená",J526,0)</f>
        <v>0</v>
      </c>
      <c r="BI526" s="221">
        <f>IF(N526="nulová",J526,0)</f>
        <v>0</v>
      </c>
      <c r="BJ526" s="19" t="s">
        <v>88</v>
      </c>
      <c r="BK526" s="221">
        <f>ROUND(I526*H526,2)</f>
        <v>0</v>
      </c>
      <c r="BL526" s="19" t="s">
        <v>275</v>
      </c>
      <c r="BM526" s="220" t="s">
        <v>873</v>
      </c>
    </row>
    <row r="527" spans="1:47" s="2" customFormat="1" ht="12">
      <c r="A527" s="41"/>
      <c r="B527" s="42"/>
      <c r="C527" s="43"/>
      <c r="D527" s="222" t="s">
        <v>138</v>
      </c>
      <c r="E527" s="43"/>
      <c r="F527" s="223" t="s">
        <v>874</v>
      </c>
      <c r="G527" s="43"/>
      <c r="H527" s="43"/>
      <c r="I527" s="224"/>
      <c r="J527" s="43"/>
      <c r="K527" s="43"/>
      <c r="L527" s="47"/>
      <c r="M527" s="225"/>
      <c r="N527" s="226"/>
      <c r="O527" s="87"/>
      <c r="P527" s="87"/>
      <c r="Q527" s="87"/>
      <c r="R527" s="87"/>
      <c r="S527" s="87"/>
      <c r="T527" s="88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T527" s="19" t="s">
        <v>138</v>
      </c>
      <c r="AU527" s="19" t="s">
        <v>90</v>
      </c>
    </row>
    <row r="528" spans="1:47" s="2" customFormat="1" ht="12">
      <c r="A528" s="41"/>
      <c r="B528" s="42"/>
      <c r="C528" s="43"/>
      <c r="D528" s="227" t="s">
        <v>140</v>
      </c>
      <c r="E528" s="43"/>
      <c r="F528" s="228" t="s">
        <v>875</v>
      </c>
      <c r="G528" s="43"/>
      <c r="H528" s="43"/>
      <c r="I528" s="224"/>
      <c r="J528" s="43"/>
      <c r="K528" s="43"/>
      <c r="L528" s="47"/>
      <c r="M528" s="225"/>
      <c r="N528" s="226"/>
      <c r="O528" s="87"/>
      <c r="P528" s="87"/>
      <c r="Q528" s="87"/>
      <c r="R528" s="87"/>
      <c r="S528" s="87"/>
      <c r="T528" s="88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T528" s="19" t="s">
        <v>140</v>
      </c>
      <c r="AU528" s="19" t="s">
        <v>90</v>
      </c>
    </row>
    <row r="529" spans="1:65" s="2" customFormat="1" ht="16.5" customHeight="1">
      <c r="A529" s="41"/>
      <c r="B529" s="42"/>
      <c r="C529" s="209" t="s">
        <v>876</v>
      </c>
      <c r="D529" s="209" t="s">
        <v>131</v>
      </c>
      <c r="E529" s="210" t="s">
        <v>877</v>
      </c>
      <c r="F529" s="211" t="s">
        <v>878</v>
      </c>
      <c r="G529" s="212" t="s">
        <v>190</v>
      </c>
      <c r="H529" s="213">
        <v>24</v>
      </c>
      <c r="I529" s="214"/>
      <c r="J529" s="215">
        <f>ROUND(I529*H529,2)</f>
        <v>0</v>
      </c>
      <c r="K529" s="211" t="s">
        <v>135</v>
      </c>
      <c r="L529" s="47"/>
      <c r="M529" s="216" t="s">
        <v>79</v>
      </c>
      <c r="N529" s="217" t="s">
        <v>51</v>
      </c>
      <c r="O529" s="87"/>
      <c r="P529" s="218">
        <f>O529*H529</f>
        <v>0</v>
      </c>
      <c r="Q529" s="218">
        <v>8E-05</v>
      </c>
      <c r="R529" s="218">
        <f>Q529*H529</f>
        <v>0.0019200000000000003</v>
      </c>
      <c r="S529" s="218">
        <v>0</v>
      </c>
      <c r="T529" s="219">
        <f>S529*H529</f>
        <v>0</v>
      </c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R529" s="220" t="s">
        <v>275</v>
      </c>
      <c r="AT529" s="220" t="s">
        <v>131</v>
      </c>
      <c r="AU529" s="220" t="s">
        <v>90</v>
      </c>
      <c r="AY529" s="19" t="s">
        <v>129</v>
      </c>
      <c r="BE529" s="221">
        <f>IF(N529="základní",J529,0)</f>
        <v>0</v>
      </c>
      <c r="BF529" s="221">
        <f>IF(N529="snížená",J529,0)</f>
        <v>0</v>
      </c>
      <c r="BG529" s="221">
        <f>IF(N529="zákl. přenesená",J529,0)</f>
        <v>0</v>
      </c>
      <c r="BH529" s="221">
        <f>IF(N529="sníž. přenesená",J529,0)</f>
        <v>0</v>
      </c>
      <c r="BI529" s="221">
        <f>IF(N529="nulová",J529,0)</f>
        <v>0</v>
      </c>
      <c r="BJ529" s="19" t="s">
        <v>88</v>
      </c>
      <c r="BK529" s="221">
        <f>ROUND(I529*H529,2)</f>
        <v>0</v>
      </c>
      <c r="BL529" s="19" t="s">
        <v>275</v>
      </c>
      <c r="BM529" s="220" t="s">
        <v>879</v>
      </c>
    </row>
    <row r="530" spans="1:47" s="2" customFormat="1" ht="12">
      <c r="A530" s="41"/>
      <c r="B530" s="42"/>
      <c r="C530" s="43"/>
      <c r="D530" s="222" t="s">
        <v>138</v>
      </c>
      <c r="E530" s="43"/>
      <c r="F530" s="223" t="s">
        <v>880</v>
      </c>
      <c r="G530" s="43"/>
      <c r="H530" s="43"/>
      <c r="I530" s="224"/>
      <c r="J530" s="43"/>
      <c r="K530" s="43"/>
      <c r="L530" s="47"/>
      <c r="M530" s="225"/>
      <c r="N530" s="226"/>
      <c r="O530" s="87"/>
      <c r="P530" s="87"/>
      <c r="Q530" s="87"/>
      <c r="R530" s="87"/>
      <c r="S530" s="87"/>
      <c r="T530" s="88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T530" s="19" t="s">
        <v>138</v>
      </c>
      <c r="AU530" s="19" t="s">
        <v>90</v>
      </c>
    </row>
    <row r="531" spans="1:47" s="2" customFormat="1" ht="12">
      <c r="A531" s="41"/>
      <c r="B531" s="42"/>
      <c r="C531" s="43"/>
      <c r="D531" s="227" t="s">
        <v>140</v>
      </c>
      <c r="E531" s="43"/>
      <c r="F531" s="228" t="s">
        <v>881</v>
      </c>
      <c r="G531" s="43"/>
      <c r="H531" s="43"/>
      <c r="I531" s="224"/>
      <c r="J531" s="43"/>
      <c r="K531" s="43"/>
      <c r="L531" s="47"/>
      <c r="M531" s="225"/>
      <c r="N531" s="226"/>
      <c r="O531" s="87"/>
      <c r="P531" s="87"/>
      <c r="Q531" s="87"/>
      <c r="R531" s="87"/>
      <c r="S531" s="87"/>
      <c r="T531" s="88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T531" s="19" t="s">
        <v>140</v>
      </c>
      <c r="AU531" s="19" t="s">
        <v>90</v>
      </c>
    </row>
    <row r="532" spans="1:51" s="13" customFormat="1" ht="12">
      <c r="A532" s="13"/>
      <c r="B532" s="229"/>
      <c r="C532" s="230"/>
      <c r="D532" s="227" t="s">
        <v>160</v>
      </c>
      <c r="E532" s="231" t="s">
        <v>79</v>
      </c>
      <c r="F532" s="232" t="s">
        <v>882</v>
      </c>
      <c r="G532" s="230"/>
      <c r="H532" s="233">
        <v>24</v>
      </c>
      <c r="I532" s="234"/>
      <c r="J532" s="230"/>
      <c r="K532" s="230"/>
      <c r="L532" s="235"/>
      <c r="M532" s="236"/>
      <c r="N532" s="237"/>
      <c r="O532" s="237"/>
      <c r="P532" s="237"/>
      <c r="Q532" s="237"/>
      <c r="R532" s="237"/>
      <c r="S532" s="237"/>
      <c r="T532" s="238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39" t="s">
        <v>160</v>
      </c>
      <c r="AU532" s="239" t="s">
        <v>90</v>
      </c>
      <c r="AV532" s="13" t="s">
        <v>90</v>
      </c>
      <c r="AW532" s="13" t="s">
        <v>42</v>
      </c>
      <c r="AX532" s="13" t="s">
        <v>88</v>
      </c>
      <c r="AY532" s="239" t="s">
        <v>129</v>
      </c>
    </row>
    <row r="533" spans="1:65" s="2" customFormat="1" ht="24.15" customHeight="1">
      <c r="A533" s="41"/>
      <c r="B533" s="42"/>
      <c r="C533" s="209" t="s">
        <v>883</v>
      </c>
      <c r="D533" s="209" t="s">
        <v>131</v>
      </c>
      <c r="E533" s="210" t="s">
        <v>884</v>
      </c>
      <c r="F533" s="211" t="s">
        <v>885</v>
      </c>
      <c r="G533" s="212" t="s">
        <v>149</v>
      </c>
      <c r="H533" s="213">
        <v>12</v>
      </c>
      <c r="I533" s="214"/>
      <c r="J533" s="215">
        <f>ROUND(I533*H533,2)</f>
        <v>0</v>
      </c>
      <c r="K533" s="211" t="s">
        <v>135</v>
      </c>
      <c r="L533" s="47"/>
      <c r="M533" s="216" t="s">
        <v>79</v>
      </c>
      <c r="N533" s="217" t="s">
        <v>51</v>
      </c>
      <c r="O533" s="87"/>
      <c r="P533" s="218">
        <f>O533*H533</f>
        <v>0</v>
      </c>
      <c r="Q533" s="218">
        <v>0</v>
      </c>
      <c r="R533" s="218">
        <f>Q533*H533</f>
        <v>0</v>
      </c>
      <c r="S533" s="218">
        <v>0.625</v>
      </c>
      <c r="T533" s="219">
        <f>S533*H533</f>
        <v>7.5</v>
      </c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R533" s="220" t="s">
        <v>275</v>
      </c>
      <c r="AT533" s="220" t="s">
        <v>131</v>
      </c>
      <c r="AU533" s="220" t="s">
        <v>90</v>
      </c>
      <c r="AY533" s="19" t="s">
        <v>129</v>
      </c>
      <c r="BE533" s="221">
        <f>IF(N533="základní",J533,0)</f>
        <v>0</v>
      </c>
      <c r="BF533" s="221">
        <f>IF(N533="snížená",J533,0)</f>
        <v>0</v>
      </c>
      <c r="BG533" s="221">
        <f>IF(N533="zákl. přenesená",J533,0)</f>
        <v>0</v>
      </c>
      <c r="BH533" s="221">
        <f>IF(N533="sníž. přenesená",J533,0)</f>
        <v>0</v>
      </c>
      <c r="BI533" s="221">
        <f>IF(N533="nulová",J533,0)</f>
        <v>0</v>
      </c>
      <c r="BJ533" s="19" t="s">
        <v>88</v>
      </c>
      <c r="BK533" s="221">
        <f>ROUND(I533*H533,2)</f>
        <v>0</v>
      </c>
      <c r="BL533" s="19" t="s">
        <v>275</v>
      </c>
      <c r="BM533" s="220" t="s">
        <v>886</v>
      </c>
    </row>
    <row r="534" spans="1:47" s="2" customFormat="1" ht="12">
      <c r="A534" s="41"/>
      <c r="B534" s="42"/>
      <c r="C534" s="43"/>
      <c r="D534" s="222" t="s">
        <v>138</v>
      </c>
      <c r="E534" s="43"/>
      <c r="F534" s="223" t="s">
        <v>887</v>
      </c>
      <c r="G534" s="43"/>
      <c r="H534" s="43"/>
      <c r="I534" s="224"/>
      <c r="J534" s="43"/>
      <c r="K534" s="43"/>
      <c r="L534" s="47"/>
      <c r="M534" s="225"/>
      <c r="N534" s="226"/>
      <c r="O534" s="87"/>
      <c r="P534" s="87"/>
      <c r="Q534" s="87"/>
      <c r="R534" s="87"/>
      <c r="S534" s="87"/>
      <c r="T534" s="88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T534" s="19" t="s">
        <v>138</v>
      </c>
      <c r="AU534" s="19" t="s">
        <v>90</v>
      </c>
    </row>
    <row r="535" spans="1:47" s="2" customFormat="1" ht="12">
      <c r="A535" s="41"/>
      <c r="B535" s="42"/>
      <c r="C535" s="43"/>
      <c r="D535" s="227" t="s">
        <v>140</v>
      </c>
      <c r="E535" s="43"/>
      <c r="F535" s="228" t="s">
        <v>881</v>
      </c>
      <c r="G535" s="43"/>
      <c r="H535" s="43"/>
      <c r="I535" s="224"/>
      <c r="J535" s="43"/>
      <c r="K535" s="43"/>
      <c r="L535" s="47"/>
      <c r="M535" s="225"/>
      <c r="N535" s="226"/>
      <c r="O535" s="87"/>
      <c r="P535" s="87"/>
      <c r="Q535" s="87"/>
      <c r="R535" s="87"/>
      <c r="S535" s="87"/>
      <c r="T535" s="88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T535" s="19" t="s">
        <v>140</v>
      </c>
      <c r="AU535" s="19" t="s">
        <v>90</v>
      </c>
    </row>
    <row r="536" spans="1:51" s="13" customFormat="1" ht="12">
      <c r="A536" s="13"/>
      <c r="B536" s="229"/>
      <c r="C536" s="230"/>
      <c r="D536" s="227" t="s">
        <v>160</v>
      </c>
      <c r="E536" s="231" t="s">
        <v>79</v>
      </c>
      <c r="F536" s="232" t="s">
        <v>888</v>
      </c>
      <c r="G536" s="230"/>
      <c r="H536" s="233">
        <v>12</v>
      </c>
      <c r="I536" s="234"/>
      <c r="J536" s="230"/>
      <c r="K536" s="230"/>
      <c r="L536" s="235"/>
      <c r="M536" s="236"/>
      <c r="N536" s="237"/>
      <c r="O536" s="237"/>
      <c r="P536" s="237"/>
      <c r="Q536" s="237"/>
      <c r="R536" s="237"/>
      <c r="S536" s="237"/>
      <c r="T536" s="238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39" t="s">
        <v>160</v>
      </c>
      <c r="AU536" s="239" t="s">
        <v>90</v>
      </c>
      <c r="AV536" s="13" t="s">
        <v>90</v>
      </c>
      <c r="AW536" s="13" t="s">
        <v>42</v>
      </c>
      <c r="AX536" s="13" t="s">
        <v>88</v>
      </c>
      <c r="AY536" s="239" t="s">
        <v>129</v>
      </c>
    </row>
    <row r="537" spans="1:65" s="2" customFormat="1" ht="16.5" customHeight="1">
      <c r="A537" s="41"/>
      <c r="B537" s="42"/>
      <c r="C537" s="209" t="s">
        <v>889</v>
      </c>
      <c r="D537" s="209" t="s">
        <v>131</v>
      </c>
      <c r="E537" s="210" t="s">
        <v>890</v>
      </c>
      <c r="F537" s="211" t="s">
        <v>891</v>
      </c>
      <c r="G537" s="212" t="s">
        <v>149</v>
      </c>
      <c r="H537" s="213">
        <v>12</v>
      </c>
      <c r="I537" s="214"/>
      <c r="J537" s="215">
        <f>ROUND(I537*H537,2)</f>
        <v>0</v>
      </c>
      <c r="K537" s="211" t="s">
        <v>135</v>
      </c>
      <c r="L537" s="47"/>
      <c r="M537" s="216" t="s">
        <v>79</v>
      </c>
      <c r="N537" s="217" t="s">
        <v>51</v>
      </c>
      <c r="O537" s="87"/>
      <c r="P537" s="218">
        <f>O537*H537</f>
        <v>0</v>
      </c>
      <c r="Q537" s="218">
        <v>0.48767</v>
      </c>
      <c r="R537" s="218">
        <f>Q537*H537</f>
        <v>5.85204</v>
      </c>
      <c r="S537" s="218">
        <v>0</v>
      </c>
      <c r="T537" s="219">
        <f>S537*H537</f>
        <v>0</v>
      </c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R537" s="220" t="s">
        <v>275</v>
      </c>
      <c r="AT537" s="220" t="s">
        <v>131</v>
      </c>
      <c r="AU537" s="220" t="s">
        <v>90</v>
      </c>
      <c r="AY537" s="19" t="s">
        <v>129</v>
      </c>
      <c r="BE537" s="221">
        <f>IF(N537="základní",J537,0)</f>
        <v>0</v>
      </c>
      <c r="BF537" s="221">
        <f>IF(N537="snížená",J537,0)</f>
        <v>0</v>
      </c>
      <c r="BG537" s="221">
        <f>IF(N537="zákl. přenesená",J537,0)</f>
        <v>0</v>
      </c>
      <c r="BH537" s="221">
        <f>IF(N537="sníž. přenesená",J537,0)</f>
        <v>0</v>
      </c>
      <c r="BI537" s="221">
        <f>IF(N537="nulová",J537,0)</f>
        <v>0</v>
      </c>
      <c r="BJ537" s="19" t="s">
        <v>88</v>
      </c>
      <c r="BK537" s="221">
        <f>ROUND(I537*H537,2)</f>
        <v>0</v>
      </c>
      <c r="BL537" s="19" t="s">
        <v>275</v>
      </c>
      <c r="BM537" s="220" t="s">
        <v>892</v>
      </c>
    </row>
    <row r="538" spans="1:47" s="2" customFormat="1" ht="12">
      <c r="A538" s="41"/>
      <c r="B538" s="42"/>
      <c r="C538" s="43"/>
      <c r="D538" s="222" t="s">
        <v>138</v>
      </c>
      <c r="E538" s="43"/>
      <c r="F538" s="223" t="s">
        <v>893</v>
      </c>
      <c r="G538" s="43"/>
      <c r="H538" s="43"/>
      <c r="I538" s="224"/>
      <c r="J538" s="43"/>
      <c r="K538" s="43"/>
      <c r="L538" s="47"/>
      <c r="M538" s="225"/>
      <c r="N538" s="226"/>
      <c r="O538" s="87"/>
      <c r="P538" s="87"/>
      <c r="Q538" s="87"/>
      <c r="R538" s="87"/>
      <c r="S538" s="87"/>
      <c r="T538" s="88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T538" s="19" t="s">
        <v>138</v>
      </c>
      <c r="AU538" s="19" t="s">
        <v>90</v>
      </c>
    </row>
    <row r="539" spans="1:47" s="2" customFormat="1" ht="12">
      <c r="A539" s="41"/>
      <c r="B539" s="42"/>
      <c r="C539" s="43"/>
      <c r="D539" s="227" t="s">
        <v>140</v>
      </c>
      <c r="E539" s="43"/>
      <c r="F539" s="228" t="s">
        <v>881</v>
      </c>
      <c r="G539" s="43"/>
      <c r="H539" s="43"/>
      <c r="I539" s="224"/>
      <c r="J539" s="43"/>
      <c r="K539" s="43"/>
      <c r="L539" s="47"/>
      <c r="M539" s="225"/>
      <c r="N539" s="226"/>
      <c r="O539" s="87"/>
      <c r="P539" s="87"/>
      <c r="Q539" s="87"/>
      <c r="R539" s="87"/>
      <c r="S539" s="87"/>
      <c r="T539" s="88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T539" s="19" t="s">
        <v>140</v>
      </c>
      <c r="AU539" s="19" t="s">
        <v>90</v>
      </c>
    </row>
    <row r="540" spans="1:51" s="13" customFormat="1" ht="12">
      <c r="A540" s="13"/>
      <c r="B540" s="229"/>
      <c r="C540" s="230"/>
      <c r="D540" s="227" t="s">
        <v>160</v>
      </c>
      <c r="E540" s="231" t="s">
        <v>79</v>
      </c>
      <c r="F540" s="232" t="s">
        <v>888</v>
      </c>
      <c r="G540" s="230"/>
      <c r="H540" s="233">
        <v>12</v>
      </c>
      <c r="I540" s="234"/>
      <c r="J540" s="230"/>
      <c r="K540" s="230"/>
      <c r="L540" s="235"/>
      <c r="M540" s="236"/>
      <c r="N540" s="237"/>
      <c r="O540" s="237"/>
      <c r="P540" s="237"/>
      <c r="Q540" s="237"/>
      <c r="R540" s="237"/>
      <c r="S540" s="237"/>
      <c r="T540" s="238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9" t="s">
        <v>160</v>
      </c>
      <c r="AU540" s="239" t="s">
        <v>90</v>
      </c>
      <c r="AV540" s="13" t="s">
        <v>90</v>
      </c>
      <c r="AW540" s="13" t="s">
        <v>42</v>
      </c>
      <c r="AX540" s="13" t="s">
        <v>88</v>
      </c>
      <c r="AY540" s="239" t="s">
        <v>129</v>
      </c>
    </row>
    <row r="541" spans="1:65" s="2" customFormat="1" ht="24.15" customHeight="1">
      <c r="A541" s="41"/>
      <c r="B541" s="42"/>
      <c r="C541" s="209" t="s">
        <v>894</v>
      </c>
      <c r="D541" s="209" t="s">
        <v>131</v>
      </c>
      <c r="E541" s="210" t="s">
        <v>895</v>
      </c>
      <c r="F541" s="211" t="s">
        <v>896</v>
      </c>
      <c r="G541" s="212" t="s">
        <v>190</v>
      </c>
      <c r="H541" s="213">
        <v>135</v>
      </c>
      <c r="I541" s="214"/>
      <c r="J541" s="215">
        <f>ROUND(I541*H541,2)</f>
        <v>0</v>
      </c>
      <c r="K541" s="211" t="s">
        <v>135</v>
      </c>
      <c r="L541" s="47"/>
      <c r="M541" s="216" t="s">
        <v>79</v>
      </c>
      <c r="N541" s="217" t="s">
        <v>51</v>
      </c>
      <c r="O541" s="87"/>
      <c r="P541" s="218">
        <f>O541*H541</f>
        <v>0</v>
      </c>
      <c r="Q541" s="218">
        <v>0</v>
      </c>
      <c r="R541" s="218">
        <f>Q541*H541</f>
        <v>0</v>
      </c>
      <c r="S541" s="218">
        <v>0.2</v>
      </c>
      <c r="T541" s="219">
        <f>S541*H541</f>
        <v>27</v>
      </c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R541" s="220" t="s">
        <v>275</v>
      </c>
      <c r="AT541" s="220" t="s">
        <v>131</v>
      </c>
      <c r="AU541" s="220" t="s">
        <v>90</v>
      </c>
      <c r="AY541" s="19" t="s">
        <v>129</v>
      </c>
      <c r="BE541" s="221">
        <f>IF(N541="základní",J541,0)</f>
        <v>0</v>
      </c>
      <c r="BF541" s="221">
        <f>IF(N541="snížená",J541,0)</f>
        <v>0</v>
      </c>
      <c r="BG541" s="221">
        <f>IF(N541="zákl. přenesená",J541,0)</f>
        <v>0</v>
      </c>
      <c r="BH541" s="221">
        <f>IF(N541="sníž. přenesená",J541,0)</f>
        <v>0</v>
      </c>
      <c r="BI541" s="221">
        <f>IF(N541="nulová",J541,0)</f>
        <v>0</v>
      </c>
      <c r="BJ541" s="19" t="s">
        <v>88</v>
      </c>
      <c r="BK541" s="221">
        <f>ROUND(I541*H541,2)</f>
        <v>0</v>
      </c>
      <c r="BL541" s="19" t="s">
        <v>275</v>
      </c>
      <c r="BM541" s="220" t="s">
        <v>897</v>
      </c>
    </row>
    <row r="542" spans="1:47" s="2" customFormat="1" ht="12">
      <c r="A542" s="41"/>
      <c r="B542" s="42"/>
      <c r="C542" s="43"/>
      <c r="D542" s="222" t="s">
        <v>138</v>
      </c>
      <c r="E542" s="43"/>
      <c r="F542" s="223" t="s">
        <v>898</v>
      </c>
      <c r="G542" s="43"/>
      <c r="H542" s="43"/>
      <c r="I542" s="224"/>
      <c r="J542" s="43"/>
      <c r="K542" s="43"/>
      <c r="L542" s="47"/>
      <c r="M542" s="225"/>
      <c r="N542" s="226"/>
      <c r="O542" s="87"/>
      <c r="P542" s="87"/>
      <c r="Q542" s="87"/>
      <c r="R542" s="87"/>
      <c r="S542" s="87"/>
      <c r="T542" s="88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T542" s="19" t="s">
        <v>138</v>
      </c>
      <c r="AU542" s="19" t="s">
        <v>90</v>
      </c>
    </row>
    <row r="543" spans="1:47" s="2" customFormat="1" ht="12">
      <c r="A543" s="41"/>
      <c r="B543" s="42"/>
      <c r="C543" s="43"/>
      <c r="D543" s="227" t="s">
        <v>140</v>
      </c>
      <c r="E543" s="43"/>
      <c r="F543" s="228" t="s">
        <v>899</v>
      </c>
      <c r="G543" s="43"/>
      <c r="H543" s="43"/>
      <c r="I543" s="224"/>
      <c r="J543" s="43"/>
      <c r="K543" s="43"/>
      <c r="L543" s="47"/>
      <c r="M543" s="225"/>
      <c r="N543" s="226"/>
      <c r="O543" s="87"/>
      <c r="P543" s="87"/>
      <c r="Q543" s="87"/>
      <c r="R543" s="87"/>
      <c r="S543" s="87"/>
      <c r="T543" s="88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T543" s="19" t="s">
        <v>140</v>
      </c>
      <c r="AU543" s="19" t="s">
        <v>90</v>
      </c>
    </row>
    <row r="544" spans="1:65" s="2" customFormat="1" ht="24.15" customHeight="1">
      <c r="A544" s="41"/>
      <c r="B544" s="42"/>
      <c r="C544" s="209" t="s">
        <v>900</v>
      </c>
      <c r="D544" s="209" t="s">
        <v>131</v>
      </c>
      <c r="E544" s="210" t="s">
        <v>901</v>
      </c>
      <c r="F544" s="211" t="s">
        <v>902</v>
      </c>
      <c r="G544" s="212" t="s">
        <v>190</v>
      </c>
      <c r="H544" s="213">
        <v>135</v>
      </c>
      <c r="I544" s="214"/>
      <c r="J544" s="215">
        <f>ROUND(I544*H544,2)</f>
        <v>0</v>
      </c>
      <c r="K544" s="211" t="s">
        <v>135</v>
      </c>
      <c r="L544" s="47"/>
      <c r="M544" s="216" t="s">
        <v>79</v>
      </c>
      <c r="N544" s="217" t="s">
        <v>51</v>
      </c>
      <c r="O544" s="87"/>
      <c r="P544" s="218">
        <f>O544*H544</f>
        <v>0</v>
      </c>
      <c r="Q544" s="218">
        <v>0</v>
      </c>
      <c r="R544" s="218">
        <f>Q544*H544</f>
        <v>0</v>
      </c>
      <c r="S544" s="218">
        <v>0</v>
      </c>
      <c r="T544" s="219">
        <f>S544*H544</f>
        <v>0</v>
      </c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R544" s="220" t="s">
        <v>275</v>
      </c>
      <c r="AT544" s="220" t="s">
        <v>131</v>
      </c>
      <c r="AU544" s="220" t="s">
        <v>90</v>
      </c>
      <c r="AY544" s="19" t="s">
        <v>129</v>
      </c>
      <c r="BE544" s="221">
        <f>IF(N544="základní",J544,0)</f>
        <v>0</v>
      </c>
      <c r="BF544" s="221">
        <f>IF(N544="snížená",J544,0)</f>
        <v>0</v>
      </c>
      <c r="BG544" s="221">
        <f>IF(N544="zákl. přenesená",J544,0)</f>
        <v>0</v>
      </c>
      <c r="BH544" s="221">
        <f>IF(N544="sníž. přenesená",J544,0)</f>
        <v>0</v>
      </c>
      <c r="BI544" s="221">
        <f>IF(N544="nulová",J544,0)</f>
        <v>0</v>
      </c>
      <c r="BJ544" s="19" t="s">
        <v>88</v>
      </c>
      <c r="BK544" s="221">
        <f>ROUND(I544*H544,2)</f>
        <v>0</v>
      </c>
      <c r="BL544" s="19" t="s">
        <v>275</v>
      </c>
      <c r="BM544" s="220" t="s">
        <v>903</v>
      </c>
    </row>
    <row r="545" spans="1:47" s="2" customFormat="1" ht="12">
      <c r="A545" s="41"/>
      <c r="B545" s="42"/>
      <c r="C545" s="43"/>
      <c r="D545" s="222" t="s">
        <v>138</v>
      </c>
      <c r="E545" s="43"/>
      <c r="F545" s="223" t="s">
        <v>904</v>
      </c>
      <c r="G545" s="43"/>
      <c r="H545" s="43"/>
      <c r="I545" s="224"/>
      <c r="J545" s="43"/>
      <c r="K545" s="43"/>
      <c r="L545" s="47"/>
      <c r="M545" s="225"/>
      <c r="N545" s="226"/>
      <c r="O545" s="87"/>
      <c r="P545" s="87"/>
      <c r="Q545" s="87"/>
      <c r="R545" s="87"/>
      <c r="S545" s="87"/>
      <c r="T545" s="88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T545" s="19" t="s">
        <v>138</v>
      </c>
      <c r="AU545" s="19" t="s">
        <v>90</v>
      </c>
    </row>
    <row r="546" spans="1:47" s="2" customFormat="1" ht="12">
      <c r="A546" s="41"/>
      <c r="B546" s="42"/>
      <c r="C546" s="43"/>
      <c r="D546" s="227" t="s">
        <v>140</v>
      </c>
      <c r="E546" s="43"/>
      <c r="F546" s="228" t="s">
        <v>905</v>
      </c>
      <c r="G546" s="43"/>
      <c r="H546" s="43"/>
      <c r="I546" s="224"/>
      <c r="J546" s="43"/>
      <c r="K546" s="43"/>
      <c r="L546" s="47"/>
      <c r="M546" s="225"/>
      <c r="N546" s="226"/>
      <c r="O546" s="87"/>
      <c r="P546" s="87"/>
      <c r="Q546" s="87"/>
      <c r="R546" s="87"/>
      <c r="S546" s="87"/>
      <c r="T546" s="88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T546" s="19" t="s">
        <v>140</v>
      </c>
      <c r="AU546" s="19" t="s">
        <v>90</v>
      </c>
    </row>
    <row r="547" spans="1:65" s="2" customFormat="1" ht="24.15" customHeight="1">
      <c r="A547" s="41"/>
      <c r="B547" s="42"/>
      <c r="C547" s="209" t="s">
        <v>906</v>
      </c>
      <c r="D547" s="209" t="s">
        <v>131</v>
      </c>
      <c r="E547" s="210" t="s">
        <v>907</v>
      </c>
      <c r="F547" s="211" t="s">
        <v>908</v>
      </c>
      <c r="G547" s="212" t="s">
        <v>190</v>
      </c>
      <c r="H547" s="213">
        <v>135</v>
      </c>
      <c r="I547" s="214"/>
      <c r="J547" s="215">
        <f>ROUND(I547*H547,2)</f>
        <v>0</v>
      </c>
      <c r="K547" s="211" t="s">
        <v>135</v>
      </c>
      <c r="L547" s="47"/>
      <c r="M547" s="216" t="s">
        <v>79</v>
      </c>
      <c r="N547" s="217" t="s">
        <v>51</v>
      </c>
      <c r="O547" s="87"/>
      <c r="P547" s="218">
        <f>O547*H547</f>
        <v>0</v>
      </c>
      <c r="Q547" s="218">
        <v>0.09599</v>
      </c>
      <c r="R547" s="218">
        <f>Q547*H547</f>
        <v>12.95865</v>
      </c>
      <c r="S547" s="218">
        <v>0</v>
      </c>
      <c r="T547" s="219">
        <f>S547*H547</f>
        <v>0</v>
      </c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R547" s="220" t="s">
        <v>275</v>
      </c>
      <c r="AT547" s="220" t="s">
        <v>131</v>
      </c>
      <c r="AU547" s="220" t="s">
        <v>90</v>
      </c>
      <c r="AY547" s="19" t="s">
        <v>129</v>
      </c>
      <c r="BE547" s="221">
        <f>IF(N547="základní",J547,0)</f>
        <v>0</v>
      </c>
      <c r="BF547" s="221">
        <f>IF(N547="snížená",J547,0)</f>
        <v>0</v>
      </c>
      <c r="BG547" s="221">
        <f>IF(N547="zákl. přenesená",J547,0)</f>
        <v>0</v>
      </c>
      <c r="BH547" s="221">
        <f>IF(N547="sníž. přenesená",J547,0)</f>
        <v>0</v>
      </c>
      <c r="BI547" s="221">
        <f>IF(N547="nulová",J547,0)</f>
        <v>0</v>
      </c>
      <c r="BJ547" s="19" t="s">
        <v>88</v>
      </c>
      <c r="BK547" s="221">
        <f>ROUND(I547*H547,2)</f>
        <v>0</v>
      </c>
      <c r="BL547" s="19" t="s">
        <v>275</v>
      </c>
      <c r="BM547" s="220" t="s">
        <v>909</v>
      </c>
    </row>
    <row r="548" spans="1:47" s="2" customFormat="1" ht="12">
      <c r="A548" s="41"/>
      <c r="B548" s="42"/>
      <c r="C548" s="43"/>
      <c r="D548" s="222" t="s">
        <v>138</v>
      </c>
      <c r="E548" s="43"/>
      <c r="F548" s="223" t="s">
        <v>910</v>
      </c>
      <c r="G548" s="43"/>
      <c r="H548" s="43"/>
      <c r="I548" s="224"/>
      <c r="J548" s="43"/>
      <c r="K548" s="43"/>
      <c r="L548" s="47"/>
      <c r="M548" s="225"/>
      <c r="N548" s="226"/>
      <c r="O548" s="87"/>
      <c r="P548" s="87"/>
      <c r="Q548" s="87"/>
      <c r="R548" s="87"/>
      <c r="S548" s="87"/>
      <c r="T548" s="88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T548" s="19" t="s">
        <v>138</v>
      </c>
      <c r="AU548" s="19" t="s">
        <v>90</v>
      </c>
    </row>
    <row r="549" spans="1:47" s="2" customFormat="1" ht="12">
      <c r="A549" s="41"/>
      <c r="B549" s="42"/>
      <c r="C549" s="43"/>
      <c r="D549" s="227" t="s">
        <v>140</v>
      </c>
      <c r="E549" s="43"/>
      <c r="F549" s="228" t="s">
        <v>911</v>
      </c>
      <c r="G549" s="43"/>
      <c r="H549" s="43"/>
      <c r="I549" s="224"/>
      <c r="J549" s="43"/>
      <c r="K549" s="43"/>
      <c r="L549" s="47"/>
      <c r="M549" s="225"/>
      <c r="N549" s="226"/>
      <c r="O549" s="87"/>
      <c r="P549" s="87"/>
      <c r="Q549" s="87"/>
      <c r="R549" s="87"/>
      <c r="S549" s="87"/>
      <c r="T549" s="88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T549" s="19" t="s">
        <v>140</v>
      </c>
      <c r="AU549" s="19" t="s">
        <v>90</v>
      </c>
    </row>
    <row r="550" spans="1:65" s="2" customFormat="1" ht="16.5" customHeight="1">
      <c r="A550" s="41"/>
      <c r="B550" s="42"/>
      <c r="C550" s="251" t="s">
        <v>912</v>
      </c>
      <c r="D550" s="251" t="s">
        <v>239</v>
      </c>
      <c r="E550" s="252" t="s">
        <v>913</v>
      </c>
      <c r="F550" s="253" t="s">
        <v>914</v>
      </c>
      <c r="G550" s="254" t="s">
        <v>190</v>
      </c>
      <c r="H550" s="255">
        <v>27</v>
      </c>
      <c r="I550" s="256"/>
      <c r="J550" s="257">
        <f>ROUND(I550*H550,2)</f>
        <v>0</v>
      </c>
      <c r="K550" s="253" t="s">
        <v>135</v>
      </c>
      <c r="L550" s="258"/>
      <c r="M550" s="259" t="s">
        <v>79</v>
      </c>
      <c r="N550" s="260" t="s">
        <v>51</v>
      </c>
      <c r="O550" s="87"/>
      <c r="P550" s="218">
        <f>O550*H550</f>
        <v>0</v>
      </c>
      <c r="Q550" s="218">
        <v>0.045</v>
      </c>
      <c r="R550" s="218">
        <f>Q550*H550</f>
        <v>1.2149999999999999</v>
      </c>
      <c r="S550" s="218">
        <v>0</v>
      </c>
      <c r="T550" s="219">
        <f>S550*H550</f>
        <v>0</v>
      </c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R550" s="220" t="s">
        <v>476</v>
      </c>
      <c r="AT550" s="220" t="s">
        <v>239</v>
      </c>
      <c r="AU550" s="220" t="s">
        <v>90</v>
      </c>
      <c r="AY550" s="19" t="s">
        <v>129</v>
      </c>
      <c r="BE550" s="221">
        <f>IF(N550="základní",J550,0)</f>
        <v>0</v>
      </c>
      <c r="BF550" s="221">
        <f>IF(N550="snížená",J550,0)</f>
        <v>0</v>
      </c>
      <c r="BG550" s="221">
        <f>IF(N550="zákl. přenesená",J550,0)</f>
        <v>0</v>
      </c>
      <c r="BH550" s="221">
        <f>IF(N550="sníž. přenesená",J550,0)</f>
        <v>0</v>
      </c>
      <c r="BI550" s="221">
        <f>IF(N550="nulová",J550,0)</f>
        <v>0</v>
      </c>
      <c r="BJ550" s="19" t="s">
        <v>88</v>
      </c>
      <c r="BK550" s="221">
        <f>ROUND(I550*H550,2)</f>
        <v>0</v>
      </c>
      <c r="BL550" s="19" t="s">
        <v>275</v>
      </c>
      <c r="BM550" s="220" t="s">
        <v>915</v>
      </c>
    </row>
    <row r="551" spans="1:47" s="2" customFormat="1" ht="12">
      <c r="A551" s="41"/>
      <c r="B551" s="42"/>
      <c r="C551" s="43"/>
      <c r="D551" s="227" t="s">
        <v>140</v>
      </c>
      <c r="E551" s="43"/>
      <c r="F551" s="228" t="s">
        <v>916</v>
      </c>
      <c r="G551" s="43"/>
      <c r="H551" s="43"/>
      <c r="I551" s="224"/>
      <c r="J551" s="43"/>
      <c r="K551" s="43"/>
      <c r="L551" s="47"/>
      <c r="M551" s="225"/>
      <c r="N551" s="226"/>
      <c r="O551" s="87"/>
      <c r="P551" s="87"/>
      <c r="Q551" s="87"/>
      <c r="R551" s="87"/>
      <c r="S551" s="87"/>
      <c r="T551" s="88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T551" s="19" t="s">
        <v>140</v>
      </c>
      <c r="AU551" s="19" t="s">
        <v>90</v>
      </c>
    </row>
    <row r="552" spans="1:51" s="13" customFormat="1" ht="12">
      <c r="A552" s="13"/>
      <c r="B552" s="229"/>
      <c r="C552" s="230"/>
      <c r="D552" s="227" t="s">
        <v>160</v>
      </c>
      <c r="E552" s="231" t="s">
        <v>79</v>
      </c>
      <c r="F552" s="232" t="s">
        <v>917</v>
      </c>
      <c r="G552" s="230"/>
      <c r="H552" s="233">
        <v>27</v>
      </c>
      <c r="I552" s="234"/>
      <c r="J552" s="230"/>
      <c r="K552" s="230"/>
      <c r="L552" s="235"/>
      <c r="M552" s="236"/>
      <c r="N552" s="237"/>
      <c r="O552" s="237"/>
      <c r="P552" s="237"/>
      <c r="Q552" s="237"/>
      <c r="R552" s="237"/>
      <c r="S552" s="237"/>
      <c r="T552" s="238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39" t="s">
        <v>160</v>
      </c>
      <c r="AU552" s="239" t="s">
        <v>90</v>
      </c>
      <c r="AV552" s="13" t="s">
        <v>90</v>
      </c>
      <c r="AW552" s="13" t="s">
        <v>42</v>
      </c>
      <c r="AX552" s="13" t="s">
        <v>88</v>
      </c>
      <c r="AY552" s="239" t="s">
        <v>129</v>
      </c>
    </row>
    <row r="553" spans="1:65" s="2" customFormat="1" ht="24.15" customHeight="1">
      <c r="A553" s="41"/>
      <c r="B553" s="42"/>
      <c r="C553" s="209" t="s">
        <v>918</v>
      </c>
      <c r="D553" s="209" t="s">
        <v>131</v>
      </c>
      <c r="E553" s="210" t="s">
        <v>919</v>
      </c>
      <c r="F553" s="211" t="s">
        <v>920</v>
      </c>
      <c r="G553" s="212" t="s">
        <v>190</v>
      </c>
      <c r="H553" s="213">
        <v>45</v>
      </c>
      <c r="I553" s="214"/>
      <c r="J553" s="215">
        <f>ROUND(I553*H553,2)</f>
        <v>0</v>
      </c>
      <c r="K553" s="211" t="s">
        <v>135</v>
      </c>
      <c r="L553" s="47"/>
      <c r="M553" s="216" t="s">
        <v>79</v>
      </c>
      <c r="N553" s="217" t="s">
        <v>51</v>
      </c>
      <c r="O553" s="87"/>
      <c r="P553" s="218">
        <f>O553*H553</f>
        <v>0</v>
      </c>
      <c r="Q553" s="218">
        <v>0</v>
      </c>
      <c r="R553" s="218">
        <f>Q553*H553</f>
        <v>0</v>
      </c>
      <c r="S553" s="218">
        <v>0.25</v>
      </c>
      <c r="T553" s="219">
        <f>S553*H553</f>
        <v>11.25</v>
      </c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R553" s="220" t="s">
        <v>275</v>
      </c>
      <c r="AT553" s="220" t="s">
        <v>131</v>
      </c>
      <c r="AU553" s="220" t="s">
        <v>90</v>
      </c>
      <c r="AY553" s="19" t="s">
        <v>129</v>
      </c>
      <c r="BE553" s="221">
        <f>IF(N553="základní",J553,0)</f>
        <v>0</v>
      </c>
      <c r="BF553" s="221">
        <f>IF(N553="snížená",J553,0)</f>
        <v>0</v>
      </c>
      <c r="BG553" s="221">
        <f>IF(N553="zákl. přenesená",J553,0)</f>
        <v>0</v>
      </c>
      <c r="BH553" s="221">
        <f>IF(N553="sníž. přenesená",J553,0)</f>
        <v>0</v>
      </c>
      <c r="BI553" s="221">
        <f>IF(N553="nulová",J553,0)</f>
        <v>0</v>
      </c>
      <c r="BJ553" s="19" t="s">
        <v>88</v>
      </c>
      <c r="BK553" s="221">
        <f>ROUND(I553*H553,2)</f>
        <v>0</v>
      </c>
      <c r="BL553" s="19" t="s">
        <v>275</v>
      </c>
      <c r="BM553" s="220" t="s">
        <v>921</v>
      </c>
    </row>
    <row r="554" spans="1:47" s="2" customFormat="1" ht="12">
      <c r="A554" s="41"/>
      <c r="B554" s="42"/>
      <c r="C554" s="43"/>
      <c r="D554" s="222" t="s">
        <v>138</v>
      </c>
      <c r="E554" s="43"/>
      <c r="F554" s="223" t="s">
        <v>922</v>
      </c>
      <c r="G554" s="43"/>
      <c r="H554" s="43"/>
      <c r="I554" s="224"/>
      <c r="J554" s="43"/>
      <c r="K554" s="43"/>
      <c r="L554" s="47"/>
      <c r="M554" s="225"/>
      <c r="N554" s="226"/>
      <c r="O554" s="87"/>
      <c r="P554" s="87"/>
      <c r="Q554" s="87"/>
      <c r="R554" s="87"/>
      <c r="S554" s="87"/>
      <c r="T554" s="88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T554" s="19" t="s">
        <v>138</v>
      </c>
      <c r="AU554" s="19" t="s">
        <v>90</v>
      </c>
    </row>
    <row r="555" spans="1:47" s="2" customFormat="1" ht="12">
      <c r="A555" s="41"/>
      <c r="B555" s="42"/>
      <c r="C555" s="43"/>
      <c r="D555" s="227" t="s">
        <v>140</v>
      </c>
      <c r="E555" s="43"/>
      <c r="F555" s="228" t="s">
        <v>899</v>
      </c>
      <c r="G555" s="43"/>
      <c r="H555" s="43"/>
      <c r="I555" s="224"/>
      <c r="J555" s="43"/>
      <c r="K555" s="43"/>
      <c r="L555" s="47"/>
      <c r="M555" s="225"/>
      <c r="N555" s="226"/>
      <c r="O555" s="87"/>
      <c r="P555" s="87"/>
      <c r="Q555" s="87"/>
      <c r="R555" s="87"/>
      <c r="S555" s="87"/>
      <c r="T555" s="88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T555" s="19" t="s">
        <v>140</v>
      </c>
      <c r="AU555" s="19" t="s">
        <v>90</v>
      </c>
    </row>
    <row r="556" spans="1:65" s="2" customFormat="1" ht="24.15" customHeight="1">
      <c r="A556" s="41"/>
      <c r="B556" s="42"/>
      <c r="C556" s="209" t="s">
        <v>923</v>
      </c>
      <c r="D556" s="209" t="s">
        <v>131</v>
      </c>
      <c r="E556" s="210" t="s">
        <v>924</v>
      </c>
      <c r="F556" s="211" t="s">
        <v>925</v>
      </c>
      <c r="G556" s="212" t="s">
        <v>190</v>
      </c>
      <c r="H556" s="213">
        <v>45</v>
      </c>
      <c r="I556" s="214"/>
      <c r="J556" s="215">
        <f>ROUND(I556*H556,2)</f>
        <v>0</v>
      </c>
      <c r="K556" s="211" t="s">
        <v>135</v>
      </c>
      <c r="L556" s="47"/>
      <c r="M556" s="216" t="s">
        <v>79</v>
      </c>
      <c r="N556" s="217" t="s">
        <v>51</v>
      </c>
      <c r="O556" s="87"/>
      <c r="P556" s="218">
        <f>O556*H556</f>
        <v>0</v>
      </c>
      <c r="Q556" s="218">
        <v>0</v>
      </c>
      <c r="R556" s="218">
        <f>Q556*H556</f>
        <v>0</v>
      </c>
      <c r="S556" s="218">
        <v>0</v>
      </c>
      <c r="T556" s="219">
        <f>S556*H556</f>
        <v>0</v>
      </c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R556" s="220" t="s">
        <v>275</v>
      </c>
      <c r="AT556" s="220" t="s">
        <v>131</v>
      </c>
      <c r="AU556" s="220" t="s">
        <v>90</v>
      </c>
      <c r="AY556" s="19" t="s">
        <v>129</v>
      </c>
      <c r="BE556" s="221">
        <f>IF(N556="základní",J556,0)</f>
        <v>0</v>
      </c>
      <c r="BF556" s="221">
        <f>IF(N556="snížená",J556,0)</f>
        <v>0</v>
      </c>
      <c r="BG556" s="221">
        <f>IF(N556="zákl. přenesená",J556,0)</f>
        <v>0</v>
      </c>
      <c r="BH556" s="221">
        <f>IF(N556="sníž. přenesená",J556,0)</f>
        <v>0</v>
      </c>
      <c r="BI556" s="221">
        <f>IF(N556="nulová",J556,0)</f>
        <v>0</v>
      </c>
      <c r="BJ556" s="19" t="s">
        <v>88</v>
      </c>
      <c r="BK556" s="221">
        <f>ROUND(I556*H556,2)</f>
        <v>0</v>
      </c>
      <c r="BL556" s="19" t="s">
        <v>275</v>
      </c>
      <c r="BM556" s="220" t="s">
        <v>926</v>
      </c>
    </row>
    <row r="557" spans="1:47" s="2" customFormat="1" ht="12">
      <c r="A557" s="41"/>
      <c r="B557" s="42"/>
      <c r="C557" s="43"/>
      <c r="D557" s="222" t="s">
        <v>138</v>
      </c>
      <c r="E557" s="43"/>
      <c r="F557" s="223" t="s">
        <v>927</v>
      </c>
      <c r="G557" s="43"/>
      <c r="H557" s="43"/>
      <c r="I557" s="224"/>
      <c r="J557" s="43"/>
      <c r="K557" s="43"/>
      <c r="L557" s="47"/>
      <c r="M557" s="225"/>
      <c r="N557" s="226"/>
      <c r="O557" s="87"/>
      <c r="P557" s="87"/>
      <c r="Q557" s="87"/>
      <c r="R557" s="87"/>
      <c r="S557" s="87"/>
      <c r="T557" s="88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T557" s="19" t="s">
        <v>138</v>
      </c>
      <c r="AU557" s="19" t="s">
        <v>90</v>
      </c>
    </row>
    <row r="558" spans="1:47" s="2" customFormat="1" ht="12">
      <c r="A558" s="41"/>
      <c r="B558" s="42"/>
      <c r="C558" s="43"/>
      <c r="D558" s="227" t="s">
        <v>140</v>
      </c>
      <c r="E558" s="43"/>
      <c r="F558" s="228" t="s">
        <v>928</v>
      </c>
      <c r="G558" s="43"/>
      <c r="H558" s="43"/>
      <c r="I558" s="224"/>
      <c r="J558" s="43"/>
      <c r="K558" s="43"/>
      <c r="L558" s="47"/>
      <c r="M558" s="225"/>
      <c r="N558" s="226"/>
      <c r="O558" s="87"/>
      <c r="P558" s="87"/>
      <c r="Q558" s="87"/>
      <c r="R558" s="87"/>
      <c r="S558" s="87"/>
      <c r="T558" s="88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T558" s="19" t="s">
        <v>140</v>
      </c>
      <c r="AU558" s="19" t="s">
        <v>90</v>
      </c>
    </row>
    <row r="559" spans="1:65" s="2" customFormat="1" ht="24.15" customHeight="1">
      <c r="A559" s="41"/>
      <c r="B559" s="42"/>
      <c r="C559" s="209" t="s">
        <v>929</v>
      </c>
      <c r="D559" s="209" t="s">
        <v>131</v>
      </c>
      <c r="E559" s="210" t="s">
        <v>930</v>
      </c>
      <c r="F559" s="211" t="s">
        <v>931</v>
      </c>
      <c r="G559" s="212" t="s">
        <v>190</v>
      </c>
      <c r="H559" s="213">
        <v>45</v>
      </c>
      <c r="I559" s="214"/>
      <c r="J559" s="215">
        <f>ROUND(I559*H559,2)</f>
        <v>0</v>
      </c>
      <c r="K559" s="211" t="s">
        <v>135</v>
      </c>
      <c r="L559" s="47"/>
      <c r="M559" s="216" t="s">
        <v>79</v>
      </c>
      <c r="N559" s="217" t="s">
        <v>51</v>
      </c>
      <c r="O559" s="87"/>
      <c r="P559" s="218">
        <f>O559*H559</f>
        <v>0</v>
      </c>
      <c r="Q559" s="218">
        <v>0.11519</v>
      </c>
      <c r="R559" s="218">
        <f>Q559*H559</f>
        <v>5.18355</v>
      </c>
      <c r="S559" s="218">
        <v>0</v>
      </c>
      <c r="T559" s="219">
        <f>S559*H559</f>
        <v>0</v>
      </c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R559" s="220" t="s">
        <v>275</v>
      </c>
      <c r="AT559" s="220" t="s">
        <v>131</v>
      </c>
      <c r="AU559" s="220" t="s">
        <v>90</v>
      </c>
      <c r="AY559" s="19" t="s">
        <v>129</v>
      </c>
      <c r="BE559" s="221">
        <f>IF(N559="základní",J559,0)</f>
        <v>0</v>
      </c>
      <c r="BF559" s="221">
        <f>IF(N559="snížená",J559,0)</f>
        <v>0</v>
      </c>
      <c r="BG559" s="221">
        <f>IF(N559="zákl. přenesená",J559,0)</f>
        <v>0</v>
      </c>
      <c r="BH559" s="221">
        <f>IF(N559="sníž. přenesená",J559,0)</f>
        <v>0</v>
      </c>
      <c r="BI559" s="221">
        <f>IF(N559="nulová",J559,0)</f>
        <v>0</v>
      </c>
      <c r="BJ559" s="19" t="s">
        <v>88</v>
      </c>
      <c r="BK559" s="221">
        <f>ROUND(I559*H559,2)</f>
        <v>0</v>
      </c>
      <c r="BL559" s="19" t="s">
        <v>275</v>
      </c>
      <c r="BM559" s="220" t="s">
        <v>932</v>
      </c>
    </row>
    <row r="560" spans="1:47" s="2" customFormat="1" ht="12">
      <c r="A560" s="41"/>
      <c r="B560" s="42"/>
      <c r="C560" s="43"/>
      <c r="D560" s="222" t="s">
        <v>138</v>
      </c>
      <c r="E560" s="43"/>
      <c r="F560" s="223" t="s">
        <v>933</v>
      </c>
      <c r="G560" s="43"/>
      <c r="H560" s="43"/>
      <c r="I560" s="224"/>
      <c r="J560" s="43"/>
      <c r="K560" s="43"/>
      <c r="L560" s="47"/>
      <c r="M560" s="225"/>
      <c r="N560" s="226"/>
      <c r="O560" s="87"/>
      <c r="P560" s="87"/>
      <c r="Q560" s="87"/>
      <c r="R560" s="87"/>
      <c r="S560" s="87"/>
      <c r="T560" s="88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T560" s="19" t="s">
        <v>138</v>
      </c>
      <c r="AU560" s="19" t="s">
        <v>90</v>
      </c>
    </row>
    <row r="561" spans="1:47" s="2" customFormat="1" ht="12">
      <c r="A561" s="41"/>
      <c r="B561" s="42"/>
      <c r="C561" s="43"/>
      <c r="D561" s="227" t="s">
        <v>140</v>
      </c>
      <c r="E561" s="43"/>
      <c r="F561" s="228" t="s">
        <v>911</v>
      </c>
      <c r="G561" s="43"/>
      <c r="H561" s="43"/>
      <c r="I561" s="224"/>
      <c r="J561" s="43"/>
      <c r="K561" s="43"/>
      <c r="L561" s="47"/>
      <c r="M561" s="225"/>
      <c r="N561" s="226"/>
      <c r="O561" s="87"/>
      <c r="P561" s="87"/>
      <c r="Q561" s="87"/>
      <c r="R561" s="87"/>
      <c r="S561" s="87"/>
      <c r="T561" s="88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T561" s="19" t="s">
        <v>140</v>
      </c>
      <c r="AU561" s="19" t="s">
        <v>90</v>
      </c>
    </row>
    <row r="562" spans="1:65" s="2" customFormat="1" ht="16.5" customHeight="1">
      <c r="A562" s="41"/>
      <c r="B562" s="42"/>
      <c r="C562" s="251" t="s">
        <v>934</v>
      </c>
      <c r="D562" s="251" t="s">
        <v>239</v>
      </c>
      <c r="E562" s="252" t="s">
        <v>935</v>
      </c>
      <c r="F562" s="253" t="s">
        <v>936</v>
      </c>
      <c r="G562" s="254" t="s">
        <v>190</v>
      </c>
      <c r="H562" s="255">
        <v>9</v>
      </c>
      <c r="I562" s="256"/>
      <c r="J562" s="257">
        <f>ROUND(I562*H562,2)</f>
        <v>0</v>
      </c>
      <c r="K562" s="253" t="s">
        <v>135</v>
      </c>
      <c r="L562" s="258"/>
      <c r="M562" s="259" t="s">
        <v>79</v>
      </c>
      <c r="N562" s="260" t="s">
        <v>51</v>
      </c>
      <c r="O562" s="87"/>
      <c r="P562" s="218">
        <f>O562*H562</f>
        <v>0</v>
      </c>
      <c r="Q562" s="218">
        <v>0.102</v>
      </c>
      <c r="R562" s="218">
        <f>Q562*H562</f>
        <v>0.9179999999999999</v>
      </c>
      <c r="S562" s="218">
        <v>0</v>
      </c>
      <c r="T562" s="219">
        <f>S562*H562</f>
        <v>0</v>
      </c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R562" s="220" t="s">
        <v>476</v>
      </c>
      <c r="AT562" s="220" t="s">
        <v>239</v>
      </c>
      <c r="AU562" s="220" t="s">
        <v>90</v>
      </c>
      <c r="AY562" s="19" t="s">
        <v>129</v>
      </c>
      <c r="BE562" s="221">
        <f>IF(N562="základní",J562,0)</f>
        <v>0</v>
      </c>
      <c r="BF562" s="221">
        <f>IF(N562="snížená",J562,0)</f>
        <v>0</v>
      </c>
      <c r="BG562" s="221">
        <f>IF(N562="zákl. přenesená",J562,0)</f>
        <v>0</v>
      </c>
      <c r="BH562" s="221">
        <f>IF(N562="sníž. přenesená",J562,0)</f>
        <v>0</v>
      </c>
      <c r="BI562" s="221">
        <f>IF(N562="nulová",J562,0)</f>
        <v>0</v>
      </c>
      <c r="BJ562" s="19" t="s">
        <v>88</v>
      </c>
      <c r="BK562" s="221">
        <f>ROUND(I562*H562,2)</f>
        <v>0</v>
      </c>
      <c r="BL562" s="19" t="s">
        <v>275</v>
      </c>
      <c r="BM562" s="220" t="s">
        <v>937</v>
      </c>
    </row>
    <row r="563" spans="1:47" s="2" customFormat="1" ht="12">
      <c r="A563" s="41"/>
      <c r="B563" s="42"/>
      <c r="C563" s="43"/>
      <c r="D563" s="227" t="s">
        <v>140</v>
      </c>
      <c r="E563" s="43"/>
      <c r="F563" s="228" t="s">
        <v>916</v>
      </c>
      <c r="G563" s="43"/>
      <c r="H563" s="43"/>
      <c r="I563" s="224"/>
      <c r="J563" s="43"/>
      <c r="K563" s="43"/>
      <c r="L563" s="47"/>
      <c r="M563" s="225"/>
      <c r="N563" s="226"/>
      <c r="O563" s="87"/>
      <c r="P563" s="87"/>
      <c r="Q563" s="87"/>
      <c r="R563" s="87"/>
      <c r="S563" s="87"/>
      <c r="T563" s="88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T563" s="19" t="s">
        <v>140</v>
      </c>
      <c r="AU563" s="19" t="s">
        <v>90</v>
      </c>
    </row>
    <row r="564" spans="1:51" s="13" customFormat="1" ht="12">
      <c r="A564" s="13"/>
      <c r="B564" s="229"/>
      <c r="C564" s="230"/>
      <c r="D564" s="227" t="s">
        <v>160</v>
      </c>
      <c r="E564" s="231" t="s">
        <v>79</v>
      </c>
      <c r="F564" s="232" t="s">
        <v>938</v>
      </c>
      <c r="G564" s="230"/>
      <c r="H564" s="233">
        <v>9</v>
      </c>
      <c r="I564" s="234"/>
      <c r="J564" s="230"/>
      <c r="K564" s="230"/>
      <c r="L564" s="235"/>
      <c r="M564" s="236"/>
      <c r="N564" s="237"/>
      <c r="O564" s="237"/>
      <c r="P564" s="237"/>
      <c r="Q564" s="237"/>
      <c r="R564" s="237"/>
      <c r="S564" s="237"/>
      <c r="T564" s="238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39" t="s">
        <v>160</v>
      </c>
      <c r="AU564" s="239" t="s">
        <v>90</v>
      </c>
      <c r="AV564" s="13" t="s">
        <v>90</v>
      </c>
      <c r="AW564" s="13" t="s">
        <v>42</v>
      </c>
      <c r="AX564" s="13" t="s">
        <v>88</v>
      </c>
      <c r="AY564" s="239" t="s">
        <v>129</v>
      </c>
    </row>
    <row r="565" spans="1:65" s="2" customFormat="1" ht="33" customHeight="1">
      <c r="A565" s="41"/>
      <c r="B565" s="42"/>
      <c r="C565" s="209" t="s">
        <v>939</v>
      </c>
      <c r="D565" s="209" t="s">
        <v>131</v>
      </c>
      <c r="E565" s="210" t="s">
        <v>940</v>
      </c>
      <c r="F565" s="211" t="s">
        <v>941</v>
      </c>
      <c r="G565" s="212" t="s">
        <v>149</v>
      </c>
      <c r="H565" s="213">
        <v>430</v>
      </c>
      <c r="I565" s="214"/>
      <c r="J565" s="215">
        <f>ROUND(I565*H565,2)</f>
        <v>0</v>
      </c>
      <c r="K565" s="211" t="s">
        <v>135</v>
      </c>
      <c r="L565" s="47"/>
      <c r="M565" s="216" t="s">
        <v>79</v>
      </c>
      <c r="N565" s="217" t="s">
        <v>51</v>
      </c>
      <c r="O565" s="87"/>
      <c r="P565" s="218">
        <f>O565*H565</f>
        <v>0</v>
      </c>
      <c r="Q565" s="218">
        <v>0</v>
      </c>
      <c r="R565" s="218">
        <f>Q565*H565</f>
        <v>0</v>
      </c>
      <c r="S565" s="218">
        <v>0.295</v>
      </c>
      <c r="T565" s="219">
        <f>S565*H565</f>
        <v>126.85</v>
      </c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R565" s="220" t="s">
        <v>275</v>
      </c>
      <c r="AT565" s="220" t="s">
        <v>131</v>
      </c>
      <c r="AU565" s="220" t="s">
        <v>90</v>
      </c>
      <c r="AY565" s="19" t="s">
        <v>129</v>
      </c>
      <c r="BE565" s="221">
        <f>IF(N565="základní",J565,0)</f>
        <v>0</v>
      </c>
      <c r="BF565" s="221">
        <f>IF(N565="snížená",J565,0)</f>
        <v>0</v>
      </c>
      <c r="BG565" s="221">
        <f>IF(N565="zákl. přenesená",J565,0)</f>
        <v>0</v>
      </c>
      <c r="BH565" s="221">
        <f>IF(N565="sníž. přenesená",J565,0)</f>
        <v>0</v>
      </c>
      <c r="BI565" s="221">
        <f>IF(N565="nulová",J565,0)</f>
        <v>0</v>
      </c>
      <c r="BJ565" s="19" t="s">
        <v>88</v>
      </c>
      <c r="BK565" s="221">
        <f>ROUND(I565*H565,2)</f>
        <v>0</v>
      </c>
      <c r="BL565" s="19" t="s">
        <v>275</v>
      </c>
      <c r="BM565" s="220" t="s">
        <v>942</v>
      </c>
    </row>
    <row r="566" spans="1:47" s="2" customFormat="1" ht="12">
      <c r="A566" s="41"/>
      <c r="B566" s="42"/>
      <c r="C566" s="43"/>
      <c r="D566" s="222" t="s">
        <v>138</v>
      </c>
      <c r="E566" s="43"/>
      <c r="F566" s="223" t="s">
        <v>943</v>
      </c>
      <c r="G566" s="43"/>
      <c r="H566" s="43"/>
      <c r="I566" s="224"/>
      <c r="J566" s="43"/>
      <c r="K566" s="43"/>
      <c r="L566" s="47"/>
      <c r="M566" s="225"/>
      <c r="N566" s="226"/>
      <c r="O566" s="87"/>
      <c r="P566" s="87"/>
      <c r="Q566" s="87"/>
      <c r="R566" s="87"/>
      <c r="S566" s="87"/>
      <c r="T566" s="88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T566" s="19" t="s">
        <v>138</v>
      </c>
      <c r="AU566" s="19" t="s">
        <v>90</v>
      </c>
    </row>
    <row r="567" spans="1:47" s="2" customFormat="1" ht="12">
      <c r="A567" s="41"/>
      <c r="B567" s="42"/>
      <c r="C567" s="43"/>
      <c r="D567" s="227" t="s">
        <v>140</v>
      </c>
      <c r="E567" s="43"/>
      <c r="F567" s="228" t="s">
        <v>944</v>
      </c>
      <c r="G567" s="43"/>
      <c r="H567" s="43"/>
      <c r="I567" s="224"/>
      <c r="J567" s="43"/>
      <c r="K567" s="43"/>
      <c r="L567" s="47"/>
      <c r="M567" s="225"/>
      <c r="N567" s="226"/>
      <c r="O567" s="87"/>
      <c r="P567" s="87"/>
      <c r="Q567" s="87"/>
      <c r="R567" s="87"/>
      <c r="S567" s="87"/>
      <c r="T567" s="88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T567" s="19" t="s">
        <v>140</v>
      </c>
      <c r="AU567" s="19" t="s">
        <v>90</v>
      </c>
    </row>
    <row r="568" spans="1:51" s="13" customFormat="1" ht="12">
      <c r="A568" s="13"/>
      <c r="B568" s="229"/>
      <c r="C568" s="230"/>
      <c r="D568" s="227" t="s">
        <v>160</v>
      </c>
      <c r="E568" s="231" t="s">
        <v>79</v>
      </c>
      <c r="F568" s="232" t="s">
        <v>945</v>
      </c>
      <c r="G568" s="230"/>
      <c r="H568" s="233">
        <v>318</v>
      </c>
      <c r="I568" s="234"/>
      <c r="J568" s="230"/>
      <c r="K568" s="230"/>
      <c r="L568" s="235"/>
      <c r="M568" s="236"/>
      <c r="N568" s="237"/>
      <c r="O568" s="237"/>
      <c r="P568" s="237"/>
      <c r="Q568" s="237"/>
      <c r="R568" s="237"/>
      <c r="S568" s="237"/>
      <c r="T568" s="238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39" t="s">
        <v>160</v>
      </c>
      <c r="AU568" s="239" t="s">
        <v>90</v>
      </c>
      <c r="AV568" s="13" t="s">
        <v>90</v>
      </c>
      <c r="AW568" s="13" t="s">
        <v>42</v>
      </c>
      <c r="AX568" s="13" t="s">
        <v>81</v>
      </c>
      <c r="AY568" s="239" t="s">
        <v>129</v>
      </c>
    </row>
    <row r="569" spans="1:51" s="13" customFormat="1" ht="12">
      <c r="A569" s="13"/>
      <c r="B569" s="229"/>
      <c r="C569" s="230"/>
      <c r="D569" s="227" t="s">
        <v>160</v>
      </c>
      <c r="E569" s="231" t="s">
        <v>79</v>
      </c>
      <c r="F569" s="232" t="s">
        <v>946</v>
      </c>
      <c r="G569" s="230"/>
      <c r="H569" s="233">
        <v>112</v>
      </c>
      <c r="I569" s="234"/>
      <c r="J569" s="230"/>
      <c r="K569" s="230"/>
      <c r="L569" s="235"/>
      <c r="M569" s="236"/>
      <c r="N569" s="237"/>
      <c r="O569" s="237"/>
      <c r="P569" s="237"/>
      <c r="Q569" s="237"/>
      <c r="R569" s="237"/>
      <c r="S569" s="237"/>
      <c r="T569" s="238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39" t="s">
        <v>160</v>
      </c>
      <c r="AU569" s="239" t="s">
        <v>90</v>
      </c>
      <c r="AV569" s="13" t="s">
        <v>90</v>
      </c>
      <c r="AW569" s="13" t="s">
        <v>42</v>
      </c>
      <c r="AX569" s="13" t="s">
        <v>81</v>
      </c>
      <c r="AY569" s="239" t="s">
        <v>129</v>
      </c>
    </row>
    <row r="570" spans="1:51" s="14" customFormat="1" ht="12">
      <c r="A570" s="14"/>
      <c r="B570" s="240"/>
      <c r="C570" s="241"/>
      <c r="D570" s="227" t="s">
        <v>160</v>
      </c>
      <c r="E570" s="242" t="s">
        <v>79</v>
      </c>
      <c r="F570" s="243" t="s">
        <v>214</v>
      </c>
      <c r="G570" s="241"/>
      <c r="H570" s="244">
        <v>430</v>
      </c>
      <c r="I570" s="245"/>
      <c r="J570" s="241"/>
      <c r="K570" s="241"/>
      <c r="L570" s="246"/>
      <c r="M570" s="247"/>
      <c r="N570" s="248"/>
      <c r="O570" s="248"/>
      <c r="P570" s="248"/>
      <c r="Q570" s="248"/>
      <c r="R570" s="248"/>
      <c r="S570" s="248"/>
      <c r="T570" s="249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50" t="s">
        <v>160</v>
      </c>
      <c r="AU570" s="250" t="s">
        <v>90</v>
      </c>
      <c r="AV570" s="14" t="s">
        <v>136</v>
      </c>
      <c r="AW570" s="14" t="s">
        <v>42</v>
      </c>
      <c r="AX570" s="14" t="s">
        <v>88</v>
      </c>
      <c r="AY570" s="250" t="s">
        <v>129</v>
      </c>
    </row>
    <row r="571" spans="1:65" s="2" customFormat="1" ht="37.8" customHeight="1">
      <c r="A571" s="41"/>
      <c r="B571" s="42"/>
      <c r="C571" s="209" t="s">
        <v>242</v>
      </c>
      <c r="D571" s="209" t="s">
        <v>131</v>
      </c>
      <c r="E571" s="210" t="s">
        <v>947</v>
      </c>
      <c r="F571" s="211" t="s">
        <v>948</v>
      </c>
      <c r="G571" s="212" t="s">
        <v>149</v>
      </c>
      <c r="H571" s="213">
        <v>430</v>
      </c>
      <c r="I571" s="214"/>
      <c r="J571" s="215">
        <f>ROUND(I571*H571,2)</f>
        <v>0</v>
      </c>
      <c r="K571" s="211" t="s">
        <v>135</v>
      </c>
      <c r="L571" s="47"/>
      <c r="M571" s="216" t="s">
        <v>79</v>
      </c>
      <c r="N571" s="217" t="s">
        <v>51</v>
      </c>
      <c r="O571" s="87"/>
      <c r="P571" s="218">
        <f>O571*H571</f>
        <v>0</v>
      </c>
      <c r="Q571" s="218">
        <v>0</v>
      </c>
      <c r="R571" s="218">
        <f>Q571*H571</f>
        <v>0</v>
      </c>
      <c r="S571" s="218">
        <v>0</v>
      </c>
      <c r="T571" s="219">
        <f>S571*H571</f>
        <v>0</v>
      </c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R571" s="220" t="s">
        <v>275</v>
      </c>
      <c r="AT571" s="220" t="s">
        <v>131</v>
      </c>
      <c r="AU571" s="220" t="s">
        <v>90</v>
      </c>
      <c r="AY571" s="19" t="s">
        <v>129</v>
      </c>
      <c r="BE571" s="221">
        <f>IF(N571="základní",J571,0)</f>
        <v>0</v>
      </c>
      <c r="BF571" s="221">
        <f>IF(N571="snížená",J571,0)</f>
        <v>0</v>
      </c>
      <c r="BG571" s="221">
        <f>IF(N571="zákl. přenesená",J571,0)</f>
        <v>0</v>
      </c>
      <c r="BH571" s="221">
        <f>IF(N571="sníž. přenesená",J571,0)</f>
        <v>0</v>
      </c>
      <c r="BI571" s="221">
        <f>IF(N571="nulová",J571,0)</f>
        <v>0</v>
      </c>
      <c r="BJ571" s="19" t="s">
        <v>88</v>
      </c>
      <c r="BK571" s="221">
        <f>ROUND(I571*H571,2)</f>
        <v>0</v>
      </c>
      <c r="BL571" s="19" t="s">
        <v>275</v>
      </c>
      <c r="BM571" s="220" t="s">
        <v>949</v>
      </c>
    </row>
    <row r="572" spans="1:47" s="2" customFormat="1" ht="12">
      <c r="A572" s="41"/>
      <c r="B572" s="42"/>
      <c r="C572" s="43"/>
      <c r="D572" s="222" t="s">
        <v>138</v>
      </c>
      <c r="E572" s="43"/>
      <c r="F572" s="223" t="s">
        <v>950</v>
      </c>
      <c r="G572" s="43"/>
      <c r="H572" s="43"/>
      <c r="I572" s="224"/>
      <c r="J572" s="43"/>
      <c r="K572" s="43"/>
      <c r="L572" s="47"/>
      <c r="M572" s="225"/>
      <c r="N572" s="226"/>
      <c r="O572" s="87"/>
      <c r="P572" s="87"/>
      <c r="Q572" s="87"/>
      <c r="R572" s="87"/>
      <c r="S572" s="87"/>
      <c r="T572" s="88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T572" s="19" t="s">
        <v>138</v>
      </c>
      <c r="AU572" s="19" t="s">
        <v>90</v>
      </c>
    </row>
    <row r="573" spans="1:47" s="2" customFormat="1" ht="12">
      <c r="A573" s="41"/>
      <c r="B573" s="42"/>
      <c r="C573" s="43"/>
      <c r="D573" s="227" t="s">
        <v>140</v>
      </c>
      <c r="E573" s="43"/>
      <c r="F573" s="228" t="s">
        <v>951</v>
      </c>
      <c r="G573" s="43"/>
      <c r="H573" s="43"/>
      <c r="I573" s="224"/>
      <c r="J573" s="43"/>
      <c r="K573" s="43"/>
      <c r="L573" s="47"/>
      <c r="M573" s="225"/>
      <c r="N573" s="226"/>
      <c r="O573" s="87"/>
      <c r="P573" s="87"/>
      <c r="Q573" s="87"/>
      <c r="R573" s="87"/>
      <c r="S573" s="87"/>
      <c r="T573" s="88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T573" s="19" t="s">
        <v>140</v>
      </c>
      <c r="AU573" s="19" t="s">
        <v>90</v>
      </c>
    </row>
    <row r="574" spans="1:65" s="2" customFormat="1" ht="33" customHeight="1">
      <c r="A574" s="41"/>
      <c r="B574" s="42"/>
      <c r="C574" s="209" t="s">
        <v>952</v>
      </c>
      <c r="D574" s="209" t="s">
        <v>131</v>
      </c>
      <c r="E574" s="210" t="s">
        <v>953</v>
      </c>
      <c r="F574" s="211" t="s">
        <v>954</v>
      </c>
      <c r="G574" s="212" t="s">
        <v>149</v>
      </c>
      <c r="H574" s="213">
        <v>430</v>
      </c>
      <c r="I574" s="214"/>
      <c r="J574" s="215">
        <f>ROUND(I574*H574,2)</f>
        <v>0</v>
      </c>
      <c r="K574" s="211" t="s">
        <v>135</v>
      </c>
      <c r="L574" s="47"/>
      <c r="M574" s="216" t="s">
        <v>79</v>
      </c>
      <c r="N574" s="217" t="s">
        <v>51</v>
      </c>
      <c r="O574" s="87"/>
      <c r="P574" s="218">
        <f>O574*H574</f>
        <v>0</v>
      </c>
      <c r="Q574" s="218">
        <v>0.08425</v>
      </c>
      <c r="R574" s="218">
        <f>Q574*H574</f>
        <v>36.2275</v>
      </c>
      <c r="S574" s="218">
        <v>0</v>
      </c>
      <c r="T574" s="219">
        <f>S574*H574</f>
        <v>0</v>
      </c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R574" s="220" t="s">
        <v>275</v>
      </c>
      <c r="AT574" s="220" t="s">
        <v>131</v>
      </c>
      <c r="AU574" s="220" t="s">
        <v>90</v>
      </c>
      <c r="AY574" s="19" t="s">
        <v>129</v>
      </c>
      <c r="BE574" s="221">
        <f>IF(N574="základní",J574,0)</f>
        <v>0</v>
      </c>
      <c r="BF574" s="221">
        <f>IF(N574="snížená",J574,0)</f>
        <v>0</v>
      </c>
      <c r="BG574" s="221">
        <f>IF(N574="zákl. přenesená",J574,0)</f>
        <v>0</v>
      </c>
      <c r="BH574" s="221">
        <f>IF(N574="sníž. přenesená",J574,0)</f>
        <v>0</v>
      </c>
      <c r="BI574" s="221">
        <f>IF(N574="nulová",J574,0)</f>
        <v>0</v>
      </c>
      <c r="BJ574" s="19" t="s">
        <v>88</v>
      </c>
      <c r="BK574" s="221">
        <f>ROUND(I574*H574,2)</f>
        <v>0</v>
      </c>
      <c r="BL574" s="19" t="s">
        <v>275</v>
      </c>
      <c r="BM574" s="220" t="s">
        <v>955</v>
      </c>
    </row>
    <row r="575" spans="1:47" s="2" customFormat="1" ht="12">
      <c r="A575" s="41"/>
      <c r="B575" s="42"/>
      <c r="C575" s="43"/>
      <c r="D575" s="222" t="s">
        <v>138</v>
      </c>
      <c r="E575" s="43"/>
      <c r="F575" s="223" t="s">
        <v>956</v>
      </c>
      <c r="G575" s="43"/>
      <c r="H575" s="43"/>
      <c r="I575" s="224"/>
      <c r="J575" s="43"/>
      <c r="K575" s="43"/>
      <c r="L575" s="47"/>
      <c r="M575" s="225"/>
      <c r="N575" s="226"/>
      <c r="O575" s="87"/>
      <c r="P575" s="87"/>
      <c r="Q575" s="87"/>
      <c r="R575" s="87"/>
      <c r="S575" s="87"/>
      <c r="T575" s="88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T575" s="19" t="s">
        <v>138</v>
      </c>
      <c r="AU575" s="19" t="s">
        <v>90</v>
      </c>
    </row>
    <row r="576" spans="1:47" s="2" customFormat="1" ht="12">
      <c r="A576" s="41"/>
      <c r="B576" s="42"/>
      <c r="C576" s="43"/>
      <c r="D576" s="227" t="s">
        <v>140</v>
      </c>
      <c r="E576" s="43"/>
      <c r="F576" s="228" t="s">
        <v>951</v>
      </c>
      <c r="G576" s="43"/>
      <c r="H576" s="43"/>
      <c r="I576" s="224"/>
      <c r="J576" s="43"/>
      <c r="K576" s="43"/>
      <c r="L576" s="47"/>
      <c r="M576" s="225"/>
      <c r="N576" s="226"/>
      <c r="O576" s="87"/>
      <c r="P576" s="87"/>
      <c r="Q576" s="87"/>
      <c r="R576" s="87"/>
      <c r="S576" s="87"/>
      <c r="T576" s="88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T576" s="19" t="s">
        <v>140</v>
      </c>
      <c r="AU576" s="19" t="s">
        <v>90</v>
      </c>
    </row>
    <row r="577" spans="1:65" s="2" customFormat="1" ht="16.5" customHeight="1">
      <c r="A577" s="41"/>
      <c r="B577" s="42"/>
      <c r="C577" s="251" t="s">
        <v>957</v>
      </c>
      <c r="D577" s="251" t="s">
        <v>239</v>
      </c>
      <c r="E577" s="252" t="s">
        <v>958</v>
      </c>
      <c r="F577" s="253" t="s">
        <v>959</v>
      </c>
      <c r="G577" s="254" t="s">
        <v>149</v>
      </c>
      <c r="H577" s="255">
        <v>63.6</v>
      </c>
      <c r="I577" s="256"/>
      <c r="J577" s="257">
        <f>ROUND(I577*H577,2)</f>
        <v>0</v>
      </c>
      <c r="K577" s="253" t="s">
        <v>79</v>
      </c>
      <c r="L577" s="258"/>
      <c r="M577" s="259" t="s">
        <v>79</v>
      </c>
      <c r="N577" s="260" t="s">
        <v>51</v>
      </c>
      <c r="O577" s="87"/>
      <c r="P577" s="218">
        <f>O577*H577</f>
        <v>0</v>
      </c>
      <c r="Q577" s="218">
        <v>0</v>
      </c>
      <c r="R577" s="218">
        <f>Q577*H577</f>
        <v>0</v>
      </c>
      <c r="S577" s="218">
        <v>0</v>
      </c>
      <c r="T577" s="219">
        <f>S577*H577</f>
        <v>0</v>
      </c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R577" s="220" t="s">
        <v>476</v>
      </c>
      <c r="AT577" s="220" t="s">
        <v>239</v>
      </c>
      <c r="AU577" s="220" t="s">
        <v>90</v>
      </c>
      <c r="AY577" s="19" t="s">
        <v>129</v>
      </c>
      <c r="BE577" s="221">
        <f>IF(N577="základní",J577,0)</f>
        <v>0</v>
      </c>
      <c r="BF577" s="221">
        <f>IF(N577="snížená",J577,0)</f>
        <v>0</v>
      </c>
      <c r="BG577" s="221">
        <f>IF(N577="zákl. přenesená",J577,0)</f>
        <v>0</v>
      </c>
      <c r="BH577" s="221">
        <f>IF(N577="sníž. přenesená",J577,0)</f>
        <v>0</v>
      </c>
      <c r="BI577" s="221">
        <f>IF(N577="nulová",J577,0)</f>
        <v>0</v>
      </c>
      <c r="BJ577" s="19" t="s">
        <v>88</v>
      </c>
      <c r="BK577" s="221">
        <f>ROUND(I577*H577,2)</f>
        <v>0</v>
      </c>
      <c r="BL577" s="19" t="s">
        <v>275</v>
      </c>
      <c r="BM577" s="220" t="s">
        <v>960</v>
      </c>
    </row>
    <row r="578" spans="1:47" s="2" customFormat="1" ht="12">
      <c r="A578" s="41"/>
      <c r="B578" s="42"/>
      <c r="C578" s="43"/>
      <c r="D578" s="227" t="s">
        <v>140</v>
      </c>
      <c r="E578" s="43"/>
      <c r="F578" s="228" t="s">
        <v>961</v>
      </c>
      <c r="G578" s="43"/>
      <c r="H578" s="43"/>
      <c r="I578" s="224"/>
      <c r="J578" s="43"/>
      <c r="K578" s="43"/>
      <c r="L578" s="47"/>
      <c r="M578" s="225"/>
      <c r="N578" s="226"/>
      <c r="O578" s="87"/>
      <c r="P578" s="87"/>
      <c r="Q578" s="87"/>
      <c r="R578" s="87"/>
      <c r="S578" s="87"/>
      <c r="T578" s="88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T578" s="19" t="s">
        <v>140</v>
      </c>
      <c r="AU578" s="19" t="s">
        <v>90</v>
      </c>
    </row>
    <row r="579" spans="1:51" s="13" customFormat="1" ht="12">
      <c r="A579" s="13"/>
      <c r="B579" s="229"/>
      <c r="C579" s="230"/>
      <c r="D579" s="227" t="s">
        <v>160</v>
      </c>
      <c r="E579" s="231" t="s">
        <v>79</v>
      </c>
      <c r="F579" s="232" t="s">
        <v>962</v>
      </c>
      <c r="G579" s="230"/>
      <c r="H579" s="233">
        <v>63.6</v>
      </c>
      <c r="I579" s="234"/>
      <c r="J579" s="230"/>
      <c r="K579" s="230"/>
      <c r="L579" s="235"/>
      <c r="M579" s="236"/>
      <c r="N579" s="237"/>
      <c r="O579" s="237"/>
      <c r="P579" s="237"/>
      <c r="Q579" s="237"/>
      <c r="R579" s="237"/>
      <c r="S579" s="237"/>
      <c r="T579" s="238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39" t="s">
        <v>160</v>
      </c>
      <c r="AU579" s="239" t="s">
        <v>90</v>
      </c>
      <c r="AV579" s="13" t="s">
        <v>90</v>
      </c>
      <c r="AW579" s="13" t="s">
        <v>42</v>
      </c>
      <c r="AX579" s="13" t="s">
        <v>88</v>
      </c>
      <c r="AY579" s="239" t="s">
        <v>129</v>
      </c>
    </row>
    <row r="580" spans="1:65" s="2" customFormat="1" ht="16.5" customHeight="1">
      <c r="A580" s="41"/>
      <c r="B580" s="42"/>
      <c r="C580" s="251" t="s">
        <v>963</v>
      </c>
      <c r="D580" s="251" t="s">
        <v>239</v>
      </c>
      <c r="E580" s="252" t="s">
        <v>964</v>
      </c>
      <c r="F580" s="253" t="s">
        <v>965</v>
      </c>
      <c r="G580" s="254" t="s">
        <v>149</v>
      </c>
      <c r="H580" s="255">
        <v>22.4</v>
      </c>
      <c r="I580" s="256"/>
      <c r="J580" s="257">
        <f>ROUND(I580*H580,2)</f>
        <v>0</v>
      </c>
      <c r="K580" s="253" t="s">
        <v>79</v>
      </c>
      <c r="L580" s="258"/>
      <c r="M580" s="259" t="s">
        <v>79</v>
      </c>
      <c r="N580" s="260" t="s">
        <v>51</v>
      </c>
      <c r="O580" s="87"/>
      <c r="P580" s="218">
        <f>O580*H580</f>
        <v>0</v>
      </c>
      <c r="Q580" s="218">
        <v>0</v>
      </c>
      <c r="R580" s="218">
        <f>Q580*H580</f>
        <v>0</v>
      </c>
      <c r="S580" s="218">
        <v>0</v>
      </c>
      <c r="T580" s="219">
        <f>S580*H580</f>
        <v>0</v>
      </c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R580" s="220" t="s">
        <v>476</v>
      </c>
      <c r="AT580" s="220" t="s">
        <v>239</v>
      </c>
      <c r="AU580" s="220" t="s">
        <v>90</v>
      </c>
      <c r="AY580" s="19" t="s">
        <v>129</v>
      </c>
      <c r="BE580" s="221">
        <f>IF(N580="základní",J580,0)</f>
        <v>0</v>
      </c>
      <c r="BF580" s="221">
        <f>IF(N580="snížená",J580,0)</f>
        <v>0</v>
      </c>
      <c r="BG580" s="221">
        <f>IF(N580="zákl. přenesená",J580,0)</f>
        <v>0</v>
      </c>
      <c r="BH580" s="221">
        <f>IF(N580="sníž. přenesená",J580,0)</f>
        <v>0</v>
      </c>
      <c r="BI580" s="221">
        <f>IF(N580="nulová",J580,0)</f>
        <v>0</v>
      </c>
      <c r="BJ580" s="19" t="s">
        <v>88</v>
      </c>
      <c r="BK580" s="221">
        <f>ROUND(I580*H580,2)</f>
        <v>0</v>
      </c>
      <c r="BL580" s="19" t="s">
        <v>275</v>
      </c>
      <c r="BM580" s="220" t="s">
        <v>966</v>
      </c>
    </row>
    <row r="581" spans="1:47" s="2" customFormat="1" ht="12">
      <c r="A581" s="41"/>
      <c r="B581" s="42"/>
      <c r="C581" s="43"/>
      <c r="D581" s="227" t="s">
        <v>140</v>
      </c>
      <c r="E581" s="43"/>
      <c r="F581" s="228" t="s">
        <v>967</v>
      </c>
      <c r="G581" s="43"/>
      <c r="H581" s="43"/>
      <c r="I581" s="224"/>
      <c r="J581" s="43"/>
      <c r="K581" s="43"/>
      <c r="L581" s="47"/>
      <c r="M581" s="225"/>
      <c r="N581" s="226"/>
      <c r="O581" s="87"/>
      <c r="P581" s="87"/>
      <c r="Q581" s="87"/>
      <c r="R581" s="87"/>
      <c r="S581" s="87"/>
      <c r="T581" s="88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T581" s="19" t="s">
        <v>140</v>
      </c>
      <c r="AU581" s="19" t="s">
        <v>90</v>
      </c>
    </row>
    <row r="582" spans="1:51" s="13" customFormat="1" ht="12">
      <c r="A582" s="13"/>
      <c r="B582" s="229"/>
      <c r="C582" s="230"/>
      <c r="D582" s="227" t="s">
        <v>160</v>
      </c>
      <c r="E582" s="231" t="s">
        <v>79</v>
      </c>
      <c r="F582" s="232" t="s">
        <v>968</v>
      </c>
      <c r="G582" s="230"/>
      <c r="H582" s="233">
        <v>22.4</v>
      </c>
      <c r="I582" s="234"/>
      <c r="J582" s="230"/>
      <c r="K582" s="230"/>
      <c r="L582" s="235"/>
      <c r="M582" s="236"/>
      <c r="N582" s="237"/>
      <c r="O582" s="237"/>
      <c r="P582" s="237"/>
      <c r="Q582" s="237"/>
      <c r="R582" s="237"/>
      <c r="S582" s="237"/>
      <c r="T582" s="238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39" t="s">
        <v>160</v>
      </c>
      <c r="AU582" s="239" t="s">
        <v>90</v>
      </c>
      <c r="AV582" s="13" t="s">
        <v>90</v>
      </c>
      <c r="AW582" s="13" t="s">
        <v>42</v>
      </c>
      <c r="AX582" s="13" t="s">
        <v>88</v>
      </c>
      <c r="AY582" s="239" t="s">
        <v>129</v>
      </c>
    </row>
    <row r="583" spans="1:65" s="2" customFormat="1" ht="33" customHeight="1">
      <c r="A583" s="41"/>
      <c r="B583" s="42"/>
      <c r="C583" s="209" t="s">
        <v>969</v>
      </c>
      <c r="D583" s="209" t="s">
        <v>131</v>
      </c>
      <c r="E583" s="210" t="s">
        <v>970</v>
      </c>
      <c r="F583" s="211" t="s">
        <v>971</v>
      </c>
      <c r="G583" s="212" t="s">
        <v>149</v>
      </c>
      <c r="H583" s="213">
        <v>21.6</v>
      </c>
      <c r="I583" s="214"/>
      <c r="J583" s="215">
        <f>ROUND(I583*H583,2)</f>
        <v>0</v>
      </c>
      <c r="K583" s="211" t="s">
        <v>135</v>
      </c>
      <c r="L583" s="47"/>
      <c r="M583" s="216" t="s">
        <v>79</v>
      </c>
      <c r="N583" s="217" t="s">
        <v>51</v>
      </c>
      <c r="O583" s="87"/>
      <c r="P583" s="218">
        <f>O583*H583</f>
        <v>0</v>
      </c>
      <c r="Q583" s="218">
        <v>0</v>
      </c>
      <c r="R583" s="218">
        <f>Q583*H583</f>
        <v>0</v>
      </c>
      <c r="S583" s="218">
        <v>0.255</v>
      </c>
      <c r="T583" s="219">
        <f>S583*H583</f>
        <v>5.508000000000001</v>
      </c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R583" s="220" t="s">
        <v>275</v>
      </c>
      <c r="AT583" s="220" t="s">
        <v>131</v>
      </c>
      <c r="AU583" s="220" t="s">
        <v>90</v>
      </c>
      <c r="AY583" s="19" t="s">
        <v>129</v>
      </c>
      <c r="BE583" s="221">
        <f>IF(N583="základní",J583,0)</f>
        <v>0</v>
      </c>
      <c r="BF583" s="221">
        <f>IF(N583="snížená",J583,0)</f>
        <v>0</v>
      </c>
      <c r="BG583" s="221">
        <f>IF(N583="zákl. přenesená",J583,0)</f>
        <v>0</v>
      </c>
      <c r="BH583" s="221">
        <f>IF(N583="sníž. přenesená",J583,0)</f>
        <v>0</v>
      </c>
      <c r="BI583" s="221">
        <f>IF(N583="nulová",J583,0)</f>
        <v>0</v>
      </c>
      <c r="BJ583" s="19" t="s">
        <v>88</v>
      </c>
      <c r="BK583" s="221">
        <f>ROUND(I583*H583,2)</f>
        <v>0</v>
      </c>
      <c r="BL583" s="19" t="s">
        <v>275</v>
      </c>
      <c r="BM583" s="220" t="s">
        <v>972</v>
      </c>
    </row>
    <row r="584" spans="1:47" s="2" customFormat="1" ht="12">
      <c r="A584" s="41"/>
      <c r="B584" s="42"/>
      <c r="C584" s="43"/>
      <c r="D584" s="222" t="s">
        <v>138</v>
      </c>
      <c r="E584" s="43"/>
      <c r="F584" s="223" t="s">
        <v>973</v>
      </c>
      <c r="G584" s="43"/>
      <c r="H584" s="43"/>
      <c r="I584" s="224"/>
      <c r="J584" s="43"/>
      <c r="K584" s="43"/>
      <c r="L584" s="47"/>
      <c r="M584" s="225"/>
      <c r="N584" s="226"/>
      <c r="O584" s="87"/>
      <c r="P584" s="87"/>
      <c r="Q584" s="87"/>
      <c r="R584" s="87"/>
      <c r="S584" s="87"/>
      <c r="T584" s="88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T584" s="19" t="s">
        <v>138</v>
      </c>
      <c r="AU584" s="19" t="s">
        <v>90</v>
      </c>
    </row>
    <row r="585" spans="1:47" s="2" customFormat="1" ht="12">
      <c r="A585" s="41"/>
      <c r="B585" s="42"/>
      <c r="C585" s="43"/>
      <c r="D585" s="227" t="s">
        <v>140</v>
      </c>
      <c r="E585" s="43"/>
      <c r="F585" s="228" t="s">
        <v>944</v>
      </c>
      <c r="G585" s="43"/>
      <c r="H585" s="43"/>
      <c r="I585" s="224"/>
      <c r="J585" s="43"/>
      <c r="K585" s="43"/>
      <c r="L585" s="47"/>
      <c r="M585" s="225"/>
      <c r="N585" s="226"/>
      <c r="O585" s="87"/>
      <c r="P585" s="87"/>
      <c r="Q585" s="87"/>
      <c r="R585" s="87"/>
      <c r="S585" s="87"/>
      <c r="T585" s="88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T585" s="19" t="s">
        <v>140</v>
      </c>
      <c r="AU585" s="19" t="s">
        <v>90</v>
      </c>
    </row>
    <row r="586" spans="1:51" s="13" customFormat="1" ht="12">
      <c r="A586" s="13"/>
      <c r="B586" s="229"/>
      <c r="C586" s="230"/>
      <c r="D586" s="227" t="s">
        <v>160</v>
      </c>
      <c r="E586" s="231" t="s">
        <v>79</v>
      </c>
      <c r="F586" s="232" t="s">
        <v>974</v>
      </c>
      <c r="G586" s="230"/>
      <c r="H586" s="233">
        <v>21.6</v>
      </c>
      <c r="I586" s="234"/>
      <c r="J586" s="230"/>
      <c r="K586" s="230"/>
      <c r="L586" s="235"/>
      <c r="M586" s="236"/>
      <c r="N586" s="237"/>
      <c r="O586" s="237"/>
      <c r="P586" s="237"/>
      <c r="Q586" s="237"/>
      <c r="R586" s="237"/>
      <c r="S586" s="237"/>
      <c r="T586" s="238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9" t="s">
        <v>160</v>
      </c>
      <c r="AU586" s="239" t="s">
        <v>90</v>
      </c>
      <c r="AV586" s="13" t="s">
        <v>90</v>
      </c>
      <c r="AW586" s="13" t="s">
        <v>42</v>
      </c>
      <c r="AX586" s="13" t="s">
        <v>88</v>
      </c>
      <c r="AY586" s="239" t="s">
        <v>129</v>
      </c>
    </row>
    <row r="587" spans="1:65" s="2" customFormat="1" ht="33" customHeight="1">
      <c r="A587" s="41"/>
      <c r="B587" s="42"/>
      <c r="C587" s="209" t="s">
        <v>975</v>
      </c>
      <c r="D587" s="209" t="s">
        <v>131</v>
      </c>
      <c r="E587" s="210" t="s">
        <v>976</v>
      </c>
      <c r="F587" s="211" t="s">
        <v>977</v>
      </c>
      <c r="G587" s="212" t="s">
        <v>149</v>
      </c>
      <c r="H587" s="213">
        <v>21.6</v>
      </c>
      <c r="I587" s="214"/>
      <c r="J587" s="215">
        <f>ROUND(I587*H587,2)</f>
        <v>0</v>
      </c>
      <c r="K587" s="211" t="s">
        <v>135</v>
      </c>
      <c r="L587" s="47"/>
      <c r="M587" s="216" t="s">
        <v>79</v>
      </c>
      <c r="N587" s="217" t="s">
        <v>51</v>
      </c>
      <c r="O587" s="87"/>
      <c r="P587" s="218">
        <f>O587*H587</f>
        <v>0</v>
      </c>
      <c r="Q587" s="218">
        <v>0</v>
      </c>
      <c r="R587" s="218">
        <f>Q587*H587</f>
        <v>0</v>
      </c>
      <c r="S587" s="218">
        <v>0</v>
      </c>
      <c r="T587" s="219">
        <f>S587*H587</f>
        <v>0</v>
      </c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R587" s="220" t="s">
        <v>275</v>
      </c>
      <c r="AT587" s="220" t="s">
        <v>131</v>
      </c>
      <c r="AU587" s="220" t="s">
        <v>90</v>
      </c>
      <c r="AY587" s="19" t="s">
        <v>129</v>
      </c>
      <c r="BE587" s="221">
        <f>IF(N587="základní",J587,0)</f>
        <v>0</v>
      </c>
      <c r="BF587" s="221">
        <f>IF(N587="snížená",J587,0)</f>
        <v>0</v>
      </c>
      <c r="BG587" s="221">
        <f>IF(N587="zákl. přenesená",J587,0)</f>
        <v>0</v>
      </c>
      <c r="BH587" s="221">
        <f>IF(N587="sníž. přenesená",J587,0)</f>
        <v>0</v>
      </c>
      <c r="BI587" s="221">
        <f>IF(N587="nulová",J587,0)</f>
        <v>0</v>
      </c>
      <c r="BJ587" s="19" t="s">
        <v>88</v>
      </c>
      <c r="BK587" s="221">
        <f>ROUND(I587*H587,2)</f>
        <v>0</v>
      </c>
      <c r="BL587" s="19" t="s">
        <v>275</v>
      </c>
      <c r="BM587" s="220" t="s">
        <v>978</v>
      </c>
    </row>
    <row r="588" spans="1:47" s="2" customFormat="1" ht="12">
      <c r="A588" s="41"/>
      <c r="B588" s="42"/>
      <c r="C588" s="43"/>
      <c r="D588" s="222" t="s">
        <v>138</v>
      </c>
      <c r="E588" s="43"/>
      <c r="F588" s="223" t="s">
        <v>979</v>
      </c>
      <c r="G588" s="43"/>
      <c r="H588" s="43"/>
      <c r="I588" s="224"/>
      <c r="J588" s="43"/>
      <c r="K588" s="43"/>
      <c r="L588" s="47"/>
      <c r="M588" s="225"/>
      <c r="N588" s="226"/>
      <c r="O588" s="87"/>
      <c r="P588" s="87"/>
      <c r="Q588" s="87"/>
      <c r="R588" s="87"/>
      <c r="S588" s="87"/>
      <c r="T588" s="88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T588" s="19" t="s">
        <v>138</v>
      </c>
      <c r="AU588" s="19" t="s">
        <v>90</v>
      </c>
    </row>
    <row r="589" spans="1:47" s="2" customFormat="1" ht="12">
      <c r="A589" s="41"/>
      <c r="B589" s="42"/>
      <c r="C589" s="43"/>
      <c r="D589" s="227" t="s">
        <v>140</v>
      </c>
      <c r="E589" s="43"/>
      <c r="F589" s="228" t="s">
        <v>980</v>
      </c>
      <c r="G589" s="43"/>
      <c r="H589" s="43"/>
      <c r="I589" s="224"/>
      <c r="J589" s="43"/>
      <c r="K589" s="43"/>
      <c r="L589" s="47"/>
      <c r="M589" s="225"/>
      <c r="N589" s="226"/>
      <c r="O589" s="87"/>
      <c r="P589" s="87"/>
      <c r="Q589" s="87"/>
      <c r="R589" s="87"/>
      <c r="S589" s="87"/>
      <c r="T589" s="88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T589" s="19" t="s">
        <v>140</v>
      </c>
      <c r="AU589" s="19" t="s">
        <v>90</v>
      </c>
    </row>
    <row r="590" spans="1:65" s="2" customFormat="1" ht="24.15" customHeight="1">
      <c r="A590" s="41"/>
      <c r="B590" s="42"/>
      <c r="C590" s="209" t="s">
        <v>981</v>
      </c>
      <c r="D590" s="209" t="s">
        <v>131</v>
      </c>
      <c r="E590" s="210" t="s">
        <v>982</v>
      </c>
      <c r="F590" s="211" t="s">
        <v>983</v>
      </c>
      <c r="G590" s="212" t="s">
        <v>149</v>
      </c>
      <c r="H590" s="213">
        <v>21.6</v>
      </c>
      <c r="I590" s="214"/>
      <c r="J590" s="215">
        <f>ROUND(I590*H590,2)</f>
        <v>0</v>
      </c>
      <c r="K590" s="211" t="s">
        <v>135</v>
      </c>
      <c r="L590" s="47"/>
      <c r="M590" s="216" t="s">
        <v>79</v>
      </c>
      <c r="N590" s="217" t="s">
        <v>51</v>
      </c>
      <c r="O590" s="87"/>
      <c r="P590" s="218">
        <f>O590*H590</f>
        <v>0</v>
      </c>
      <c r="Q590" s="218">
        <v>0.101</v>
      </c>
      <c r="R590" s="218">
        <f>Q590*H590</f>
        <v>2.1816000000000004</v>
      </c>
      <c r="S590" s="218">
        <v>0</v>
      </c>
      <c r="T590" s="219">
        <f>S590*H590</f>
        <v>0</v>
      </c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R590" s="220" t="s">
        <v>275</v>
      </c>
      <c r="AT590" s="220" t="s">
        <v>131</v>
      </c>
      <c r="AU590" s="220" t="s">
        <v>90</v>
      </c>
      <c r="AY590" s="19" t="s">
        <v>129</v>
      </c>
      <c r="BE590" s="221">
        <f>IF(N590="základní",J590,0)</f>
        <v>0</v>
      </c>
      <c r="BF590" s="221">
        <f>IF(N590="snížená",J590,0)</f>
        <v>0</v>
      </c>
      <c r="BG590" s="221">
        <f>IF(N590="zákl. přenesená",J590,0)</f>
        <v>0</v>
      </c>
      <c r="BH590" s="221">
        <f>IF(N590="sníž. přenesená",J590,0)</f>
        <v>0</v>
      </c>
      <c r="BI590" s="221">
        <f>IF(N590="nulová",J590,0)</f>
        <v>0</v>
      </c>
      <c r="BJ590" s="19" t="s">
        <v>88</v>
      </c>
      <c r="BK590" s="221">
        <f>ROUND(I590*H590,2)</f>
        <v>0</v>
      </c>
      <c r="BL590" s="19" t="s">
        <v>275</v>
      </c>
      <c r="BM590" s="220" t="s">
        <v>984</v>
      </c>
    </row>
    <row r="591" spans="1:47" s="2" customFormat="1" ht="12">
      <c r="A591" s="41"/>
      <c r="B591" s="42"/>
      <c r="C591" s="43"/>
      <c r="D591" s="222" t="s">
        <v>138</v>
      </c>
      <c r="E591" s="43"/>
      <c r="F591" s="223" t="s">
        <v>985</v>
      </c>
      <c r="G591" s="43"/>
      <c r="H591" s="43"/>
      <c r="I591" s="224"/>
      <c r="J591" s="43"/>
      <c r="K591" s="43"/>
      <c r="L591" s="47"/>
      <c r="M591" s="225"/>
      <c r="N591" s="226"/>
      <c r="O591" s="87"/>
      <c r="P591" s="87"/>
      <c r="Q591" s="87"/>
      <c r="R591" s="87"/>
      <c r="S591" s="87"/>
      <c r="T591" s="88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T591" s="19" t="s">
        <v>138</v>
      </c>
      <c r="AU591" s="19" t="s">
        <v>90</v>
      </c>
    </row>
    <row r="592" spans="1:47" s="2" customFormat="1" ht="12">
      <c r="A592" s="41"/>
      <c r="B592" s="42"/>
      <c r="C592" s="43"/>
      <c r="D592" s="227" t="s">
        <v>140</v>
      </c>
      <c r="E592" s="43"/>
      <c r="F592" s="228" t="s">
        <v>980</v>
      </c>
      <c r="G592" s="43"/>
      <c r="H592" s="43"/>
      <c r="I592" s="224"/>
      <c r="J592" s="43"/>
      <c r="K592" s="43"/>
      <c r="L592" s="47"/>
      <c r="M592" s="225"/>
      <c r="N592" s="226"/>
      <c r="O592" s="87"/>
      <c r="P592" s="87"/>
      <c r="Q592" s="87"/>
      <c r="R592" s="87"/>
      <c r="S592" s="87"/>
      <c r="T592" s="88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T592" s="19" t="s">
        <v>140</v>
      </c>
      <c r="AU592" s="19" t="s">
        <v>90</v>
      </c>
    </row>
    <row r="593" spans="1:65" s="2" customFormat="1" ht="16.5" customHeight="1">
      <c r="A593" s="41"/>
      <c r="B593" s="42"/>
      <c r="C593" s="251" t="s">
        <v>986</v>
      </c>
      <c r="D593" s="251" t="s">
        <v>239</v>
      </c>
      <c r="E593" s="252" t="s">
        <v>987</v>
      </c>
      <c r="F593" s="253" t="s">
        <v>988</v>
      </c>
      <c r="G593" s="254" t="s">
        <v>149</v>
      </c>
      <c r="H593" s="255">
        <v>10.8</v>
      </c>
      <c r="I593" s="256"/>
      <c r="J593" s="257">
        <f>ROUND(I593*H593,2)</f>
        <v>0</v>
      </c>
      <c r="K593" s="253" t="s">
        <v>79</v>
      </c>
      <c r="L593" s="258"/>
      <c r="M593" s="259" t="s">
        <v>79</v>
      </c>
      <c r="N593" s="260" t="s">
        <v>51</v>
      </c>
      <c r="O593" s="87"/>
      <c r="P593" s="218">
        <f>O593*H593</f>
        <v>0</v>
      </c>
      <c r="Q593" s="218">
        <v>0</v>
      </c>
      <c r="R593" s="218">
        <f>Q593*H593</f>
        <v>0</v>
      </c>
      <c r="S593" s="218">
        <v>0</v>
      </c>
      <c r="T593" s="219">
        <f>S593*H593</f>
        <v>0</v>
      </c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R593" s="220" t="s">
        <v>476</v>
      </c>
      <c r="AT593" s="220" t="s">
        <v>239</v>
      </c>
      <c r="AU593" s="220" t="s">
        <v>90</v>
      </c>
      <c r="AY593" s="19" t="s">
        <v>129</v>
      </c>
      <c r="BE593" s="221">
        <f>IF(N593="základní",J593,0)</f>
        <v>0</v>
      </c>
      <c r="BF593" s="221">
        <f>IF(N593="snížená",J593,0)</f>
        <v>0</v>
      </c>
      <c r="BG593" s="221">
        <f>IF(N593="zákl. přenesená",J593,0)</f>
        <v>0</v>
      </c>
      <c r="BH593" s="221">
        <f>IF(N593="sníž. přenesená",J593,0)</f>
        <v>0</v>
      </c>
      <c r="BI593" s="221">
        <f>IF(N593="nulová",J593,0)</f>
        <v>0</v>
      </c>
      <c r="BJ593" s="19" t="s">
        <v>88</v>
      </c>
      <c r="BK593" s="221">
        <f>ROUND(I593*H593,2)</f>
        <v>0</v>
      </c>
      <c r="BL593" s="19" t="s">
        <v>275</v>
      </c>
      <c r="BM593" s="220" t="s">
        <v>989</v>
      </c>
    </row>
    <row r="594" spans="1:47" s="2" customFormat="1" ht="12">
      <c r="A594" s="41"/>
      <c r="B594" s="42"/>
      <c r="C594" s="43"/>
      <c r="D594" s="227" t="s">
        <v>140</v>
      </c>
      <c r="E594" s="43"/>
      <c r="F594" s="228" t="s">
        <v>990</v>
      </c>
      <c r="G594" s="43"/>
      <c r="H594" s="43"/>
      <c r="I594" s="224"/>
      <c r="J594" s="43"/>
      <c r="K594" s="43"/>
      <c r="L594" s="47"/>
      <c r="M594" s="225"/>
      <c r="N594" s="226"/>
      <c r="O594" s="87"/>
      <c r="P594" s="87"/>
      <c r="Q594" s="87"/>
      <c r="R594" s="87"/>
      <c r="S594" s="87"/>
      <c r="T594" s="88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T594" s="19" t="s">
        <v>140</v>
      </c>
      <c r="AU594" s="19" t="s">
        <v>90</v>
      </c>
    </row>
    <row r="595" spans="1:51" s="13" customFormat="1" ht="12">
      <c r="A595" s="13"/>
      <c r="B595" s="229"/>
      <c r="C595" s="230"/>
      <c r="D595" s="227" t="s">
        <v>160</v>
      </c>
      <c r="E595" s="231" t="s">
        <v>79</v>
      </c>
      <c r="F595" s="232" t="s">
        <v>991</v>
      </c>
      <c r="G595" s="230"/>
      <c r="H595" s="233">
        <v>10.8</v>
      </c>
      <c r="I595" s="234"/>
      <c r="J595" s="230"/>
      <c r="K595" s="230"/>
      <c r="L595" s="235"/>
      <c r="M595" s="236"/>
      <c r="N595" s="237"/>
      <c r="O595" s="237"/>
      <c r="P595" s="237"/>
      <c r="Q595" s="237"/>
      <c r="R595" s="237"/>
      <c r="S595" s="237"/>
      <c r="T595" s="238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39" t="s">
        <v>160</v>
      </c>
      <c r="AU595" s="239" t="s">
        <v>90</v>
      </c>
      <c r="AV595" s="13" t="s">
        <v>90</v>
      </c>
      <c r="AW595" s="13" t="s">
        <v>42</v>
      </c>
      <c r="AX595" s="13" t="s">
        <v>88</v>
      </c>
      <c r="AY595" s="239" t="s">
        <v>129</v>
      </c>
    </row>
    <row r="596" spans="1:65" s="2" customFormat="1" ht="24.15" customHeight="1">
      <c r="A596" s="41"/>
      <c r="B596" s="42"/>
      <c r="C596" s="209" t="s">
        <v>992</v>
      </c>
      <c r="D596" s="209" t="s">
        <v>131</v>
      </c>
      <c r="E596" s="210" t="s">
        <v>993</v>
      </c>
      <c r="F596" s="211" t="s">
        <v>994</v>
      </c>
      <c r="G596" s="212" t="s">
        <v>149</v>
      </c>
      <c r="H596" s="213">
        <v>177.6</v>
      </c>
      <c r="I596" s="214"/>
      <c r="J596" s="215">
        <f>ROUND(I596*H596,2)</f>
        <v>0</v>
      </c>
      <c r="K596" s="211" t="s">
        <v>135</v>
      </c>
      <c r="L596" s="47"/>
      <c r="M596" s="216" t="s">
        <v>79</v>
      </c>
      <c r="N596" s="217" t="s">
        <v>51</v>
      </c>
      <c r="O596" s="87"/>
      <c r="P596" s="218">
        <f>O596*H596</f>
        <v>0</v>
      </c>
      <c r="Q596" s="218">
        <v>0</v>
      </c>
      <c r="R596" s="218">
        <f>Q596*H596</f>
        <v>0</v>
      </c>
      <c r="S596" s="218">
        <v>0.29</v>
      </c>
      <c r="T596" s="219">
        <f>S596*H596</f>
        <v>51.504</v>
      </c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R596" s="220" t="s">
        <v>275</v>
      </c>
      <c r="AT596" s="220" t="s">
        <v>131</v>
      </c>
      <c r="AU596" s="220" t="s">
        <v>90</v>
      </c>
      <c r="AY596" s="19" t="s">
        <v>129</v>
      </c>
      <c r="BE596" s="221">
        <f>IF(N596="základní",J596,0)</f>
        <v>0</v>
      </c>
      <c r="BF596" s="221">
        <f>IF(N596="snížená",J596,0)</f>
        <v>0</v>
      </c>
      <c r="BG596" s="221">
        <f>IF(N596="zákl. přenesená",J596,0)</f>
        <v>0</v>
      </c>
      <c r="BH596" s="221">
        <f>IF(N596="sníž. přenesená",J596,0)</f>
        <v>0</v>
      </c>
      <c r="BI596" s="221">
        <f>IF(N596="nulová",J596,0)</f>
        <v>0</v>
      </c>
      <c r="BJ596" s="19" t="s">
        <v>88</v>
      </c>
      <c r="BK596" s="221">
        <f>ROUND(I596*H596,2)</f>
        <v>0</v>
      </c>
      <c r="BL596" s="19" t="s">
        <v>275</v>
      </c>
      <c r="BM596" s="220" t="s">
        <v>995</v>
      </c>
    </row>
    <row r="597" spans="1:47" s="2" customFormat="1" ht="12">
      <c r="A597" s="41"/>
      <c r="B597" s="42"/>
      <c r="C597" s="43"/>
      <c r="D597" s="222" t="s">
        <v>138</v>
      </c>
      <c r="E597" s="43"/>
      <c r="F597" s="223" t="s">
        <v>996</v>
      </c>
      <c r="G597" s="43"/>
      <c r="H597" s="43"/>
      <c r="I597" s="224"/>
      <c r="J597" s="43"/>
      <c r="K597" s="43"/>
      <c r="L597" s="47"/>
      <c r="M597" s="225"/>
      <c r="N597" s="226"/>
      <c r="O597" s="87"/>
      <c r="P597" s="87"/>
      <c r="Q597" s="87"/>
      <c r="R597" s="87"/>
      <c r="S597" s="87"/>
      <c r="T597" s="88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T597" s="19" t="s">
        <v>138</v>
      </c>
      <c r="AU597" s="19" t="s">
        <v>90</v>
      </c>
    </row>
    <row r="598" spans="1:47" s="2" customFormat="1" ht="12">
      <c r="A598" s="41"/>
      <c r="B598" s="42"/>
      <c r="C598" s="43"/>
      <c r="D598" s="227" t="s">
        <v>140</v>
      </c>
      <c r="E598" s="43"/>
      <c r="F598" s="228" t="s">
        <v>997</v>
      </c>
      <c r="G598" s="43"/>
      <c r="H598" s="43"/>
      <c r="I598" s="224"/>
      <c r="J598" s="43"/>
      <c r="K598" s="43"/>
      <c r="L598" s="47"/>
      <c r="M598" s="225"/>
      <c r="N598" s="226"/>
      <c r="O598" s="87"/>
      <c r="P598" s="87"/>
      <c r="Q598" s="87"/>
      <c r="R598" s="87"/>
      <c r="S598" s="87"/>
      <c r="T598" s="88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T598" s="19" t="s">
        <v>140</v>
      </c>
      <c r="AU598" s="19" t="s">
        <v>90</v>
      </c>
    </row>
    <row r="599" spans="1:51" s="13" customFormat="1" ht="12">
      <c r="A599" s="13"/>
      <c r="B599" s="229"/>
      <c r="C599" s="230"/>
      <c r="D599" s="227" t="s">
        <v>160</v>
      </c>
      <c r="E599" s="231" t="s">
        <v>79</v>
      </c>
      <c r="F599" s="232" t="s">
        <v>998</v>
      </c>
      <c r="G599" s="230"/>
      <c r="H599" s="233">
        <v>132.1</v>
      </c>
      <c r="I599" s="234"/>
      <c r="J599" s="230"/>
      <c r="K599" s="230"/>
      <c r="L599" s="235"/>
      <c r="M599" s="236"/>
      <c r="N599" s="237"/>
      <c r="O599" s="237"/>
      <c r="P599" s="237"/>
      <c r="Q599" s="237"/>
      <c r="R599" s="237"/>
      <c r="S599" s="237"/>
      <c r="T599" s="238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39" t="s">
        <v>160</v>
      </c>
      <c r="AU599" s="239" t="s">
        <v>90</v>
      </c>
      <c r="AV599" s="13" t="s">
        <v>90</v>
      </c>
      <c r="AW599" s="13" t="s">
        <v>42</v>
      </c>
      <c r="AX599" s="13" t="s">
        <v>81</v>
      </c>
      <c r="AY599" s="239" t="s">
        <v>129</v>
      </c>
    </row>
    <row r="600" spans="1:51" s="13" customFormat="1" ht="12">
      <c r="A600" s="13"/>
      <c r="B600" s="229"/>
      <c r="C600" s="230"/>
      <c r="D600" s="227" t="s">
        <v>160</v>
      </c>
      <c r="E600" s="231" t="s">
        <v>79</v>
      </c>
      <c r="F600" s="232" t="s">
        <v>999</v>
      </c>
      <c r="G600" s="230"/>
      <c r="H600" s="233">
        <v>39.2</v>
      </c>
      <c r="I600" s="234"/>
      <c r="J600" s="230"/>
      <c r="K600" s="230"/>
      <c r="L600" s="235"/>
      <c r="M600" s="236"/>
      <c r="N600" s="237"/>
      <c r="O600" s="237"/>
      <c r="P600" s="237"/>
      <c r="Q600" s="237"/>
      <c r="R600" s="237"/>
      <c r="S600" s="237"/>
      <c r="T600" s="238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39" t="s">
        <v>160</v>
      </c>
      <c r="AU600" s="239" t="s">
        <v>90</v>
      </c>
      <c r="AV600" s="13" t="s">
        <v>90</v>
      </c>
      <c r="AW600" s="13" t="s">
        <v>42</v>
      </c>
      <c r="AX600" s="13" t="s">
        <v>81</v>
      </c>
      <c r="AY600" s="239" t="s">
        <v>129</v>
      </c>
    </row>
    <row r="601" spans="1:51" s="13" customFormat="1" ht="12">
      <c r="A601" s="13"/>
      <c r="B601" s="229"/>
      <c r="C601" s="230"/>
      <c r="D601" s="227" t="s">
        <v>160</v>
      </c>
      <c r="E601" s="231" t="s">
        <v>79</v>
      </c>
      <c r="F601" s="232" t="s">
        <v>1000</v>
      </c>
      <c r="G601" s="230"/>
      <c r="H601" s="233">
        <v>6.3</v>
      </c>
      <c r="I601" s="234"/>
      <c r="J601" s="230"/>
      <c r="K601" s="230"/>
      <c r="L601" s="235"/>
      <c r="M601" s="236"/>
      <c r="N601" s="237"/>
      <c r="O601" s="237"/>
      <c r="P601" s="237"/>
      <c r="Q601" s="237"/>
      <c r="R601" s="237"/>
      <c r="S601" s="237"/>
      <c r="T601" s="238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39" t="s">
        <v>160</v>
      </c>
      <c r="AU601" s="239" t="s">
        <v>90</v>
      </c>
      <c r="AV601" s="13" t="s">
        <v>90</v>
      </c>
      <c r="AW601" s="13" t="s">
        <v>42</v>
      </c>
      <c r="AX601" s="13" t="s">
        <v>81</v>
      </c>
      <c r="AY601" s="239" t="s">
        <v>129</v>
      </c>
    </row>
    <row r="602" spans="1:51" s="14" customFormat="1" ht="12">
      <c r="A602" s="14"/>
      <c r="B602" s="240"/>
      <c r="C602" s="241"/>
      <c r="D602" s="227" t="s">
        <v>160</v>
      </c>
      <c r="E602" s="242" t="s">
        <v>79</v>
      </c>
      <c r="F602" s="243" t="s">
        <v>214</v>
      </c>
      <c r="G602" s="241"/>
      <c r="H602" s="244">
        <v>177.60000000000002</v>
      </c>
      <c r="I602" s="245"/>
      <c r="J602" s="241"/>
      <c r="K602" s="241"/>
      <c r="L602" s="246"/>
      <c r="M602" s="247"/>
      <c r="N602" s="248"/>
      <c r="O602" s="248"/>
      <c r="P602" s="248"/>
      <c r="Q602" s="248"/>
      <c r="R602" s="248"/>
      <c r="S602" s="248"/>
      <c r="T602" s="249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50" t="s">
        <v>160</v>
      </c>
      <c r="AU602" s="250" t="s">
        <v>90</v>
      </c>
      <c r="AV602" s="14" t="s">
        <v>136</v>
      </c>
      <c r="AW602" s="14" t="s">
        <v>42</v>
      </c>
      <c r="AX602" s="14" t="s">
        <v>88</v>
      </c>
      <c r="AY602" s="250" t="s">
        <v>129</v>
      </c>
    </row>
    <row r="603" spans="1:65" s="2" customFormat="1" ht="24.15" customHeight="1">
      <c r="A603" s="41"/>
      <c r="B603" s="42"/>
      <c r="C603" s="209" t="s">
        <v>1001</v>
      </c>
      <c r="D603" s="209" t="s">
        <v>131</v>
      </c>
      <c r="E603" s="210" t="s">
        <v>1002</v>
      </c>
      <c r="F603" s="211" t="s">
        <v>1003</v>
      </c>
      <c r="G603" s="212" t="s">
        <v>149</v>
      </c>
      <c r="H603" s="213">
        <v>177.6</v>
      </c>
      <c r="I603" s="214"/>
      <c r="J603" s="215">
        <f>ROUND(I603*H603,2)</f>
        <v>0</v>
      </c>
      <c r="K603" s="211" t="s">
        <v>135</v>
      </c>
      <c r="L603" s="47"/>
      <c r="M603" s="216" t="s">
        <v>79</v>
      </c>
      <c r="N603" s="217" t="s">
        <v>51</v>
      </c>
      <c r="O603" s="87"/>
      <c r="P603" s="218">
        <f>O603*H603</f>
        <v>0</v>
      </c>
      <c r="Q603" s="218">
        <v>0.30361</v>
      </c>
      <c r="R603" s="218">
        <f>Q603*H603</f>
        <v>53.921136</v>
      </c>
      <c r="S603" s="218">
        <v>0</v>
      </c>
      <c r="T603" s="219">
        <f>S603*H603</f>
        <v>0</v>
      </c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R603" s="220" t="s">
        <v>275</v>
      </c>
      <c r="AT603" s="220" t="s">
        <v>131</v>
      </c>
      <c r="AU603" s="220" t="s">
        <v>90</v>
      </c>
      <c r="AY603" s="19" t="s">
        <v>129</v>
      </c>
      <c r="BE603" s="221">
        <f>IF(N603="základní",J603,0)</f>
        <v>0</v>
      </c>
      <c r="BF603" s="221">
        <f>IF(N603="snížená",J603,0)</f>
        <v>0</v>
      </c>
      <c r="BG603" s="221">
        <f>IF(N603="zákl. přenesená",J603,0)</f>
        <v>0</v>
      </c>
      <c r="BH603" s="221">
        <f>IF(N603="sníž. přenesená",J603,0)</f>
        <v>0</v>
      </c>
      <c r="BI603" s="221">
        <f>IF(N603="nulová",J603,0)</f>
        <v>0</v>
      </c>
      <c r="BJ603" s="19" t="s">
        <v>88</v>
      </c>
      <c r="BK603" s="221">
        <f>ROUND(I603*H603,2)</f>
        <v>0</v>
      </c>
      <c r="BL603" s="19" t="s">
        <v>275</v>
      </c>
      <c r="BM603" s="220" t="s">
        <v>1004</v>
      </c>
    </row>
    <row r="604" spans="1:47" s="2" customFormat="1" ht="12">
      <c r="A604" s="41"/>
      <c r="B604" s="42"/>
      <c r="C604" s="43"/>
      <c r="D604" s="222" t="s">
        <v>138</v>
      </c>
      <c r="E604" s="43"/>
      <c r="F604" s="223" t="s">
        <v>1005</v>
      </c>
      <c r="G604" s="43"/>
      <c r="H604" s="43"/>
      <c r="I604" s="224"/>
      <c r="J604" s="43"/>
      <c r="K604" s="43"/>
      <c r="L604" s="47"/>
      <c r="M604" s="225"/>
      <c r="N604" s="226"/>
      <c r="O604" s="87"/>
      <c r="P604" s="87"/>
      <c r="Q604" s="87"/>
      <c r="R604" s="87"/>
      <c r="S604" s="87"/>
      <c r="T604" s="88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T604" s="19" t="s">
        <v>138</v>
      </c>
      <c r="AU604" s="19" t="s">
        <v>90</v>
      </c>
    </row>
    <row r="605" spans="1:47" s="2" customFormat="1" ht="12">
      <c r="A605" s="41"/>
      <c r="B605" s="42"/>
      <c r="C605" s="43"/>
      <c r="D605" s="227" t="s">
        <v>140</v>
      </c>
      <c r="E605" s="43"/>
      <c r="F605" s="228" t="s">
        <v>1006</v>
      </c>
      <c r="G605" s="43"/>
      <c r="H605" s="43"/>
      <c r="I605" s="224"/>
      <c r="J605" s="43"/>
      <c r="K605" s="43"/>
      <c r="L605" s="47"/>
      <c r="M605" s="225"/>
      <c r="N605" s="226"/>
      <c r="O605" s="87"/>
      <c r="P605" s="87"/>
      <c r="Q605" s="87"/>
      <c r="R605" s="87"/>
      <c r="S605" s="87"/>
      <c r="T605" s="88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T605" s="19" t="s">
        <v>140</v>
      </c>
      <c r="AU605" s="19" t="s">
        <v>90</v>
      </c>
    </row>
    <row r="606" spans="1:65" s="2" customFormat="1" ht="16.5" customHeight="1">
      <c r="A606" s="41"/>
      <c r="B606" s="42"/>
      <c r="C606" s="209" t="s">
        <v>1007</v>
      </c>
      <c r="D606" s="209" t="s">
        <v>131</v>
      </c>
      <c r="E606" s="210" t="s">
        <v>1008</v>
      </c>
      <c r="F606" s="211" t="s">
        <v>1009</v>
      </c>
      <c r="G606" s="212" t="s">
        <v>190</v>
      </c>
      <c r="H606" s="213">
        <v>426</v>
      </c>
      <c r="I606" s="214"/>
      <c r="J606" s="215">
        <f>ROUND(I606*H606,2)</f>
        <v>0</v>
      </c>
      <c r="K606" s="211" t="s">
        <v>135</v>
      </c>
      <c r="L606" s="47"/>
      <c r="M606" s="216" t="s">
        <v>79</v>
      </c>
      <c r="N606" s="217" t="s">
        <v>51</v>
      </c>
      <c r="O606" s="87"/>
      <c r="P606" s="218">
        <f>O606*H606</f>
        <v>0</v>
      </c>
      <c r="Q606" s="218">
        <v>0</v>
      </c>
      <c r="R606" s="218">
        <f>Q606*H606</f>
        <v>0</v>
      </c>
      <c r="S606" s="218">
        <v>0</v>
      </c>
      <c r="T606" s="219">
        <f>S606*H606</f>
        <v>0</v>
      </c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R606" s="220" t="s">
        <v>275</v>
      </c>
      <c r="AT606" s="220" t="s">
        <v>131</v>
      </c>
      <c r="AU606" s="220" t="s">
        <v>90</v>
      </c>
      <c r="AY606" s="19" t="s">
        <v>129</v>
      </c>
      <c r="BE606" s="221">
        <f>IF(N606="základní",J606,0)</f>
        <v>0</v>
      </c>
      <c r="BF606" s="221">
        <f>IF(N606="snížená",J606,0)</f>
        <v>0</v>
      </c>
      <c r="BG606" s="221">
        <f>IF(N606="zákl. přenesená",J606,0)</f>
        <v>0</v>
      </c>
      <c r="BH606" s="221">
        <f>IF(N606="sníž. přenesená",J606,0)</f>
        <v>0</v>
      </c>
      <c r="BI606" s="221">
        <f>IF(N606="nulová",J606,0)</f>
        <v>0</v>
      </c>
      <c r="BJ606" s="19" t="s">
        <v>88</v>
      </c>
      <c r="BK606" s="221">
        <f>ROUND(I606*H606,2)</f>
        <v>0</v>
      </c>
      <c r="BL606" s="19" t="s">
        <v>275</v>
      </c>
      <c r="BM606" s="220" t="s">
        <v>1010</v>
      </c>
    </row>
    <row r="607" spans="1:47" s="2" customFormat="1" ht="12">
      <c r="A607" s="41"/>
      <c r="B607" s="42"/>
      <c r="C607" s="43"/>
      <c r="D607" s="222" t="s">
        <v>138</v>
      </c>
      <c r="E607" s="43"/>
      <c r="F607" s="223" t="s">
        <v>1011</v>
      </c>
      <c r="G607" s="43"/>
      <c r="H607" s="43"/>
      <c r="I607" s="224"/>
      <c r="J607" s="43"/>
      <c r="K607" s="43"/>
      <c r="L607" s="47"/>
      <c r="M607" s="225"/>
      <c r="N607" s="226"/>
      <c r="O607" s="87"/>
      <c r="P607" s="87"/>
      <c r="Q607" s="87"/>
      <c r="R607" s="87"/>
      <c r="S607" s="87"/>
      <c r="T607" s="88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T607" s="19" t="s">
        <v>138</v>
      </c>
      <c r="AU607" s="19" t="s">
        <v>90</v>
      </c>
    </row>
    <row r="608" spans="1:47" s="2" customFormat="1" ht="12">
      <c r="A608" s="41"/>
      <c r="B608" s="42"/>
      <c r="C608" s="43"/>
      <c r="D608" s="227" t="s">
        <v>140</v>
      </c>
      <c r="E608" s="43"/>
      <c r="F608" s="228" t="s">
        <v>1012</v>
      </c>
      <c r="G608" s="43"/>
      <c r="H608" s="43"/>
      <c r="I608" s="224"/>
      <c r="J608" s="43"/>
      <c r="K608" s="43"/>
      <c r="L608" s="47"/>
      <c r="M608" s="225"/>
      <c r="N608" s="226"/>
      <c r="O608" s="87"/>
      <c r="P608" s="87"/>
      <c r="Q608" s="87"/>
      <c r="R608" s="87"/>
      <c r="S608" s="87"/>
      <c r="T608" s="88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T608" s="19" t="s">
        <v>140</v>
      </c>
      <c r="AU608" s="19" t="s">
        <v>90</v>
      </c>
    </row>
    <row r="609" spans="1:51" s="13" customFormat="1" ht="12">
      <c r="A609" s="13"/>
      <c r="B609" s="229"/>
      <c r="C609" s="230"/>
      <c r="D609" s="227" t="s">
        <v>160</v>
      </c>
      <c r="E609" s="231" t="s">
        <v>79</v>
      </c>
      <c r="F609" s="232" t="s">
        <v>1013</v>
      </c>
      <c r="G609" s="230"/>
      <c r="H609" s="233">
        <v>426</v>
      </c>
      <c r="I609" s="234"/>
      <c r="J609" s="230"/>
      <c r="K609" s="230"/>
      <c r="L609" s="235"/>
      <c r="M609" s="236"/>
      <c r="N609" s="237"/>
      <c r="O609" s="237"/>
      <c r="P609" s="237"/>
      <c r="Q609" s="237"/>
      <c r="R609" s="237"/>
      <c r="S609" s="237"/>
      <c r="T609" s="238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39" t="s">
        <v>160</v>
      </c>
      <c r="AU609" s="239" t="s">
        <v>90</v>
      </c>
      <c r="AV609" s="13" t="s">
        <v>90</v>
      </c>
      <c r="AW609" s="13" t="s">
        <v>42</v>
      </c>
      <c r="AX609" s="13" t="s">
        <v>88</v>
      </c>
      <c r="AY609" s="239" t="s">
        <v>129</v>
      </c>
    </row>
    <row r="610" spans="1:65" s="2" customFormat="1" ht="24.15" customHeight="1">
      <c r="A610" s="41"/>
      <c r="B610" s="42"/>
      <c r="C610" s="209" t="s">
        <v>1014</v>
      </c>
      <c r="D610" s="209" t="s">
        <v>131</v>
      </c>
      <c r="E610" s="210" t="s">
        <v>1015</v>
      </c>
      <c r="F610" s="211" t="s">
        <v>1016</v>
      </c>
      <c r="G610" s="212" t="s">
        <v>149</v>
      </c>
      <c r="H610" s="213">
        <v>214</v>
      </c>
      <c r="I610" s="214"/>
      <c r="J610" s="215">
        <f>ROUND(I610*H610,2)</f>
        <v>0</v>
      </c>
      <c r="K610" s="211" t="s">
        <v>135</v>
      </c>
      <c r="L610" s="47"/>
      <c r="M610" s="216" t="s">
        <v>79</v>
      </c>
      <c r="N610" s="217" t="s">
        <v>51</v>
      </c>
      <c r="O610" s="87"/>
      <c r="P610" s="218">
        <f>O610*H610</f>
        <v>0</v>
      </c>
      <c r="Q610" s="218">
        <v>0</v>
      </c>
      <c r="R610" s="218">
        <f>Q610*H610</f>
        <v>0</v>
      </c>
      <c r="S610" s="218">
        <v>0.12</v>
      </c>
      <c r="T610" s="219">
        <f>S610*H610</f>
        <v>25.68</v>
      </c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R610" s="220" t="s">
        <v>275</v>
      </c>
      <c r="AT610" s="220" t="s">
        <v>131</v>
      </c>
      <c r="AU610" s="220" t="s">
        <v>90</v>
      </c>
      <c r="AY610" s="19" t="s">
        <v>129</v>
      </c>
      <c r="BE610" s="221">
        <f>IF(N610="základní",J610,0)</f>
        <v>0</v>
      </c>
      <c r="BF610" s="221">
        <f>IF(N610="snížená",J610,0)</f>
        <v>0</v>
      </c>
      <c r="BG610" s="221">
        <f>IF(N610="zákl. přenesená",J610,0)</f>
        <v>0</v>
      </c>
      <c r="BH610" s="221">
        <f>IF(N610="sníž. přenesená",J610,0)</f>
        <v>0</v>
      </c>
      <c r="BI610" s="221">
        <f>IF(N610="nulová",J610,0)</f>
        <v>0</v>
      </c>
      <c r="BJ610" s="19" t="s">
        <v>88</v>
      </c>
      <c r="BK610" s="221">
        <f>ROUND(I610*H610,2)</f>
        <v>0</v>
      </c>
      <c r="BL610" s="19" t="s">
        <v>275</v>
      </c>
      <c r="BM610" s="220" t="s">
        <v>1017</v>
      </c>
    </row>
    <row r="611" spans="1:47" s="2" customFormat="1" ht="12">
      <c r="A611" s="41"/>
      <c r="B611" s="42"/>
      <c r="C611" s="43"/>
      <c r="D611" s="222" t="s">
        <v>138</v>
      </c>
      <c r="E611" s="43"/>
      <c r="F611" s="223" t="s">
        <v>1018</v>
      </c>
      <c r="G611" s="43"/>
      <c r="H611" s="43"/>
      <c r="I611" s="224"/>
      <c r="J611" s="43"/>
      <c r="K611" s="43"/>
      <c r="L611" s="47"/>
      <c r="M611" s="225"/>
      <c r="N611" s="226"/>
      <c r="O611" s="87"/>
      <c r="P611" s="87"/>
      <c r="Q611" s="87"/>
      <c r="R611" s="87"/>
      <c r="S611" s="87"/>
      <c r="T611" s="88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T611" s="19" t="s">
        <v>138</v>
      </c>
      <c r="AU611" s="19" t="s">
        <v>90</v>
      </c>
    </row>
    <row r="612" spans="1:47" s="2" customFormat="1" ht="12">
      <c r="A612" s="41"/>
      <c r="B612" s="42"/>
      <c r="C612" s="43"/>
      <c r="D612" s="227" t="s">
        <v>140</v>
      </c>
      <c r="E612" s="43"/>
      <c r="F612" s="228" t="s">
        <v>1019</v>
      </c>
      <c r="G612" s="43"/>
      <c r="H612" s="43"/>
      <c r="I612" s="224"/>
      <c r="J612" s="43"/>
      <c r="K612" s="43"/>
      <c r="L612" s="47"/>
      <c r="M612" s="225"/>
      <c r="N612" s="226"/>
      <c r="O612" s="87"/>
      <c r="P612" s="87"/>
      <c r="Q612" s="87"/>
      <c r="R612" s="87"/>
      <c r="S612" s="87"/>
      <c r="T612" s="88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T612" s="19" t="s">
        <v>140</v>
      </c>
      <c r="AU612" s="19" t="s">
        <v>90</v>
      </c>
    </row>
    <row r="613" spans="1:51" s="13" customFormat="1" ht="12">
      <c r="A613" s="13"/>
      <c r="B613" s="229"/>
      <c r="C613" s="230"/>
      <c r="D613" s="227" t="s">
        <v>160</v>
      </c>
      <c r="E613" s="231" t="s">
        <v>79</v>
      </c>
      <c r="F613" s="232" t="s">
        <v>1020</v>
      </c>
      <c r="G613" s="230"/>
      <c r="H613" s="233">
        <v>214</v>
      </c>
      <c r="I613" s="234"/>
      <c r="J613" s="230"/>
      <c r="K613" s="230"/>
      <c r="L613" s="235"/>
      <c r="M613" s="236"/>
      <c r="N613" s="237"/>
      <c r="O613" s="237"/>
      <c r="P613" s="237"/>
      <c r="Q613" s="237"/>
      <c r="R613" s="237"/>
      <c r="S613" s="237"/>
      <c r="T613" s="238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39" t="s">
        <v>160</v>
      </c>
      <c r="AU613" s="239" t="s">
        <v>90</v>
      </c>
      <c r="AV613" s="13" t="s">
        <v>90</v>
      </c>
      <c r="AW613" s="13" t="s">
        <v>42</v>
      </c>
      <c r="AX613" s="13" t="s">
        <v>88</v>
      </c>
      <c r="AY613" s="239" t="s">
        <v>129</v>
      </c>
    </row>
    <row r="614" spans="1:65" s="2" customFormat="1" ht="16.5" customHeight="1">
      <c r="A614" s="41"/>
      <c r="B614" s="42"/>
      <c r="C614" s="209" t="s">
        <v>1021</v>
      </c>
      <c r="D614" s="209" t="s">
        <v>131</v>
      </c>
      <c r="E614" s="210" t="s">
        <v>1022</v>
      </c>
      <c r="F614" s="211" t="s">
        <v>1023</v>
      </c>
      <c r="G614" s="212" t="s">
        <v>190</v>
      </c>
      <c r="H614" s="213">
        <v>426</v>
      </c>
      <c r="I614" s="214"/>
      <c r="J614" s="215">
        <f>ROUND(I614*H614,2)</f>
        <v>0</v>
      </c>
      <c r="K614" s="211" t="s">
        <v>135</v>
      </c>
      <c r="L614" s="47"/>
      <c r="M614" s="216" t="s">
        <v>79</v>
      </c>
      <c r="N614" s="217" t="s">
        <v>51</v>
      </c>
      <c r="O614" s="87"/>
      <c r="P614" s="218">
        <f>O614*H614</f>
        <v>0</v>
      </c>
      <c r="Q614" s="218">
        <v>3E-05</v>
      </c>
      <c r="R614" s="218">
        <f>Q614*H614</f>
        <v>0.01278</v>
      </c>
      <c r="S614" s="218">
        <v>0</v>
      </c>
      <c r="T614" s="219">
        <f>S614*H614</f>
        <v>0</v>
      </c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R614" s="220" t="s">
        <v>275</v>
      </c>
      <c r="AT614" s="220" t="s">
        <v>131</v>
      </c>
      <c r="AU614" s="220" t="s">
        <v>90</v>
      </c>
      <c r="AY614" s="19" t="s">
        <v>129</v>
      </c>
      <c r="BE614" s="221">
        <f>IF(N614="základní",J614,0)</f>
        <v>0</v>
      </c>
      <c r="BF614" s="221">
        <f>IF(N614="snížená",J614,0)</f>
        <v>0</v>
      </c>
      <c r="BG614" s="221">
        <f>IF(N614="zákl. přenesená",J614,0)</f>
        <v>0</v>
      </c>
      <c r="BH614" s="221">
        <f>IF(N614="sníž. přenesená",J614,0)</f>
        <v>0</v>
      </c>
      <c r="BI614" s="221">
        <f>IF(N614="nulová",J614,0)</f>
        <v>0</v>
      </c>
      <c r="BJ614" s="19" t="s">
        <v>88</v>
      </c>
      <c r="BK614" s="221">
        <f>ROUND(I614*H614,2)</f>
        <v>0</v>
      </c>
      <c r="BL614" s="19" t="s">
        <v>275</v>
      </c>
      <c r="BM614" s="220" t="s">
        <v>1024</v>
      </c>
    </row>
    <row r="615" spans="1:47" s="2" customFormat="1" ht="12">
      <c r="A615" s="41"/>
      <c r="B615" s="42"/>
      <c r="C615" s="43"/>
      <c r="D615" s="222" t="s">
        <v>138</v>
      </c>
      <c r="E615" s="43"/>
      <c r="F615" s="223" t="s">
        <v>1025</v>
      </c>
      <c r="G615" s="43"/>
      <c r="H615" s="43"/>
      <c r="I615" s="224"/>
      <c r="J615" s="43"/>
      <c r="K615" s="43"/>
      <c r="L615" s="47"/>
      <c r="M615" s="225"/>
      <c r="N615" s="226"/>
      <c r="O615" s="87"/>
      <c r="P615" s="87"/>
      <c r="Q615" s="87"/>
      <c r="R615" s="87"/>
      <c r="S615" s="87"/>
      <c r="T615" s="88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T615" s="19" t="s">
        <v>138</v>
      </c>
      <c r="AU615" s="19" t="s">
        <v>90</v>
      </c>
    </row>
    <row r="616" spans="1:47" s="2" customFormat="1" ht="12">
      <c r="A616" s="41"/>
      <c r="B616" s="42"/>
      <c r="C616" s="43"/>
      <c r="D616" s="227" t="s">
        <v>140</v>
      </c>
      <c r="E616" s="43"/>
      <c r="F616" s="228" t="s">
        <v>1012</v>
      </c>
      <c r="G616" s="43"/>
      <c r="H616" s="43"/>
      <c r="I616" s="224"/>
      <c r="J616" s="43"/>
      <c r="K616" s="43"/>
      <c r="L616" s="47"/>
      <c r="M616" s="225"/>
      <c r="N616" s="226"/>
      <c r="O616" s="87"/>
      <c r="P616" s="87"/>
      <c r="Q616" s="87"/>
      <c r="R616" s="87"/>
      <c r="S616" s="87"/>
      <c r="T616" s="88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T616" s="19" t="s">
        <v>140</v>
      </c>
      <c r="AU616" s="19" t="s">
        <v>90</v>
      </c>
    </row>
    <row r="617" spans="1:51" s="13" customFormat="1" ht="12">
      <c r="A617" s="13"/>
      <c r="B617" s="229"/>
      <c r="C617" s="230"/>
      <c r="D617" s="227" t="s">
        <v>160</v>
      </c>
      <c r="E617" s="231" t="s">
        <v>79</v>
      </c>
      <c r="F617" s="232" t="s">
        <v>1013</v>
      </c>
      <c r="G617" s="230"/>
      <c r="H617" s="233">
        <v>426</v>
      </c>
      <c r="I617" s="234"/>
      <c r="J617" s="230"/>
      <c r="K617" s="230"/>
      <c r="L617" s="235"/>
      <c r="M617" s="236"/>
      <c r="N617" s="237"/>
      <c r="O617" s="237"/>
      <c r="P617" s="237"/>
      <c r="Q617" s="237"/>
      <c r="R617" s="237"/>
      <c r="S617" s="237"/>
      <c r="T617" s="238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39" t="s">
        <v>160</v>
      </c>
      <c r="AU617" s="239" t="s">
        <v>90</v>
      </c>
      <c r="AV617" s="13" t="s">
        <v>90</v>
      </c>
      <c r="AW617" s="13" t="s">
        <v>42</v>
      </c>
      <c r="AX617" s="13" t="s">
        <v>88</v>
      </c>
      <c r="AY617" s="239" t="s">
        <v>129</v>
      </c>
    </row>
    <row r="618" spans="1:65" s="2" customFormat="1" ht="24.15" customHeight="1">
      <c r="A618" s="41"/>
      <c r="B618" s="42"/>
      <c r="C618" s="209" t="s">
        <v>1026</v>
      </c>
      <c r="D618" s="209" t="s">
        <v>131</v>
      </c>
      <c r="E618" s="210" t="s">
        <v>1027</v>
      </c>
      <c r="F618" s="211" t="s">
        <v>1028</v>
      </c>
      <c r="G618" s="212" t="s">
        <v>149</v>
      </c>
      <c r="H618" s="213">
        <v>84</v>
      </c>
      <c r="I618" s="214"/>
      <c r="J618" s="215">
        <f>ROUND(I618*H618,2)</f>
        <v>0</v>
      </c>
      <c r="K618" s="211" t="s">
        <v>135</v>
      </c>
      <c r="L618" s="47"/>
      <c r="M618" s="216" t="s">
        <v>79</v>
      </c>
      <c r="N618" s="217" t="s">
        <v>51</v>
      </c>
      <c r="O618" s="87"/>
      <c r="P618" s="218">
        <f>O618*H618</f>
        <v>0</v>
      </c>
      <c r="Q618" s="218">
        <v>0</v>
      </c>
      <c r="R618" s="218">
        <f>Q618*H618</f>
        <v>0</v>
      </c>
      <c r="S618" s="218">
        <v>0.325</v>
      </c>
      <c r="T618" s="219">
        <f>S618*H618</f>
        <v>27.3</v>
      </c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R618" s="220" t="s">
        <v>275</v>
      </c>
      <c r="AT618" s="220" t="s">
        <v>131</v>
      </c>
      <c r="AU618" s="220" t="s">
        <v>90</v>
      </c>
      <c r="AY618" s="19" t="s">
        <v>129</v>
      </c>
      <c r="BE618" s="221">
        <f>IF(N618="základní",J618,0)</f>
        <v>0</v>
      </c>
      <c r="BF618" s="221">
        <f>IF(N618="snížená",J618,0)</f>
        <v>0</v>
      </c>
      <c r="BG618" s="221">
        <f>IF(N618="zákl. přenesená",J618,0)</f>
        <v>0</v>
      </c>
      <c r="BH618" s="221">
        <f>IF(N618="sníž. přenesená",J618,0)</f>
        <v>0</v>
      </c>
      <c r="BI618" s="221">
        <f>IF(N618="nulová",J618,0)</f>
        <v>0</v>
      </c>
      <c r="BJ618" s="19" t="s">
        <v>88</v>
      </c>
      <c r="BK618" s="221">
        <f>ROUND(I618*H618,2)</f>
        <v>0</v>
      </c>
      <c r="BL618" s="19" t="s">
        <v>275</v>
      </c>
      <c r="BM618" s="220" t="s">
        <v>1029</v>
      </c>
    </row>
    <row r="619" spans="1:47" s="2" customFormat="1" ht="12">
      <c r="A619" s="41"/>
      <c r="B619" s="42"/>
      <c r="C619" s="43"/>
      <c r="D619" s="222" t="s">
        <v>138</v>
      </c>
      <c r="E619" s="43"/>
      <c r="F619" s="223" t="s">
        <v>1030</v>
      </c>
      <c r="G619" s="43"/>
      <c r="H619" s="43"/>
      <c r="I619" s="224"/>
      <c r="J619" s="43"/>
      <c r="K619" s="43"/>
      <c r="L619" s="47"/>
      <c r="M619" s="225"/>
      <c r="N619" s="226"/>
      <c r="O619" s="87"/>
      <c r="P619" s="87"/>
      <c r="Q619" s="87"/>
      <c r="R619" s="87"/>
      <c r="S619" s="87"/>
      <c r="T619" s="88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T619" s="19" t="s">
        <v>138</v>
      </c>
      <c r="AU619" s="19" t="s">
        <v>90</v>
      </c>
    </row>
    <row r="620" spans="1:47" s="2" customFormat="1" ht="12">
      <c r="A620" s="41"/>
      <c r="B620" s="42"/>
      <c r="C620" s="43"/>
      <c r="D620" s="227" t="s">
        <v>140</v>
      </c>
      <c r="E620" s="43"/>
      <c r="F620" s="228" t="s">
        <v>1031</v>
      </c>
      <c r="G620" s="43"/>
      <c r="H620" s="43"/>
      <c r="I620" s="224"/>
      <c r="J620" s="43"/>
      <c r="K620" s="43"/>
      <c r="L620" s="47"/>
      <c r="M620" s="225"/>
      <c r="N620" s="226"/>
      <c r="O620" s="87"/>
      <c r="P620" s="87"/>
      <c r="Q620" s="87"/>
      <c r="R620" s="87"/>
      <c r="S620" s="87"/>
      <c r="T620" s="88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T620" s="19" t="s">
        <v>140</v>
      </c>
      <c r="AU620" s="19" t="s">
        <v>90</v>
      </c>
    </row>
    <row r="621" spans="1:51" s="13" customFormat="1" ht="12">
      <c r="A621" s="13"/>
      <c r="B621" s="229"/>
      <c r="C621" s="230"/>
      <c r="D621" s="227" t="s">
        <v>160</v>
      </c>
      <c r="E621" s="231" t="s">
        <v>79</v>
      </c>
      <c r="F621" s="232" t="s">
        <v>1032</v>
      </c>
      <c r="G621" s="230"/>
      <c r="H621" s="233">
        <v>84</v>
      </c>
      <c r="I621" s="234"/>
      <c r="J621" s="230"/>
      <c r="K621" s="230"/>
      <c r="L621" s="235"/>
      <c r="M621" s="236"/>
      <c r="N621" s="237"/>
      <c r="O621" s="237"/>
      <c r="P621" s="237"/>
      <c r="Q621" s="237"/>
      <c r="R621" s="237"/>
      <c r="S621" s="237"/>
      <c r="T621" s="238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39" t="s">
        <v>160</v>
      </c>
      <c r="AU621" s="239" t="s">
        <v>90</v>
      </c>
      <c r="AV621" s="13" t="s">
        <v>90</v>
      </c>
      <c r="AW621" s="13" t="s">
        <v>42</v>
      </c>
      <c r="AX621" s="13" t="s">
        <v>88</v>
      </c>
      <c r="AY621" s="239" t="s">
        <v>129</v>
      </c>
    </row>
    <row r="622" spans="1:65" s="2" customFormat="1" ht="24.15" customHeight="1">
      <c r="A622" s="41"/>
      <c r="B622" s="42"/>
      <c r="C622" s="209" t="s">
        <v>543</v>
      </c>
      <c r="D622" s="209" t="s">
        <v>131</v>
      </c>
      <c r="E622" s="210" t="s">
        <v>1033</v>
      </c>
      <c r="F622" s="211" t="s">
        <v>1034</v>
      </c>
      <c r="G622" s="212" t="s">
        <v>149</v>
      </c>
      <c r="H622" s="213">
        <v>84</v>
      </c>
      <c r="I622" s="214"/>
      <c r="J622" s="215">
        <f>ROUND(I622*H622,2)</f>
        <v>0</v>
      </c>
      <c r="K622" s="211" t="s">
        <v>135</v>
      </c>
      <c r="L622" s="47"/>
      <c r="M622" s="216" t="s">
        <v>79</v>
      </c>
      <c r="N622" s="217" t="s">
        <v>51</v>
      </c>
      <c r="O622" s="87"/>
      <c r="P622" s="218">
        <f>O622*H622</f>
        <v>0</v>
      </c>
      <c r="Q622" s="218">
        <v>0.34012</v>
      </c>
      <c r="R622" s="218">
        <f>Q622*H622</f>
        <v>28.570079999999997</v>
      </c>
      <c r="S622" s="218">
        <v>0</v>
      </c>
      <c r="T622" s="219">
        <f>S622*H622</f>
        <v>0</v>
      </c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R622" s="220" t="s">
        <v>275</v>
      </c>
      <c r="AT622" s="220" t="s">
        <v>131</v>
      </c>
      <c r="AU622" s="220" t="s">
        <v>90</v>
      </c>
      <c r="AY622" s="19" t="s">
        <v>129</v>
      </c>
      <c r="BE622" s="221">
        <f>IF(N622="základní",J622,0)</f>
        <v>0</v>
      </c>
      <c r="BF622" s="221">
        <f>IF(N622="snížená",J622,0)</f>
        <v>0</v>
      </c>
      <c r="BG622" s="221">
        <f>IF(N622="zákl. přenesená",J622,0)</f>
        <v>0</v>
      </c>
      <c r="BH622" s="221">
        <f>IF(N622="sníž. přenesená",J622,0)</f>
        <v>0</v>
      </c>
      <c r="BI622" s="221">
        <f>IF(N622="nulová",J622,0)</f>
        <v>0</v>
      </c>
      <c r="BJ622" s="19" t="s">
        <v>88</v>
      </c>
      <c r="BK622" s="221">
        <f>ROUND(I622*H622,2)</f>
        <v>0</v>
      </c>
      <c r="BL622" s="19" t="s">
        <v>275</v>
      </c>
      <c r="BM622" s="220" t="s">
        <v>1035</v>
      </c>
    </row>
    <row r="623" spans="1:47" s="2" customFormat="1" ht="12">
      <c r="A623" s="41"/>
      <c r="B623" s="42"/>
      <c r="C623" s="43"/>
      <c r="D623" s="222" t="s">
        <v>138</v>
      </c>
      <c r="E623" s="43"/>
      <c r="F623" s="223" t="s">
        <v>1036</v>
      </c>
      <c r="G623" s="43"/>
      <c r="H623" s="43"/>
      <c r="I623" s="224"/>
      <c r="J623" s="43"/>
      <c r="K623" s="43"/>
      <c r="L623" s="47"/>
      <c r="M623" s="225"/>
      <c r="N623" s="226"/>
      <c r="O623" s="87"/>
      <c r="P623" s="87"/>
      <c r="Q623" s="87"/>
      <c r="R623" s="87"/>
      <c r="S623" s="87"/>
      <c r="T623" s="88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T623" s="19" t="s">
        <v>138</v>
      </c>
      <c r="AU623" s="19" t="s">
        <v>90</v>
      </c>
    </row>
    <row r="624" spans="1:47" s="2" customFormat="1" ht="12">
      <c r="A624" s="41"/>
      <c r="B624" s="42"/>
      <c r="C624" s="43"/>
      <c r="D624" s="227" t="s">
        <v>140</v>
      </c>
      <c r="E624" s="43"/>
      <c r="F624" s="228" t="s">
        <v>1037</v>
      </c>
      <c r="G624" s="43"/>
      <c r="H624" s="43"/>
      <c r="I624" s="224"/>
      <c r="J624" s="43"/>
      <c r="K624" s="43"/>
      <c r="L624" s="47"/>
      <c r="M624" s="225"/>
      <c r="N624" s="226"/>
      <c r="O624" s="87"/>
      <c r="P624" s="87"/>
      <c r="Q624" s="87"/>
      <c r="R624" s="87"/>
      <c r="S624" s="87"/>
      <c r="T624" s="88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T624" s="19" t="s">
        <v>140</v>
      </c>
      <c r="AU624" s="19" t="s">
        <v>90</v>
      </c>
    </row>
    <row r="625" spans="1:65" s="2" customFormat="1" ht="16.5" customHeight="1">
      <c r="A625" s="41"/>
      <c r="B625" s="42"/>
      <c r="C625" s="209" t="s">
        <v>1038</v>
      </c>
      <c r="D625" s="209" t="s">
        <v>131</v>
      </c>
      <c r="E625" s="210" t="s">
        <v>1039</v>
      </c>
      <c r="F625" s="211" t="s">
        <v>1040</v>
      </c>
      <c r="G625" s="212" t="s">
        <v>149</v>
      </c>
      <c r="H625" s="213">
        <v>214</v>
      </c>
      <c r="I625" s="214"/>
      <c r="J625" s="215">
        <f>ROUND(I625*H625,2)</f>
        <v>0</v>
      </c>
      <c r="K625" s="211" t="s">
        <v>135</v>
      </c>
      <c r="L625" s="47"/>
      <c r="M625" s="216" t="s">
        <v>79</v>
      </c>
      <c r="N625" s="217" t="s">
        <v>51</v>
      </c>
      <c r="O625" s="87"/>
      <c r="P625" s="218">
        <f>O625*H625</f>
        <v>0</v>
      </c>
      <c r="Q625" s="218">
        <v>0.10373</v>
      </c>
      <c r="R625" s="218">
        <f>Q625*H625</f>
        <v>22.19822</v>
      </c>
      <c r="S625" s="218">
        <v>0</v>
      </c>
      <c r="T625" s="219">
        <f>S625*H625</f>
        <v>0</v>
      </c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R625" s="220" t="s">
        <v>275</v>
      </c>
      <c r="AT625" s="220" t="s">
        <v>131</v>
      </c>
      <c r="AU625" s="220" t="s">
        <v>90</v>
      </c>
      <c r="AY625" s="19" t="s">
        <v>129</v>
      </c>
      <c r="BE625" s="221">
        <f>IF(N625="základní",J625,0)</f>
        <v>0</v>
      </c>
      <c r="BF625" s="221">
        <f>IF(N625="snížená",J625,0)</f>
        <v>0</v>
      </c>
      <c r="BG625" s="221">
        <f>IF(N625="zákl. přenesená",J625,0)</f>
        <v>0</v>
      </c>
      <c r="BH625" s="221">
        <f>IF(N625="sníž. přenesená",J625,0)</f>
        <v>0</v>
      </c>
      <c r="BI625" s="221">
        <f>IF(N625="nulová",J625,0)</f>
        <v>0</v>
      </c>
      <c r="BJ625" s="19" t="s">
        <v>88</v>
      </c>
      <c r="BK625" s="221">
        <f>ROUND(I625*H625,2)</f>
        <v>0</v>
      </c>
      <c r="BL625" s="19" t="s">
        <v>275</v>
      </c>
      <c r="BM625" s="220" t="s">
        <v>1041</v>
      </c>
    </row>
    <row r="626" spans="1:47" s="2" customFormat="1" ht="12">
      <c r="A626" s="41"/>
      <c r="B626" s="42"/>
      <c r="C626" s="43"/>
      <c r="D626" s="222" t="s">
        <v>138</v>
      </c>
      <c r="E626" s="43"/>
      <c r="F626" s="223" t="s">
        <v>1042</v>
      </c>
      <c r="G626" s="43"/>
      <c r="H626" s="43"/>
      <c r="I626" s="224"/>
      <c r="J626" s="43"/>
      <c r="K626" s="43"/>
      <c r="L626" s="47"/>
      <c r="M626" s="225"/>
      <c r="N626" s="226"/>
      <c r="O626" s="87"/>
      <c r="P626" s="87"/>
      <c r="Q626" s="87"/>
      <c r="R626" s="87"/>
      <c r="S626" s="87"/>
      <c r="T626" s="88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T626" s="19" t="s">
        <v>138</v>
      </c>
      <c r="AU626" s="19" t="s">
        <v>90</v>
      </c>
    </row>
    <row r="627" spans="1:47" s="2" customFormat="1" ht="12">
      <c r="A627" s="41"/>
      <c r="B627" s="42"/>
      <c r="C627" s="43"/>
      <c r="D627" s="227" t="s">
        <v>140</v>
      </c>
      <c r="E627" s="43"/>
      <c r="F627" s="228" t="s">
        <v>1043</v>
      </c>
      <c r="G627" s="43"/>
      <c r="H627" s="43"/>
      <c r="I627" s="224"/>
      <c r="J627" s="43"/>
      <c r="K627" s="43"/>
      <c r="L627" s="47"/>
      <c r="M627" s="225"/>
      <c r="N627" s="226"/>
      <c r="O627" s="87"/>
      <c r="P627" s="87"/>
      <c r="Q627" s="87"/>
      <c r="R627" s="87"/>
      <c r="S627" s="87"/>
      <c r="T627" s="88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T627" s="19" t="s">
        <v>140</v>
      </c>
      <c r="AU627" s="19" t="s">
        <v>90</v>
      </c>
    </row>
    <row r="628" spans="1:65" s="2" customFormat="1" ht="16.5" customHeight="1">
      <c r="A628" s="41"/>
      <c r="B628" s="42"/>
      <c r="C628" s="209" t="s">
        <v>1044</v>
      </c>
      <c r="D628" s="209" t="s">
        <v>131</v>
      </c>
      <c r="E628" s="210" t="s">
        <v>1045</v>
      </c>
      <c r="F628" s="211" t="s">
        <v>1046</v>
      </c>
      <c r="G628" s="212" t="s">
        <v>149</v>
      </c>
      <c r="H628" s="213">
        <v>214</v>
      </c>
      <c r="I628" s="214"/>
      <c r="J628" s="215">
        <f>ROUND(I628*H628,2)</f>
        <v>0</v>
      </c>
      <c r="K628" s="211" t="s">
        <v>135</v>
      </c>
      <c r="L628" s="47"/>
      <c r="M628" s="216" t="s">
        <v>79</v>
      </c>
      <c r="N628" s="217" t="s">
        <v>51</v>
      </c>
      <c r="O628" s="87"/>
      <c r="P628" s="218">
        <f>O628*H628</f>
        <v>0</v>
      </c>
      <c r="Q628" s="218">
        <v>0.10373</v>
      </c>
      <c r="R628" s="218">
        <f>Q628*H628</f>
        <v>22.19822</v>
      </c>
      <c r="S628" s="218">
        <v>0</v>
      </c>
      <c r="T628" s="219">
        <f>S628*H628</f>
        <v>0</v>
      </c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R628" s="220" t="s">
        <v>275</v>
      </c>
      <c r="AT628" s="220" t="s">
        <v>131</v>
      </c>
      <c r="AU628" s="220" t="s">
        <v>90</v>
      </c>
      <c r="AY628" s="19" t="s">
        <v>129</v>
      </c>
      <c r="BE628" s="221">
        <f>IF(N628="základní",J628,0)</f>
        <v>0</v>
      </c>
      <c r="BF628" s="221">
        <f>IF(N628="snížená",J628,0)</f>
        <v>0</v>
      </c>
      <c r="BG628" s="221">
        <f>IF(N628="zákl. přenesená",J628,0)</f>
        <v>0</v>
      </c>
      <c r="BH628" s="221">
        <f>IF(N628="sníž. přenesená",J628,0)</f>
        <v>0</v>
      </c>
      <c r="BI628" s="221">
        <f>IF(N628="nulová",J628,0)</f>
        <v>0</v>
      </c>
      <c r="BJ628" s="19" t="s">
        <v>88</v>
      </c>
      <c r="BK628" s="221">
        <f>ROUND(I628*H628,2)</f>
        <v>0</v>
      </c>
      <c r="BL628" s="19" t="s">
        <v>275</v>
      </c>
      <c r="BM628" s="220" t="s">
        <v>1047</v>
      </c>
    </row>
    <row r="629" spans="1:47" s="2" customFormat="1" ht="12">
      <c r="A629" s="41"/>
      <c r="B629" s="42"/>
      <c r="C629" s="43"/>
      <c r="D629" s="222" t="s">
        <v>138</v>
      </c>
      <c r="E629" s="43"/>
      <c r="F629" s="223" t="s">
        <v>1048</v>
      </c>
      <c r="G629" s="43"/>
      <c r="H629" s="43"/>
      <c r="I629" s="224"/>
      <c r="J629" s="43"/>
      <c r="K629" s="43"/>
      <c r="L629" s="47"/>
      <c r="M629" s="225"/>
      <c r="N629" s="226"/>
      <c r="O629" s="87"/>
      <c r="P629" s="87"/>
      <c r="Q629" s="87"/>
      <c r="R629" s="87"/>
      <c r="S629" s="87"/>
      <c r="T629" s="88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T629" s="19" t="s">
        <v>138</v>
      </c>
      <c r="AU629" s="19" t="s">
        <v>90</v>
      </c>
    </row>
    <row r="630" spans="1:47" s="2" customFormat="1" ht="12">
      <c r="A630" s="41"/>
      <c r="B630" s="42"/>
      <c r="C630" s="43"/>
      <c r="D630" s="227" t="s">
        <v>140</v>
      </c>
      <c r="E630" s="43"/>
      <c r="F630" s="228" t="s">
        <v>1043</v>
      </c>
      <c r="G630" s="43"/>
      <c r="H630" s="43"/>
      <c r="I630" s="224"/>
      <c r="J630" s="43"/>
      <c r="K630" s="43"/>
      <c r="L630" s="47"/>
      <c r="M630" s="225"/>
      <c r="N630" s="226"/>
      <c r="O630" s="87"/>
      <c r="P630" s="87"/>
      <c r="Q630" s="87"/>
      <c r="R630" s="87"/>
      <c r="S630" s="87"/>
      <c r="T630" s="88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T630" s="19" t="s">
        <v>140</v>
      </c>
      <c r="AU630" s="19" t="s">
        <v>90</v>
      </c>
    </row>
    <row r="631" spans="1:65" s="2" customFormat="1" ht="16.5" customHeight="1">
      <c r="A631" s="41"/>
      <c r="B631" s="42"/>
      <c r="C631" s="209" t="s">
        <v>1049</v>
      </c>
      <c r="D631" s="209" t="s">
        <v>131</v>
      </c>
      <c r="E631" s="210" t="s">
        <v>1050</v>
      </c>
      <c r="F631" s="211" t="s">
        <v>1051</v>
      </c>
      <c r="G631" s="212" t="s">
        <v>190</v>
      </c>
      <c r="H631" s="213">
        <v>496</v>
      </c>
      <c r="I631" s="214"/>
      <c r="J631" s="215">
        <f>ROUND(I631*H631,2)</f>
        <v>0</v>
      </c>
      <c r="K631" s="211" t="s">
        <v>135</v>
      </c>
      <c r="L631" s="47"/>
      <c r="M631" s="216" t="s">
        <v>79</v>
      </c>
      <c r="N631" s="217" t="s">
        <v>51</v>
      </c>
      <c r="O631" s="87"/>
      <c r="P631" s="218">
        <f>O631*H631</f>
        <v>0</v>
      </c>
      <c r="Q631" s="218">
        <v>0</v>
      </c>
      <c r="R631" s="218">
        <f>Q631*H631</f>
        <v>0</v>
      </c>
      <c r="S631" s="218">
        <v>0</v>
      </c>
      <c r="T631" s="219">
        <f>S631*H631</f>
        <v>0</v>
      </c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R631" s="220" t="s">
        <v>275</v>
      </c>
      <c r="AT631" s="220" t="s">
        <v>131</v>
      </c>
      <c r="AU631" s="220" t="s">
        <v>90</v>
      </c>
      <c r="AY631" s="19" t="s">
        <v>129</v>
      </c>
      <c r="BE631" s="221">
        <f>IF(N631="základní",J631,0)</f>
        <v>0</v>
      </c>
      <c r="BF631" s="221">
        <f>IF(N631="snížená",J631,0)</f>
        <v>0</v>
      </c>
      <c r="BG631" s="221">
        <f>IF(N631="zákl. přenesená",J631,0)</f>
        <v>0</v>
      </c>
      <c r="BH631" s="221">
        <f>IF(N631="sníž. přenesená",J631,0)</f>
        <v>0</v>
      </c>
      <c r="BI631" s="221">
        <f>IF(N631="nulová",J631,0)</f>
        <v>0</v>
      </c>
      <c r="BJ631" s="19" t="s">
        <v>88</v>
      </c>
      <c r="BK631" s="221">
        <f>ROUND(I631*H631,2)</f>
        <v>0</v>
      </c>
      <c r="BL631" s="19" t="s">
        <v>275</v>
      </c>
      <c r="BM631" s="220" t="s">
        <v>1052</v>
      </c>
    </row>
    <row r="632" spans="1:47" s="2" customFormat="1" ht="12">
      <c r="A632" s="41"/>
      <c r="B632" s="42"/>
      <c r="C632" s="43"/>
      <c r="D632" s="222" t="s">
        <v>138</v>
      </c>
      <c r="E632" s="43"/>
      <c r="F632" s="223" t="s">
        <v>1053</v>
      </c>
      <c r="G632" s="43"/>
      <c r="H632" s="43"/>
      <c r="I632" s="224"/>
      <c r="J632" s="43"/>
      <c r="K632" s="43"/>
      <c r="L632" s="47"/>
      <c r="M632" s="225"/>
      <c r="N632" s="226"/>
      <c r="O632" s="87"/>
      <c r="P632" s="87"/>
      <c r="Q632" s="87"/>
      <c r="R632" s="87"/>
      <c r="S632" s="87"/>
      <c r="T632" s="88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T632" s="19" t="s">
        <v>138</v>
      </c>
      <c r="AU632" s="19" t="s">
        <v>90</v>
      </c>
    </row>
    <row r="633" spans="1:47" s="2" customFormat="1" ht="12">
      <c r="A633" s="41"/>
      <c r="B633" s="42"/>
      <c r="C633" s="43"/>
      <c r="D633" s="227" t="s">
        <v>140</v>
      </c>
      <c r="E633" s="43"/>
      <c r="F633" s="228" t="s">
        <v>1054</v>
      </c>
      <c r="G633" s="43"/>
      <c r="H633" s="43"/>
      <c r="I633" s="224"/>
      <c r="J633" s="43"/>
      <c r="K633" s="43"/>
      <c r="L633" s="47"/>
      <c r="M633" s="225"/>
      <c r="N633" s="226"/>
      <c r="O633" s="87"/>
      <c r="P633" s="87"/>
      <c r="Q633" s="87"/>
      <c r="R633" s="87"/>
      <c r="S633" s="87"/>
      <c r="T633" s="88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T633" s="19" t="s">
        <v>140</v>
      </c>
      <c r="AU633" s="19" t="s">
        <v>90</v>
      </c>
    </row>
    <row r="634" spans="1:51" s="13" customFormat="1" ht="12">
      <c r="A634" s="13"/>
      <c r="B634" s="229"/>
      <c r="C634" s="230"/>
      <c r="D634" s="227" t="s">
        <v>160</v>
      </c>
      <c r="E634" s="231" t="s">
        <v>79</v>
      </c>
      <c r="F634" s="232" t="s">
        <v>1055</v>
      </c>
      <c r="G634" s="230"/>
      <c r="H634" s="233">
        <v>496</v>
      </c>
      <c r="I634" s="234"/>
      <c r="J634" s="230"/>
      <c r="K634" s="230"/>
      <c r="L634" s="235"/>
      <c r="M634" s="236"/>
      <c r="N634" s="237"/>
      <c r="O634" s="237"/>
      <c r="P634" s="237"/>
      <c r="Q634" s="237"/>
      <c r="R634" s="237"/>
      <c r="S634" s="237"/>
      <c r="T634" s="238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39" t="s">
        <v>160</v>
      </c>
      <c r="AU634" s="239" t="s">
        <v>90</v>
      </c>
      <c r="AV634" s="13" t="s">
        <v>90</v>
      </c>
      <c r="AW634" s="13" t="s">
        <v>42</v>
      </c>
      <c r="AX634" s="13" t="s">
        <v>88</v>
      </c>
      <c r="AY634" s="239" t="s">
        <v>129</v>
      </c>
    </row>
    <row r="635" spans="1:65" s="2" customFormat="1" ht="24.15" customHeight="1">
      <c r="A635" s="41"/>
      <c r="B635" s="42"/>
      <c r="C635" s="209" t="s">
        <v>1056</v>
      </c>
      <c r="D635" s="209" t="s">
        <v>131</v>
      </c>
      <c r="E635" s="210" t="s">
        <v>1057</v>
      </c>
      <c r="F635" s="211" t="s">
        <v>1058</v>
      </c>
      <c r="G635" s="212" t="s">
        <v>149</v>
      </c>
      <c r="H635" s="213">
        <v>248</v>
      </c>
      <c r="I635" s="214"/>
      <c r="J635" s="215">
        <f>ROUND(I635*H635,2)</f>
        <v>0</v>
      </c>
      <c r="K635" s="211" t="s">
        <v>135</v>
      </c>
      <c r="L635" s="47"/>
      <c r="M635" s="216" t="s">
        <v>79</v>
      </c>
      <c r="N635" s="217" t="s">
        <v>51</v>
      </c>
      <c r="O635" s="87"/>
      <c r="P635" s="218">
        <f>O635*H635</f>
        <v>0</v>
      </c>
      <c r="Q635" s="218">
        <v>0</v>
      </c>
      <c r="R635" s="218">
        <f>Q635*H635</f>
        <v>0</v>
      </c>
      <c r="S635" s="218">
        <v>0.316</v>
      </c>
      <c r="T635" s="219">
        <f>S635*H635</f>
        <v>78.368</v>
      </c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R635" s="220" t="s">
        <v>275</v>
      </c>
      <c r="AT635" s="220" t="s">
        <v>131</v>
      </c>
      <c r="AU635" s="220" t="s">
        <v>90</v>
      </c>
      <c r="AY635" s="19" t="s">
        <v>129</v>
      </c>
      <c r="BE635" s="221">
        <f>IF(N635="základní",J635,0)</f>
        <v>0</v>
      </c>
      <c r="BF635" s="221">
        <f>IF(N635="snížená",J635,0)</f>
        <v>0</v>
      </c>
      <c r="BG635" s="221">
        <f>IF(N635="zákl. přenesená",J635,0)</f>
        <v>0</v>
      </c>
      <c r="BH635" s="221">
        <f>IF(N635="sníž. přenesená",J635,0)</f>
        <v>0</v>
      </c>
      <c r="BI635" s="221">
        <f>IF(N635="nulová",J635,0)</f>
        <v>0</v>
      </c>
      <c r="BJ635" s="19" t="s">
        <v>88</v>
      </c>
      <c r="BK635" s="221">
        <f>ROUND(I635*H635,2)</f>
        <v>0</v>
      </c>
      <c r="BL635" s="19" t="s">
        <v>275</v>
      </c>
      <c r="BM635" s="220" t="s">
        <v>1059</v>
      </c>
    </row>
    <row r="636" spans="1:47" s="2" customFormat="1" ht="12">
      <c r="A636" s="41"/>
      <c r="B636" s="42"/>
      <c r="C636" s="43"/>
      <c r="D636" s="222" t="s">
        <v>138</v>
      </c>
      <c r="E636" s="43"/>
      <c r="F636" s="223" t="s">
        <v>1060</v>
      </c>
      <c r="G636" s="43"/>
      <c r="H636" s="43"/>
      <c r="I636" s="224"/>
      <c r="J636" s="43"/>
      <c r="K636" s="43"/>
      <c r="L636" s="47"/>
      <c r="M636" s="225"/>
      <c r="N636" s="226"/>
      <c r="O636" s="87"/>
      <c r="P636" s="87"/>
      <c r="Q636" s="87"/>
      <c r="R636" s="87"/>
      <c r="S636" s="87"/>
      <c r="T636" s="88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T636" s="19" t="s">
        <v>138</v>
      </c>
      <c r="AU636" s="19" t="s">
        <v>90</v>
      </c>
    </row>
    <row r="637" spans="1:47" s="2" customFormat="1" ht="12">
      <c r="A637" s="41"/>
      <c r="B637" s="42"/>
      <c r="C637" s="43"/>
      <c r="D637" s="227" t="s">
        <v>140</v>
      </c>
      <c r="E637" s="43"/>
      <c r="F637" s="228" t="s">
        <v>1061</v>
      </c>
      <c r="G637" s="43"/>
      <c r="H637" s="43"/>
      <c r="I637" s="224"/>
      <c r="J637" s="43"/>
      <c r="K637" s="43"/>
      <c r="L637" s="47"/>
      <c r="M637" s="225"/>
      <c r="N637" s="226"/>
      <c r="O637" s="87"/>
      <c r="P637" s="87"/>
      <c r="Q637" s="87"/>
      <c r="R637" s="87"/>
      <c r="S637" s="87"/>
      <c r="T637" s="88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T637" s="19" t="s">
        <v>140</v>
      </c>
      <c r="AU637" s="19" t="s">
        <v>90</v>
      </c>
    </row>
    <row r="638" spans="1:51" s="13" customFormat="1" ht="12">
      <c r="A638" s="13"/>
      <c r="B638" s="229"/>
      <c r="C638" s="230"/>
      <c r="D638" s="227" t="s">
        <v>160</v>
      </c>
      <c r="E638" s="231" t="s">
        <v>79</v>
      </c>
      <c r="F638" s="232" t="s">
        <v>1062</v>
      </c>
      <c r="G638" s="230"/>
      <c r="H638" s="233">
        <v>248</v>
      </c>
      <c r="I638" s="234"/>
      <c r="J638" s="230"/>
      <c r="K638" s="230"/>
      <c r="L638" s="235"/>
      <c r="M638" s="236"/>
      <c r="N638" s="237"/>
      <c r="O638" s="237"/>
      <c r="P638" s="237"/>
      <c r="Q638" s="237"/>
      <c r="R638" s="237"/>
      <c r="S638" s="237"/>
      <c r="T638" s="238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39" t="s">
        <v>160</v>
      </c>
      <c r="AU638" s="239" t="s">
        <v>90</v>
      </c>
      <c r="AV638" s="13" t="s">
        <v>90</v>
      </c>
      <c r="AW638" s="13" t="s">
        <v>42</v>
      </c>
      <c r="AX638" s="13" t="s">
        <v>88</v>
      </c>
      <c r="AY638" s="239" t="s">
        <v>129</v>
      </c>
    </row>
    <row r="639" spans="1:65" s="2" customFormat="1" ht="24.15" customHeight="1">
      <c r="A639" s="41"/>
      <c r="B639" s="42"/>
      <c r="C639" s="209" t="s">
        <v>1063</v>
      </c>
      <c r="D639" s="209" t="s">
        <v>131</v>
      </c>
      <c r="E639" s="210" t="s">
        <v>1064</v>
      </c>
      <c r="F639" s="211" t="s">
        <v>1065</v>
      </c>
      <c r="G639" s="212" t="s">
        <v>149</v>
      </c>
      <c r="H639" s="213">
        <v>86.8</v>
      </c>
      <c r="I639" s="214"/>
      <c r="J639" s="215">
        <f>ROUND(I639*H639,2)</f>
        <v>0</v>
      </c>
      <c r="K639" s="211" t="s">
        <v>135</v>
      </c>
      <c r="L639" s="47"/>
      <c r="M639" s="216" t="s">
        <v>79</v>
      </c>
      <c r="N639" s="217" t="s">
        <v>51</v>
      </c>
      <c r="O639" s="87"/>
      <c r="P639" s="218">
        <f>O639*H639</f>
        <v>0</v>
      </c>
      <c r="Q639" s="218">
        <v>0</v>
      </c>
      <c r="R639" s="218">
        <f>Q639*H639</f>
        <v>0</v>
      </c>
      <c r="S639" s="218">
        <v>0.44</v>
      </c>
      <c r="T639" s="219">
        <f>S639*H639</f>
        <v>38.192</v>
      </c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R639" s="220" t="s">
        <v>275</v>
      </c>
      <c r="AT639" s="220" t="s">
        <v>131</v>
      </c>
      <c r="AU639" s="220" t="s">
        <v>90</v>
      </c>
      <c r="AY639" s="19" t="s">
        <v>129</v>
      </c>
      <c r="BE639" s="221">
        <f>IF(N639="základní",J639,0)</f>
        <v>0</v>
      </c>
      <c r="BF639" s="221">
        <f>IF(N639="snížená",J639,0)</f>
        <v>0</v>
      </c>
      <c r="BG639" s="221">
        <f>IF(N639="zákl. přenesená",J639,0)</f>
        <v>0</v>
      </c>
      <c r="BH639" s="221">
        <f>IF(N639="sníž. přenesená",J639,0)</f>
        <v>0</v>
      </c>
      <c r="BI639" s="221">
        <f>IF(N639="nulová",J639,0)</f>
        <v>0</v>
      </c>
      <c r="BJ639" s="19" t="s">
        <v>88</v>
      </c>
      <c r="BK639" s="221">
        <f>ROUND(I639*H639,2)</f>
        <v>0</v>
      </c>
      <c r="BL639" s="19" t="s">
        <v>275</v>
      </c>
      <c r="BM639" s="220" t="s">
        <v>1066</v>
      </c>
    </row>
    <row r="640" spans="1:47" s="2" customFormat="1" ht="12">
      <c r="A640" s="41"/>
      <c r="B640" s="42"/>
      <c r="C640" s="43"/>
      <c r="D640" s="222" t="s">
        <v>138</v>
      </c>
      <c r="E640" s="43"/>
      <c r="F640" s="223" t="s">
        <v>1067</v>
      </c>
      <c r="G640" s="43"/>
      <c r="H640" s="43"/>
      <c r="I640" s="224"/>
      <c r="J640" s="43"/>
      <c r="K640" s="43"/>
      <c r="L640" s="47"/>
      <c r="M640" s="225"/>
      <c r="N640" s="226"/>
      <c r="O640" s="87"/>
      <c r="P640" s="87"/>
      <c r="Q640" s="87"/>
      <c r="R640" s="87"/>
      <c r="S640" s="87"/>
      <c r="T640" s="88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T640" s="19" t="s">
        <v>138</v>
      </c>
      <c r="AU640" s="19" t="s">
        <v>90</v>
      </c>
    </row>
    <row r="641" spans="1:47" s="2" customFormat="1" ht="12">
      <c r="A641" s="41"/>
      <c r="B641" s="42"/>
      <c r="C641" s="43"/>
      <c r="D641" s="227" t="s">
        <v>140</v>
      </c>
      <c r="E641" s="43"/>
      <c r="F641" s="228" t="s">
        <v>1068</v>
      </c>
      <c r="G641" s="43"/>
      <c r="H641" s="43"/>
      <c r="I641" s="224"/>
      <c r="J641" s="43"/>
      <c r="K641" s="43"/>
      <c r="L641" s="47"/>
      <c r="M641" s="225"/>
      <c r="N641" s="226"/>
      <c r="O641" s="87"/>
      <c r="P641" s="87"/>
      <c r="Q641" s="87"/>
      <c r="R641" s="87"/>
      <c r="S641" s="87"/>
      <c r="T641" s="88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T641" s="19" t="s">
        <v>140</v>
      </c>
      <c r="AU641" s="19" t="s">
        <v>90</v>
      </c>
    </row>
    <row r="642" spans="1:51" s="13" customFormat="1" ht="12">
      <c r="A642" s="13"/>
      <c r="B642" s="229"/>
      <c r="C642" s="230"/>
      <c r="D642" s="227" t="s">
        <v>160</v>
      </c>
      <c r="E642" s="231" t="s">
        <v>79</v>
      </c>
      <c r="F642" s="232" t="s">
        <v>1069</v>
      </c>
      <c r="G642" s="230"/>
      <c r="H642" s="233">
        <v>86.8</v>
      </c>
      <c r="I642" s="234"/>
      <c r="J642" s="230"/>
      <c r="K642" s="230"/>
      <c r="L642" s="235"/>
      <c r="M642" s="236"/>
      <c r="N642" s="237"/>
      <c r="O642" s="237"/>
      <c r="P642" s="237"/>
      <c r="Q642" s="237"/>
      <c r="R642" s="237"/>
      <c r="S642" s="237"/>
      <c r="T642" s="238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39" t="s">
        <v>160</v>
      </c>
      <c r="AU642" s="239" t="s">
        <v>90</v>
      </c>
      <c r="AV642" s="13" t="s">
        <v>90</v>
      </c>
      <c r="AW642" s="13" t="s">
        <v>42</v>
      </c>
      <c r="AX642" s="13" t="s">
        <v>88</v>
      </c>
      <c r="AY642" s="239" t="s">
        <v>129</v>
      </c>
    </row>
    <row r="643" spans="1:65" s="2" customFormat="1" ht="24.15" customHeight="1">
      <c r="A643" s="41"/>
      <c r="B643" s="42"/>
      <c r="C643" s="209" t="s">
        <v>1070</v>
      </c>
      <c r="D643" s="209" t="s">
        <v>131</v>
      </c>
      <c r="E643" s="210" t="s">
        <v>1071</v>
      </c>
      <c r="F643" s="211" t="s">
        <v>1072</v>
      </c>
      <c r="G643" s="212" t="s">
        <v>149</v>
      </c>
      <c r="H643" s="213">
        <v>86.8</v>
      </c>
      <c r="I643" s="214"/>
      <c r="J643" s="215">
        <f>ROUND(I643*H643,2)</f>
        <v>0</v>
      </c>
      <c r="K643" s="211" t="s">
        <v>135</v>
      </c>
      <c r="L643" s="47"/>
      <c r="M643" s="216" t="s">
        <v>79</v>
      </c>
      <c r="N643" s="217" t="s">
        <v>51</v>
      </c>
      <c r="O643" s="87"/>
      <c r="P643" s="218">
        <f>O643*H643</f>
        <v>0</v>
      </c>
      <c r="Q643" s="218">
        <v>0.573</v>
      </c>
      <c r="R643" s="218">
        <f>Q643*H643</f>
        <v>49.736399999999996</v>
      </c>
      <c r="S643" s="218">
        <v>0</v>
      </c>
      <c r="T643" s="219">
        <f>S643*H643</f>
        <v>0</v>
      </c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R643" s="220" t="s">
        <v>275</v>
      </c>
      <c r="AT643" s="220" t="s">
        <v>131</v>
      </c>
      <c r="AU643" s="220" t="s">
        <v>90</v>
      </c>
      <c r="AY643" s="19" t="s">
        <v>129</v>
      </c>
      <c r="BE643" s="221">
        <f>IF(N643="základní",J643,0)</f>
        <v>0</v>
      </c>
      <c r="BF643" s="221">
        <f>IF(N643="snížená",J643,0)</f>
        <v>0</v>
      </c>
      <c r="BG643" s="221">
        <f>IF(N643="zákl. přenesená",J643,0)</f>
        <v>0</v>
      </c>
      <c r="BH643" s="221">
        <f>IF(N643="sníž. přenesená",J643,0)</f>
        <v>0</v>
      </c>
      <c r="BI643" s="221">
        <f>IF(N643="nulová",J643,0)</f>
        <v>0</v>
      </c>
      <c r="BJ643" s="19" t="s">
        <v>88</v>
      </c>
      <c r="BK643" s="221">
        <f>ROUND(I643*H643,2)</f>
        <v>0</v>
      </c>
      <c r="BL643" s="19" t="s">
        <v>275</v>
      </c>
      <c r="BM643" s="220" t="s">
        <v>1073</v>
      </c>
    </row>
    <row r="644" spans="1:47" s="2" customFormat="1" ht="12">
      <c r="A644" s="41"/>
      <c r="B644" s="42"/>
      <c r="C644" s="43"/>
      <c r="D644" s="222" t="s">
        <v>138</v>
      </c>
      <c r="E644" s="43"/>
      <c r="F644" s="223" t="s">
        <v>1074</v>
      </c>
      <c r="G644" s="43"/>
      <c r="H644" s="43"/>
      <c r="I644" s="224"/>
      <c r="J644" s="43"/>
      <c r="K644" s="43"/>
      <c r="L644" s="47"/>
      <c r="M644" s="225"/>
      <c r="N644" s="226"/>
      <c r="O644" s="87"/>
      <c r="P644" s="87"/>
      <c r="Q644" s="87"/>
      <c r="R644" s="87"/>
      <c r="S644" s="87"/>
      <c r="T644" s="88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T644" s="19" t="s">
        <v>138</v>
      </c>
      <c r="AU644" s="19" t="s">
        <v>90</v>
      </c>
    </row>
    <row r="645" spans="1:47" s="2" customFormat="1" ht="12">
      <c r="A645" s="41"/>
      <c r="B645" s="42"/>
      <c r="C645" s="43"/>
      <c r="D645" s="227" t="s">
        <v>140</v>
      </c>
      <c r="E645" s="43"/>
      <c r="F645" s="228" t="s">
        <v>1075</v>
      </c>
      <c r="G645" s="43"/>
      <c r="H645" s="43"/>
      <c r="I645" s="224"/>
      <c r="J645" s="43"/>
      <c r="K645" s="43"/>
      <c r="L645" s="47"/>
      <c r="M645" s="225"/>
      <c r="N645" s="226"/>
      <c r="O645" s="87"/>
      <c r="P645" s="87"/>
      <c r="Q645" s="87"/>
      <c r="R645" s="87"/>
      <c r="S645" s="87"/>
      <c r="T645" s="88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T645" s="19" t="s">
        <v>140</v>
      </c>
      <c r="AU645" s="19" t="s">
        <v>90</v>
      </c>
    </row>
    <row r="646" spans="1:65" s="2" customFormat="1" ht="16.5" customHeight="1">
      <c r="A646" s="41"/>
      <c r="B646" s="42"/>
      <c r="C646" s="209" t="s">
        <v>1076</v>
      </c>
      <c r="D646" s="209" t="s">
        <v>131</v>
      </c>
      <c r="E646" s="210" t="s">
        <v>1077</v>
      </c>
      <c r="F646" s="211" t="s">
        <v>1078</v>
      </c>
      <c r="G646" s="212" t="s">
        <v>149</v>
      </c>
      <c r="H646" s="213">
        <v>248</v>
      </c>
      <c r="I646" s="214"/>
      <c r="J646" s="215">
        <f>ROUND(I646*H646,2)</f>
        <v>0</v>
      </c>
      <c r="K646" s="211" t="s">
        <v>135</v>
      </c>
      <c r="L646" s="47"/>
      <c r="M646" s="216" t="s">
        <v>79</v>
      </c>
      <c r="N646" s="217" t="s">
        <v>51</v>
      </c>
      <c r="O646" s="87"/>
      <c r="P646" s="218">
        <f>O646*H646</f>
        <v>0</v>
      </c>
      <c r="Q646" s="218">
        <v>0.18152</v>
      </c>
      <c r="R646" s="218">
        <f>Q646*H646</f>
        <v>45.01696</v>
      </c>
      <c r="S646" s="218">
        <v>0</v>
      </c>
      <c r="T646" s="219">
        <f>S646*H646</f>
        <v>0</v>
      </c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R646" s="220" t="s">
        <v>275</v>
      </c>
      <c r="AT646" s="220" t="s">
        <v>131</v>
      </c>
      <c r="AU646" s="220" t="s">
        <v>90</v>
      </c>
      <c r="AY646" s="19" t="s">
        <v>129</v>
      </c>
      <c r="BE646" s="221">
        <f>IF(N646="základní",J646,0)</f>
        <v>0</v>
      </c>
      <c r="BF646" s="221">
        <f>IF(N646="snížená",J646,0)</f>
        <v>0</v>
      </c>
      <c r="BG646" s="221">
        <f>IF(N646="zákl. přenesená",J646,0)</f>
        <v>0</v>
      </c>
      <c r="BH646" s="221">
        <f>IF(N646="sníž. přenesená",J646,0)</f>
        <v>0</v>
      </c>
      <c r="BI646" s="221">
        <f>IF(N646="nulová",J646,0)</f>
        <v>0</v>
      </c>
      <c r="BJ646" s="19" t="s">
        <v>88</v>
      </c>
      <c r="BK646" s="221">
        <f>ROUND(I646*H646,2)</f>
        <v>0</v>
      </c>
      <c r="BL646" s="19" t="s">
        <v>275</v>
      </c>
      <c r="BM646" s="220" t="s">
        <v>1079</v>
      </c>
    </row>
    <row r="647" spans="1:47" s="2" customFormat="1" ht="12">
      <c r="A647" s="41"/>
      <c r="B647" s="42"/>
      <c r="C647" s="43"/>
      <c r="D647" s="222" t="s">
        <v>138</v>
      </c>
      <c r="E647" s="43"/>
      <c r="F647" s="223" t="s">
        <v>1080</v>
      </c>
      <c r="G647" s="43"/>
      <c r="H647" s="43"/>
      <c r="I647" s="224"/>
      <c r="J647" s="43"/>
      <c r="K647" s="43"/>
      <c r="L647" s="47"/>
      <c r="M647" s="225"/>
      <c r="N647" s="226"/>
      <c r="O647" s="87"/>
      <c r="P647" s="87"/>
      <c r="Q647" s="87"/>
      <c r="R647" s="87"/>
      <c r="S647" s="87"/>
      <c r="T647" s="88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T647" s="19" t="s">
        <v>138</v>
      </c>
      <c r="AU647" s="19" t="s">
        <v>90</v>
      </c>
    </row>
    <row r="648" spans="1:47" s="2" customFormat="1" ht="12">
      <c r="A648" s="41"/>
      <c r="B648" s="42"/>
      <c r="C648" s="43"/>
      <c r="D648" s="227" t="s">
        <v>140</v>
      </c>
      <c r="E648" s="43"/>
      <c r="F648" s="228" t="s">
        <v>1081</v>
      </c>
      <c r="G648" s="43"/>
      <c r="H648" s="43"/>
      <c r="I648" s="224"/>
      <c r="J648" s="43"/>
      <c r="K648" s="43"/>
      <c r="L648" s="47"/>
      <c r="M648" s="225"/>
      <c r="N648" s="226"/>
      <c r="O648" s="87"/>
      <c r="P648" s="87"/>
      <c r="Q648" s="87"/>
      <c r="R648" s="87"/>
      <c r="S648" s="87"/>
      <c r="T648" s="88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T648" s="19" t="s">
        <v>140</v>
      </c>
      <c r="AU648" s="19" t="s">
        <v>90</v>
      </c>
    </row>
    <row r="649" spans="1:65" s="2" customFormat="1" ht="16.5" customHeight="1">
      <c r="A649" s="41"/>
      <c r="B649" s="42"/>
      <c r="C649" s="209" t="s">
        <v>1082</v>
      </c>
      <c r="D649" s="209" t="s">
        <v>131</v>
      </c>
      <c r="E649" s="210" t="s">
        <v>1083</v>
      </c>
      <c r="F649" s="211" t="s">
        <v>1084</v>
      </c>
      <c r="G649" s="212" t="s">
        <v>149</v>
      </c>
      <c r="H649" s="213">
        <v>248</v>
      </c>
      <c r="I649" s="214"/>
      <c r="J649" s="215">
        <f>ROUND(I649*H649,2)</f>
        <v>0</v>
      </c>
      <c r="K649" s="211" t="s">
        <v>135</v>
      </c>
      <c r="L649" s="47"/>
      <c r="M649" s="216" t="s">
        <v>79</v>
      </c>
      <c r="N649" s="217" t="s">
        <v>51</v>
      </c>
      <c r="O649" s="87"/>
      <c r="P649" s="218">
        <f>O649*H649</f>
        <v>0</v>
      </c>
      <c r="Q649" s="218">
        <v>0.12966</v>
      </c>
      <c r="R649" s="218">
        <f>Q649*H649</f>
        <v>32.15568</v>
      </c>
      <c r="S649" s="218">
        <v>0</v>
      </c>
      <c r="T649" s="219">
        <f>S649*H649</f>
        <v>0</v>
      </c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R649" s="220" t="s">
        <v>275</v>
      </c>
      <c r="AT649" s="220" t="s">
        <v>131</v>
      </c>
      <c r="AU649" s="220" t="s">
        <v>90</v>
      </c>
      <c r="AY649" s="19" t="s">
        <v>129</v>
      </c>
      <c r="BE649" s="221">
        <f>IF(N649="základní",J649,0)</f>
        <v>0</v>
      </c>
      <c r="BF649" s="221">
        <f>IF(N649="snížená",J649,0)</f>
        <v>0</v>
      </c>
      <c r="BG649" s="221">
        <f>IF(N649="zákl. přenesená",J649,0)</f>
        <v>0</v>
      </c>
      <c r="BH649" s="221">
        <f>IF(N649="sníž. přenesená",J649,0)</f>
        <v>0</v>
      </c>
      <c r="BI649" s="221">
        <f>IF(N649="nulová",J649,0)</f>
        <v>0</v>
      </c>
      <c r="BJ649" s="19" t="s">
        <v>88</v>
      </c>
      <c r="BK649" s="221">
        <f>ROUND(I649*H649,2)</f>
        <v>0</v>
      </c>
      <c r="BL649" s="19" t="s">
        <v>275</v>
      </c>
      <c r="BM649" s="220" t="s">
        <v>1085</v>
      </c>
    </row>
    <row r="650" spans="1:47" s="2" customFormat="1" ht="12">
      <c r="A650" s="41"/>
      <c r="B650" s="42"/>
      <c r="C650" s="43"/>
      <c r="D650" s="222" t="s">
        <v>138</v>
      </c>
      <c r="E650" s="43"/>
      <c r="F650" s="223" t="s">
        <v>1086</v>
      </c>
      <c r="G650" s="43"/>
      <c r="H650" s="43"/>
      <c r="I650" s="224"/>
      <c r="J650" s="43"/>
      <c r="K650" s="43"/>
      <c r="L650" s="47"/>
      <c r="M650" s="225"/>
      <c r="N650" s="226"/>
      <c r="O650" s="87"/>
      <c r="P650" s="87"/>
      <c r="Q650" s="87"/>
      <c r="R650" s="87"/>
      <c r="S650" s="87"/>
      <c r="T650" s="88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T650" s="19" t="s">
        <v>138</v>
      </c>
      <c r="AU650" s="19" t="s">
        <v>90</v>
      </c>
    </row>
    <row r="651" spans="1:47" s="2" customFormat="1" ht="12">
      <c r="A651" s="41"/>
      <c r="B651" s="42"/>
      <c r="C651" s="43"/>
      <c r="D651" s="227" t="s">
        <v>140</v>
      </c>
      <c r="E651" s="43"/>
      <c r="F651" s="228" t="s">
        <v>1081</v>
      </c>
      <c r="G651" s="43"/>
      <c r="H651" s="43"/>
      <c r="I651" s="224"/>
      <c r="J651" s="43"/>
      <c r="K651" s="43"/>
      <c r="L651" s="47"/>
      <c r="M651" s="225"/>
      <c r="N651" s="226"/>
      <c r="O651" s="87"/>
      <c r="P651" s="87"/>
      <c r="Q651" s="87"/>
      <c r="R651" s="87"/>
      <c r="S651" s="87"/>
      <c r="T651" s="88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T651" s="19" t="s">
        <v>140</v>
      </c>
      <c r="AU651" s="19" t="s">
        <v>90</v>
      </c>
    </row>
    <row r="652" spans="1:65" s="2" customFormat="1" ht="16.5" customHeight="1">
      <c r="A652" s="41"/>
      <c r="B652" s="42"/>
      <c r="C652" s="209" t="s">
        <v>1087</v>
      </c>
      <c r="D652" s="209" t="s">
        <v>131</v>
      </c>
      <c r="E652" s="210" t="s">
        <v>1088</v>
      </c>
      <c r="F652" s="211" t="s">
        <v>1089</v>
      </c>
      <c r="G652" s="212" t="s">
        <v>594</v>
      </c>
      <c r="H652" s="213">
        <v>160.12</v>
      </c>
      <c r="I652" s="214"/>
      <c r="J652" s="215">
        <f>ROUND(I652*H652,2)</f>
        <v>0</v>
      </c>
      <c r="K652" s="211" t="s">
        <v>135</v>
      </c>
      <c r="L652" s="47"/>
      <c r="M652" s="216" t="s">
        <v>79</v>
      </c>
      <c r="N652" s="217" t="s">
        <v>51</v>
      </c>
      <c r="O652" s="87"/>
      <c r="P652" s="218">
        <f>O652*H652</f>
        <v>0</v>
      </c>
      <c r="Q652" s="218">
        <v>0</v>
      </c>
      <c r="R652" s="218">
        <f>Q652*H652</f>
        <v>0</v>
      </c>
      <c r="S652" s="218">
        <v>0</v>
      </c>
      <c r="T652" s="219">
        <f>S652*H652</f>
        <v>0</v>
      </c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R652" s="220" t="s">
        <v>136</v>
      </c>
      <c r="AT652" s="220" t="s">
        <v>131</v>
      </c>
      <c r="AU652" s="220" t="s">
        <v>90</v>
      </c>
      <c r="AY652" s="19" t="s">
        <v>129</v>
      </c>
      <c r="BE652" s="221">
        <f>IF(N652="základní",J652,0)</f>
        <v>0</v>
      </c>
      <c r="BF652" s="221">
        <f>IF(N652="snížená",J652,0)</f>
        <v>0</v>
      </c>
      <c r="BG652" s="221">
        <f>IF(N652="zákl. přenesená",J652,0)</f>
        <v>0</v>
      </c>
      <c r="BH652" s="221">
        <f>IF(N652="sníž. přenesená",J652,0)</f>
        <v>0</v>
      </c>
      <c r="BI652" s="221">
        <f>IF(N652="nulová",J652,0)</f>
        <v>0</v>
      </c>
      <c r="BJ652" s="19" t="s">
        <v>88</v>
      </c>
      <c r="BK652" s="221">
        <f>ROUND(I652*H652,2)</f>
        <v>0</v>
      </c>
      <c r="BL652" s="19" t="s">
        <v>136</v>
      </c>
      <c r="BM652" s="220" t="s">
        <v>1090</v>
      </c>
    </row>
    <row r="653" spans="1:47" s="2" customFormat="1" ht="12">
      <c r="A653" s="41"/>
      <c r="B653" s="42"/>
      <c r="C653" s="43"/>
      <c r="D653" s="222" t="s">
        <v>138</v>
      </c>
      <c r="E653" s="43"/>
      <c r="F653" s="223" t="s">
        <v>1091</v>
      </c>
      <c r="G653" s="43"/>
      <c r="H653" s="43"/>
      <c r="I653" s="224"/>
      <c r="J653" s="43"/>
      <c r="K653" s="43"/>
      <c r="L653" s="47"/>
      <c r="M653" s="225"/>
      <c r="N653" s="226"/>
      <c r="O653" s="87"/>
      <c r="P653" s="87"/>
      <c r="Q653" s="87"/>
      <c r="R653" s="87"/>
      <c r="S653" s="87"/>
      <c r="T653" s="88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T653" s="19" t="s">
        <v>138</v>
      </c>
      <c r="AU653" s="19" t="s">
        <v>90</v>
      </c>
    </row>
    <row r="654" spans="1:47" s="2" customFormat="1" ht="12">
      <c r="A654" s="41"/>
      <c r="B654" s="42"/>
      <c r="C654" s="43"/>
      <c r="D654" s="227" t="s">
        <v>140</v>
      </c>
      <c r="E654" s="43"/>
      <c r="F654" s="228" t="s">
        <v>1092</v>
      </c>
      <c r="G654" s="43"/>
      <c r="H654" s="43"/>
      <c r="I654" s="224"/>
      <c r="J654" s="43"/>
      <c r="K654" s="43"/>
      <c r="L654" s="47"/>
      <c r="M654" s="225"/>
      <c r="N654" s="226"/>
      <c r="O654" s="87"/>
      <c r="P654" s="87"/>
      <c r="Q654" s="87"/>
      <c r="R654" s="87"/>
      <c r="S654" s="87"/>
      <c r="T654" s="88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T654" s="19" t="s">
        <v>140</v>
      </c>
      <c r="AU654" s="19" t="s">
        <v>90</v>
      </c>
    </row>
    <row r="655" spans="1:51" s="15" customFormat="1" ht="12">
      <c r="A655" s="15"/>
      <c r="B655" s="261"/>
      <c r="C655" s="262"/>
      <c r="D655" s="227" t="s">
        <v>160</v>
      </c>
      <c r="E655" s="263" t="s">
        <v>79</v>
      </c>
      <c r="F655" s="264" t="s">
        <v>1093</v>
      </c>
      <c r="G655" s="262"/>
      <c r="H655" s="263" t="s">
        <v>79</v>
      </c>
      <c r="I655" s="265"/>
      <c r="J655" s="262"/>
      <c r="K655" s="262"/>
      <c r="L655" s="266"/>
      <c r="M655" s="267"/>
      <c r="N655" s="268"/>
      <c r="O655" s="268"/>
      <c r="P655" s="268"/>
      <c r="Q655" s="268"/>
      <c r="R655" s="268"/>
      <c r="S655" s="268"/>
      <c r="T655" s="269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T655" s="270" t="s">
        <v>160</v>
      </c>
      <c r="AU655" s="270" t="s">
        <v>90</v>
      </c>
      <c r="AV655" s="15" t="s">
        <v>88</v>
      </c>
      <c r="AW655" s="15" t="s">
        <v>42</v>
      </c>
      <c r="AX655" s="15" t="s">
        <v>81</v>
      </c>
      <c r="AY655" s="270" t="s">
        <v>129</v>
      </c>
    </row>
    <row r="656" spans="1:51" s="13" customFormat="1" ht="12">
      <c r="A656" s="13"/>
      <c r="B656" s="229"/>
      <c r="C656" s="230"/>
      <c r="D656" s="227" t="s">
        <v>160</v>
      </c>
      <c r="E656" s="231" t="s">
        <v>79</v>
      </c>
      <c r="F656" s="232" t="s">
        <v>1094</v>
      </c>
      <c r="G656" s="230"/>
      <c r="H656" s="233">
        <v>24.6</v>
      </c>
      <c r="I656" s="234"/>
      <c r="J656" s="230"/>
      <c r="K656" s="230"/>
      <c r="L656" s="235"/>
      <c r="M656" s="236"/>
      <c r="N656" s="237"/>
      <c r="O656" s="237"/>
      <c r="P656" s="237"/>
      <c r="Q656" s="237"/>
      <c r="R656" s="237"/>
      <c r="S656" s="237"/>
      <c r="T656" s="238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39" t="s">
        <v>160</v>
      </c>
      <c r="AU656" s="239" t="s">
        <v>90</v>
      </c>
      <c r="AV656" s="13" t="s">
        <v>90</v>
      </c>
      <c r="AW656" s="13" t="s">
        <v>42</v>
      </c>
      <c r="AX656" s="13" t="s">
        <v>81</v>
      </c>
      <c r="AY656" s="239" t="s">
        <v>129</v>
      </c>
    </row>
    <row r="657" spans="1:51" s="13" customFormat="1" ht="12">
      <c r="A657" s="13"/>
      <c r="B657" s="229"/>
      <c r="C657" s="230"/>
      <c r="D657" s="227" t="s">
        <v>160</v>
      </c>
      <c r="E657" s="231" t="s">
        <v>79</v>
      </c>
      <c r="F657" s="232" t="s">
        <v>1095</v>
      </c>
      <c r="G657" s="230"/>
      <c r="H657" s="233">
        <v>135.52</v>
      </c>
      <c r="I657" s="234"/>
      <c r="J657" s="230"/>
      <c r="K657" s="230"/>
      <c r="L657" s="235"/>
      <c r="M657" s="236"/>
      <c r="N657" s="237"/>
      <c r="O657" s="237"/>
      <c r="P657" s="237"/>
      <c r="Q657" s="237"/>
      <c r="R657" s="237"/>
      <c r="S657" s="237"/>
      <c r="T657" s="238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39" t="s">
        <v>160</v>
      </c>
      <c r="AU657" s="239" t="s">
        <v>90</v>
      </c>
      <c r="AV657" s="13" t="s">
        <v>90</v>
      </c>
      <c r="AW657" s="13" t="s">
        <v>42</v>
      </c>
      <c r="AX657" s="13" t="s">
        <v>81</v>
      </c>
      <c r="AY657" s="239" t="s">
        <v>129</v>
      </c>
    </row>
    <row r="658" spans="1:51" s="14" customFormat="1" ht="12">
      <c r="A658" s="14"/>
      <c r="B658" s="240"/>
      <c r="C658" s="241"/>
      <c r="D658" s="227" t="s">
        <v>160</v>
      </c>
      <c r="E658" s="242" t="s">
        <v>79</v>
      </c>
      <c r="F658" s="243" t="s">
        <v>214</v>
      </c>
      <c r="G658" s="241"/>
      <c r="H658" s="244">
        <v>160.12</v>
      </c>
      <c r="I658" s="245"/>
      <c r="J658" s="241"/>
      <c r="K658" s="241"/>
      <c r="L658" s="246"/>
      <c r="M658" s="247"/>
      <c r="N658" s="248"/>
      <c r="O658" s="248"/>
      <c r="P658" s="248"/>
      <c r="Q658" s="248"/>
      <c r="R658" s="248"/>
      <c r="S658" s="248"/>
      <c r="T658" s="249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50" t="s">
        <v>160</v>
      </c>
      <c r="AU658" s="250" t="s">
        <v>90</v>
      </c>
      <c r="AV658" s="14" t="s">
        <v>136</v>
      </c>
      <c r="AW658" s="14" t="s">
        <v>42</v>
      </c>
      <c r="AX658" s="14" t="s">
        <v>88</v>
      </c>
      <c r="AY658" s="250" t="s">
        <v>129</v>
      </c>
    </row>
    <row r="659" spans="1:65" s="2" customFormat="1" ht="24.15" customHeight="1">
      <c r="A659" s="41"/>
      <c r="B659" s="42"/>
      <c r="C659" s="209" t="s">
        <v>1096</v>
      </c>
      <c r="D659" s="209" t="s">
        <v>131</v>
      </c>
      <c r="E659" s="210" t="s">
        <v>1097</v>
      </c>
      <c r="F659" s="211" t="s">
        <v>1098</v>
      </c>
      <c r="G659" s="212" t="s">
        <v>594</v>
      </c>
      <c r="H659" s="213">
        <v>160.12</v>
      </c>
      <c r="I659" s="214"/>
      <c r="J659" s="215">
        <f>ROUND(I659*H659,2)</f>
        <v>0</v>
      </c>
      <c r="K659" s="211" t="s">
        <v>135</v>
      </c>
      <c r="L659" s="47"/>
      <c r="M659" s="216" t="s">
        <v>79</v>
      </c>
      <c r="N659" s="217" t="s">
        <v>51</v>
      </c>
      <c r="O659" s="87"/>
      <c r="P659" s="218">
        <f>O659*H659</f>
        <v>0</v>
      </c>
      <c r="Q659" s="218">
        <v>0</v>
      </c>
      <c r="R659" s="218">
        <f>Q659*H659</f>
        <v>0</v>
      </c>
      <c r="S659" s="218">
        <v>0</v>
      </c>
      <c r="T659" s="219">
        <f>S659*H659</f>
        <v>0</v>
      </c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R659" s="220" t="s">
        <v>275</v>
      </c>
      <c r="AT659" s="220" t="s">
        <v>131</v>
      </c>
      <c r="AU659" s="220" t="s">
        <v>90</v>
      </c>
      <c r="AY659" s="19" t="s">
        <v>129</v>
      </c>
      <c r="BE659" s="221">
        <f>IF(N659="základní",J659,0)</f>
        <v>0</v>
      </c>
      <c r="BF659" s="221">
        <f>IF(N659="snížená",J659,0)</f>
        <v>0</v>
      </c>
      <c r="BG659" s="221">
        <f>IF(N659="zákl. přenesená",J659,0)</f>
        <v>0</v>
      </c>
      <c r="BH659" s="221">
        <f>IF(N659="sníž. přenesená",J659,0)</f>
        <v>0</v>
      </c>
      <c r="BI659" s="221">
        <f>IF(N659="nulová",J659,0)</f>
        <v>0</v>
      </c>
      <c r="BJ659" s="19" t="s">
        <v>88</v>
      </c>
      <c r="BK659" s="221">
        <f>ROUND(I659*H659,2)</f>
        <v>0</v>
      </c>
      <c r="BL659" s="19" t="s">
        <v>275</v>
      </c>
      <c r="BM659" s="220" t="s">
        <v>1099</v>
      </c>
    </row>
    <row r="660" spans="1:47" s="2" customFormat="1" ht="12">
      <c r="A660" s="41"/>
      <c r="B660" s="42"/>
      <c r="C660" s="43"/>
      <c r="D660" s="222" t="s">
        <v>138</v>
      </c>
      <c r="E660" s="43"/>
      <c r="F660" s="223" t="s">
        <v>1100</v>
      </c>
      <c r="G660" s="43"/>
      <c r="H660" s="43"/>
      <c r="I660" s="224"/>
      <c r="J660" s="43"/>
      <c r="K660" s="43"/>
      <c r="L660" s="47"/>
      <c r="M660" s="225"/>
      <c r="N660" s="226"/>
      <c r="O660" s="87"/>
      <c r="P660" s="87"/>
      <c r="Q660" s="87"/>
      <c r="R660" s="87"/>
      <c r="S660" s="87"/>
      <c r="T660" s="88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T660" s="19" t="s">
        <v>138</v>
      </c>
      <c r="AU660" s="19" t="s">
        <v>90</v>
      </c>
    </row>
    <row r="661" spans="1:47" s="2" customFormat="1" ht="12">
      <c r="A661" s="41"/>
      <c r="B661" s="42"/>
      <c r="C661" s="43"/>
      <c r="D661" s="227" t="s">
        <v>140</v>
      </c>
      <c r="E661" s="43"/>
      <c r="F661" s="228" t="s">
        <v>1101</v>
      </c>
      <c r="G661" s="43"/>
      <c r="H661" s="43"/>
      <c r="I661" s="224"/>
      <c r="J661" s="43"/>
      <c r="K661" s="43"/>
      <c r="L661" s="47"/>
      <c r="M661" s="225"/>
      <c r="N661" s="226"/>
      <c r="O661" s="87"/>
      <c r="P661" s="87"/>
      <c r="Q661" s="87"/>
      <c r="R661" s="87"/>
      <c r="S661" s="87"/>
      <c r="T661" s="88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T661" s="19" t="s">
        <v>140</v>
      </c>
      <c r="AU661" s="19" t="s">
        <v>90</v>
      </c>
    </row>
    <row r="662" spans="1:65" s="2" customFormat="1" ht="33" customHeight="1">
      <c r="A662" s="41"/>
      <c r="B662" s="42"/>
      <c r="C662" s="209" t="s">
        <v>1102</v>
      </c>
      <c r="D662" s="209" t="s">
        <v>131</v>
      </c>
      <c r="E662" s="210" t="s">
        <v>1103</v>
      </c>
      <c r="F662" s="211" t="s">
        <v>1104</v>
      </c>
      <c r="G662" s="212" t="s">
        <v>594</v>
      </c>
      <c r="H662" s="213">
        <v>2241.68</v>
      </c>
      <c r="I662" s="214"/>
      <c r="J662" s="215">
        <f>ROUND(I662*H662,2)</f>
        <v>0</v>
      </c>
      <c r="K662" s="211" t="s">
        <v>135</v>
      </c>
      <c r="L662" s="47"/>
      <c r="M662" s="216" t="s">
        <v>79</v>
      </c>
      <c r="N662" s="217" t="s">
        <v>51</v>
      </c>
      <c r="O662" s="87"/>
      <c r="P662" s="218">
        <f>O662*H662</f>
        <v>0</v>
      </c>
      <c r="Q662" s="218">
        <v>0</v>
      </c>
      <c r="R662" s="218">
        <f>Q662*H662</f>
        <v>0</v>
      </c>
      <c r="S662" s="218">
        <v>0</v>
      </c>
      <c r="T662" s="219">
        <f>S662*H662</f>
        <v>0</v>
      </c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R662" s="220" t="s">
        <v>275</v>
      </c>
      <c r="AT662" s="220" t="s">
        <v>131</v>
      </c>
      <c r="AU662" s="220" t="s">
        <v>90</v>
      </c>
      <c r="AY662" s="19" t="s">
        <v>129</v>
      </c>
      <c r="BE662" s="221">
        <f>IF(N662="základní",J662,0)</f>
        <v>0</v>
      </c>
      <c r="BF662" s="221">
        <f>IF(N662="snížená",J662,0)</f>
        <v>0</v>
      </c>
      <c r="BG662" s="221">
        <f>IF(N662="zákl. přenesená",J662,0)</f>
        <v>0</v>
      </c>
      <c r="BH662" s="221">
        <f>IF(N662="sníž. přenesená",J662,0)</f>
        <v>0</v>
      </c>
      <c r="BI662" s="221">
        <f>IF(N662="nulová",J662,0)</f>
        <v>0</v>
      </c>
      <c r="BJ662" s="19" t="s">
        <v>88</v>
      </c>
      <c r="BK662" s="221">
        <f>ROUND(I662*H662,2)</f>
        <v>0</v>
      </c>
      <c r="BL662" s="19" t="s">
        <v>275</v>
      </c>
      <c r="BM662" s="220" t="s">
        <v>1105</v>
      </c>
    </row>
    <row r="663" spans="1:47" s="2" customFormat="1" ht="12">
      <c r="A663" s="41"/>
      <c r="B663" s="42"/>
      <c r="C663" s="43"/>
      <c r="D663" s="222" t="s">
        <v>138</v>
      </c>
      <c r="E663" s="43"/>
      <c r="F663" s="223" t="s">
        <v>1106</v>
      </c>
      <c r="G663" s="43"/>
      <c r="H663" s="43"/>
      <c r="I663" s="224"/>
      <c r="J663" s="43"/>
      <c r="K663" s="43"/>
      <c r="L663" s="47"/>
      <c r="M663" s="225"/>
      <c r="N663" s="226"/>
      <c r="O663" s="87"/>
      <c r="P663" s="87"/>
      <c r="Q663" s="87"/>
      <c r="R663" s="87"/>
      <c r="S663" s="87"/>
      <c r="T663" s="88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T663" s="19" t="s">
        <v>138</v>
      </c>
      <c r="AU663" s="19" t="s">
        <v>90</v>
      </c>
    </row>
    <row r="664" spans="1:47" s="2" customFormat="1" ht="12">
      <c r="A664" s="41"/>
      <c r="B664" s="42"/>
      <c r="C664" s="43"/>
      <c r="D664" s="227" t="s">
        <v>140</v>
      </c>
      <c r="E664" s="43"/>
      <c r="F664" s="228" t="s">
        <v>1107</v>
      </c>
      <c r="G664" s="43"/>
      <c r="H664" s="43"/>
      <c r="I664" s="224"/>
      <c r="J664" s="43"/>
      <c r="K664" s="43"/>
      <c r="L664" s="47"/>
      <c r="M664" s="225"/>
      <c r="N664" s="226"/>
      <c r="O664" s="87"/>
      <c r="P664" s="87"/>
      <c r="Q664" s="87"/>
      <c r="R664" s="87"/>
      <c r="S664" s="87"/>
      <c r="T664" s="88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T664" s="19" t="s">
        <v>140</v>
      </c>
      <c r="AU664" s="19" t="s">
        <v>90</v>
      </c>
    </row>
    <row r="665" spans="1:51" s="13" customFormat="1" ht="12">
      <c r="A665" s="13"/>
      <c r="B665" s="229"/>
      <c r="C665" s="230"/>
      <c r="D665" s="227" t="s">
        <v>160</v>
      </c>
      <c r="E665" s="231" t="s">
        <v>79</v>
      </c>
      <c r="F665" s="232" t="s">
        <v>1108</v>
      </c>
      <c r="G665" s="230"/>
      <c r="H665" s="233">
        <v>2241.68</v>
      </c>
      <c r="I665" s="234"/>
      <c r="J665" s="230"/>
      <c r="K665" s="230"/>
      <c r="L665" s="235"/>
      <c r="M665" s="236"/>
      <c r="N665" s="237"/>
      <c r="O665" s="237"/>
      <c r="P665" s="237"/>
      <c r="Q665" s="237"/>
      <c r="R665" s="237"/>
      <c r="S665" s="237"/>
      <c r="T665" s="238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39" t="s">
        <v>160</v>
      </c>
      <c r="AU665" s="239" t="s">
        <v>90</v>
      </c>
      <c r="AV665" s="13" t="s">
        <v>90</v>
      </c>
      <c r="AW665" s="13" t="s">
        <v>42</v>
      </c>
      <c r="AX665" s="13" t="s">
        <v>88</v>
      </c>
      <c r="AY665" s="239" t="s">
        <v>129</v>
      </c>
    </row>
    <row r="666" spans="1:65" s="2" customFormat="1" ht="16.5" customHeight="1">
      <c r="A666" s="41"/>
      <c r="B666" s="42"/>
      <c r="C666" s="209" t="s">
        <v>1109</v>
      </c>
      <c r="D666" s="209" t="s">
        <v>131</v>
      </c>
      <c r="E666" s="210" t="s">
        <v>1110</v>
      </c>
      <c r="F666" s="211" t="s">
        <v>1111</v>
      </c>
      <c r="G666" s="212" t="s">
        <v>594</v>
      </c>
      <c r="H666" s="213">
        <v>187.926</v>
      </c>
      <c r="I666" s="214"/>
      <c r="J666" s="215">
        <f>ROUND(I666*H666,2)</f>
        <v>0</v>
      </c>
      <c r="K666" s="211" t="s">
        <v>135</v>
      </c>
      <c r="L666" s="47"/>
      <c r="M666" s="216" t="s">
        <v>79</v>
      </c>
      <c r="N666" s="217" t="s">
        <v>51</v>
      </c>
      <c r="O666" s="87"/>
      <c r="P666" s="218">
        <f>O666*H666</f>
        <v>0</v>
      </c>
      <c r="Q666" s="218">
        <v>0</v>
      </c>
      <c r="R666" s="218">
        <f>Q666*H666</f>
        <v>0</v>
      </c>
      <c r="S666" s="218">
        <v>0</v>
      </c>
      <c r="T666" s="219">
        <f>S666*H666</f>
        <v>0</v>
      </c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R666" s="220" t="s">
        <v>275</v>
      </c>
      <c r="AT666" s="220" t="s">
        <v>131</v>
      </c>
      <c r="AU666" s="220" t="s">
        <v>90</v>
      </c>
      <c r="AY666" s="19" t="s">
        <v>129</v>
      </c>
      <c r="BE666" s="221">
        <f>IF(N666="základní",J666,0)</f>
        <v>0</v>
      </c>
      <c r="BF666" s="221">
        <f>IF(N666="snížená",J666,0)</f>
        <v>0</v>
      </c>
      <c r="BG666" s="221">
        <f>IF(N666="zákl. přenesená",J666,0)</f>
        <v>0</v>
      </c>
      <c r="BH666" s="221">
        <f>IF(N666="sníž. přenesená",J666,0)</f>
        <v>0</v>
      </c>
      <c r="BI666" s="221">
        <f>IF(N666="nulová",J666,0)</f>
        <v>0</v>
      </c>
      <c r="BJ666" s="19" t="s">
        <v>88</v>
      </c>
      <c r="BK666" s="221">
        <f>ROUND(I666*H666,2)</f>
        <v>0</v>
      </c>
      <c r="BL666" s="19" t="s">
        <v>275</v>
      </c>
      <c r="BM666" s="220" t="s">
        <v>1112</v>
      </c>
    </row>
    <row r="667" spans="1:47" s="2" customFormat="1" ht="12">
      <c r="A667" s="41"/>
      <c r="B667" s="42"/>
      <c r="C667" s="43"/>
      <c r="D667" s="222" t="s">
        <v>138</v>
      </c>
      <c r="E667" s="43"/>
      <c r="F667" s="223" t="s">
        <v>1113</v>
      </c>
      <c r="G667" s="43"/>
      <c r="H667" s="43"/>
      <c r="I667" s="224"/>
      <c r="J667" s="43"/>
      <c r="K667" s="43"/>
      <c r="L667" s="47"/>
      <c r="M667" s="225"/>
      <c r="N667" s="226"/>
      <c r="O667" s="87"/>
      <c r="P667" s="87"/>
      <c r="Q667" s="87"/>
      <c r="R667" s="87"/>
      <c r="S667" s="87"/>
      <c r="T667" s="88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T667" s="19" t="s">
        <v>138</v>
      </c>
      <c r="AU667" s="19" t="s">
        <v>90</v>
      </c>
    </row>
    <row r="668" spans="1:47" s="2" customFormat="1" ht="12">
      <c r="A668" s="41"/>
      <c r="B668" s="42"/>
      <c r="C668" s="43"/>
      <c r="D668" s="227" t="s">
        <v>140</v>
      </c>
      <c r="E668" s="43"/>
      <c r="F668" s="228" t="s">
        <v>1114</v>
      </c>
      <c r="G668" s="43"/>
      <c r="H668" s="43"/>
      <c r="I668" s="224"/>
      <c r="J668" s="43"/>
      <c r="K668" s="43"/>
      <c r="L668" s="47"/>
      <c r="M668" s="225"/>
      <c r="N668" s="226"/>
      <c r="O668" s="87"/>
      <c r="P668" s="87"/>
      <c r="Q668" s="87"/>
      <c r="R668" s="87"/>
      <c r="S668" s="87"/>
      <c r="T668" s="88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T668" s="19" t="s">
        <v>140</v>
      </c>
      <c r="AU668" s="19" t="s">
        <v>90</v>
      </c>
    </row>
    <row r="669" spans="1:51" s="15" customFormat="1" ht="12">
      <c r="A669" s="15"/>
      <c r="B669" s="261"/>
      <c r="C669" s="262"/>
      <c r="D669" s="227" t="s">
        <v>160</v>
      </c>
      <c r="E669" s="263" t="s">
        <v>79</v>
      </c>
      <c r="F669" s="264" t="s">
        <v>1115</v>
      </c>
      <c r="G669" s="262"/>
      <c r="H669" s="263" t="s">
        <v>79</v>
      </c>
      <c r="I669" s="265"/>
      <c r="J669" s="262"/>
      <c r="K669" s="262"/>
      <c r="L669" s="266"/>
      <c r="M669" s="267"/>
      <c r="N669" s="268"/>
      <c r="O669" s="268"/>
      <c r="P669" s="268"/>
      <c r="Q669" s="268"/>
      <c r="R669" s="268"/>
      <c r="S669" s="268"/>
      <c r="T669" s="269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T669" s="270" t="s">
        <v>160</v>
      </c>
      <c r="AU669" s="270" t="s">
        <v>90</v>
      </c>
      <c r="AV669" s="15" t="s">
        <v>88</v>
      </c>
      <c r="AW669" s="15" t="s">
        <v>42</v>
      </c>
      <c r="AX669" s="15" t="s">
        <v>81</v>
      </c>
      <c r="AY669" s="270" t="s">
        <v>129</v>
      </c>
    </row>
    <row r="670" spans="1:51" s="13" customFormat="1" ht="12">
      <c r="A670" s="13"/>
      <c r="B670" s="229"/>
      <c r="C670" s="230"/>
      <c r="D670" s="227" t="s">
        <v>160</v>
      </c>
      <c r="E670" s="231" t="s">
        <v>79</v>
      </c>
      <c r="F670" s="232" t="s">
        <v>1116</v>
      </c>
      <c r="G670" s="230"/>
      <c r="H670" s="233">
        <v>31.07</v>
      </c>
      <c r="I670" s="234"/>
      <c r="J670" s="230"/>
      <c r="K670" s="230"/>
      <c r="L670" s="235"/>
      <c r="M670" s="236"/>
      <c r="N670" s="237"/>
      <c r="O670" s="237"/>
      <c r="P670" s="237"/>
      <c r="Q670" s="237"/>
      <c r="R670" s="237"/>
      <c r="S670" s="237"/>
      <c r="T670" s="238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39" t="s">
        <v>160</v>
      </c>
      <c r="AU670" s="239" t="s">
        <v>90</v>
      </c>
      <c r="AV670" s="13" t="s">
        <v>90</v>
      </c>
      <c r="AW670" s="13" t="s">
        <v>42</v>
      </c>
      <c r="AX670" s="13" t="s">
        <v>81</v>
      </c>
      <c r="AY670" s="239" t="s">
        <v>129</v>
      </c>
    </row>
    <row r="671" spans="1:51" s="15" customFormat="1" ht="12">
      <c r="A671" s="15"/>
      <c r="B671" s="261"/>
      <c r="C671" s="262"/>
      <c r="D671" s="227" t="s">
        <v>160</v>
      </c>
      <c r="E671" s="263" t="s">
        <v>79</v>
      </c>
      <c r="F671" s="264" t="s">
        <v>1117</v>
      </c>
      <c r="G671" s="262"/>
      <c r="H671" s="263" t="s">
        <v>79</v>
      </c>
      <c r="I671" s="265"/>
      <c r="J671" s="262"/>
      <c r="K671" s="262"/>
      <c r="L671" s="266"/>
      <c r="M671" s="267"/>
      <c r="N671" s="268"/>
      <c r="O671" s="268"/>
      <c r="P671" s="268"/>
      <c r="Q671" s="268"/>
      <c r="R671" s="268"/>
      <c r="S671" s="268"/>
      <c r="T671" s="269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T671" s="270" t="s">
        <v>160</v>
      </c>
      <c r="AU671" s="270" t="s">
        <v>90</v>
      </c>
      <c r="AV671" s="15" t="s">
        <v>88</v>
      </c>
      <c r="AW671" s="15" t="s">
        <v>42</v>
      </c>
      <c r="AX671" s="15" t="s">
        <v>81</v>
      </c>
      <c r="AY671" s="270" t="s">
        <v>129</v>
      </c>
    </row>
    <row r="672" spans="1:51" s="13" customFormat="1" ht="12">
      <c r="A672" s="13"/>
      <c r="B672" s="229"/>
      <c r="C672" s="230"/>
      <c r="D672" s="227" t="s">
        <v>160</v>
      </c>
      <c r="E672" s="231" t="s">
        <v>79</v>
      </c>
      <c r="F672" s="232" t="s">
        <v>1118</v>
      </c>
      <c r="G672" s="230"/>
      <c r="H672" s="233">
        <v>46.88</v>
      </c>
      <c r="I672" s="234"/>
      <c r="J672" s="230"/>
      <c r="K672" s="230"/>
      <c r="L672" s="235"/>
      <c r="M672" s="236"/>
      <c r="N672" s="237"/>
      <c r="O672" s="237"/>
      <c r="P672" s="237"/>
      <c r="Q672" s="237"/>
      <c r="R672" s="237"/>
      <c r="S672" s="237"/>
      <c r="T672" s="238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39" t="s">
        <v>160</v>
      </c>
      <c r="AU672" s="239" t="s">
        <v>90</v>
      </c>
      <c r="AV672" s="13" t="s">
        <v>90</v>
      </c>
      <c r="AW672" s="13" t="s">
        <v>42</v>
      </c>
      <c r="AX672" s="13" t="s">
        <v>81</v>
      </c>
      <c r="AY672" s="239" t="s">
        <v>129</v>
      </c>
    </row>
    <row r="673" spans="1:51" s="15" customFormat="1" ht="12">
      <c r="A673" s="15"/>
      <c r="B673" s="261"/>
      <c r="C673" s="262"/>
      <c r="D673" s="227" t="s">
        <v>160</v>
      </c>
      <c r="E673" s="263" t="s">
        <v>79</v>
      </c>
      <c r="F673" s="264" t="s">
        <v>1119</v>
      </c>
      <c r="G673" s="262"/>
      <c r="H673" s="263" t="s">
        <v>79</v>
      </c>
      <c r="I673" s="265"/>
      <c r="J673" s="262"/>
      <c r="K673" s="262"/>
      <c r="L673" s="266"/>
      <c r="M673" s="267"/>
      <c r="N673" s="268"/>
      <c r="O673" s="268"/>
      <c r="P673" s="268"/>
      <c r="Q673" s="268"/>
      <c r="R673" s="268"/>
      <c r="S673" s="268"/>
      <c r="T673" s="269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T673" s="270" t="s">
        <v>160</v>
      </c>
      <c r="AU673" s="270" t="s">
        <v>90</v>
      </c>
      <c r="AV673" s="15" t="s">
        <v>88</v>
      </c>
      <c r="AW673" s="15" t="s">
        <v>42</v>
      </c>
      <c r="AX673" s="15" t="s">
        <v>81</v>
      </c>
      <c r="AY673" s="270" t="s">
        <v>129</v>
      </c>
    </row>
    <row r="674" spans="1:51" s="13" customFormat="1" ht="12">
      <c r="A674" s="13"/>
      <c r="B674" s="229"/>
      <c r="C674" s="230"/>
      <c r="D674" s="227" t="s">
        <v>160</v>
      </c>
      <c r="E674" s="231" t="s">
        <v>79</v>
      </c>
      <c r="F674" s="232" t="s">
        <v>1120</v>
      </c>
      <c r="G674" s="230"/>
      <c r="H674" s="233">
        <v>109.976</v>
      </c>
      <c r="I674" s="234"/>
      <c r="J674" s="230"/>
      <c r="K674" s="230"/>
      <c r="L674" s="235"/>
      <c r="M674" s="236"/>
      <c r="N674" s="237"/>
      <c r="O674" s="237"/>
      <c r="P674" s="237"/>
      <c r="Q674" s="237"/>
      <c r="R674" s="237"/>
      <c r="S674" s="237"/>
      <c r="T674" s="238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39" t="s">
        <v>160</v>
      </c>
      <c r="AU674" s="239" t="s">
        <v>90</v>
      </c>
      <c r="AV674" s="13" t="s">
        <v>90</v>
      </c>
      <c r="AW674" s="13" t="s">
        <v>42</v>
      </c>
      <c r="AX674" s="13" t="s">
        <v>81</v>
      </c>
      <c r="AY674" s="239" t="s">
        <v>129</v>
      </c>
    </row>
    <row r="675" spans="1:51" s="14" customFormat="1" ht="12">
      <c r="A675" s="14"/>
      <c r="B675" s="240"/>
      <c r="C675" s="241"/>
      <c r="D675" s="227" t="s">
        <v>160</v>
      </c>
      <c r="E675" s="242" t="s">
        <v>79</v>
      </c>
      <c r="F675" s="243" t="s">
        <v>214</v>
      </c>
      <c r="G675" s="241"/>
      <c r="H675" s="244">
        <v>187.926</v>
      </c>
      <c r="I675" s="245"/>
      <c r="J675" s="241"/>
      <c r="K675" s="241"/>
      <c r="L675" s="246"/>
      <c r="M675" s="247"/>
      <c r="N675" s="248"/>
      <c r="O675" s="248"/>
      <c r="P675" s="248"/>
      <c r="Q675" s="248"/>
      <c r="R675" s="248"/>
      <c r="S675" s="248"/>
      <c r="T675" s="249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50" t="s">
        <v>160</v>
      </c>
      <c r="AU675" s="250" t="s">
        <v>90</v>
      </c>
      <c r="AV675" s="14" t="s">
        <v>136</v>
      </c>
      <c r="AW675" s="14" t="s">
        <v>42</v>
      </c>
      <c r="AX675" s="14" t="s">
        <v>88</v>
      </c>
      <c r="AY675" s="250" t="s">
        <v>129</v>
      </c>
    </row>
    <row r="676" spans="1:65" s="2" customFormat="1" ht="16.5" customHeight="1">
      <c r="A676" s="41"/>
      <c r="B676" s="42"/>
      <c r="C676" s="209" t="s">
        <v>1121</v>
      </c>
      <c r="D676" s="209" t="s">
        <v>131</v>
      </c>
      <c r="E676" s="210" t="s">
        <v>1122</v>
      </c>
      <c r="F676" s="211" t="s">
        <v>1123</v>
      </c>
      <c r="G676" s="212" t="s">
        <v>200</v>
      </c>
      <c r="H676" s="213">
        <v>360.111</v>
      </c>
      <c r="I676" s="214"/>
      <c r="J676" s="215">
        <f>ROUND(I676*H676,2)</f>
        <v>0</v>
      </c>
      <c r="K676" s="211" t="s">
        <v>135</v>
      </c>
      <c r="L676" s="47"/>
      <c r="M676" s="216" t="s">
        <v>79</v>
      </c>
      <c r="N676" s="217" t="s">
        <v>51</v>
      </c>
      <c r="O676" s="87"/>
      <c r="P676" s="218">
        <f>O676*H676</f>
        <v>0</v>
      </c>
      <c r="Q676" s="218">
        <v>0</v>
      </c>
      <c r="R676" s="218">
        <f>Q676*H676</f>
        <v>0</v>
      </c>
      <c r="S676" s="218">
        <v>0</v>
      </c>
      <c r="T676" s="219">
        <f>S676*H676</f>
        <v>0</v>
      </c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R676" s="220" t="s">
        <v>275</v>
      </c>
      <c r="AT676" s="220" t="s">
        <v>131</v>
      </c>
      <c r="AU676" s="220" t="s">
        <v>90</v>
      </c>
      <c r="AY676" s="19" t="s">
        <v>129</v>
      </c>
      <c r="BE676" s="221">
        <f>IF(N676="základní",J676,0)</f>
        <v>0</v>
      </c>
      <c r="BF676" s="221">
        <f>IF(N676="snížená",J676,0)</f>
        <v>0</v>
      </c>
      <c r="BG676" s="221">
        <f>IF(N676="zákl. přenesená",J676,0)</f>
        <v>0</v>
      </c>
      <c r="BH676" s="221">
        <f>IF(N676="sníž. přenesená",J676,0)</f>
        <v>0</v>
      </c>
      <c r="BI676" s="221">
        <f>IF(N676="nulová",J676,0)</f>
        <v>0</v>
      </c>
      <c r="BJ676" s="19" t="s">
        <v>88</v>
      </c>
      <c r="BK676" s="221">
        <f>ROUND(I676*H676,2)</f>
        <v>0</v>
      </c>
      <c r="BL676" s="19" t="s">
        <v>275</v>
      </c>
      <c r="BM676" s="220" t="s">
        <v>1124</v>
      </c>
    </row>
    <row r="677" spans="1:47" s="2" customFormat="1" ht="12">
      <c r="A677" s="41"/>
      <c r="B677" s="42"/>
      <c r="C677" s="43"/>
      <c r="D677" s="222" t="s">
        <v>138</v>
      </c>
      <c r="E677" s="43"/>
      <c r="F677" s="223" t="s">
        <v>1125</v>
      </c>
      <c r="G677" s="43"/>
      <c r="H677" s="43"/>
      <c r="I677" s="224"/>
      <c r="J677" s="43"/>
      <c r="K677" s="43"/>
      <c r="L677" s="47"/>
      <c r="M677" s="225"/>
      <c r="N677" s="226"/>
      <c r="O677" s="87"/>
      <c r="P677" s="87"/>
      <c r="Q677" s="87"/>
      <c r="R677" s="87"/>
      <c r="S677" s="87"/>
      <c r="T677" s="88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T677" s="19" t="s">
        <v>138</v>
      </c>
      <c r="AU677" s="19" t="s">
        <v>90</v>
      </c>
    </row>
    <row r="678" spans="1:47" s="2" customFormat="1" ht="12">
      <c r="A678" s="41"/>
      <c r="B678" s="42"/>
      <c r="C678" s="43"/>
      <c r="D678" s="227" t="s">
        <v>140</v>
      </c>
      <c r="E678" s="43"/>
      <c r="F678" s="228" t="s">
        <v>1126</v>
      </c>
      <c r="G678" s="43"/>
      <c r="H678" s="43"/>
      <c r="I678" s="224"/>
      <c r="J678" s="43"/>
      <c r="K678" s="43"/>
      <c r="L678" s="47"/>
      <c r="M678" s="225"/>
      <c r="N678" s="226"/>
      <c r="O678" s="87"/>
      <c r="P678" s="87"/>
      <c r="Q678" s="87"/>
      <c r="R678" s="87"/>
      <c r="S678" s="87"/>
      <c r="T678" s="88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T678" s="19" t="s">
        <v>140</v>
      </c>
      <c r="AU678" s="19" t="s">
        <v>90</v>
      </c>
    </row>
    <row r="679" spans="1:51" s="13" customFormat="1" ht="12">
      <c r="A679" s="13"/>
      <c r="B679" s="229"/>
      <c r="C679" s="230"/>
      <c r="D679" s="227" t="s">
        <v>160</v>
      </c>
      <c r="E679" s="231" t="s">
        <v>79</v>
      </c>
      <c r="F679" s="232" t="s">
        <v>1127</v>
      </c>
      <c r="G679" s="230"/>
      <c r="H679" s="233">
        <v>360.111</v>
      </c>
      <c r="I679" s="234"/>
      <c r="J679" s="230"/>
      <c r="K679" s="230"/>
      <c r="L679" s="235"/>
      <c r="M679" s="236"/>
      <c r="N679" s="237"/>
      <c r="O679" s="237"/>
      <c r="P679" s="237"/>
      <c r="Q679" s="237"/>
      <c r="R679" s="237"/>
      <c r="S679" s="237"/>
      <c r="T679" s="238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39" t="s">
        <v>160</v>
      </c>
      <c r="AU679" s="239" t="s">
        <v>90</v>
      </c>
      <c r="AV679" s="13" t="s">
        <v>90</v>
      </c>
      <c r="AW679" s="13" t="s">
        <v>42</v>
      </c>
      <c r="AX679" s="13" t="s">
        <v>88</v>
      </c>
      <c r="AY679" s="239" t="s">
        <v>129</v>
      </c>
    </row>
    <row r="680" spans="1:65" s="2" customFormat="1" ht="21.75" customHeight="1">
      <c r="A680" s="41"/>
      <c r="B680" s="42"/>
      <c r="C680" s="209" t="s">
        <v>1128</v>
      </c>
      <c r="D680" s="209" t="s">
        <v>131</v>
      </c>
      <c r="E680" s="210" t="s">
        <v>1129</v>
      </c>
      <c r="F680" s="211" t="s">
        <v>1130</v>
      </c>
      <c r="G680" s="212" t="s">
        <v>200</v>
      </c>
      <c r="H680" s="213">
        <v>5041.554</v>
      </c>
      <c r="I680" s="214"/>
      <c r="J680" s="215">
        <f>ROUND(I680*H680,2)</f>
        <v>0</v>
      </c>
      <c r="K680" s="211" t="s">
        <v>135</v>
      </c>
      <c r="L680" s="47"/>
      <c r="M680" s="216" t="s">
        <v>79</v>
      </c>
      <c r="N680" s="217" t="s">
        <v>51</v>
      </c>
      <c r="O680" s="87"/>
      <c r="P680" s="218">
        <f>O680*H680</f>
        <v>0</v>
      </c>
      <c r="Q680" s="218">
        <v>0</v>
      </c>
      <c r="R680" s="218">
        <f>Q680*H680</f>
        <v>0</v>
      </c>
      <c r="S680" s="218">
        <v>0</v>
      </c>
      <c r="T680" s="219">
        <f>S680*H680</f>
        <v>0</v>
      </c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R680" s="220" t="s">
        <v>275</v>
      </c>
      <c r="AT680" s="220" t="s">
        <v>131</v>
      </c>
      <c r="AU680" s="220" t="s">
        <v>90</v>
      </c>
      <c r="AY680" s="19" t="s">
        <v>129</v>
      </c>
      <c r="BE680" s="221">
        <f>IF(N680="základní",J680,0)</f>
        <v>0</v>
      </c>
      <c r="BF680" s="221">
        <f>IF(N680="snížená",J680,0)</f>
        <v>0</v>
      </c>
      <c r="BG680" s="221">
        <f>IF(N680="zákl. přenesená",J680,0)</f>
        <v>0</v>
      </c>
      <c r="BH680" s="221">
        <f>IF(N680="sníž. přenesená",J680,0)</f>
        <v>0</v>
      </c>
      <c r="BI680" s="221">
        <f>IF(N680="nulová",J680,0)</f>
        <v>0</v>
      </c>
      <c r="BJ680" s="19" t="s">
        <v>88</v>
      </c>
      <c r="BK680" s="221">
        <f>ROUND(I680*H680,2)</f>
        <v>0</v>
      </c>
      <c r="BL680" s="19" t="s">
        <v>275</v>
      </c>
      <c r="BM680" s="220" t="s">
        <v>1131</v>
      </c>
    </row>
    <row r="681" spans="1:47" s="2" customFormat="1" ht="12">
      <c r="A681" s="41"/>
      <c r="B681" s="42"/>
      <c r="C681" s="43"/>
      <c r="D681" s="222" t="s">
        <v>138</v>
      </c>
      <c r="E681" s="43"/>
      <c r="F681" s="223" t="s">
        <v>1132</v>
      </c>
      <c r="G681" s="43"/>
      <c r="H681" s="43"/>
      <c r="I681" s="224"/>
      <c r="J681" s="43"/>
      <c r="K681" s="43"/>
      <c r="L681" s="47"/>
      <c r="M681" s="225"/>
      <c r="N681" s="226"/>
      <c r="O681" s="87"/>
      <c r="P681" s="87"/>
      <c r="Q681" s="87"/>
      <c r="R681" s="87"/>
      <c r="S681" s="87"/>
      <c r="T681" s="88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T681" s="19" t="s">
        <v>138</v>
      </c>
      <c r="AU681" s="19" t="s">
        <v>90</v>
      </c>
    </row>
    <row r="682" spans="1:47" s="2" customFormat="1" ht="12">
      <c r="A682" s="41"/>
      <c r="B682" s="42"/>
      <c r="C682" s="43"/>
      <c r="D682" s="227" t="s">
        <v>140</v>
      </c>
      <c r="E682" s="43"/>
      <c r="F682" s="228" t="s">
        <v>1133</v>
      </c>
      <c r="G682" s="43"/>
      <c r="H682" s="43"/>
      <c r="I682" s="224"/>
      <c r="J682" s="43"/>
      <c r="K682" s="43"/>
      <c r="L682" s="47"/>
      <c r="M682" s="225"/>
      <c r="N682" s="226"/>
      <c r="O682" s="87"/>
      <c r="P682" s="87"/>
      <c r="Q682" s="87"/>
      <c r="R682" s="87"/>
      <c r="S682" s="87"/>
      <c r="T682" s="88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T682" s="19" t="s">
        <v>140</v>
      </c>
      <c r="AU682" s="19" t="s">
        <v>90</v>
      </c>
    </row>
    <row r="683" spans="1:51" s="13" customFormat="1" ht="12">
      <c r="A683" s="13"/>
      <c r="B683" s="229"/>
      <c r="C683" s="230"/>
      <c r="D683" s="227" t="s">
        <v>160</v>
      </c>
      <c r="E683" s="231" t="s">
        <v>79</v>
      </c>
      <c r="F683" s="232" t="s">
        <v>1134</v>
      </c>
      <c r="G683" s="230"/>
      <c r="H683" s="233">
        <v>5041.554</v>
      </c>
      <c r="I683" s="234"/>
      <c r="J683" s="230"/>
      <c r="K683" s="230"/>
      <c r="L683" s="235"/>
      <c r="M683" s="236"/>
      <c r="N683" s="237"/>
      <c r="O683" s="237"/>
      <c r="P683" s="237"/>
      <c r="Q683" s="237"/>
      <c r="R683" s="237"/>
      <c r="S683" s="237"/>
      <c r="T683" s="238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39" t="s">
        <v>160</v>
      </c>
      <c r="AU683" s="239" t="s">
        <v>90</v>
      </c>
      <c r="AV683" s="13" t="s">
        <v>90</v>
      </c>
      <c r="AW683" s="13" t="s">
        <v>42</v>
      </c>
      <c r="AX683" s="13" t="s">
        <v>88</v>
      </c>
      <c r="AY683" s="239" t="s">
        <v>129</v>
      </c>
    </row>
    <row r="684" spans="1:65" s="2" customFormat="1" ht="24.15" customHeight="1">
      <c r="A684" s="41"/>
      <c r="B684" s="42"/>
      <c r="C684" s="209" t="s">
        <v>1135</v>
      </c>
      <c r="D684" s="209" t="s">
        <v>131</v>
      </c>
      <c r="E684" s="210" t="s">
        <v>1136</v>
      </c>
      <c r="F684" s="211" t="s">
        <v>1137</v>
      </c>
      <c r="G684" s="212" t="s">
        <v>200</v>
      </c>
      <c r="H684" s="213">
        <v>288.216</v>
      </c>
      <c r="I684" s="214"/>
      <c r="J684" s="215">
        <f>ROUND(I684*H684,2)</f>
        <v>0</v>
      </c>
      <c r="K684" s="211" t="s">
        <v>135</v>
      </c>
      <c r="L684" s="47"/>
      <c r="M684" s="216" t="s">
        <v>79</v>
      </c>
      <c r="N684" s="217" t="s">
        <v>51</v>
      </c>
      <c r="O684" s="87"/>
      <c r="P684" s="218">
        <f>O684*H684</f>
        <v>0</v>
      </c>
      <c r="Q684" s="218">
        <v>0</v>
      </c>
      <c r="R684" s="218">
        <f>Q684*H684</f>
        <v>0</v>
      </c>
      <c r="S684" s="218">
        <v>0</v>
      </c>
      <c r="T684" s="219">
        <f>S684*H684</f>
        <v>0</v>
      </c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R684" s="220" t="s">
        <v>275</v>
      </c>
      <c r="AT684" s="220" t="s">
        <v>131</v>
      </c>
      <c r="AU684" s="220" t="s">
        <v>90</v>
      </c>
      <c r="AY684" s="19" t="s">
        <v>129</v>
      </c>
      <c r="BE684" s="221">
        <f>IF(N684="základní",J684,0)</f>
        <v>0</v>
      </c>
      <c r="BF684" s="221">
        <f>IF(N684="snížená",J684,0)</f>
        <v>0</v>
      </c>
      <c r="BG684" s="221">
        <f>IF(N684="zákl. přenesená",J684,0)</f>
        <v>0</v>
      </c>
      <c r="BH684" s="221">
        <f>IF(N684="sníž. přenesená",J684,0)</f>
        <v>0</v>
      </c>
      <c r="BI684" s="221">
        <f>IF(N684="nulová",J684,0)</f>
        <v>0</v>
      </c>
      <c r="BJ684" s="19" t="s">
        <v>88</v>
      </c>
      <c r="BK684" s="221">
        <f>ROUND(I684*H684,2)</f>
        <v>0</v>
      </c>
      <c r="BL684" s="19" t="s">
        <v>275</v>
      </c>
      <c r="BM684" s="220" t="s">
        <v>1138</v>
      </c>
    </row>
    <row r="685" spans="1:47" s="2" customFormat="1" ht="12">
      <c r="A685" s="41"/>
      <c r="B685" s="42"/>
      <c r="C685" s="43"/>
      <c r="D685" s="222" t="s">
        <v>138</v>
      </c>
      <c r="E685" s="43"/>
      <c r="F685" s="223" t="s">
        <v>1139</v>
      </c>
      <c r="G685" s="43"/>
      <c r="H685" s="43"/>
      <c r="I685" s="224"/>
      <c r="J685" s="43"/>
      <c r="K685" s="43"/>
      <c r="L685" s="47"/>
      <c r="M685" s="225"/>
      <c r="N685" s="226"/>
      <c r="O685" s="87"/>
      <c r="P685" s="87"/>
      <c r="Q685" s="87"/>
      <c r="R685" s="87"/>
      <c r="S685" s="87"/>
      <c r="T685" s="88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T685" s="19" t="s">
        <v>138</v>
      </c>
      <c r="AU685" s="19" t="s">
        <v>90</v>
      </c>
    </row>
    <row r="686" spans="1:47" s="2" customFormat="1" ht="12">
      <c r="A686" s="41"/>
      <c r="B686" s="42"/>
      <c r="C686" s="43"/>
      <c r="D686" s="227" t="s">
        <v>140</v>
      </c>
      <c r="E686" s="43"/>
      <c r="F686" s="228" t="s">
        <v>1140</v>
      </c>
      <c r="G686" s="43"/>
      <c r="H686" s="43"/>
      <c r="I686" s="224"/>
      <c r="J686" s="43"/>
      <c r="K686" s="43"/>
      <c r="L686" s="47"/>
      <c r="M686" s="225"/>
      <c r="N686" s="226"/>
      <c r="O686" s="87"/>
      <c r="P686" s="87"/>
      <c r="Q686" s="87"/>
      <c r="R686" s="87"/>
      <c r="S686" s="87"/>
      <c r="T686" s="88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T686" s="19" t="s">
        <v>140</v>
      </c>
      <c r="AU686" s="19" t="s">
        <v>90</v>
      </c>
    </row>
    <row r="687" spans="1:51" s="13" customFormat="1" ht="12">
      <c r="A687" s="13"/>
      <c r="B687" s="229"/>
      <c r="C687" s="230"/>
      <c r="D687" s="227" t="s">
        <v>160</v>
      </c>
      <c r="E687" s="231" t="s">
        <v>79</v>
      </c>
      <c r="F687" s="232" t="s">
        <v>1141</v>
      </c>
      <c r="G687" s="230"/>
      <c r="H687" s="233">
        <v>288.216</v>
      </c>
      <c r="I687" s="234"/>
      <c r="J687" s="230"/>
      <c r="K687" s="230"/>
      <c r="L687" s="235"/>
      <c r="M687" s="236"/>
      <c r="N687" s="237"/>
      <c r="O687" s="237"/>
      <c r="P687" s="237"/>
      <c r="Q687" s="237"/>
      <c r="R687" s="237"/>
      <c r="S687" s="237"/>
      <c r="T687" s="238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39" t="s">
        <v>160</v>
      </c>
      <c r="AU687" s="239" t="s">
        <v>90</v>
      </c>
      <c r="AV687" s="13" t="s">
        <v>90</v>
      </c>
      <c r="AW687" s="13" t="s">
        <v>42</v>
      </c>
      <c r="AX687" s="13" t="s">
        <v>88</v>
      </c>
      <c r="AY687" s="239" t="s">
        <v>129</v>
      </c>
    </row>
    <row r="688" spans="1:65" s="2" customFormat="1" ht="24.15" customHeight="1">
      <c r="A688" s="41"/>
      <c r="B688" s="42"/>
      <c r="C688" s="209" t="s">
        <v>1142</v>
      </c>
      <c r="D688" s="209" t="s">
        <v>131</v>
      </c>
      <c r="E688" s="210" t="s">
        <v>1143</v>
      </c>
      <c r="F688" s="211" t="s">
        <v>1144</v>
      </c>
      <c r="G688" s="212" t="s">
        <v>200</v>
      </c>
      <c r="H688" s="213">
        <v>71.461</v>
      </c>
      <c r="I688" s="214"/>
      <c r="J688" s="215">
        <f>ROUND(I688*H688,2)</f>
        <v>0</v>
      </c>
      <c r="K688" s="211" t="s">
        <v>135</v>
      </c>
      <c r="L688" s="47"/>
      <c r="M688" s="216" t="s">
        <v>79</v>
      </c>
      <c r="N688" s="217" t="s">
        <v>51</v>
      </c>
      <c r="O688" s="87"/>
      <c r="P688" s="218">
        <f>O688*H688</f>
        <v>0</v>
      </c>
      <c r="Q688" s="218">
        <v>0</v>
      </c>
      <c r="R688" s="218">
        <f>Q688*H688</f>
        <v>0</v>
      </c>
      <c r="S688" s="218">
        <v>0</v>
      </c>
      <c r="T688" s="219">
        <f>S688*H688</f>
        <v>0</v>
      </c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R688" s="220" t="s">
        <v>275</v>
      </c>
      <c r="AT688" s="220" t="s">
        <v>131</v>
      </c>
      <c r="AU688" s="220" t="s">
        <v>90</v>
      </c>
      <c r="AY688" s="19" t="s">
        <v>129</v>
      </c>
      <c r="BE688" s="221">
        <f>IF(N688="základní",J688,0)</f>
        <v>0</v>
      </c>
      <c r="BF688" s="221">
        <f>IF(N688="snížená",J688,0)</f>
        <v>0</v>
      </c>
      <c r="BG688" s="221">
        <f>IF(N688="zákl. přenesená",J688,0)</f>
        <v>0</v>
      </c>
      <c r="BH688" s="221">
        <f>IF(N688="sníž. přenesená",J688,0)</f>
        <v>0</v>
      </c>
      <c r="BI688" s="221">
        <f>IF(N688="nulová",J688,0)</f>
        <v>0</v>
      </c>
      <c r="BJ688" s="19" t="s">
        <v>88</v>
      </c>
      <c r="BK688" s="221">
        <f>ROUND(I688*H688,2)</f>
        <v>0</v>
      </c>
      <c r="BL688" s="19" t="s">
        <v>275</v>
      </c>
      <c r="BM688" s="220" t="s">
        <v>1145</v>
      </c>
    </row>
    <row r="689" spans="1:47" s="2" customFormat="1" ht="12">
      <c r="A689" s="41"/>
      <c r="B689" s="42"/>
      <c r="C689" s="43"/>
      <c r="D689" s="222" t="s">
        <v>138</v>
      </c>
      <c r="E689" s="43"/>
      <c r="F689" s="223" t="s">
        <v>1146</v>
      </c>
      <c r="G689" s="43"/>
      <c r="H689" s="43"/>
      <c r="I689" s="224"/>
      <c r="J689" s="43"/>
      <c r="K689" s="43"/>
      <c r="L689" s="47"/>
      <c r="M689" s="225"/>
      <c r="N689" s="226"/>
      <c r="O689" s="87"/>
      <c r="P689" s="87"/>
      <c r="Q689" s="87"/>
      <c r="R689" s="87"/>
      <c r="S689" s="87"/>
      <c r="T689" s="88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T689" s="19" t="s">
        <v>138</v>
      </c>
      <c r="AU689" s="19" t="s">
        <v>90</v>
      </c>
    </row>
    <row r="690" spans="1:47" s="2" customFormat="1" ht="12">
      <c r="A690" s="41"/>
      <c r="B690" s="42"/>
      <c r="C690" s="43"/>
      <c r="D690" s="227" t="s">
        <v>140</v>
      </c>
      <c r="E690" s="43"/>
      <c r="F690" s="228" t="s">
        <v>1140</v>
      </c>
      <c r="G690" s="43"/>
      <c r="H690" s="43"/>
      <c r="I690" s="224"/>
      <c r="J690" s="43"/>
      <c r="K690" s="43"/>
      <c r="L690" s="47"/>
      <c r="M690" s="225"/>
      <c r="N690" s="226"/>
      <c r="O690" s="87"/>
      <c r="P690" s="87"/>
      <c r="Q690" s="87"/>
      <c r="R690" s="87"/>
      <c r="S690" s="87"/>
      <c r="T690" s="88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T690" s="19" t="s">
        <v>140</v>
      </c>
      <c r="AU690" s="19" t="s">
        <v>90</v>
      </c>
    </row>
    <row r="691" spans="1:51" s="13" customFormat="1" ht="12">
      <c r="A691" s="13"/>
      <c r="B691" s="229"/>
      <c r="C691" s="230"/>
      <c r="D691" s="227" t="s">
        <v>160</v>
      </c>
      <c r="E691" s="231" t="s">
        <v>79</v>
      </c>
      <c r="F691" s="232" t="s">
        <v>1147</v>
      </c>
      <c r="G691" s="230"/>
      <c r="H691" s="233">
        <v>71.461</v>
      </c>
      <c r="I691" s="234"/>
      <c r="J691" s="230"/>
      <c r="K691" s="230"/>
      <c r="L691" s="235"/>
      <c r="M691" s="236"/>
      <c r="N691" s="237"/>
      <c r="O691" s="237"/>
      <c r="P691" s="237"/>
      <c r="Q691" s="237"/>
      <c r="R691" s="237"/>
      <c r="S691" s="237"/>
      <c r="T691" s="238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39" t="s">
        <v>160</v>
      </c>
      <c r="AU691" s="239" t="s">
        <v>90</v>
      </c>
      <c r="AV691" s="13" t="s">
        <v>90</v>
      </c>
      <c r="AW691" s="13" t="s">
        <v>42</v>
      </c>
      <c r="AX691" s="13" t="s">
        <v>88</v>
      </c>
      <c r="AY691" s="239" t="s">
        <v>129</v>
      </c>
    </row>
    <row r="692" spans="1:65" s="2" customFormat="1" ht="24.15" customHeight="1">
      <c r="A692" s="41"/>
      <c r="B692" s="42"/>
      <c r="C692" s="209" t="s">
        <v>1148</v>
      </c>
      <c r="D692" s="209" t="s">
        <v>131</v>
      </c>
      <c r="E692" s="210" t="s">
        <v>1149</v>
      </c>
      <c r="F692" s="211" t="s">
        <v>1150</v>
      </c>
      <c r="G692" s="212" t="s">
        <v>200</v>
      </c>
      <c r="H692" s="213">
        <v>208.954</v>
      </c>
      <c r="I692" s="214"/>
      <c r="J692" s="215">
        <f>ROUND(I692*H692,2)</f>
        <v>0</v>
      </c>
      <c r="K692" s="211" t="s">
        <v>135</v>
      </c>
      <c r="L692" s="47"/>
      <c r="M692" s="216" t="s">
        <v>79</v>
      </c>
      <c r="N692" s="217" t="s">
        <v>51</v>
      </c>
      <c r="O692" s="87"/>
      <c r="P692" s="218">
        <f>O692*H692</f>
        <v>0</v>
      </c>
      <c r="Q692" s="218">
        <v>0</v>
      </c>
      <c r="R692" s="218">
        <f>Q692*H692</f>
        <v>0</v>
      </c>
      <c r="S692" s="218">
        <v>0</v>
      </c>
      <c r="T692" s="219">
        <f>S692*H692</f>
        <v>0</v>
      </c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R692" s="220" t="s">
        <v>275</v>
      </c>
      <c r="AT692" s="220" t="s">
        <v>131</v>
      </c>
      <c r="AU692" s="220" t="s">
        <v>90</v>
      </c>
      <c r="AY692" s="19" t="s">
        <v>129</v>
      </c>
      <c r="BE692" s="221">
        <f>IF(N692="základní",J692,0)</f>
        <v>0</v>
      </c>
      <c r="BF692" s="221">
        <f>IF(N692="snížená",J692,0)</f>
        <v>0</v>
      </c>
      <c r="BG692" s="221">
        <f>IF(N692="zákl. přenesená",J692,0)</f>
        <v>0</v>
      </c>
      <c r="BH692" s="221">
        <f>IF(N692="sníž. přenesená",J692,0)</f>
        <v>0</v>
      </c>
      <c r="BI692" s="221">
        <f>IF(N692="nulová",J692,0)</f>
        <v>0</v>
      </c>
      <c r="BJ692" s="19" t="s">
        <v>88</v>
      </c>
      <c r="BK692" s="221">
        <f>ROUND(I692*H692,2)</f>
        <v>0</v>
      </c>
      <c r="BL692" s="19" t="s">
        <v>275</v>
      </c>
      <c r="BM692" s="220" t="s">
        <v>1151</v>
      </c>
    </row>
    <row r="693" spans="1:47" s="2" customFormat="1" ht="12">
      <c r="A693" s="41"/>
      <c r="B693" s="42"/>
      <c r="C693" s="43"/>
      <c r="D693" s="222" t="s">
        <v>138</v>
      </c>
      <c r="E693" s="43"/>
      <c r="F693" s="223" t="s">
        <v>1152</v>
      </c>
      <c r="G693" s="43"/>
      <c r="H693" s="43"/>
      <c r="I693" s="224"/>
      <c r="J693" s="43"/>
      <c r="K693" s="43"/>
      <c r="L693" s="47"/>
      <c r="M693" s="225"/>
      <c r="N693" s="226"/>
      <c r="O693" s="87"/>
      <c r="P693" s="87"/>
      <c r="Q693" s="87"/>
      <c r="R693" s="87"/>
      <c r="S693" s="87"/>
      <c r="T693" s="88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T693" s="19" t="s">
        <v>138</v>
      </c>
      <c r="AU693" s="19" t="s">
        <v>90</v>
      </c>
    </row>
    <row r="694" spans="1:47" s="2" customFormat="1" ht="12">
      <c r="A694" s="41"/>
      <c r="B694" s="42"/>
      <c r="C694" s="43"/>
      <c r="D694" s="227" t="s">
        <v>140</v>
      </c>
      <c r="E694" s="43"/>
      <c r="F694" s="228" t="s">
        <v>1140</v>
      </c>
      <c r="G694" s="43"/>
      <c r="H694" s="43"/>
      <c r="I694" s="224"/>
      <c r="J694" s="43"/>
      <c r="K694" s="43"/>
      <c r="L694" s="47"/>
      <c r="M694" s="225"/>
      <c r="N694" s="226"/>
      <c r="O694" s="87"/>
      <c r="P694" s="87"/>
      <c r="Q694" s="87"/>
      <c r="R694" s="87"/>
      <c r="S694" s="87"/>
      <c r="T694" s="88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T694" s="19" t="s">
        <v>140</v>
      </c>
      <c r="AU694" s="19" t="s">
        <v>90</v>
      </c>
    </row>
    <row r="695" spans="1:51" s="13" customFormat="1" ht="12">
      <c r="A695" s="13"/>
      <c r="B695" s="229"/>
      <c r="C695" s="230"/>
      <c r="D695" s="227" t="s">
        <v>160</v>
      </c>
      <c r="E695" s="231" t="s">
        <v>79</v>
      </c>
      <c r="F695" s="232" t="s">
        <v>1153</v>
      </c>
      <c r="G695" s="230"/>
      <c r="H695" s="233">
        <v>208.954</v>
      </c>
      <c r="I695" s="234"/>
      <c r="J695" s="230"/>
      <c r="K695" s="230"/>
      <c r="L695" s="235"/>
      <c r="M695" s="236"/>
      <c r="N695" s="237"/>
      <c r="O695" s="237"/>
      <c r="P695" s="237"/>
      <c r="Q695" s="237"/>
      <c r="R695" s="237"/>
      <c r="S695" s="237"/>
      <c r="T695" s="238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39" t="s">
        <v>160</v>
      </c>
      <c r="AU695" s="239" t="s">
        <v>90</v>
      </c>
      <c r="AV695" s="13" t="s">
        <v>90</v>
      </c>
      <c r="AW695" s="13" t="s">
        <v>42</v>
      </c>
      <c r="AX695" s="13" t="s">
        <v>88</v>
      </c>
      <c r="AY695" s="239" t="s">
        <v>129</v>
      </c>
    </row>
    <row r="696" spans="1:65" s="2" customFormat="1" ht="24.15" customHeight="1">
      <c r="A696" s="41"/>
      <c r="B696" s="42"/>
      <c r="C696" s="209" t="s">
        <v>1154</v>
      </c>
      <c r="D696" s="209" t="s">
        <v>131</v>
      </c>
      <c r="E696" s="210" t="s">
        <v>1155</v>
      </c>
      <c r="F696" s="211" t="s">
        <v>1156</v>
      </c>
      <c r="G696" s="212" t="s">
        <v>200</v>
      </c>
      <c r="H696" s="213">
        <v>79.696</v>
      </c>
      <c r="I696" s="214"/>
      <c r="J696" s="215">
        <f>ROUND(I696*H696,2)</f>
        <v>0</v>
      </c>
      <c r="K696" s="211" t="s">
        <v>135</v>
      </c>
      <c r="L696" s="47"/>
      <c r="M696" s="216" t="s">
        <v>79</v>
      </c>
      <c r="N696" s="217" t="s">
        <v>51</v>
      </c>
      <c r="O696" s="87"/>
      <c r="P696" s="218">
        <f>O696*H696</f>
        <v>0</v>
      </c>
      <c r="Q696" s="218">
        <v>0</v>
      </c>
      <c r="R696" s="218">
        <f>Q696*H696</f>
        <v>0</v>
      </c>
      <c r="S696" s="218">
        <v>0</v>
      </c>
      <c r="T696" s="219">
        <f>S696*H696</f>
        <v>0</v>
      </c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R696" s="220" t="s">
        <v>275</v>
      </c>
      <c r="AT696" s="220" t="s">
        <v>131</v>
      </c>
      <c r="AU696" s="220" t="s">
        <v>90</v>
      </c>
      <c r="AY696" s="19" t="s">
        <v>129</v>
      </c>
      <c r="BE696" s="221">
        <f>IF(N696="základní",J696,0)</f>
        <v>0</v>
      </c>
      <c r="BF696" s="221">
        <f>IF(N696="snížená",J696,0)</f>
        <v>0</v>
      </c>
      <c r="BG696" s="221">
        <f>IF(N696="zákl. přenesená",J696,0)</f>
        <v>0</v>
      </c>
      <c r="BH696" s="221">
        <f>IF(N696="sníž. přenesená",J696,0)</f>
        <v>0</v>
      </c>
      <c r="BI696" s="221">
        <f>IF(N696="nulová",J696,0)</f>
        <v>0</v>
      </c>
      <c r="BJ696" s="19" t="s">
        <v>88</v>
      </c>
      <c r="BK696" s="221">
        <f>ROUND(I696*H696,2)</f>
        <v>0</v>
      </c>
      <c r="BL696" s="19" t="s">
        <v>275</v>
      </c>
      <c r="BM696" s="220" t="s">
        <v>1157</v>
      </c>
    </row>
    <row r="697" spans="1:47" s="2" customFormat="1" ht="12">
      <c r="A697" s="41"/>
      <c r="B697" s="42"/>
      <c r="C697" s="43"/>
      <c r="D697" s="222" t="s">
        <v>138</v>
      </c>
      <c r="E697" s="43"/>
      <c r="F697" s="223" t="s">
        <v>1158</v>
      </c>
      <c r="G697" s="43"/>
      <c r="H697" s="43"/>
      <c r="I697" s="224"/>
      <c r="J697" s="43"/>
      <c r="K697" s="43"/>
      <c r="L697" s="47"/>
      <c r="M697" s="225"/>
      <c r="N697" s="226"/>
      <c r="O697" s="87"/>
      <c r="P697" s="87"/>
      <c r="Q697" s="87"/>
      <c r="R697" s="87"/>
      <c r="S697" s="87"/>
      <c r="T697" s="88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T697" s="19" t="s">
        <v>138</v>
      </c>
      <c r="AU697" s="19" t="s">
        <v>90</v>
      </c>
    </row>
    <row r="698" spans="1:47" s="2" customFormat="1" ht="12">
      <c r="A698" s="41"/>
      <c r="B698" s="42"/>
      <c r="C698" s="43"/>
      <c r="D698" s="227" t="s">
        <v>140</v>
      </c>
      <c r="E698" s="43"/>
      <c r="F698" s="228" t="s">
        <v>1140</v>
      </c>
      <c r="G698" s="43"/>
      <c r="H698" s="43"/>
      <c r="I698" s="224"/>
      <c r="J698" s="43"/>
      <c r="K698" s="43"/>
      <c r="L698" s="47"/>
      <c r="M698" s="225"/>
      <c r="N698" s="226"/>
      <c r="O698" s="87"/>
      <c r="P698" s="87"/>
      <c r="Q698" s="87"/>
      <c r="R698" s="87"/>
      <c r="S698" s="87"/>
      <c r="T698" s="88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T698" s="19" t="s">
        <v>140</v>
      </c>
      <c r="AU698" s="19" t="s">
        <v>90</v>
      </c>
    </row>
    <row r="699" spans="1:51" s="13" customFormat="1" ht="12">
      <c r="A699" s="13"/>
      <c r="B699" s="229"/>
      <c r="C699" s="230"/>
      <c r="D699" s="227" t="s">
        <v>160</v>
      </c>
      <c r="E699" s="231" t="s">
        <v>79</v>
      </c>
      <c r="F699" s="232" t="s">
        <v>1159</v>
      </c>
      <c r="G699" s="230"/>
      <c r="H699" s="233">
        <v>79.696</v>
      </c>
      <c r="I699" s="234"/>
      <c r="J699" s="230"/>
      <c r="K699" s="230"/>
      <c r="L699" s="235"/>
      <c r="M699" s="236"/>
      <c r="N699" s="237"/>
      <c r="O699" s="237"/>
      <c r="P699" s="237"/>
      <c r="Q699" s="237"/>
      <c r="R699" s="237"/>
      <c r="S699" s="237"/>
      <c r="T699" s="238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39" t="s">
        <v>160</v>
      </c>
      <c r="AU699" s="239" t="s">
        <v>90</v>
      </c>
      <c r="AV699" s="13" t="s">
        <v>90</v>
      </c>
      <c r="AW699" s="13" t="s">
        <v>42</v>
      </c>
      <c r="AX699" s="13" t="s">
        <v>88</v>
      </c>
      <c r="AY699" s="239" t="s">
        <v>129</v>
      </c>
    </row>
    <row r="700" spans="1:63" s="12" customFormat="1" ht="25.9" customHeight="1">
      <c r="A700" s="12"/>
      <c r="B700" s="193"/>
      <c r="C700" s="194"/>
      <c r="D700" s="195" t="s">
        <v>80</v>
      </c>
      <c r="E700" s="196" t="s">
        <v>1160</v>
      </c>
      <c r="F700" s="196" t="s">
        <v>1161</v>
      </c>
      <c r="G700" s="194"/>
      <c r="H700" s="194"/>
      <c r="I700" s="197"/>
      <c r="J700" s="198">
        <f>BK700</f>
        <v>0</v>
      </c>
      <c r="K700" s="194"/>
      <c r="L700" s="199"/>
      <c r="M700" s="200"/>
      <c r="N700" s="201"/>
      <c r="O700" s="201"/>
      <c r="P700" s="202">
        <f>SUM(P701:P706)</f>
        <v>0</v>
      </c>
      <c r="Q700" s="201"/>
      <c r="R700" s="202">
        <f>SUM(R701:R706)</f>
        <v>0</v>
      </c>
      <c r="S700" s="201"/>
      <c r="T700" s="203">
        <f>SUM(T701:T706)</f>
        <v>0</v>
      </c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R700" s="204" t="s">
        <v>136</v>
      </c>
      <c r="AT700" s="205" t="s">
        <v>80</v>
      </c>
      <c r="AU700" s="205" t="s">
        <v>81</v>
      </c>
      <c r="AY700" s="204" t="s">
        <v>129</v>
      </c>
      <c r="BK700" s="206">
        <f>SUM(BK701:BK706)</f>
        <v>0</v>
      </c>
    </row>
    <row r="701" spans="1:65" s="2" customFormat="1" ht="24.15" customHeight="1">
      <c r="A701" s="41"/>
      <c r="B701" s="42"/>
      <c r="C701" s="209" t="s">
        <v>1162</v>
      </c>
      <c r="D701" s="209" t="s">
        <v>131</v>
      </c>
      <c r="E701" s="210" t="s">
        <v>1163</v>
      </c>
      <c r="F701" s="211" t="s">
        <v>1164</v>
      </c>
      <c r="G701" s="212" t="s">
        <v>1165</v>
      </c>
      <c r="H701" s="213">
        <v>56</v>
      </c>
      <c r="I701" s="214"/>
      <c r="J701" s="215">
        <f>ROUND(I701*H701,2)</f>
        <v>0</v>
      </c>
      <c r="K701" s="211" t="s">
        <v>79</v>
      </c>
      <c r="L701" s="47"/>
      <c r="M701" s="216" t="s">
        <v>79</v>
      </c>
      <c r="N701" s="217" t="s">
        <v>51</v>
      </c>
      <c r="O701" s="87"/>
      <c r="P701" s="218">
        <f>O701*H701</f>
        <v>0</v>
      </c>
      <c r="Q701" s="218">
        <v>0</v>
      </c>
      <c r="R701" s="218">
        <f>Q701*H701</f>
        <v>0</v>
      </c>
      <c r="S701" s="218">
        <v>0</v>
      </c>
      <c r="T701" s="219">
        <f>S701*H701</f>
        <v>0</v>
      </c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R701" s="220" t="s">
        <v>1166</v>
      </c>
      <c r="AT701" s="220" t="s">
        <v>131</v>
      </c>
      <c r="AU701" s="220" t="s">
        <v>88</v>
      </c>
      <c r="AY701" s="19" t="s">
        <v>129</v>
      </c>
      <c r="BE701" s="221">
        <f>IF(N701="základní",J701,0)</f>
        <v>0</v>
      </c>
      <c r="BF701" s="221">
        <f>IF(N701="snížená",J701,0)</f>
        <v>0</v>
      </c>
      <c r="BG701" s="221">
        <f>IF(N701="zákl. přenesená",J701,0)</f>
        <v>0</v>
      </c>
      <c r="BH701" s="221">
        <f>IF(N701="sníž. přenesená",J701,0)</f>
        <v>0</v>
      </c>
      <c r="BI701" s="221">
        <f>IF(N701="nulová",J701,0)</f>
        <v>0</v>
      </c>
      <c r="BJ701" s="19" t="s">
        <v>88</v>
      </c>
      <c r="BK701" s="221">
        <f>ROUND(I701*H701,2)</f>
        <v>0</v>
      </c>
      <c r="BL701" s="19" t="s">
        <v>1166</v>
      </c>
      <c r="BM701" s="220" t="s">
        <v>1167</v>
      </c>
    </row>
    <row r="702" spans="1:47" s="2" customFormat="1" ht="12">
      <c r="A702" s="41"/>
      <c r="B702" s="42"/>
      <c r="C702" s="43"/>
      <c r="D702" s="227" t="s">
        <v>140</v>
      </c>
      <c r="E702" s="43"/>
      <c r="F702" s="228" t="s">
        <v>1168</v>
      </c>
      <c r="G702" s="43"/>
      <c r="H702" s="43"/>
      <c r="I702" s="224"/>
      <c r="J702" s="43"/>
      <c r="K702" s="43"/>
      <c r="L702" s="47"/>
      <c r="M702" s="225"/>
      <c r="N702" s="226"/>
      <c r="O702" s="87"/>
      <c r="P702" s="87"/>
      <c r="Q702" s="87"/>
      <c r="R702" s="87"/>
      <c r="S702" s="87"/>
      <c r="T702" s="88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T702" s="19" t="s">
        <v>140</v>
      </c>
      <c r="AU702" s="19" t="s">
        <v>88</v>
      </c>
    </row>
    <row r="703" spans="1:65" s="2" customFormat="1" ht="24.15" customHeight="1">
      <c r="A703" s="41"/>
      <c r="B703" s="42"/>
      <c r="C703" s="209" t="s">
        <v>1169</v>
      </c>
      <c r="D703" s="209" t="s">
        <v>131</v>
      </c>
      <c r="E703" s="210" t="s">
        <v>1170</v>
      </c>
      <c r="F703" s="211" t="s">
        <v>1171</v>
      </c>
      <c r="G703" s="212" t="s">
        <v>1165</v>
      </c>
      <c r="H703" s="213">
        <v>24</v>
      </c>
      <c r="I703" s="214"/>
      <c r="J703" s="215">
        <f>ROUND(I703*H703,2)</f>
        <v>0</v>
      </c>
      <c r="K703" s="211" t="s">
        <v>79</v>
      </c>
      <c r="L703" s="47"/>
      <c r="M703" s="216" t="s">
        <v>79</v>
      </c>
      <c r="N703" s="217" t="s">
        <v>51</v>
      </c>
      <c r="O703" s="87"/>
      <c r="P703" s="218">
        <f>O703*H703</f>
        <v>0</v>
      </c>
      <c r="Q703" s="218">
        <v>0</v>
      </c>
      <c r="R703" s="218">
        <f>Q703*H703</f>
        <v>0</v>
      </c>
      <c r="S703" s="218">
        <v>0</v>
      </c>
      <c r="T703" s="219">
        <f>S703*H703</f>
        <v>0</v>
      </c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R703" s="220" t="s">
        <v>1166</v>
      </c>
      <c r="AT703" s="220" t="s">
        <v>131</v>
      </c>
      <c r="AU703" s="220" t="s">
        <v>88</v>
      </c>
      <c r="AY703" s="19" t="s">
        <v>129</v>
      </c>
      <c r="BE703" s="221">
        <f>IF(N703="základní",J703,0)</f>
        <v>0</v>
      </c>
      <c r="BF703" s="221">
        <f>IF(N703="snížená",J703,0)</f>
        <v>0</v>
      </c>
      <c r="BG703" s="221">
        <f>IF(N703="zákl. přenesená",J703,0)</f>
        <v>0</v>
      </c>
      <c r="BH703" s="221">
        <f>IF(N703="sníž. přenesená",J703,0)</f>
        <v>0</v>
      </c>
      <c r="BI703" s="221">
        <f>IF(N703="nulová",J703,0)</f>
        <v>0</v>
      </c>
      <c r="BJ703" s="19" t="s">
        <v>88</v>
      </c>
      <c r="BK703" s="221">
        <f>ROUND(I703*H703,2)</f>
        <v>0</v>
      </c>
      <c r="BL703" s="19" t="s">
        <v>1166</v>
      </c>
      <c r="BM703" s="220" t="s">
        <v>1172</v>
      </c>
    </row>
    <row r="704" spans="1:47" s="2" customFormat="1" ht="12">
      <c r="A704" s="41"/>
      <c r="B704" s="42"/>
      <c r="C704" s="43"/>
      <c r="D704" s="227" t="s">
        <v>140</v>
      </c>
      <c r="E704" s="43"/>
      <c r="F704" s="228" t="s">
        <v>1173</v>
      </c>
      <c r="G704" s="43"/>
      <c r="H704" s="43"/>
      <c r="I704" s="224"/>
      <c r="J704" s="43"/>
      <c r="K704" s="43"/>
      <c r="L704" s="47"/>
      <c r="M704" s="225"/>
      <c r="N704" s="226"/>
      <c r="O704" s="87"/>
      <c r="P704" s="87"/>
      <c r="Q704" s="87"/>
      <c r="R704" s="87"/>
      <c r="S704" s="87"/>
      <c r="T704" s="88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T704" s="19" t="s">
        <v>140</v>
      </c>
      <c r="AU704" s="19" t="s">
        <v>88</v>
      </c>
    </row>
    <row r="705" spans="1:65" s="2" customFormat="1" ht="16.5" customHeight="1">
      <c r="A705" s="41"/>
      <c r="B705" s="42"/>
      <c r="C705" s="209" t="s">
        <v>1174</v>
      </c>
      <c r="D705" s="209" t="s">
        <v>131</v>
      </c>
      <c r="E705" s="210" t="s">
        <v>1175</v>
      </c>
      <c r="F705" s="211" t="s">
        <v>1176</v>
      </c>
      <c r="G705" s="212" t="s">
        <v>1177</v>
      </c>
      <c r="H705" s="213">
        <v>16</v>
      </c>
      <c r="I705" s="214"/>
      <c r="J705" s="215">
        <f>ROUND(I705*H705,2)</f>
        <v>0</v>
      </c>
      <c r="K705" s="211" t="s">
        <v>79</v>
      </c>
      <c r="L705" s="47"/>
      <c r="M705" s="216" t="s">
        <v>79</v>
      </c>
      <c r="N705" s="217" t="s">
        <v>51</v>
      </c>
      <c r="O705" s="87"/>
      <c r="P705" s="218">
        <f>O705*H705</f>
        <v>0</v>
      </c>
      <c r="Q705" s="218">
        <v>0</v>
      </c>
      <c r="R705" s="218">
        <f>Q705*H705</f>
        <v>0</v>
      </c>
      <c r="S705" s="218">
        <v>0</v>
      </c>
      <c r="T705" s="219">
        <f>S705*H705</f>
        <v>0</v>
      </c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R705" s="220" t="s">
        <v>1166</v>
      </c>
      <c r="AT705" s="220" t="s">
        <v>131</v>
      </c>
      <c r="AU705" s="220" t="s">
        <v>88</v>
      </c>
      <c r="AY705" s="19" t="s">
        <v>129</v>
      </c>
      <c r="BE705" s="221">
        <f>IF(N705="základní",J705,0)</f>
        <v>0</v>
      </c>
      <c r="BF705" s="221">
        <f>IF(N705="snížená",J705,0)</f>
        <v>0</v>
      </c>
      <c r="BG705" s="221">
        <f>IF(N705="zákl. přenesená",J705,0)</f>
        <v>0</v>
      </c>
      <c r="BH705" s="221">
        <f>IF(N705="sníž. přenesená",J705,0)</f>
        <v>0</v>
      </c>
      <c r="BI705" s="221">
        <f>IF(N705="nulová",J705,0)</f>
        <v>0</v>
      </c>
      <c r="BJ705" s="19" t="s">
        <v>88</v>
      </c>
      <c r="BK705" s="221">
        <f>ROUND(I705*H705,2)</f>
        <v>0</v>
      </c>
      <c r="BL705" s="19" t="s">
        <v>1166</v>
      </c>
      <c r="BM705" s="220" t="s">
        <v>1178</v>
      </c>
    </row>
    <row r="706" spans="1:47" s="2" customFormat="1" ht="12">
      <c r="A706" s="41"/>
      <c r="B706" s="42"/>
      <c r="C706" s="43"/>
      <c r="D706" s="227" t="s">
        <v>140</v>
      </c>
      <c r="E706" s="43"/>
      <c r="F706" s="228" t="s">
        <v>1179</v>
      </c>
      <c r="G706" s="43"/>
      <c r="H706" s="43"/>
      <c r="I706" s="224"/>
      <c r="J706" s="43"/>
      <c r="K706" s="43"/>
      <c r="L706" s="47"/>
      <c r="M706" s="271"/>
      <c r="N706" s="272"/>
      <c r="O706" s="273"/>
      <c r="P706" s="273"/>
      <c r="Q706" s="273"/>
      <c r="R706" s="273"/>
      <c r="S706" s="273"/>
      <c r="T706" s="274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T706" s="19" t="s">
        <v>140</v>
      </c>
      <c r="AU706" s="19" t="s">
        <v>88</v>
      </c>
    </row>
    <row r="707" spans="1:31" s="2" customFormat="1" ht="6.95" customHeight="1">
      <c r="A707" s="41"/>
      <c r="B707" s="62"/>
      <c r="C707" s="63"/>
      <c r="D707" s="63"/>
      <c r="E707" s="63"/>
      <c r="F707" s="63"/>
      <c r="G707" s="63"/>
      <c r="H707" s="63"/>
      <c r="I707" s="63"/>
      <c r="J707" s="63"/>
      <c r="K707" s="63"/>
      <c r="L707" s="47"/>
      <c r="M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</row>
  </sheetData>
  <sheetProtection password="CC35" sheet="1" objects="1" scenarios="1" formatColumns="0" formatRows="0" autoFilter="0"/>
  <autoFilter ref="C90:K706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4_01/184818232"/>
    <hyperlink ref="F98" r:id="rId2" display="https://podminky.urs.cz/item/CS_URS_2024_01/184818233"/>
    <hyperlink ref="F101" r:id="rId3" display="https://podminky.urs.cz/item/CS_URS_2024_01/112155315"/>
    <hyperlink ref="F105" r:id="rId4" display="https://podminky.urs.cz/item/CS_URS_2024_01/573191111"/>
    <hyperlink ref="F109" r:id="rId5" display="https://podminky.urs.cz/item/CS_URS_2024_01/573231106"/>
    <hyperlink ref="F114" r:id="rId6" display="https://podminky.urs.cz/item/CS_URS_2024_01/628332111"/>
    <hyperlink ref="F118" r:id="rId7" display="https://podminky.urs.cz/item/CS_URS_2024_01/628332121"/>
    <hyperlink ref="F124" r:id="rId8" display="https://podminky.urs.cz/item/CS_URS_2024_01/919732211"/>
    <hyperlink ref="F129" r:id="rId9" display="https://podminky.urs.cz/item/CS_URS_2024_01/998231311"/>
    <hyperlink ref="F133" r:id="rId10" display="https://podminky.urs.cz/item/CS_URS_2024_01/998225111"/>
    <hyperlink ref="F140" r:id="rId11" display="https://podminky.urs.cz/item/CS_URS_2024_01/998225194"/>
    <hyperlink ref="F143" r:id="rId12" display="https://podminky.urs.cz/item/CS_URS_2024_01/998225195"/>
    <hyperlink ref="F149" r:id="rId13" display="https://podminky.urs.cz/item/CS_URS_2024_01/741210001"/>
    <hyperlink ref="F160" r:id="rId14" display="https://podminky.urs.cz/item/CS_URS_2024_01/741110002"/>
    <hyperlink ref="F170" r:id="rId15" display="https://podminky.urs.cz/item/CS_URS_2024_01/218204125"/>
    <hyperlink ref="F173" r:id="rId16" display="https://podminky.urs.cz/item/CS_URS_2024_01/218120102"/>
    <hyperlink ref="F177" r:id="rId17" display="https://podminky.urs.cz/item/CS_URS_2024_01/218902013"/>
    <hyperlink ref="F180" r:id="rId18" display="https://podminky.urs.cz/item/CS_URS_2024_01/210100152"/>
    <hyperlink ref="F184" r:id="rId19" display="https://podminky.urs.cz/item/CS_URS_2024_01/218220302"/>
    <hyperlink ref="F187" r:id="rId20" display="https://podminky.urs.cz/item/CS_URS_2024_01/218220001"/>
    <hyperlink ref="F191" r:id="rId21" display="https://podminky.urs.cz/item/CS_URS_2024_01/218220020"/>
    <hyperlink ref="F198" r:id="rId22" display="https://podminky.urs.cz/item/CS_URS_2024_01/210204125"/>
    <hyperlink ref="F201" r:id="rId23" display="https://podminky.urs.cz/item/CS_URS_2024_01/210120102"/>
    <hyperlink ref="F213" r:id="rId24" display="https://podminky.urs.cz/item/CS_URS_2024_01/210812063"/>
    <hyperlink ref="F220" r:id="rId25" display="https://podminky.urs.cz/item/CS_URS_2024_01/210950201"/>
    <hyperlink ref="F223" r:id="rId26" display="https://podminky.urs.cz/item/CS_URS_2024_01/210100258"/>
    <hyperlink ref="F229" r:id="rId27" display="https://podminky.urs.cz/item/CS_URS_2024_01/210812035"/>
    <hyperlink ref="F236" r:id="rId28" display="https://podminky.urs.cz/item/CS_URS_2024_01/210950202"/>
    <hyperlink ref="F239" r:id="rId29" display="https://podminky.urs.cz/item/CS_URS_2024_01/210812051"/>
    <hyperlink ref="F246" r:id="rId30" display="https://podminky.urs.cz/item/CS_URS_2024_01/210950203"/>
    <hyperlink ref="F249" r:id="rId31" display="https://podminky.urs.cz/item/CS_URS_2024_01/210100151"/>
    <hyperlink ref="F253" r:id="rId32" display="https://podminky.urs.cz/item/CS_URS_2024_01/210100253"/>
    <hyperlink ref="F260" r:id="rId33" display="https://podminky.urs.cz/item/CS_URS_2024_01/210100003"/>
    <hyperlink ref="F266" r:id="rId34" display="https://podminky.urs.cz/item/CS_URS_2024_01/210100005"/>
    <hyperlink ref="F272" r:id="rId35" display="https://podminky.urs.cz/item/CS_URS_2024_01/210100006"/>
    <hyperlink ref="F290" r:id="rId36" display="https://podminky.urs.cz/item/CS_URS_2024_01/210220002"/>
    <hyperlink ref="F294" r:id="rId37" display="https://podminky.urs.cz/item/CS_URS_2024_01/210220022"/>
    <hyperlink ref="F301" r:id="rId38" display="https://podminky.urs.cz/item/CS_URS_2024_01/210220302"/>
    <hyperlink ref="F306" r:id="rId39" display="https://podminky.urs.cz/item/CS_URS_2024_01/210220301"/>
    <hyperlink ref="F321" r:id="rId40" display="https://podminky.urs.cz/item/CS_URS_2024_01/210290891"/>
    <hyperlink ref="F327" r:id="rId41" display="https://podminky.urs.cz/item/CS_URS_2024_01/210021017"/>
    <hyperlink ref="F332" r:id="rId42" display="https://podminky.urs.cz/item/CS_URS_2024_01/460010024"/>
    <hyperlink ref="F336" r:id="rId43" display="https://podminky.urs.cz/item/CS_URS_2024_01/460030025"/>
    <hyperlink ref="F339" r:id="rId44" display="https://podminky.urs.cz/item/CS_URS_2024_01/468081413"/>
    <hyperlink ref="F342" r:id="rId45" display="https://podminky.urs.cz/item/CS_URS_2024_01/468101131"/>
    <hyperlink ref="F345" r:id="rId46" display="https://podminky.urs.cz/item/CS_URS_2024_01/468051121"/>
    <hyperlink ref="F349" r:id="rId47" display="https://podminky.urs.cz/item/CS_URS_2024_01/460632114"/>
    <hyperlink ref="F352" r:id="rId48" display="https://podminky.urs.cz/item/CS_URS_2024_01/460632214"/>
    <hyperlink ref="F355" r:id="rId49" display="https://podminky.urs.cz/item/CS_URS_2024_01/460631212"/>
    <hyperlink ref="F363" r:id="rId50" display="https://podminky.urs.cz/item/CS_URS_2024_01/460131113"/>
    <hyperlink ref="F374" r:id="rId51" display="https://podminky.urs.cz/item/CS_URS_2024_01/460131114"/>
    <hyperlink ref="F379" r:id="rId52" display="https://podminky.urs.cz/item/CS_URS_2024_01/460391123"/>
    <hyperlink ref="F390" r:id="rId53" display="https://podminky.urs.cz/item/CS_URS_2024_01/460391124"/>
    <hyperlink ref="F395" r:id="rId54" display="https://podminky.urs.cz/item/CS_URS_2024_01/460281113"/>
    <hyperlink ref="F401" r:id="rId55" display="https://podminky.urs.cz/item/CS_URS_2024_01/460281123"/>
    <hyperlink ref="F404" r:id="rId56" display="https://podminky.urs.cz/item/CS_URS_2024_01/460641125"/>
    <hyperlink ref="F409" r:id="rId57" display="https://podminky.urs.cz/item/CS_URS_2024_01/460641411"/>
    <hyperlink ref="F413" r:id="rId58" display="https://podminky.urs.cz/item/CS_URS_2024_01/460641412"/>
    <hyperlink ref="F416" r:id="rId59" display="https://podminky.urs.cz/item/CS_URS_2024_01/460242211"/>
    <hyperlink ref="F419" r:id="rId60" display="https://podminky.urs.cz/item/CS_URS_2024_01/460762111"/>
    <hyperlink ref="F423" r:id="rId61" display="https://podminky.urs.cz/item/CS_URS_2024_01/460161143"/>
    <hyperlink ref="F427" r:id="rId62" display="https://podminky.urs.cz/item/CS_URS_2024_01/460161142"/>
    <hyperlink ref="F434" r:id="rId63" display="https://podminky.urs.cz/item/CS_URS_2024_01/460431133"/>
    <hyperlink ref="F437" r:id="rId64" display="https://podminky.urs.cz/item/CS_URS_2024_01/460431132"/>
    <hyperlink ref="F440" r:id="rId65" display="https://podminky.urs.cz/item/CS_URS_2024_01/460161133"/>
    <hyperlink ref="F444" r:id="rId66" display="https://podminky.urs.cz/item/CS_URS_2024_01/460161132"/>
    <hyperlink ref="F448" r:id="rId67" display="https://podminky.urs.cz/item/CS_URS_2024_01/460661111"/>
    <hyperlink ref="F454" r:id="rId68" display="https://podminky.urs.cz/item/CS_URS_2024_01/460431122"/>
    <hyperlink ref="F465" r:id="rId69" display="https://podminky.urs.cz/item/CS_URS_2024_01/460161163"/>
    <hyperlink ref="F469" r:id="rId70" display="https://podminky.urs.cz/item/CS_URS_2024_01/460161162"/>
    <hyperlink ref="F473" r:id="rId71" display="https://podminky.urs.cz/item/CS_URS_2024_01/460431152"/>
    <hyperlink ref="F481" r:id="rId72" display="https://podminky.urs.cz/item/CS_URS_2024_01/460641113"/>
    <hyperlink ref="F486" r:id="rId73" display="https://podminky.urs.cz/item/CS_URS_2024_01/460791212"/>
    <hyperlink ref="F500" r:id="rId74" display="https://podminky.urs.cz/item/CS_URS_2024_01/460791213"/>
    <hyperlink ref="F508" r:id="rId75" display="https://podminky.urs.cz/item/CS_URS_2024_01/460671113"/>
    <hyperlink ref="F517" r:id="rId76" display="https://podminky.urs.cz/item/CS_URS_2024_01/460030015"/>
    <hyperlink ref="F524" r:id="rId77" display="https://podminky.urs.cz/item/CS_URS_2024_01/460581131"/>
    <hyperlink ref="F527" r:id="rId78" display="https://podminky.urs.cz/item/CS_URS_2024_01/460581121"/>
    <hyperlink ref="F530" r:id="rId79" display="https://podminky.urs.cz/item/CS_URS_2024_01/468041113"/>
    <hyperlink ref="F534" r:id="rId80" display="https://podminky.urs.cz/item/CS_URS_2024_01/468011132"/>
    <hyperlink ref="F538" r:id="rId81" display="https://podminky.urs.cz/item/CS_URS_2024_01/460881114"/>
    <hyperlink ref="F542" r:id="rId82" display="https://podminky.urs.cz/item/CS_URS_2024_01/468031211"/>
    <hyperlink ref="F545" r:id="rId83" display="https://podminky.urs.cz/item/CS_URS_2024_01/460912211"/>
    <hyperlink ref="F548" r:id="rId84" display="https://podminky.urs.cz/item/CS_URS_2024_01/460892221"/>
    <hyperlink ref="F554" r:id="rId85" display="https://podminky.urs.cz/item/CS_URS_2024_01/468031221"/>
    <hyperlink ref="F557" r:id="rId86" display="https://podminky.urs.cz/item/CS_URS_2024_01/460912111"/>
    <hyperlink ref="F560" r:id="rId87" display="https://podminky.urs.cz/item/CS_URS_2024_01/460891221"/>
    <hyperlink ref="F566" r:id="rId88" display="https://podminky.urs.cz/item/CS_URS_2024_01/468021221"/>
    <hyperlink ref="F572" r:id="rId89" display="https://podminky.urs.cz/item/CS_URS_2024_01/460911122"/>
    <hyperlink ref="F575" r:id="rId90" display="https://podminky.urs.cz/item/CS_URS_2024_01/460921222"/>
    <hyperlink ref="F584" r:id="rId91" display="https://podminky.urs.cz/item/CS_URS_2024_01/468021212"/>
    <hyperlink ref="F588" r:id="rId92" display="https://podminky.urs.cz/item/CS_URS_2024_01/460911121"/>
    <hyperlink ref="F591" r:id="rId93" display="https://podminky.urs.cz/item/CS_URS_2024_01/460921221"/>
    <hyperlink ref="F597" r:id="rId94" display="https://podminky.urs.cz/item/CS_URS_2024_01/468011122"/>
    <hyperlink ref="F604" r:id="rId95" display="https://podminky.urs.cz/item/CS_URS_2024_01/460871143"/>
    <hyperlink ref="F607" r:id="rId96" display="https://podminky.urs.cz/item/CS_URS_2024_01/468041122"/>
    <hyperlink ref="F611" r:id="rId97" display="https://podminky.urs.cz/item/CS_URS_2024_01/468011142"/>
    <hyperlink ref="F615" r:id="rId98" display="https://podminky.urs.cz/item/CS_URS_2024_01/468041112"/>
    <hyperlink ref="F619" r:id="rId99" display="https://podminky.urs.cz/item/CS_URS_2024_01/468011131"/>
    <hyperlink ref="F623" r:id="rId100" display="https://podminky.urs.cz/item/CS_URS_2024_01/460871172"/>
    <hyperlink ref="F626" r:id="rId101" display="https://podminky.urs.cz/item/CS_URS_2024_01/460881211"/>
    <hyperlink ref="F629" r:id="rId102" display="https://podminky.urs.cz/item/CS_URS_2024_01/460881222"/>
    <hyperlink ref="F632" r:id="rId103" display="https://podminky.urs.cz/item/CS_URS_2024_01/468041123"/>
    <hyperlink ref="F636" r:id="rId104" display="https://podminky.urs.cz/item/CS_URS_2024_01/468011143"/>
    <hyperlink ref="F640" r:id="rId105" display="https://podminky.urs.cz/item/CS_URS_2024_01/468011123"/>
    <hyperlink ref="F644" r:id="rId106" display="https://podminky.urs.cz/item/CS_URS_2024_01/460871155"/>
    <hyperlink ref="F647" r:id="rId107" display="https://podminky.urs.cz/item/CS_URS_2024_01/460881214"/>
    <hyperlink ref="F650" r:id="rId108" display="https://podminky.urs.cz/item/CS_URS_2024_01/460881223"/>
    <hyperlink ref="F653" r:id="rId109" display="https://podminky.urs.cz/item/CS_URS_2024_01/460371111"/>
    <hyperlink ref="F660" r:id="rId110" display="https://podminky.urs.cz/item/CS_URS_2024_01/460341113"/>
    <hyperlink ref="F663" r:id="rId111" display="https://podminky.urs.cz/item/CS_URS_2024_01/460341121"/>
    <hyperlink ref="F667" r:id="rId112" display="https://podminky.urs.cz/item/CS_URS_2024_01/460371113"/>
    <hyperlink ref="F677" r:id="rId113" display="https://podminky.urs.cz/item/CS_URS_2024_01/469972111"/>
    <hyperlink ref="F681" r:id="rId114" display="https://podminky.urs.cz/item/CS_URS_2024_01/469972121"/>
    <hyperlink ref="F685" r:id="rId115" display="https://podminky.urs.cz/item/CS_URS_2024_01/460361121"/>
    <hyperlink ref="F689" r:id="rId116" display="https://podminky.urs.cz/item/CS_URS_2024_01/469973120"/>
    <hyperlink ref="F693" r:id="rId117" display="https://podminky.urs.cz/item/CS_URS_2024_01/469973124"/>
    <hyperlink ref="F697" r:id="rId118" display="https://podminky.urs.cz/item/CS_URS_2024_01/46997312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90</v>
      </c>
    </row>
    <row r="4" spans="2:46" s="1" customFormat="1" ht="24.95" customHeight="1">
      <c r="B4" s="22"/>
      <c r="D4" s="133" t="s">
        <v>95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Kabeláž a zemní práce VO na ul. Borovského v Karviné</v>
      </c>
      <c r="F7" s="135"/>
      <c r="G7" s="135"/>
      <c r="H7" s="135"/>
      <c r="L7" s="22"/>
    </row>
    <row r="8" spans="1:31" s="2" customFormat="1" ht="12" customHeight="1">
      <c r="A8" s="41"/>
      <c r="B8" s="47"/>
      <c r="C8" s="41"/>
      <c r="D8" s="135" t="s">
        <v>96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1180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21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22</v>
      </c>
      <c r="E12" s="41"/>
      <c r="F12" s="139" t="s">
        <v>23</v>
      </c>
      <c r="G12" s="41"/>
      <c r="H12" s="41"/>
      <c r="I12" s="135" t="s">
        <v>24</v>
      </c>
      <c r="J12" s="140" t="str">
        <f>'Rekapitulace stavby'!AN8</f>
        <v>3. 4. 2024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21.8" customHeight="1">
      <c r="A13" s="41"/>
      <c r="B13" s="47"/>
      <c r="C13" s="41"/>
      <c r="D13" s="141" t="s">
        <v>26</v>
      </c>
      <c r="E13" s="41"/>
      <c r="F13" s="142" t="s">
        <v>27</v>
      </c>
      <c r="G13" s="41"/>
      <c r="H13" s="41"/>
      <c r="I13" s="141" t="s">
        <v>28</v>
      </c>
      <c r="J13" s="142" t="s">
        <v>29</v>
      </c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30</v>
      </c>
      <c r="E14" s="41"/>
      <c r="F14" s="41"/>
      <c r="G14" s="41"/>
      <c r="H14" s="41"/>
      <c r="I14" s="135" t="s">
        <v>31</v>
      </c>
      <c r="J14" s="139" t="s">
        <v>32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33</v>
      </c>
      <c r="F15" s="41"/>
      <c r="G15" s="41"/>
      <c r="H15" s="41"/>
      <c r="I15" s="135" t="s">
        <v>34</v>
      </c>
      <c r="J15" s="139" t="s">
        <v>35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36</v>
      </c>
      <c r="E17" s="41"/>
      <c r="F17" s="41"/>
      <c r="G17" s="41"/>
      <c r="H17" s="41"/>
      <c r="I17" s="135" t="s">
        <v>31</v>
      </c>
      <c r="J17" s="35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9"/>
      <c r="G18" s="139"/>
      <c r="H18" s="139"/>
      <c r="I18" s="135" t="s">
        <v>34</v>
      </c>
      <c r="J18" s="35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38</v>
      </c>
      <c r="E20" s="41"/>
      <c r="F20" s="41"/>
      <c r="G20" s="41"/>
      <c r="H20" s="41"/>
      <c r="I20" s="135" t="s">
        <v>31</v>
      </c>
      <c r="J20" s="139" t="s">
        <v>39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40</v>
      </c>
      <c r="F21" s="41"/>
      <c r="G21" s="41"/>
      <c r="H21" s="41"/>
      <c r="I21" s="135" t="s">
        <v>34</v>
      </c>
      <c r="J21" s="139" t="s">
        <v>41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43</v>
      </c>
      <c r="E23" s="41"/>
      <c r="F23" s="41"/>
      <c r="G23" s="41"/>
      <c r="H23" s="41"/>
      <c r="I23" s="135" t="s">
        <v>31</v>
      </c>
      <c r="J23" s="139" t="s">
        <v>39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40</v>
      </c>
      <c r="F24" s="41"/>
      <c r="G24" s="41"/>
      <c r="H24" s="41"/>
      <c r="I24" s="135" t="s">
        <v>34</v>
      </c>
      <c r="J24" s="139" t="s">
        <v>41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44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3"/>
      <c r="B27" s="144"/>
      <c r="C27" s="143"/>
      <c r="D27" s="143"/>
      <c r="E27" s="145" t="s">
        <v>79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7"/>
      <c r="E29" s="147"/>
      <c r="F29" s="147"/>
      <c r="G29" s="147"/>
      <c r="H29" s="147"/>
      <c r="I29" s="147"/>
      <c r="J29" s="147"/>
      <c r="K29" s="147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8" t="s">
        <v>46</v>
      </c>
      <c r="E30" s="41"/>
      <c r="F30" s="41"/>
      <c r="G30" s="41"/>
      <c r="H30" s="41"/>
      <c r="I30" s="41"/>
      <c r="J30" s="149">
        <f>ROUND(J80,2)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7"/>
      <c r="E31" s="147"/>
      <c r="F31" s="147"/>
      <c r="G31" s="147"/>
      <c r="H31" s="147"/>
      <c r="I31" s="147"/>
      <c r="J31" s="147"/>
      <c r="K31" s="147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0" t="s">
        <v>48</v>
      </c>
      <c r="G32" s="41"/>
      <c r="H32" s="41"/>
      <c r="I32" s="150" t="s">
        <v>47</v>
      </c>
      <c r="J32" s="150" t="s">
        <v>49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1" t="s">
        <v>50</v>
      </c>
      <c r="E33" s="135" t="s">
        <v>51</v>
      </c>
      <c r="F33" s="152">
        <f>ROUND((SUM(BE80:BE97)),2)</f>
        <v>0</v>
      </c>
      <c r="G33" s="41"/>
      <c r="H33" s="41"/>
      <c r="I33" s="153">
        <v>0.21</v>
      </c>
      <c r="J33" s="152">
        <f>ROUND(((SUM(BE80:BE97))*I33),2)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52</v>
      </c>
      <c r="F34" s="152">
        <f>ROUND((SUM(BF80:BF97)),2)</f>
        <v>0</v>
      </c>
      <c r="G34" s="41"/>
      <c r="H34" s="41"/>
      <c r="I34" s="153">
        <v>0.12</v>
      </c>
      <c r="J34" s="152">
        <f>ROUND(((SUM(BF80:BF97))*I34),2)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53</v>
      </c>
      <c r="F35" s="152">
        <f>ROUND((SUM(BG80:BG97)),2)</f>
        <v>0</v>
      </c>
      <c r="G35" s="41"/>
      <c r="H35" s="41"/>
      <c r="I35" s="153">
        <v>0.21</v>
      </c>
      <c r="J35" s="152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54</v>
      </c>
      <c r="F36" s="152">
        <f>ROUND((SUM(BH80:BH97)),2)</f>
        <v>0</v>
      </c>
      <c r="G36" s="41"/>
      <c r="H36" s="41"/>
      <c r="I36" s="153">
        <v>0.12</v>
      </c>
      <c r="J36" s="152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55</v>
      </c>
      <c r="F37" s="152">
        <f>ROUND((SUM(BI80:BI97)),2)</f>
        <v>0</v>
      </c>
      <c r="G37" s="41"/>
      <c r="H37" s="41"/>
      <c r="I37" s="153">
        <v>0</v>
      </c>
      <c r="J37" s="152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4"/>
      <c r="D39" s="155" t="s">
        <v>56</v>
      </c>
      <c r="E39" s="156"/>
      <c r="F39" s="156"/>
      <c r="G39" s="157" t="s">
        <v>57</v>
      </c>
      <c r="H39" s="158" t="s">
        <v>58</v>
      </c>
      <c r="I39" s="156"/>
      <c r="J39" s="159">
        <f>SUM(J30:J37)</f>
        <v>0</v>
      </c>
      <c r="K39" s="160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1"/>
      <c r="C40" s="162"/>
      <c r="D40" s="162"/>
      <c r="E40" s="162"/>
      <c r="F40" s="162"/>
      <c r="G40" s="162"/>
      <c r="H40" s="162"/>
      <c r="I40" s="162"/>
      <c r="J40" s="162"/>
      <c r="K40" s="162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98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5" t="str">
        <f>E7</f>
        <v>Kabeláž a zemní práce VO na ul. Borovského v Karviné</v>
      </c>
      <c r="F48" s="34"/>
      <c r="G48" s="34"/>
      <c r="H48" s="34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96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02 - Kabeláž a zemní práce VO na ul. Borovského v Karviné - vedlejší rozpočtové náklady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22</v>
      </c>
      <c r="D52" s="43"/>
      <c r="E52" s="43"/>
      <c r="F52" s="29" t="str">
        <f>F12</f>
        <v>Karviná</v>
      </c>
      <c r="G52" s="43"/>
      <c r="H52" s="43"/>
      <c r="I52" s="34" t="s">
        <v>24</v>
      </c>
      <c r="J52" s="75" t="str">
        <f>IF(J12="","",J12)</f>
        <v>3. 4. 2024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4" t="s">
        <v>30</v>
      </c>
      <c r="D54" s="43"/>
      <c r="E54" s="43"/>
      <c r="F54" s="29" t="str">
        <f>E15</f>
        <v>Technické služby Karviná, a.s.</v>
      </c>
      <c r="G54" s="43"/>
      <c r="H54" s="43"/>
      <c r="I54" s="34" t="s">
        <v>38</v>
      </c>
      <c r="J54" s="39" t="str">
        <f>E21</f>
        <v>PTD Muchová, s.r.o.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34" t="s">
        <v>43</v>
      </c>
      <c r="J55" s="39" t="str">
        <f>E24</f>
        <v>PTD Muchová, s.r.o.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6" t="s">
        <v>99</v>
      </c>
      <c r="D57" s="167"/>
      <c r="E57" s="167"/>
      <c r="F57" s="167"/>
      <c r="G57" s="167"/>
      <c r="H57" s="167"/>
      <c r="I57" s="167"/>
      <c r="J57" s="168" t="s">
        <v>100</v>
      </c>
      <c r="K57" s="167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9" t="s">
        <v>78</v>
      </c>
      <c r="D59" s="43"/>
      <c r="E59" s="43"/>
      <c r="F59" s="43"/>
      <c r="G59" s="43"/>
      <c r="H59" s="43"/>
      <c r="I59" s="43"/>
      <c r="J59" s="105">
        <f>J80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101</v>
      </c>
    </row>
    <row r="60" spans="1:31" s="9" customFormat="1" ht="24.95" customHeight="1">
      <c r="A60" s="9"/>
      <c r="B60" s="170"/>
      <c r="C60" s="171"/>
      <c r="D60" s="172" t="s">
        <v>1181</v>
      </c>
      <c r="E60" s="173"/>
      <c r="F60" s="173"/>
      <c r="G60" s="173"/>
      <c r="H60" s="173"/>
      <c r="I60" s="173"/>
      <c r="J60" s="174">
        <f>J81</f>
        <v>0</v>
      </c>
      <c r="K60" s="171"/>
      <c r="L60" s="17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41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13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6.95" customHeight="1">
      <c r="A62" s="41"/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13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6" spans="1:31" s="2" customFormat="1" ht="6.95" customHeight="1">
      <c r="A66" s="41"/>
      <c r="B66" s="64"/>
      <c r="C66" s="65"/>
      <c r="D66" s="65"/>
      <c r="E66" s="65"/>
      <c r="F66" s="65"/>
      <c r="G66" s="65"/>
      <c r="H66" s="65"/>
      <c r="I66" s="65"/>
      <c r="J66" s="65"/>
      <c r="K66" s="65"/>
      <c r="L66" s="13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31" s="2" customFormat="1" ht="24.95" customHeight="1">
      <c r="A67" s="41"/>
      <c r="B67" s="42"/>
      <c r="C67" s="25" t="s">
        <v>114</v>
      </c>
      <c r="D67" s="43"/>
      <c r="E67" s="43"/>
      <c r="F67" s="43"/>
      <c r="G67" s="43"/>
      <c r="H67" s="43"/>
      <c r="I67" s="43"/>
      <c r="J67" s="43"/>
      <c r="K67" s="43"/>
      <c r="L67" s="13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6.95" customHeight="1">
      <c r="A68" s="41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13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s="2" customFormat="1" ht="12" customHeight="1">
      <c r="A69" s="41"/>
      <c r="B69" s="42"/>
      <c r="C69" s="34" t="s">
        <v>16</v>
      </c>
      <c r="D69" s="43"/>
      <c r="E69" s="43"/>
      <c r="F69" s="43"/>
      <c r="G69" s="43"/>
      <c r="H69" s="43"/>
      <c r="I69" s="43"/>
      <c r="J69" s="43"/>
      <c r="K69" s="43"/>
      <c r="L69" s="13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16.5" customHeight="1">
      <c r="A70" s="41"/>
      <c r="B70" s="42"/>
      <c r="C70" s="43"/>
      <c r="D70" s="43"/>
      <c r="E70" s="165" t="str">
        <f>E7</f>
        <v>Kabeláž a zemní práce VO na ul. Borovského v Karviné</v>
      </c>
      <c r="F70" s="34"/>
      <c r="G70" s="34"/>
      <c r="H70" s="34"/>
      <c r="I70" s="43"/>
      <c r="J70" s="43"/>
      <c r="K70" s="43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12" customHeight="1">
      <c r="A71" s="41"/>
      <c r="B71" s="42"/>
      <c r="C71" s="34" t="s">
        <v>96</v>
      </c>
      <c r="D71" s="43"/>
      <c r="E71" s="43"/>
      <c r="F71" s="43"/>
      <c r="G71" s="43"/>
      <c r="H71" s="43"/>
      <c r="I71" s="43"/>
      <c r="J71" s="43"/>
      <c r="K71" s="43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16.5" customHeight="1">
      <c r="A72" s="41"/>
      <c r="B72" s="42"/>
      <c r="C72" s="43"/>
      <c r="D72" s="43"/>
      <c r="E72" s="72" t="str">
        <f>E9</f>
        <v>02 - Kabeláž a zemní práce VO na ul. Borovského v Karviné - vedlejší rozpočtové náklady</v>
      </c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6.95" customHeight="1">
      <c r="A73" s="4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2" customHeight="1">
      <c r="A74" s="41"/>
      <c r="B74" s="42"/>
      <c r="C74" s="34" t="s">
        <v>22</v>
      </c>
      <c r="D74" s="43"/>
      <c r="E74" s="43"/>
      <c r="F74" s="29" t="str">
        <f>F12</f>
        <v>Karviná</v>
      </c>
      <c r="G74" s="43"/>
      <c r="H74" s="43"/>
      <c r="I74" s="34" t="s">
        <v>24</v>
      </c>
      <c r="J74" s="75" t="str">
        <f>IF(J12="","",J12)</f>
        <v>3. 4. 2024</v>
      </c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5.15" customHeight="1">
      <c r="A76" s="41"/>
      <c r="B76" s="42"/>
      <c r="C76" s="34" t="s">
        <v>30</v>
      </c>
      <c r="D76" s="43"/>
      <c r="E76" s="43"/>
      <c r="F76" s="29" t="str">
        <f>E15</f>
        <v>Technické služby Karviná, a.s.</v>
      </c>
      <c r="G76" s="43"/>
      <c r="H76" s="43"/>
      <c r="I76" s="34" t="s">
        <v>38</v>
      </c>
      <c r="J76" s="39" t="str">
        <f>E21</f>
        <v>PTD Muchová, s.r.o.</v>
      </c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5.15" customHeight="1">
      <c r="A77" s="41"/>
      <c r="B77" s="42"/>
      <c r="C77" s="34" t="s">
        <v>36</v>
      </c>
      <c r="D77" s="43"/>
      <c r="E77" s="43"/>
      <c r="F77" s="29" t="str">
        <f>IF(E18="","",E18)</f>
        <v>Vyplň údaj</v>
      </c>
      <c r="G77" s="43"/>
      <c r="H77" s="43"/>
      <c r="I77" s="34" t="s">
        <v>43</v>
      </c>
      <c r="J77" s="39" t="str">
        <f>E24</f>
        <v>PTD Muchová, s.r.o.</v>
      </c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0.3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11" customFormat="1" ht="29.25" customHeight="1">
      <c r="A79" s="182"/>
      <c r="B79" s="183"/>
      <c r="C79" s="184" t="s">
        <v>115</v>
      </c>
      <c r="D79" s="185" t="s">
        <v>65</v>
      </c>
      <c r="E79" s="185" t="s">
        <v>61</v>
      </c>
      <c r="F79" s="185" t="s">
        <v>62</v>
      </c>
      <c r="G79" s="185" t="s">
        <v>116</v>
      </c>
      <c r="H79" s="185" t="s">
        <v>117</v>
      </c>
      <c r="I79" s="185" t="s">
        <v>118</v>
      </c>
      <c r="J79" s="185" t="s">
        <v>100</v>
      </c>
      <c r="K79" s="186" t="s">
        <v>119</v>
      </c>
      <c r="L79" s="187"/>
      <c r="M79" s="95" t="s">
        <v>79</v>
      </c>
      <c r="N79" s="96" t="s">
        <v>50</v>
      </c>
      <c r="O79" s="96" t="s">
        <v>120</v>
      </c>
      <c r="P79" s="96" t="s">
        <v>121</v>
      </c>
      <c r="Q79" s="96" t="s">
        <v>122</v>
      </c>
      <c r="R79" s="96" t="s">
        <v>123</v>
      </c>
      <c r="S79" s="96" t="s">
        <v>124</v>
      </c>
      <c r="T79" s="97" t="s">
        <v>125</v>
      </c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</row>
    <row r="80" spans="1:63" s="2" customFormat="1" ht="22.8" customHeight="1">
      <c r="A80" s="41"/>
      <c r="B80" s="42"/>
      <c r="C80" s="102" t="s">
        <v>126</v>
      </c>
      <c r="D80" s="43"/>
      <c r="E80" s="43"/>
      <c r="F80" s="43"/>
      <c r="G80" s="43"/>
      <c r="H80" s="43"/>
      <c r="I80" s="43"/>
      <c r="J80" s="188">
        <f>BK80</f>
        <v>0</v>
      </c>
      <c r="K80" s="43"/>
      <c r="L80" s="47"/>
      <c r="M80" s="98"/>
      <c r="N80" s="189"/>
      <c r="O80" s="99"/>
      <c r="P80" s="190">
        <f>P81</f>
        <v>0</v>
      </c>
      <c r="Q80" s="99"/>
      <c r="R80" s="190">
        <f>R81</f>
        <v>0</v>
      </c>
      <c r="S80" s="99"/>
      <c r="T80" s="191">
        <f>T81</f>
        <v>0</v>
      </c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T80" s="19" t="s">
        <v>80</v>
      </c>
      <c r="AU80" s="19" t="s">
        <v>101</v>
      </c>
      <c r="BK80" s="192">
        <f>BK81</f>
        <v>0</v>
      </c>
    </row>
    <row r="81" spans="1:63" s="12" customFormat="1" ht="25.9" customHeight="1">
      <c r="A81" s="12"/>
      <c r="B81" s="193"/>
      <c r="C81" s="194"/>
      <c r="D81" s="195" t="s">
        <v>80</v>
      </c>
      <c r="E81" s="196" t="s">
        <v>1182</v>
      </c>
      <c r="F81" s="196" t="s">
        <v>1183</v>
      </c>
      <c r="G81" s="194"/>
      <c r="H81" s="194"/>
      <c r="I81" s="197"/>
      <c r="J81" s="198">
        <f>BK81</f>
        <v>0</v>
      </c>
      <c r="K81" s="194"/>
      <c r="L81" s="199"/>
      <c r="M81" s="200"/>
      <c r="N81" s="201"/>
      <c r="O81" s="201"/>
      <c r="P81" s="202">
        <f>SUM(P82:P97)</f>
        <v>0</v>
      </c>
      <c r="Q81" s="201"/>
      <c r="R81" s="202">
        <f>SUM(R82:R97)</f>
        <v>0</v>
      </c>
      <c r="S81" s="201"/>
      <c r="T81" s="203">
        <f>SUM(T82:T97)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04" t="s">
        <v>153</v>
      </c>
      <c r="AT81" s="205" t="s">
        <v>80</v>
      </c>
      <c r="AU81" s="205" t="s">
        <v>81</v>
      </c>
      <c r="AY81" s="204" t="s">
        <v>129</v>
      </c>
      <c r="BK81" s="206">
        <f>SUM(BK82:BK97)</f>
        <v>0</v>
      </c>
    </row>
    <row r="82" spans="1:65" s="2" customFormat="1" ht="49.05" customHeight="1">
      <c r="A82" s="41"/>
      <c r="B82" s="42"/>
      <c r="C82" s="209" t="s">
        <v>88</v>
      </c>
      <c r="D82" s="209" t="s">
        <v>131</v>
      </c>
      <c r="E82" s="210" t="s">
        <v>1184</v>
      </c>
      <c r="F82" s="211" t="s">
        <v>1185</v>
      </c>
      <c r="G82" s="212" t="s">
        <v>1186</v>
      </c>
      <c r="H82" s="213">
        <v>1</v>
      </c>
      <c r="I82" s="214"/>
      <c r="J82" s="215">
        <f>ROUND(I82*H82,2)</f>
        <v>0</v>
      </c>
      <c r="K82" s="211" t="s">
        <v>79</v>
      </c>
      <c r="L82" s="47"/>
      <c r="M82" s="216" t="s">
        <v>79</v>
      </c>
      <c r="N82" s="217" t="s">
        <v>51</v>
      </c>
      <c r="O82" s="87"/>
      <c r="P82" s="218">
        <f>O82*H82</f>
        <v>0</v>
      </c>
      <c r="Q82" s="218">
        <v>0</v>
      </c>
      <c r="R82" s="218">
        <f>Q82*H82</f>
        <v>0</v>
      </c>
      <c r="S82" s="218">
        <v>0</v>
      </c>
      <c r="T82" s="219">
        <f>S82*H82</f>
        <v>0</v>
      </c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R82" s="220" t="s">
        <v>1187</v>
      </c>
      <c r="AT82" s="220" t="s">
        <v>131</v>
      </c>
      <c r="AU82" s="220" t="s">
        <v>88</v>
      </c>
      <c r="AY82" s="19" t="s">
        <v>129</v>
      </c>
      <c r="BE82" s="221">
        <f>IF(N82="základní",J82,0)</f>
        <v>0</v>
      </c>
      <c r="BF82" s="221">
        <f>IF(N82="snížená",J82,0)</f>
        <v>0</v>
      </c>
      <c r="BG82" s="221">
        <f>IF(N82="zákl. přenesená",J82,0)</f>
        <v>0</v>
      </c>
      <c r="BH82" s="221">
        <f>IF(N82="sníž. přenesená",J82,0)</f>
        <v>0</v>
      </c>
      <c r="BI82" s="221">
        <f>IF(N82="nulová",J82,0)</f>
        <v>0</v>
      </c>
      <c r="BJ82" s="19" t="s">
        <v>88</v>
      </c>
      <c r="BK82" s="221">
        <f>ROUND(I82*H82,2)</f>
        <v>0</v>
      </c>
      <c r="BL82" s="19" t="s">
        <v>1187</v>
      </c>
      <c r="BM82" s="220" t="s">
        <v>1188</v>
      </c>
    </row>
    <row r="83" spans="1:47" s="2" customFormat="1" ht="12">
      <c r="A83" s="41"/>
      <c r="B83" s="42"/>
      <c r="C83" s="43"/>
      <c r="D83" s="227" t="s">
        <v>140</v>
      </c>
      <c r="E83" s="43"/>
      <c r="F83" s="228" t="s">
        <v>1189</v>
      </c>
      <c r="G83" s="43"/>
      <c r="H83" s="43"/>
      <c r="I83" s="224"/>
      <c r="J83" s="43"/>
      <c r="K83" s="43"/>
      <c r="L83" s="47"/>
      <c r="M83" s="225"/>
      <c r="N83" s="226"/>
      <c r="O83" s="87"/>
      <c r="P83" s="87"/>
      <c r="Q83" s="87"/>
      <c r="R83" s="87"/>
      <c r="S83" s="87"/>
      <c r="T83" s="88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T83" s="19" t="s">
        <v>140</v>
      </c>
      <c r="AU83" s="19" t="s">
        <v>88</v>
      </c>
    </row>
    <row r="84" spans="1:65" s="2" customFormat="1" ht="24.15" customHeight="1">
      <c r="A84" s="41"/>
      <c r="B84" s="42"/>
      <c r="C84" s="209" t="s">
        <v>90</v>
      </c>
      <c r="D84" s="209" t="s">
        <v>131</v>
      </c>
      <c r="E84" s="210" t="s">
        <v>1190</v>
      </c>
      <c r="F84" s="211" t="s">
        <v>1191</v>
      </c>
      <c r="G84" s="212" t="s">
        <v>1186</v>
      </c>
      <c r="H84" s="213">
        <v>1</v>
      </c>
      <c r="I84" s="214"/>
      <c r="J84" s="215">
        <f>ROUND(I84*H84,2)</f>
        <v>0</v>
      </c>
      <c r="K84" s="211" t="s">
        <v>79</v>
      </c>
      <c r="L84" s="47"/>
      <c r="M84" s="216" t="s">
        <v>79</v>
      </c>
      <c r="N84" s="217" t="s">
        <v>51</v>
      </c>
      <c r="O84" s="87"/>
      <c r="P84" s="218">
        <f>O84*H84</f>
        <v>0</v>
      </c>
      <c r="Q84" s="218">
        <v>0</v>
      </c>
      <c r="R84" s="218">
        <f>Q84*H84</f>
        <v>0</v>
      </c>
      <c r="S84" s="218">
        <v>0</v>
      </c>
      <c r="T84" s="219">
        <f>S84*H84</f>
        <v>0</v>
      </c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R84" s="220" t="s">
        <v>1187</v>
      </c>
      <c r="AT84" s="220" t="s">
        <v>131</v>
      </c>
      <c r="AU84" s="220" t="s">
        <v>88</v>
      </c>
      <c r="AY84" s="19" t="s">
        <v>129</v>
      </c>
      <c r="BE84" s="221">
        <f>IF(N84="základní",J84,0)</f>
        <v>0</v>
      </c>
      <c r="BF84" s="221">
        <f>IF(N84="snížená",J84,0)</f>
        <v>0</v>
      </c>
      <c r="BG84" s="221">
        <f>IF(N84="zákl. přenesená",J84,0)</f>
        <v>0</v>
      </c>
      <c r="BH84" s="221">
        <f>IF(N84="sníž. přenesená",J84,0)</f>
        <v>0</v>
      </c>
      <c r="BI84" s="221">
        <f>IF(N84="nulová",J84,0)</f>
        <v>0</v>
      </c>
      <c r="BJ84" s="19" t="s">
        <v>88</v>
      </c>
      <c r="BK84" s="221">
        <f>ROUND(I84*H84,2)</f>
        <v>0</v>
      </c>
      <c r="BL84" s="19" t="s">
        <v>1187</v>
      </c>
      <c r="BM84" s="220" t="s">
        <v>1192</v>
      </c>
    </row>
    <row r="85" spans="1:47" s="2" customFormat="1" ht="12">
      <c r="A85" s="41"/>
      <c r="B85" s="42"/>
      <c r="C85" s="43"/>
      <c r="D85" s="227" t="s">
        <v>140</v>
      </c>
      <c r="E85" s="43"/>
      <c r="F85" s="228" t="s">
        <v>1193</v>
      </c>
      <c r="G85" s="43"/>
      <c r="H85" s="43"/>
      <c r="I85" s="224"/>
      <c r="J85" s="43"/>
      <c r="K85" s="43"/>
      <c r="L85" s="47"/>
      <c r="M85" s="225"/>
      <c r="N85" s="226"/>
      <c r="O85" s="87"/>
      <c r="P85" s="87"/>
      <c r="Q85" s="87"/>
      <c r="R85" s="87"/>
      <c r="S85" s="87"/>
      <c r="T85" s="88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T85" s="19" t="s">
        <v>140</v>
      </c>
      <c r="AU85" s="19" t="s">
        <v>88</v>
      </c>
    </row>
    <row r="86" spans="1:65" s="2" customFormat="1" ht="24.15" customHeight="1">
      <c r="A86" s="41"/>
      <c r="B86" s="42"/>
      <c r="C86" s="209" t="s">
        <v>146</v>
      </c>
      <c r="D86" s="209" t="s">
        <v>131</v>
      </c>
      <c r="E86" s="210" t="s">
        <v>1194</v>
      </c>
      <c r="F86" s="211" t="s">
        <v>1195</v>
      </c>
      <c r="G86" s="212" t="s">
        <v>1186</v>
      </c>
      <c r="H86" s="213">
        <v>1</v>
      </c>
      <c r="I86" s="214"/>
      <c r="J86" s="215">
        <f>ROUND(I86*H86,2)</f>
        <v>0</v>
      </c>
      <c r="K86" s="211" t="s">
        <v>79</v>
      </c>
      <c r="L86" s="47"/>
      <c r="M86" s="216" t="s">
        <v>79</v>
      </c>
      <c r="N86" s="217" t="s">
        <v>51</v>
      </c>
      <c r="O86" s="87"/>
      <c r="P86" s="218">
        <f>O86*H86</f>
        <v>0</v>
      </c>
      <c r="Q86" s="218">
        <v>0</v>
      </c>
      <c r="R86" s="218">
        <f>Q86*H86</f>
        <v>0</v>
      </c>
      <c r="S86" s="218">
        <v>0</v>
      </c>
      <c r="T86" s="219">
        <f>S86*H86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R86" s="220" t="s">
        <v>1187</v>
      </c>
      <c r="AT86" s="220" t="s">
        <v>131</v>
      </c>
      <c r="AU86" s="220" t="s">
        <v>88</v>
      </c>
      <c r="AY86" s="19" t="s">
        <v>129</v>
      </c>
      <c r="BE86" s="221">
        <f>IF(N86="základní",J86,0)</f>
        <v>0</v>
      </c>
      <c r="BF86" s="221">
        <f>IF(N86="snížená",J86,0)</f>
        <v>0</v>
      </c>
      <c r="BG86" s="221">
        <f>IF(N86="zákl. přenesená",J86,0)</f>
        <v>0</v>
      </c>
      <c r="BH86" s="221">
        <f>IF(N86="sníž. přenesená",J86,0)</f>
        <v>0</v>
      </c>
      <c r="BI86" s="221">
        <f>IF(N86="nulová",J86,0)</f>
        <v>0</v>
      </c>
      <c r="BJ86" s="19" t="s">
        <v>88</v>
      </c>
      <c r="BK86" s="221">
        <f>ROUND(I86*H86,2)</f>
        <v>0</v>
      </c>
      <c r="BL86" s="19" t="s">
        <v>1187</v>
      </c>
      <c r="BM86" s="220" t="s">
        <v>1196</v>
      </c>
    </row>
    <row r="87" spans="1:47" s="2" customFormat="1" ht="12">
      <c r="A87" s="41"/>
      <c r="B87" s="42"/>
      <c r="C87" s="43"/>
      <c r="D87" s="227" t="s">
        <v>140</v>
      </c>
      <c r="E87" s="43"/>
      <c r="F87" s="228" t="s">
        <v>1197</v>
      </c>
      <c r="G87" s="43"/>
      <c r="H87" s="43"/>
      <c r="I87" s="224"/>
      <c r="J87" s="43"/>
      <c r="K87" s="43"/>
      <c r="L87" s="47"/>
      <c r="M87" s="225"/>
      <c r="N87" s="226"/>
      <c r="O87" s="87"/>
      <c r="P87" s="87"/>
      <c r="Q87" s="87"/>
      <c r="R87" s="87"/>
      <c r="S87" s="87"/>
      <c r="T87" s="88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T87" s="19" t="s">
        <v>140</v>
      </c>
      <c r="AU87" s="19" t="s">
        <v>88</v>
      </c>
    </row>
    <row r="88" spans="1:65" s="2" customFormat="1" ht="24.15" customHeight="1">
      <c r="A88" s="41"/>
      <c r="B88" s="42"/>
      <c r="C88" s="209" t="s">
        <v>136</v>
      </c>
      <c r="D88" s="209" t="s">
        <v>131</v>
      </c>
      <c r="E88" s="210" t="s">
        <v>1198</v>
      </c>
      <c r="F88" s="211" t="s">
        <v>1199</v>
      </c>
      <c r="G88" s="212" t="s">
        <v>1186</v>
      </c>
      <c r="H88" s="213">
        <v>1</v>
      </c>
      <c r="I88" s="214"/>
      <c r="J88" s="215">
        <f>ROUND(I88*H88,2)</f>
        <v>0</v>
      </c>
      <c r="K88" s="211" t="s">
        <v>79</v>
      </c>
      <c r="L88" s="47"/>
      <c r="M88" s="216" t="s">
        <v>79</v>
      </c>
      <c r="N88" s="217" t="s">
        <v>51</v>
      </c>
      <c r="O88" s="87"/>
      <c r="P88" s="218">
        <f>O88*H88</f>
        <v>0</v>
      </c>
      <c r="Q88" s="218">
        <v>0</v>
      </c>
      <c r="R88" s="218">
        <f>Q88*H88</f>
        <v>0</v>
      </c>
      <c r="S88" s="218">
        <v>0</v>
      </c>
      <c r="T88" s="219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20" t="s">
        <v>1187</v>
      </c>
      <c r="AT88" s="220" t="s">
        <v>131</v>
      </c>
      <c r="AU88" s="220" t="s">
        <v>88</v>
      </c>
      <c r="AY88" s="19" t="s">
        <v>129</v>
      </c>
      <c r="BE88" s="221">
        <f>IF(N88="základní",J88,0)</f>
        <v>0</v>
      </c>
      <c r="BF88" s="221">
        <f>IF(N88="snížená",J88,0)</f>
        <v>0</v>
      </c>
      <c r="BG88" s="221">
        <f>IF(N88="zákl. přenesená",J88,0)</f>
        <v>0</v>
      </c>
      <c r="BH88" s="221">
        <f>IF(N88="sníž. přenesená",J88,0)</f>
        <v>0</v>
      </c>
      <c r="BI88" s="221">
        <f>IF(N88="nulová",J88,0)</f>
        <v>0</v>
      </c>
      <c r="BJ88" s="19" t="s">
        <v>88</v>
      </c>
      <c r="BK88" s="221">
        <f>ROUND(I88*H88,2)</f>
        <v>0</v>
      </c>
      <c r="BL88" s="19" t="s">
        <v>1187</v>
      </c>
      <c r="BM88" s="220" t="s">
        <v>1200</v>
      </c>
    </row>
    <row r="89" spans="1:47" s="2" customFormat="1" ht="12">
      <c r="A89" s="41"/>
      <c r="B89" s="42"/>
      <c r="C89" s="43"/>
      <c r="D89" s="227" t="s">
        <v>140</v>
      </c>
      <c r="E89" s="43"/>
      <c r="F89" s="228" t="s">
        <v>1173</v>
      </c>
      <c r="G89" s="43"/>
      <c r="H89" s="43"/>
      <c r="I89" s="224"/>
      <c r="J89" s="43"/>
      <c r="K89" s="43"/>
      <c r="L89" s="47"/>
      <c r="M89" s="225"/>
      <c r="N89" s="226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19" t="s">
        <v>140</v>
      </c>
      <c r="AU89" s="19" t="s">
        <v>88</v>
      </c>
    </row>
    <row r="90" spans="1:65" s="2" customFormat="1" ht="49.05" customHeight="1">
      <c r="A90" s="41"/>
      <c r="B90" s="42"/>
      <c r="C90" s="209" t="s">
        <v>153</v>
      </c>
      <c r="D90" s="209" t="s">
        <v>131</v>
      </c>
      <c r="E90" s="210" t="s">
        <v>1201</v>
      </c>
      <c r="F90" s="211" t="s">
        <v>1202</v>
      </c>
      <c r="G90" s="212" t="s">
        <v>1186</v>
      </c>
      <c r="H90" s="213">
        <v>1</v>
      </c>
      <c r="I90" s="214"/>
      <c r="J90" s="215">
        <f>ROUND(I90*H90,2)</f>
        <v>0</v>
      </c>
      <c r="K90" s="211" t="s">
        <v>79</v>
      </c>
      <c r="L90" s="47"/>
      <c r="M90" s="216" t="s">
        <v>79</v>
      </c>
      <c r="N90" s="217" t="s">
        <v>51</v>
      </c>
      <c r="O90" s="87"/>
      <c r="P90" s="218">
        <f>O90*H90</f>
        <v>0</v>
      </c>
      <c r="Q90" s="218">
        <v>0</v>
      </c>
      <c r="R90" s="218">
        <f>Q90*H90</f>
        <v>0</v>
      </c>
      <c r="S90" s="218">
        <v>0</v>
      </c>
      <c r="T90" s="219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20" t="s">
        <v>1187</v>
      </c>
      <c r="AT90" s="220" t="s">
        <v>131</v>
      </c>
      <c r="AU90" s="220" t="s">
        <v>88</v>
      </c>
      <c r="AY90" s="19" t="s">
        <v>129</v>
      </c>
      <c r="BE90" s="221">
        <f>IF(N90="základní",J90,0)</f>
        <v>0</v>
      </c>
      <c r="BF90" s="221">
        <f>IF(N90="snížená",J90,0)</f>
        <v>0</v>
      </c>
      <c r="BG90" s="221">
        <f>IF(N90="zákl. přenesená",J90,0)</f>
        <v>0</v>
      </c>
      <c r="BH90" s="221">
        <f>IF(N90="sníž. přenesená",J90,0)</f>
        <v>0</v>
      </c>
      <c r="BI90" s="221">
        <f>IF(N90="nulová",J90,0)</f>
        <v>0</v>
      </c>
      <c r="BJ90" s="19" t="s">
        <v>88</v>
      </c>
      <c r="BK90" s="221">
        <f>ROUND(I90*H90,2)</f>
        <v>0</v>
      </c>
      <c r="BL90" s="19" t="s">
        <v>1187</v>
      </c>
      <c r="BM90" s="220" t="s">
        <v>1203</v>
      </c>
    </row>
    <row r="91" spans="1:47" s="2" customFormat="1" ht="12">
      <c r="A91" s="41"/>
      <c r="B91" s="42"/>
      <c r="C91" s="43"/>
      <c r="D91" s="227" t="s">
        <v>140</v>
      </c>
      <c r="E91" s="43"/>
      <c r="F91" s="228" t="s">
        <v>1204</v>
      </c>
      <c r="G91" s="43"/>
      <c r="H91" s="43"/>
      <c r="I91" s="224"/>
      <c r="J91" s="43"/>
      <c r="K91" s="43"/>
      <c r="L91" s="47"/>
      <c r="M91" s="225"/>
      <c r="N91" s="226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19" t="s">
        <v>140</v>
      </c>
      <c r="AU91" s="19" t="s">
        <v>88</v>
      </c>
    </row>
    <row r="92" spans="1:65" s="2" customFormat="1" ht="24.15" customHeight="1">
      <c r="A92" s="41"/>
      <c r="B92" s="42"/>
      <c r="C92" s="209" t="s">
        <v>168</v>
      </c>
      <c r="D92" s="209" t="s">
        <v>131</v>
      </c>
      <c r="E92" s="210" t="s">
        <v>1205</v>
      </c>
      <c r="F92" s="211" t="s">
        <v>1206</v>
      </c>
      <c r="G92" s="212" t="s">
        <v>1186</v>
      </c>
      <c r="H92" s="213">
        <v>1</v>
      </c>
      <c r="I92" s="214"/>
      <c r="J92" s="215">
        <f>ROUND(I92*H92,2)</f>
        <v>0</v>
      </c>
      <c r="K92" s="211" t="s">
        <v>79</v>
      </c>
      <c r="L92" s="47"/>
      <c r="M92" s="216" t="s">
        <v>79</v>
      </c>
      <c r="N92" s="217" t="s">
        <v>51</v>
      </c>
      <c r="O92" s="87"/>
      <c r="P92" s="218">
        <f>O92*H92</f>
        <v>0</v>
      </c>
      <c r="Q92" s="218">
        <v>0</v>
      </c>
      <c r="R92" s="218">
        <f>Q92*H92</f>
        <v>0</v>
      </c>
      <c r="S92" s="218">
        <v>0</v>
      </c>
      <c r="T92" s="219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0" t="s">
        <v>1187</v>
      </c>
      <c r="AT92" s="220" t="s">
        <v>131</v>
      </c>
      <c r="AU92" s="220" t="s">
        <v>88</v>
      </c>
      <c r="AY92" s="19" t="s">
        <v>129</v>
      </c>
      <c r="BE92" s="221">
        <f>IF(N92="základní",J92,0)</f>
        <v>0</v>
      </c>
      <c r="BF92" s="221">
        <f>IF(N92="snížená",J92,0)</f>
        <v>0</v>
      </c>
      <c r="BG92" s="221">
        <f>IF(N92="zákl. přenesená",J92,0)</f>
        <v>0</v>
      </c>
      <c r="BH92" s="221">
        <f>IF(N92="sníž. přenesená",J92,0)</f>
        <v>0</v>
      </c>
      <c r="BI92" s="221">
        <f>IF(N92="nulová",J92,0)</f>
        <v>0</v>
      </c>
      <c r="BJ92" s="19" t="s">
        <v>88</v>
      </c>
      <c r="BK92" s="221">
        <f>ROUND(I92*H92,2)</f>
        <v>0</v>
      </c>
      <c r="BL92" s="19" t="s">
        <v>1187</v>
      </c>
      <c r="BM92" s="220" t="s">
        <v>1207</v>
      </c>
    </row>
    <row r="93" spans="1:47" s="2" customFormat="1" ht="12">
      <c r="A93" s="41"/>
      <c r="B93" s="42"/>
      <c r="C93" s="43"/>
      <c r="D93" s="227" t="s">
        <v>140</v>
      </c>
      <c r="E93" s="43"/>
      <c r="F93" s="228" t="s">
        <v>1208</v>
      </c>
      <c r="G93" s="43"/>
      <c r="H93" s="43"/>
      <c r="I93" s="224"/>
      <c r="J93" s="43"/>
      <c r="K93" s="43"/>
      <c r="L93" s="47"/>
      <c r="M93" s="225"/>
      <c r="N93" s="226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19" t="s">
        <v>140</v>
      </c>
      <c r="AU93" s="19" t="s">
        <v>88</v>
      </c>
    </row>
    <row r="94" spans="1:65" s="2" customFormat="1" ht="24.15" customHeight="1">
      <c r="A94" s="41"/>
      <c r="B94" s="42"/>
      <c r="C94" s="209" t="s">
        <v>176</v>
      </c>
      <c r="D94" s="209" t="s">
        <v>131</v>
      </c>
      <c r="E94" s="210" t="s">
        <v>1209</v>
      </c>
      <c r="F94" s="211" t="s">
        <v>1210</v>
      </c>
      <c r="G94" s="212" t="s">
        <v>1186</v>
      </c>
      <c r="H94" s="213">
        <v>2</v>
      </c>
      <c r="I94" s="214"/>
      <c r="J94" s="215">
        <f>ROUND(I94*H94,2)</f>
        <v>0</v>
      </c>
      <c r="K94" s="211" t="s">
        <v>79</v>
      </c>
      <c r="L94" s="47"/>
      <c r="M94" s="216" t="s">
        <v>79</v>
      </c>
      <c r="N94" s="217" t="s">
        <v>51</v>
      </c>
      <c r="O94" s="87"/>
      <c r="P94" s="218">
        <f>O94*H94</f>
        <v>0</v>
      </c>
      <c r="Q94" s="218">
        <v>0</v>
      </c>
      <c r="R94" s="218">
        <f>Q94*H94</f>
        <v>0</v>
      </c>
      <c r="S94" s="218">
        <v>0</v>
      </c>
      <c r="T94" s="219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0" t="s">
        <v>1187</v>
      </c>
      <c r="AT94" s="220" t="s">
        <v>131</v>
      </c>
      <c r="AU94" s="220" t="s">
        <v>88</v>
      </c>
      <c r="AY94" s="19" t="s">
        <v>129</v>
      </c>
      <c r="BE94" s="221">
        <f>IF(N94="základní",J94,0)</f>
        <v>0</v>
      </c>
      <c r="BF94" s="221">
        <f>IF(N94="snížená",J94,0)</f>
        <v>0</v>
      </c>
      <c r="BG94" s="221">
        <f>IF(N94="zákl. přenesená",J94,0)</f>
        <v>0</v>
      </c>
      <c r="BH94" s="221">
        <f>IF(N94="sníž. přenesená",J94,0)</f>
        <v>0</v>
      </c>
      <c r="BI94" s="221">
        <f>IF(N94="nulová",J94,0)</f>
        <v>0</v>
      </c>
      <c r="BJ94" s="19" t="s">
        <v>88</v>
      </c>
      <c r="BK94" s="221">
        <f>ROUND(I94*H94,2)</f>
        <v>0</v>
      </c>
      <c r="BL94" s="19" t="s">
        <v>1187</v>
      </c>
      <c r="BM94" s="220" t="s">
        <v>1211</v>
      </c>
    </row>
    <row r="95" spans="1:47" s="2" customFormat="1" ht="12">
      <c r="A95" s="41"/>
      <c r="B95" s="42"/>
      <c r="C95" s="43"/>
      <c r="D95" s="227" t="s">
        <v>140</v>
      </c>
      <c r="E95" s="43"/>
      <c r="F95" s="228" t="s">
        <v>1212</v>
      </c>
      <c r="G95" s="43"/>
      <c r="H95" s="43"/>
      <c r="I95" s="224"/>
      <c r="J95" s="43"/>
      <c r="K95" s="43"/>
      <c r="L95" s="47"/>
      <c r="M95" s="225"/>
      <c r="N95" s="226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19" t="s">
        <v>140</v>
      </c>
      <c r="AU95" s="19" t="s">
        <v>88</v>
      </c>
    </row>
    <row r="96" spans="1:65" s="2" customFormat="1" ht="24.15" customHeight="1">
      <c r="A96" s="41"/>
      <c r="B96" s="42"/>
      <c r="C96" s="209" t="s">
        <v>181</v>
      </c>
      <c r="D96" s="209" t="s">
        <v>131</v>
      </c>
      <c r="E96" s="210" t="s">
        <v>1213</v>
      </c>
      <c r="F96" s="211" t="s">
        <v>1214</v>
      </c>
      <c r="G96" s="212" t="s">
        <v>1186</v>
      </c>
      <c r="H96" s="213">
        <v>1</v>
      </c>
      <c r="I96" s="214"/>
      <c r="J96" s="215">
        <f>ROUND(I96*H96,2)</f>
        <v>0</v>
      </c>
      <c r="K96" s="211" t="s">
        <v>79</v>
      </c>
      <c r="L96" s="47"/>
      <c r="M96" s="216" t="s">
        <v>79</v>
      </c>
      <c r="N96" s="217" t="s">
        <v>51</v>
      </c>
      <c r="O96" s="87"/>
      <c r="P96" s="218">
        <f>O96*H96</f>
        <v>0</v>
      </c>
      <c r="Q96" s="218">
        <v>0</v>
      </c>
      <c r="R96" s="218">
        <f>Q96*H96</f>
        <v>0</v>
      </c>
      <c r="S96" s="218">
        <v>0</v>
      </c>
      <c r="T96" s="219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0" t="s">
        <v>1187</v>
      </c>
      <c r="AT96" s="220" t="s">
        <v>131</v>
      </c>
      <c r="AU96" s="220" t="s">
        <v>88</v>
      </c>
      <c r="AY96" s="19" t="s">
        <v>129</v>
      </c>
      <c r="BE96" s="221">
        <f>IF(N96="základní",J96,0)</f>
        <v>0</v>
      </c>
      <c r="BF96" s="221">
        <f>IF(N96="snížená",J96,0)</f>
        <v>0</v>
      </c>
      <c r="BG96" s="221">
        <f>IF(N96="zákl. přenesená",J96,0)</f>
        <v>0</v>
      </c>
      <c r="BH96" s="221">
        <f>IF(N96="sníž. přenesená",J96,0)</f>
        <v>0</v>
      </c>
      <c r="BI96" s="221">
        <f>IF(N96="nulová",J96,0)</f>
        <v>0</v>
      </c>
      <c r="BJ96" s="19" t="s">
        <v>88</v>
      </c>
      <c r="BK96" s="221">
        <f>ROUND(I96*H96,2)</f>
        <v>0</v>
      </c>
      <c r="BL96" s="19" t="s">
        <v>1187</v>
      </c>
      <c r="BM96" s="220" t="s">
        <v>1215</v>
      </c>
    </row>
    <row r="97" spans="1:47" s="2" customFormat="1" ht="12">
      <c r="A97" s="41"/>
      <c r="B97" s="42"/>
      <c r="C97" s="43"/>
      <c r="D97" s="227" t="s">
        <v>140</v>
      </c>
      <c r="E97" s="43"/>
      <c r="F97" s="228" t="s">
        <v>1216</v>
      </c>
      <c r="G97" s="43"/>
      <c r="H97" s="43"/>
      <c r="I97" s="224"/>
      <c r="J97" s="43"/>
      <c r="K97" s="43"/>
      <c r="L97" s="47"/>
      <c r="M97" s="271"/>
      <c r="N97" s="272"/>
      <c r="O97" s="273"/>
      <c r="P97" s="273"/>
      <c r="Q97" s="273"/>
      <c r="R97" s="273"/>
      <c r="S97" s="273"/>
      <c r="T97" s="274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19" t="s">
        <v>140</v>
      </c>
      <c r="AU97" s="19" t="s">
        <v>88</v>
      </c>
    </row>
    <row r="98" spans="1:31" s="2" customFormat="1" ht="6.95" customHeight="1">
      <c r="A98" s="41"/>
      <c r="B98" s="62"/>
      <c r="C98" s="63"/>
      <c r="D98" s="63"/>
      <c r="E98" s="63"/>
      <c r="F98" s="63"/>
      <c r="G98" s="63"/>
      <c r="H98" s="63"/>
      <c r="I98" s="63"/>
      <c r="J98" s="63"/>
      <c r="K98" s="63"/>
      <c r="L98" s="47"/>
      <c r="M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</sheetData>
  <sheetProtection password="CC35" sheet="1" objects="1" scenarios="1" formatColumns="0" formatRows="0" autoFilter="0"/>
  <autoFilter ref="C79:K97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75" customWidth="1"/>
    <col min="2" max="2" width="1.7109375" style="275" customWidth="1"/>
    <col min="3" max="4" width="5.00390625" style="275" customWidth="1"/>
    <col min="5" max="5" width="11.7109375" style="275" customWidth="1"/>
    <col min="6" max="6" width="9.140625" style="275" customWidth="1"/>
    <col min="7" max="7" width="5.00390625" style="275" customWidth="1"/>
    <col min="8" max="8" width="77.8515625" style="275" customWidth="1"/>
    <col min="9" max="10" width="20.00390625" style="275" customWidth="1"/>
    <col min="11" max="11" width="1.7109375" style="275" customWidth="1"/>
  </cols>
  <sheetData>
    <row r="1" s="1" customFormat="1" ht="37.5" customHeight="1"/>
    <row r="2" spans="2:11" s="1" customFormat="1" ht="7.5" customHeight="1">
      <c r="B2" s="276"/>
      <c r="C2" s="277"/>
      <c r="D2" s="277"/>
      <c r="E2" s="277"/>
      <c r="F2" s="277"/>
      <c r="G2" s="277"/>
      <c r="H2" s="277"/>
      <c r="I2" s="277"/>
      <c r="J2" s="277"/>
      <c r="K2" s="278"/>
    </row>
    <row r="3" spans="2:11" s="16" customFormat="1" ht="45" customHeight="1">
      <c r="B3" s="279"/>
      <c r="C3" s="280" t="s">
        <v>1217</v>
      </c>
      <c r="D3" s="280"/>
      <c r="E3" s="280"/>
      <c r="F3" s="280"/>
      <c r="G3" s="280"/>
      <c r="H3" s="280"/>
      <c r="I3" s="280"/>
      <c r="J3" s="280"/>
      <c r="K3" s="281"/>
    </row>
    <row r="4" spans="2:11" s="1" customFormat="1" ht="25.5" customHeight="1">
      <c r="B4" s="282"/>
      <c r="C4" s="283" t="s">
        <v>1218</v>
      </c>
      <c r="D4" s="283"/>
      <c r="E4" s="283"/>
      <c r="F4" s="283"/>
      <c r="G4" s="283"/>
      <c r="H4" s="283"/>
      <c r="I4" s="283"/>
      <c r="J4" s="283"/>
      <c r="K4" s="284"/>
    </row>
    <row r="5" spans="2:11" s="1" customFormat="1" ht="5.25" customHeight="1">
      <c r="B5" s="282"/>
      <c r="C5" s="285"/>
      <c r="D5" s="285"/>
      <c r="E5" s="285"/>
      <c r="F5" s="285"/>
      <c r="G5" s="285"/>
      <c r="H5" s="285"/>
      <c r="I5" s="285"/>
      <c r="J5" s="285"/>
      <c r="K5" s="284"/>
    </row>
    <row r="6" spans="2:11" s="1" customFormat="1" ht="15" customHeight="1">
      <c r="B6" s="282"/>
      <c r="C6" s="286" t="s">
        <v>1219</v>
      </c>
      <c r="D6" s="286"/>
      <c r="E6" s="286"/>
      <c r="F6" s="286"/>
      <c r="G6" s="286"/>
      <c r="H6" s="286"/>
      <c r="I6" s="286"/>
      <c r="J6" s="286"/>
      <c r="K6" s="284"/>
    </row>
    <row r="7" spans="2:11" s="1" customFormat="1" ht="15" customHeight="1">
      <c r="B7" s="287"/>
      <c r="C7" s="286" t="s">
        <v>1220</v>
      </c>
      <c r="D7" s="286"/>
      <c r="E7" s="286"/>
      <c r="F7" s="286"/>
      <c r="G7" s="286"/>
      <c r="H7" s="286"/>
      <c r="I7" s="286"/>
      <c r="J7" s="286"/>
      <c r="K7" s="284"/>
    </row>
    <row r="8" spans="2:11" s="1" customFormat="1" ht="12.75" customHeight="1">
      <c r="B8" s="287"/>
      <c r="C8" s="286"/>
      <c r="D8" s="286"/>
      <c r="E8" s="286"/>
      <c r="F8" s="286"/>
      <c r="G8" s="286"/>
      <c r="H8" s="286"/>
      <c r="I8" s="286"/>
      <c r="J8" s="286"/>
      <c r="K8" s="284"/>
    </row>
    <row r="9" spans="2:11" s="1" customFormat="1" ht="15" customHeight="1">
      <c r="B9" s="287"/>
      <c r="C9" s="286" t="s">
        <v>1221</v>
      </c>
      <c r="D9" s="286"/>
      <c r="E9" s="286"/>
      <c r="F9" s="286"/>
      <c r="G9" s="286"/>
      <c r="H9" s="286"/>
      <c r="I9" s="286"/>
      <c r="J9" s="286"/>
      <c r="K9" s="284"/>
    </row>
    <row r="10" spans="2:11" s="1" customFormat="1" ht="15" customHeight="1">
      <c r="B10" s="287"/>
      <c r="C10" s="286"/>
      <c r="D10" s="286" t="s">
        <v>1222</v>
      </c>
      <c r="E10" s="286"/>
      <c r="F10" s="286"/>
      <c r="G10" s="286"/>
      <c r="H10" s="286"/>
      <c r="I10" s="286"/>
      <c r="J10" s="286"/>
      <c r="K10" s="284"/>
    </row>
    <row r="11" spans="2:11" s="1" customFormat="1" ht="15" customHeight="1">
      <c r="B11" s="287"/>
      <c r="C11" s="288"/>
      <c r="D11" s="286" t="s">
        <v>1223</v>
      </c>
      <c r="E11" s="286"/>
      <c r="F11" s="286"/>
      <c r="G11" s="286"/>
      <c r="H11" s="286"/>
      <c r="I11" s="286"/>
      <c r="J11" s="286"/>
      <c r="K11" s="284"/>
    </row>
    <row r="12" spans="2:11" s="1" customFormat="1" ht="15" customHeight="1">
      <c r="B12" s="287"/>
      <c r="C12" s="288"/>
      <c r="D12" s="286"/>
      <c r="E12" s="286"/>
      <c r="F12" s="286"/>
      <c r="G12" s="286"/>
      <c r="H12" s="286"/>
      <c r="I12" s="286"/>
      <c r="J12" s="286"/>
      <c r="K12" s="284"/>
    </row>
    <row r="13" spans="2:11" s="1" customFormat="1" ht="15" customHeight="1">
      <c r="B13" s="287"/>
      <c r="C13" s="288"/>
      <c r="D13" s="289" t="s">
        <v>1224</v>
      </c>
      <c r="E13" s="286"/>
      <c r="F13" s="286"/>
      <c r="G13" s="286"/>
      <c r="H13" s="286"/>
      <c r="I13" s="286"/>
      <c r="J13" s="286"/>
      <c r="K13" s="284"/>
    </row>
    <row r="14" spans="2:11" s="1" customFormat="1" ht="12.75" customHeight="1">
      <c r="B14" s="287"/>
      <c r="C14" s="288"/>
      <c r="D14" s="288"/>
      <c r="E14" s="288"/>
      <c r="F14" s="288"/>
      <c r="G14" s="288"/>
      <c r="H14" s="288"/>
      <c r="I14" s="288"/>
      <c r="J14" s="288"/>
      <c r="K14" s="284"/>
    </row>
    <row r="15" spans="2:11" s="1" customFormat="1" ht="15" customHeight="1">
      <c r="B15" s="287"/>
      <c r="C15" s="288"/>
      <c r="D15" s="286" t="s">
        <v>1225</v>
      </c>
      <c r="E15" s="286"/>
      <c r="F15" s="286"/>
      <c r="G15" s="286"/>
      <c r="H15" s="286"/>
      <c r="I15" s="286"/>
      <c r="J15" s="286"/>
      <c r="K15" s="284"/>
    </row>
    <row r="16" spans="2:11" s="1" customFormat="1" ht="15" customHeight="1">
      <c r="B16" s="287"/>
      <c r="C16" s="288"/>
      <c r="D16" s="286" t="s">
        <v>1226</v>
      </c>
      <c r="E16" s="286"/>
      <c r="F16" s="286"/>
      <c r="G16" s="286"/>
      <c r="H16" s="286"/>
      <c r="I16" s="286"/>
      <c r="J16" s="286"/>
      <c r="K16" s="284"/>
    </row>
    <row r="17" spans="2:11" s="1" customFormat="1" ht="15" customHeight="1">
      <c r="B17" s="287"/>
      <c r="C17" s="288"/>
      <c r="D17" s="286" t="s">
        <v>1227</v>
      </c>
      <c r="E17" s="286"/>
      <c r="F17" s="286"/>
      <c r="G17" s="286"/>
      <c r="H17" s="286"/>
      <c r="I17" s="286"/>
      <c r="J17" s="286"/>
      <c r="K17" s="284"/>
    </row>
    <row r="18" spans="2:11" s="1" customFormat="1" ht="15" customHeight="1">
      <c r="B18" s="287"/>
      <c r="C18" s="288"/>
      <c r="D18" s="288"/>
      <c r="E18" s="290" t="s">
        <v>1228</v>
      </c>
      <c r="F18" s="286" t="s">
        <v>1229</v>
      </c>
      <c r="G18" s="286"/>
      <c r="H18" s="286"/>
      <c r="I18" s="286"/>
      <c r="J18" s="286"/>
      <c r="K18" s="284"/>
    </row>
    <row r="19" spans="2:11" s="1" customFormat="1" ht="15" customHeight="1">
      <c r="B19" s="287"/>
      <c r="C19" s="288"/>
      <c r="D19" s="288"/>
      <c r="E19" s="290" t="s">
        <v>87</v>
      </c>
      <c r="F19" s="286" t="s">
        <v>1230</v>
      </c>
      <c r="G19" s="286"/>
      <c r="H19" s="286"/>
      <c r="I19" s="286"/>
      <c r="J19" s="286"/>
      <c r="K19" s="284"/>
    </row>
    <row r="20" spans="2:11" s="1" customFormat="1" ht="15" customHeight="1">
      <c r="B20" s="287"/>
      <c r="C20" s="288"/>
      <c r="D20" s="288"/>
      <c r="E20" s="290" t="s">
        <v>1231</v>
      </c>
      <c r="F20" s="286" t="s">
        <v>1232</v>
      </c>
      <c r="G20" s="286"/>
      <c r="H20" s="286"/>
      <c r="I20" s="286"/>
      <c r="J20" s="286"/>
      <c r="K20" s="284"/>
    </row>
    <row r="21" spans="2:11" s="1" customFormat="1" ht="15" customHeight="1">
      <c r="B21" s="287"/>
      <c r="C21" s="288"/>
      <c r="D21" s="288"/>
      <c r="E21" s="290" t="s">
        <v>93</v>
      </c>
      <c r="F21" s="286" t="s">
        <v>1233</v>
      </c>
      <c r="G21" s="286"/>
      <c r="H21" s="286"/>
      <c r="I21" s="286"/>
      <c r="J21" s="286"/>
      <c r="K21" s="284"/>
    </row>
    <row r="22" spans="2:11" s="1" customFormat="1" ht="15" customHeight="1">
      <c r="B22" s="287"/>
      <c r="C22" s="288"/>
      <c r="D22" s="288"/>
      <c r="E22" s="290" t="s">
        <v>1234</v>
      </c>
      <c r="F22" s="286" t="s">
        <v>1235</v>
      </c>
      <c r="G22" s="286"/>
      <c r="H22" s="286"/>
      <c r="I22" s="286"/>
      <c r="J22" s="286"/>
      <c r="K22" s="284"/>
    </row>
    <row r="23" spans="2:11" s="1" customFormat="1" ht="15" customHeight="1">
      <c r="B23" s="287"/>
      <c r="C23" s="288"/>
      <c r="D23" s="288"/>
      <c r="E23" s="290" t="s">
        <v>1236</v>
      </c>
      <c r="F23" s="286" t="s">
        <v>1237</v>
      </c>
      <c r="G23" s="286"/>
      <c r="H23" s="286"/>
      <c r="I23" s="286"/>
      <c r="J23" s="286"/>
      <c r="K23" s="284"/>
    </row>
    <row r="24" spans="2:11" s="1" customFormat="1" ht="12.75" customHeight="1">
      <c r="B24" s="287"/>
      <c r="C24" s="288"/>
      <c r="D24" s="288"/>
      <c r="E24" s="288"/>
      <c r="F24" s="288"/>
      <c r="G24" s="288"/>
      <c r="H24" s="288"/>
      <c r="I24" s="288"/>
      <c r="J24" s="288"/>
      <c r="K24" s="284"/>
    </row>
    <row r="25" spans="2:11" s="1" customFormat="1" ht="15" customHeight="1">
      <c r="B25" s="287"/>
      <c r="C25" s="286" t="s">
        <v>1238</v>
      </c>
      <c r="D25" s="286"/>
      <c r="E25" s="286"/>
      <c r="F25" s="286"/>
      <c r="G25" s="286"/>
      <c r="H25" s="286"/>
      <c r="I25" s="286"/>
      <c r="J25" s="286"/>
      <c r="K25" s="284"/>
    </row>
    <row r="26" spans="2:11" s="1" customFormat="1" ht="15" customHeight="1">
      <c r="B26" s="287"/>
      <c r="C26" s="286" t="s">
        <v>1239</v>
      </c>
      <c r="D26" s="286"/>
      <c r="E26" s="286"/>
      <c r="F26" s="286"/>
      <c r="G26" s="286"/>
      <c r="H26" s="286"/>
      <c r="I26" s="286"/>
      <c r="J26" s="286"/>
      <c r="K26" s="284"/>
    </row>
    <row r="27" spans="2:11" s="1" customFormat="1" ht="15" customHeight="1">
      <c r="B27" s="287"/>
      <c r="C27" s="286"/>
      <c r="D27" s="286" t="s">
        <v>1240</v>
      </c>
      <c r="E27" s="286"/>
      <c r="F27" s="286"/>
      <c r="G27" s="286"/>
      <c r="H27" s="286"/>
      <c r="I27" s="286"/>
      <c r="J27" s="286"/>
      <c r="K27" s="284"/>
    </row>
    <row r="28" spans="2:11" s="1" customFormat="1" ht="15" customHeight="1">
      <c r="B28" s="287"/>
      <c r="C28" s="288"/>
      <c r="D28" s="286" t="s">
        <v>1241</v>
      </c>
      <c r="E28" s="286"/>
      <c r="F28" s="286"/>
      <c r="G28" s="286"/>
      <c r="H28" s="286"/>
      <c r="I28" s="286"/>
      <c r="J28" s="286"/>
      <c r="K28" s="284"/>
    </row>
    <row r="29" spans="2:11" s="1" customFormat="1" ht="12.75" customHeight="1">
      <c r="B29" s="287"/>
      <c r="C29" s="288"/>
      <c r="D29" s="288"/>
      <c r="E29" s="288"/>
      <c r="F29" s="288"/>
      <c r="G29" s="288"/>
      <c r="H29" s="288"/>
      <c r="I29" s="288"/>
      <c r="J29" s="288"/>
      <c r="K29" s="284"/>
    </row>
    <row r="30" spans="2:11" s="1" customFormat="1" ht="15" customHeight="1">
      <c r="B30" s="287"/>
      <c r="C30" s="288"/>
      <c r="D30" s="286" t="s">
        <v>1242</v>
      </c>
      <c r="E30" s="286"/>
      <c r="F30" s="286"/>
      <c r="G30" s="286"/>
      <c r="H30" s="286"/>
      <c r="I30" s="286"/>
      <c r="J30" s="286"/>
      <c r="K30" s="284"/>
    </row>
    <row r="31" spans="2:11" s="1" customFormat="1" ht="15" customHeight="1">
      <c r="B31" s="287"/>
      <c r="C31" s="288"/>
      <c r="D31" s="286" t="s">
        <v>1243</v>
      </c>
      <c r="E31" s="286"/>
      <c r="F31" s="286"/>
      <c r="G31" s="286"/>
      <c r="H31" s="286"/>
      <c r="I31" s="286"/>
      <c r="J31" s="286"/>
      <c r="K31" s="284"/>
    </row>
    <row r="32" spans="2:11" s="1" customFormat="1" ht="12.75" customHeight="1">
      <c r="B32" s="287"/>
      <c r="C32" s="288"/>
      <c r="D32" s="288"/>
      <c r="E32" s="288"/>
      <c r="F32" s="288"/>
      <c r="G32" s="288"/>
      <c r="H32" s="288"/>
      <c r="I32" s="288"/>
      <c r="J32" s="288"/>
      <c r="K32" s="284"/>
    </row>
    <row r="33" spans="2:11" s="1" customFormat="1" ht="15" customHeight="1">
      <c r="B33" s="287"/>
      <c r="C33" s="288"/>
      <c r="D33" s="286" t="s">
        <v>1244</v>
      </c>
      <c r="E33" s="286"/>
      <c r="F33" s="286"/>
      <c r="G33" s="286"/>
      <c r="H33" s="286"/>
      <c r="I33" s="286"/>
      <c r="J33" s="286"/>
      <c r="K33" s="284"/>
    </row>
    <row r="34" spans="2:11" s="1" customFormat="1" ht="15" customHeight="1">
      <c r="B34" s="287"/>
      <c r="C34" s="288"/>
      <c r="D34" s="286" t="s">
        <v>1245</v>
      </c>
      <c r="E34" s="286"/>
      <c r="F34" s="286"/>
      <c r="G34" s="286"/>
      <c r="H34" s="286"/>
      <c r="I34" s="286"/>
      <c r="J34" s="286"/>
      <c r="K34" s="284"/>
    </row>
    <row r="35" spans="2:11" s="1" customFormat="1" ht="15" customHeight="1">
      <c r="B35" s="287"/>
      <c r="C35" s="288"/>
      <c r="D35" s="286" t="s">
        <v>1246</v>
      </c>
      <c r="E35" s="286"/>
      <c r="F35" s="286"/>
      <c r="G35" s="286"/>
      <c r="H35" s="286"/>
      <c r="I35" s="286"/>
      <c r="J35" s="286"/>
      <c r="K35" s="284"/>
    </row>
    <row r="36" spans="2:11" s="1" customFormat="1" ht="15" customHeight="1">
      <c r="B36" s="287"/>
      <c r="C36" s="288"/>
      <c r="D36" s="286"/>
      <c r="E36" s="289" t="s">
        <v>115</v>
      </c>
      <c r="F36" s="286"/>
      <c r="G36" s="286" t="s">
        <v>1247</v>
      </c>
      <c r="H36" s="286"/>
      <c r="I36" s="286"/>
      <c r="J36" s="286"/>
      <c r="K36" s="284"/>
    </row>
    <row r="37" spans="2:11" s="1" customFormat="1" ht="30.75" customHeight="1">
      <c r="B37" s="287"/>
      <c r="C37" s="288"/>
      <c r="D37" s="286"/>
      <c r="E37" s="289" t="s">
        <v>1248</v>
      </c>
      <c r="F37" s="286"/>
      <c r="G37" s="286" t="s">
        <v>1249</v>
      </c>
      <c r="H37" s="286"/>
      <c r="I37" s="286"/>
      <c r="J37" s="286"/>
      <c r="K37" s="284"/>
    </row>
    <row r="38" spans="2:11" s="1" customFormat="1" ht="15" customHeight="1">
      <c r="B38" s="287"/>
      <c r="C38" s="288"/>
      <c r="D38" s="286"/>
      <c r="E38" s="289" t="s">
        <v>61</v>
      </c>
      <c r="F38" s="286"/>
      <c r="G38" s="286" t="s">
        <v>1250</v>
      </c>
      <c r="H38" s="286"/>
      <c r="I38" s="286"/>
      <c r="J38" s="286"/>
      <c r="K38" s="284"/>
    </row>
    <row r="39" spans="2:11" s="1" customFormat="1" ht="15" customHeight="1">
      <c r="B39" s="287"/>
      <c r="C39" s="288"/>
      <c r="D39" s="286"/>
      <c r="E39" s="289" t="s">
        <v>62</v>
      </c>
      <c r="F39" s="286"/>
      <c r="G39" s="286" t="s">
        <v>1251</v>
      </c>
      <c r="H39" s="286"/>
      <c r="I39" s="286"/>
      <c r="J39" s="286"/>
      <c r="K39" s="284"/>
    </row>
    <row r="40" spans="2:11" s="1" customFormat="1" ht="15" customHeight="1">
      <c r="B40" s="287"/>
      <c r="C40" s="288"/>
      <c r="D40" s="286"/>
      <c r="E40" s="289" t="s">
        <v>116</v>
      </c>
      <c r="F40" s="286"/>
      <c r="G40" s="286" t="s">
        <v>1252</v>
      </c>
      <c r="H40" s="286"/>
      <c r="I40" s="286"/>
      <c r="J40" s="286"/>
      <c r="K40" s="284"/>
    </row>
    <row r="41" spans="2:11" s="1" customFormat="1" ht="15" customHeight="1">
      <c r="B41" s="287"/>
      <c r="C41" s="288"/>
      <c r="D41" s="286"/>
      <c r="E41" s="289" t="s">
        <v>117</v>
      </c>
      <c r="F41" s="286"/>
      <c r="G41" s="286" t="s">
        <v>1253</v>
      </c>
      <c r="H41" s="286"/>
      <c r="I41" s="286"/>
      <c r="J41" s="286"/>
      <c r="K41" s="284"/>
    </row>
    <row r="42" spans="2:11" s="1" customFormat="1" ht="15" customHeight="1">
      <c r="B42" s="287"/>
      <c r="C42" s="288"/>
      <c r="D42" s="286"/>
      <c r="E42" s="289" t="s">
        <v>1254</v>
      </c>
      <c r="F42" s="286"/>
      <c r="G42" s="286" t="s">
        <v>1255</v>
      </c>
      <c r="H42" s="286"/>
      <c r="I42" s="286"/>
      <c r="J42" s="286"/>
      <c r="K42" s="284"/>
    </row>
    <row r="43" spans="2:11" s="1" customFormat="1" ht="15" customHeight="1">
      <c r="B43" s="287"/>
      <c r="C43" s="288"/>
      <c r="D43" s="286"/>
      <c r="E43" s="289"/>
      <c r="F43" s="286"/>
      <c r="G43" s="286" t="s">
        <v>1256</v>
      </c>
      <c r="H43" s="286"/>
      <c r="I43" s="286"/>
      <c r="J43" s="286"/>
      <c r="K43" s="284"/>
    </row>
    <row r="44" spans="2:11" s="1" customFormat="1" ht="15" customHeight="1">
      <c r="B44" s="287"/>
      <c r="C44" s="288"/>
      <c r="D44" s="286"/>
      <c r="E44" s="289" t="s">
        <v>1257</v>
      </c>
      <c r="F44" s="286"/>
      <c r="G44" s="286" t="s">
        <v>1258</v>
      </c>
      <c r="H44" s="286"/>
      <c r="I44" s="286"/>
      <c r="J44" s="286"/>
      <c r="K44" s="284"/>
    </row>
    <row r="45" spans="2:11" s="1" customFormat="1" ht="15" customHeight="1">
      <c r="B45" s="287"/>
      <c r="C45" s="288"/>
      <c r="D45" s="286"/>
      <c r="E45" s="289" t="s">
        <v>119</v>
      </c>
      <c r="F45" s="286"/>
      <c r="G45" s="286" t="s">
        <v>1259</v>
      </c>
      <c r="H45" s="286"/>
      <c r="I45" s="286"/>
      <c r="J45" s="286"/>
      <c r="K45" s="284"/>
    </row>
    <row r="46" spans="2:11" s="1" customFormat="1" ht="12.75" customHeight="1">
      <c r="B46" s="287"/>
      <c r="C46" s="288"/>
      <c r="D46" s="286"/>
      <c r="E46" s="286"/>
      <c r="F46" s="286"/>
      <c r="G46" s="286"/>
      <c r="H46" s="286"/>
      <c r="I46" s="286"/>
      <c r="J46" s="286"/>
      <c r="K46" s="284"/>
    </row>
    <row r="47" spans="2:11" s="1" customFormat="1" ht="15" customHeight="1">
      <c r="B47" s="287"/>
      <c r="C47" s="288"/>
      <c r="D47" s="286" t="s">
        <v>1260</v>
      </c>
      <c r="E47" s="286"/>
      <c r="F47" s="286"/>
      <c r="G47" s="286"/>
      <c r="H47" s="286"/>
      <c r="I47" s="286"/>
      <c r="J47" s="286"/>
      <c r="K47" s="284"/>
    </row>
    <row r="48" spans="2:11" s="1" customFormat="1" ht="15" customHeight="1">
      <c r="B48" s="287"/>
      <c r="C48" s="288"/>
      <c r="D48" s="288"/>
      <c r="E48" s="286" t="s">
        <v>1261</v>
      </c>
      <c r="F48" s="286"/>
      <c r="G48" s="286"/>
      <c r="H48" s="286"/>
      <c r="I48" s="286"/>
      <c r="J48" s="286"/>
      <c r="K48" s="284"/>
    </row>
    <row r="49" spans="2:11" s="1" customFormat="1" ht="15" customHeight="1">
      <c r="B49" s="287"/>
      <c r="C49" s="288"/>
      <c r="D49" s="288"/>
      <c r="E49" s="286" t="s">
        <v>1262</v>
      </c>
      <c r="F49" s="286"/>
      <c r="G49" s="286"/>
      <c r="H49" s="286"/>
      <c r="I49" s="286"/>
      <c r="J49" s="286"/>
      <c r="K49" s="284"/>
    </row>
    <row r="50" spans="2:11" s="1" customFormat="1" ht="15" customHeight="1">
      <c r="B50" s="287"/>
      <c r="C50" s="288"/>
      <c r="D50" s="288"/>
      <c r="E50" s="286" t="s">
        <v>1263</v>
      </c>
      <c r="F50" s="286"/>
      <c r="G50" s="286"/>
      <c r="H50" s="286"/>
      <c r="I50" s="286"/>
      <c r="J50" s="286"/>
      <c r="K50" s="284"/>
    </row>
    <row r="51" spans="2:11" s="1" customFormat="1" ht="15" customHeight="1">
      <c r="B51" s="287"/>
      <c r="C51" s="288"/>
      <c r="D51" s="286" t="s">
        <v>1264</v>
      </c>
      <c r="E51" s="286"/>
      <c r="F51" s="286"/>
      <c r="G51" s="286"/>
      <c r="H51" s="286"/>
      <c r="I51" s="286"/>
      <c r="J51" s="286"/>
      <c r="K51" s="284"/>
    </row>
    <row r="52" spans="2:11" s="1" customFormat="1" ht="25.5" customHeight="1">
      <c r="B52" s="282"/>
      <c r="C52" s="283" t="s">
        <v>1265</v>
      </c>
      <c r="D52" s="283"/>
      <c r="E52" s="283"/>
      <c r="F52" s="283"/>
      <c r="G52" s="283"/>
      <c r="H52" s="283"/>
      <c r="I52" s="283"/>
      <c r="J52" s="283"/>
      <c r="K52" s="284"/>
    </row>
    <row r="53" spans="2:11" s="1" customFormat="1" ht="5.25" customHeight="1">
      <c r="B53" s="282"/>
      <c r="C53" s="285"/>
      <c r="D53" s="285"/>
      <c r="E53" s="285"/>
      <c r="F53" s="285"/>
      <c r="G53" s="285"/>
      <c r="H53" s="285"/>
      <c r="I53" s="285"/>
      <c r="J53" s="285"/>
      <c r="K53" s="284"/>
    </row>
    <row r="54" spans="2:11" s="1" customFormat="1" ht="15" customHeight="1">
      <c r="B54" s="282"/>
      <c r="C54" s="286" t="s">
        <v>1266</v>
      </c>
      <c r="D54" s="286"/>
      <c r="E54" s="286"/>
      <c r="F54" s="286"/>
      <c r="G54" s="286"/>
      <c r="H54" s="286"/>
      <c r="I54" s="286"/>
      <c r="J54" s="286"/>
      <c r="K54" s="284"/>
    </row>
    <row r="55" spans="2:11" s="1" customFormat="1" ht="15" customHeight="1">
      <c r="B55" s="282"/>
      <c r="C55" s="286" t="s">
        <v>1267</v>
      </c>
      <c r="D55" s="286"/>
      <c r="E55" s="286"/>
      <c r="F55" s="286"/>
      <c r="G55" s="286"/>
      <c r="H55" s="286"/>
      <c r="I55" s="286"/>
      <c r="J55" s="286"/>
      <c r="K55" s="284"/>
    </row>
    <row r="56" spans="2:11" s="1" customFormat="1" ht="12.75" customHeight="1">
      <c r="B56" s="282"/>
      <c r="C56" s="286"/>
      <c r="D56" s="286"/>
      <c r="E56" s="286"/>
      <c r="F56" s="286"/>
      <c r="G56" s="286"/>
      <c r="H56" s="286"/>
      <c r="I56" s="286"/>
      <c r="J56" s="286"/>
      <c r="K56" s="284"/>
    </row>
    <row r="57" spans="2:11" s="1" customFormat="1" ht="15" customHeight="1">
      <c r="B57" s="282"/>
      <c r="C57" s="286" t="s">
        <v>1268</v>
      </c>
      <c r="D57" s="286"/>
      <c r="E57" s="286"/>
      <c r="F57" s="286"/>
      <c r="G57" s="286"/>
      <c r="H57" s="286"/>
      <c r="I57" s="286"/>
      <c r="J57" s="286"/>
      <c r="K57" s="284"/>
    </row>
    <row r="58" spans="2:11" s="1" customFormat="1" ht="15" customHeight="1">
      <c r="B58" s="282"/>
      <c r="C58" s="288"/>
      <c r="D58" s="286" t="s">
        <v>1269</v>
      </c>
      <c r="E58" s="286"/>
      <c r="F58" s="286"/>
      <c r="G58" s="286"/>
      <c r="H58" s="286"/>
      <c r="I58" s="286"/>
      <c r="J58" s="286"/>
      <c r="K58" s="284"/>
    </row>
    <row r="59" spans="2:11" s="1" customFormat="1" ht="15" customHeight="1">
      <c r="B59" s="282"/>
      <c r="C59" s="288"/>
      <c r="D59" s="286" t="s">
        <v>1270</v>
      </c>
      <c r="E59" s="286"/>
      <c r="F59" s="286"/>
      <c r="G59" s="286"/>
      <c r="H59" s="286"/>
      <c r="I59" s="286"/>
      <c r="J59" s="286"/>
      <c r="K59" s="284"/>
    </row>
    <row r="60" spans="2:11" s="1" customFormat="1" ht="15" customHeight="1">
      <c r="B60" s="282"/>
      <c r="C60" s="288"/>
      <c r="D60" s="286" t="s">
        <v>1271</v>
      </c>
      <c r="E60" s="286"/>
      <c r="F60" s="286"/>
      <c r="G60" s="286"/>
      <c r="H60" s="286"/>
      <c r="I60" s="286"/>
      <c r="J60" s="286"/>
      <c r="K60" s="284"/>
    </row>
    <row r="61" spans="2:11" s="1" customFormat="1" ht="15" customHeight="1">
      <c r="B61" s="282"/>
      <c r="C61" s="288"/>
      <c r="D61" s="286" t="s">
        <v>1272</v>
      </c>
      <c r="E61" s="286"/>
      <c r="F61" s="286"/>
      <c r="G61" s="286"/>
      <c r="H61" s="286"/>
      <c r="I61" s="286"/>
      <c r="J61" s="286"/>
      <c r="K61" s="284"/>
    </row>
    <row r="62" spans="2:11" s="1" customFormat="1" ht="15" customHeight="1">
      <c r="B62" s="282"/>
      <c r="C62" s="288"/>
      <c r="D62" s="291" t="s">
        <v>1273</v>
      </c>
      <c r="E62" s="291"/>
      <c r="F62" s="291"/>
      <c r="G62" s="291"/>
      <c r="H62" s="291"/>
      <c r="I62" s="291"/>
      <c r="J62" s="291"/>
      <c r="K62" s="284"/>
    </row>
    <row r="63" spans="2:11" s="1" customFormat="1" ht="15" customHeight="1">
      <c r="B63" s="282"/>
      <c r="C63" s="288"/>
      <c r="D63" s="286" t="s">
        <v>1274</v>
      </c>
      <c r="E63" s="286"/>
      <c r="F63" s="286"/>
      <c r="G63" s="286"/>
      <c r="H63" s="286"/>
      <c r="I63" s="286"/>
      <c r="J63" s="286"/>
      <c r="K63" s="284"/>
    </row>
    <row r="64" spans="2:11" s="1" customFormat="1" ht="12.75" customHeight="1">
      <c r="B64" s="282"/>
      <c r="C64" s="288"/>
      <c r="D64" s="288"/>
      <c r="E64" s="292"/>
      <c r="F64" s="288"/>
      <c r="G64" s="288"/>
      <c r="H64" s="288"/>
      <c r="I64" s="288"/>
      <c r="J64" s="288"/>
      <c r="K64" s="284"/>
    </row>
    <row r="65" spans="2:11" s="1" customFormat="1" ht="15" customHeight="1">
      <c r="B65" s="282"/>
      <c r="C65" s="288"/>
      <c r="D65" s="286" t="s">
        <v>1275</v>
      </c>
      <c r="E65" s="286"/>
      <c r="F65" s="286"/>
      <c r="G65" s="286"/>
      <c r="H65" s="286"/>
      <c r="I65" s="286"/>
      <c r="J65" s="286"/>
      <c r="K65" s="284"/>
    </row>
    <row r="66" spans="2:11" s="1" customFormat="1" ht="15" customHeight="1">
      <c r="B66" s="282"/>
      <c r="C66" s="288"/>
      <c r="D66" s="291" t="s">
        <v>1276</v>
      </c>
      <c r="E66" s="291"/>
      <c r="F66" s="291"/>
      <c r="G66" s="291"/>
      <c r="H66" s="291"/>
      <c r="I66" s="291"/>
      <c r="J66" s="291"/>
      <c r="K66" s="284"/>
    </row>
    <row r="67" spans="2:11" s="1" customFormat="1" ht="15" customHeight="1">
      <c r="B67" s="282"/>
      <c r="C67" s="288"/>
      <c r="D67" s="286" t="s">
        <v>1277</v>
      </c>
      <c r="E67" s="286"/>
      <c r="F67" s="286"/>
      <c r="G67" s="286"/>
      <c r="H67" s="286"/>
      <c r="I67" s="286"/>
      <c r="J67" s="286"/>
      <c r="K67" s="284"/>
    </row>
    <row r="68" spans="2:11" s="1" customFormat="1" ht="15" customHeight="1">
      <c r="B68" s="282"/>
      <c r="C68" s="288"/>
      <c r="D68" s="286" t="s">
        <v>1278</v>
      </c>
      <c r="E68" s="286"/>
      <c r="F68" s="286"/>
      <c r="G68" s="286"/>
      <c r="H68" s="286"/>
      <c r="I68" s="286"/>
      <c r="J68" s="286"/>
      <c r="K68" s="284"/>
    </row>
    <row r="69" spans="2:11" s="1" customFormat="1" ht="15" customHeight="1">
      <c r="B69" s="282"/>
      <c r="C69" s="288"/>
      <c r="D69" s="286" t="s">
        <v>1279</v>
      </c>
      <c r="E69" s="286"/>
      <c r="F69" s="286"/>
      <c r="G69" s="286"/>
      <c r="H69" s="286"/>
      <c r="I69" s="286"/>
      <c r="J69" s="286"/>
      <c r="K69" s="284"/>
    </row>
    <row r="70" spans="2:11" s="1" customFormat="1" ht="15" customHeight="1">
      <c r="B70" s="282"/>
      <c r="C70" s="288"/>
      <c r="D70" s="286" t="s">
        <v>1280</v>
      </c>
      <c r="E70" s="286"/>
      <c r="F70" s="286"/>
      <c r="G70" s="286"/>
      <c r="H70" s="286"/>
      <c r="I70" s="286"/>
      <c r="J70" s="286"/>
      <c r="K70" s="284"/>
    </row>
    <row r="71" spans="2:11" s="1" customFormat="1" ht="12.75" customHeight="1">
      <c r="B71" s="293"/>
      <c r="C71" s="294"/>
      <c r="D71" s="294"/>
      <c r="E71" s="294"/>
      <c r="F71" s="294"/>
      <c r="G71" s="294"/>
      <c r="H71" s="294"/>
      <c r="I71" s="294"/>
      <c r="J71" s="294"/>
      <c r="K71" s="295"/>
    </row>
    <row r="72" spans="2:11" s="1" customFormat="1" ht="18.75" customHeight="1">
      <c r="B72" s="296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s="1" customFormat="1" ht="18.75" customHeight="1">
      <c r="B73" s="297"/>
      <c r="C73" s="297"/>
      <c r="D73" s="297"/>
      <c r="E73" s="297"/>
      <c r="F73" s="297"/>
      <c r="G73" s="297"/>
      <c r="H73" s="297"/>
      <c r="I73" s="297"/>
      <c r="J73" s="297"/>
      <c r="K73" s="297"/>
    </row>
    <row r="74" spans="2:11" s="1" customFormat="1" ht="7.5" customHeight="1">
      <c r="B74" s="298"/>
      <c r="C74" s="299"/>
      <c r="D74" s="299"/>
      <c r="E74" s="299"/>
      <c r="F74" s="299"/>
      <c r="G74" s="299"/>
      <c r="H74" s="299"/>
      <c r="I74" s="299"/>
      <c r="J74" s="299"/>
      <c r="K74" s="300"/>
    </row>
    <row r="75" spans="2:11" s="1" customFormat="1" ht="45" customHeight="1">
      <c r="B75" s="301"/>
      <c r="C75" s="302" t="s">
        <v>1281</v>
      </c>
      <c r="D75" s="302"/>
      <c r="E75" s="302"/>
      <c r="F75" s="302"/>
      <c r="G75" s="302"/>
      <c r="H75" s="302"/>
      <c r="I75" s="302"/>
      <c r="J75" s="302"/>
      <c r="K75" s="303"/>
    </row>
    <row r="76" spans="2:11" s="1" customFormat="1" ht="17.25" customHeight="1">
      <c r="B76" s="301"/>
      <c r="C76" s="304" t="s">
        <v>1282</v>
      </c>
      <c r="D76" s="304"/>
      <c r="E76" s="304"/>
      <c r="F76" s="304" t="s">
        <v>1283</v>
      </c>
      <c r="G76" s="305"/>
      <c r="H76" s="304" t="s">
        <v>62</v>
      </c>
      <c r="I76" s="304" t="s">
        <v>65</v>
      </c>
      <c r="J76" s="304" t="s">
        <v>1284</v>
      </c>
      <c r="K76" s="303"/>
    </row>
    <row r="77" spans="2:11" s="1" customFormat="1" ht="17.25" customHeight="1">
      <c r="B77" s="301"/>
      <c r="C77" s="306" t="s">
        <v>1285</v>
      </c>
      <c r="D77" s="306"/>
      <c r="E77" s="306"/>
      <c r="F77" s="307" t="s">
        <v>1286</v>
      </c>
      <c r="G77" s="308"/>
      <c r="H77" s="306"/>
      <c r="I77" s="306"/>
      <c r="J77" s="306" t="s">
        <v>1287</v>
      </c>
      <c r="K77" s="303"/>
    </row>
    <row r="78" spans="2:11" s="1" customFormat="1" ht="5.25" customHeight="1">
      <c r="B78" s="301"/>
      <c r="C78" s="309"/>
      <c r="D78" s="309"/>
      <c r="E78" s="309"/>
      <c r="F78" s="309"/>
      <c r="G78" s="310"/>
      <c r="H78" s="309"/>
      <c r="I78" s="309"/>
      <c r="J78" s="309"/>
      <c r="K78" s="303"/>
    </row>
    <row r="79" spans="2:11" s="1" customFormat="1" ht="15" customHeight="1">
      <c r="B79" s="301"/>
      <c r="C79" s="289" t="s">
        <v>61</v>
      </c>
      <c r="D79" s="311"/>
      <c r="E79" s="311"/>
      <c r="F79" s="312" t="s">
        <v>1288</v>
      </c>
      <c r="G79" s="313"/>
      <c r="H79" s="289" t="s">
        <v>1289</v>
      </c>
      <c r="I79" s="289" t="s">
        <v>1290</v>
      </c>
      <c r="J79" s="289">
        <v>20</v>
      </c>
      <c r="K79" s="303"/>
    </row>
    <row r="80" spans="2:11" s="1" customFormat="1" ht="15" customHeight="1">
      <c r="B80" s="301"/>
      <c r="C80" s="289" t="s">
        <v>1291</v>
      </c>
      <c r="D80" s="289"/>
      <c r="E80" s="289"/>
      <c r="F80" s="312" t="s">
        <v>1288</v>
      </c>
      <c r="G80" s="313"/>
      <c r="H80" s="289" t="s">
        <v>1292</v>
      </c>
      <c r="I80" s="289" t="s">
        <v>1290</v>
      </c>
      <c r="J80" s="289">
        <v>120</v>
      </c>
      <c r="K80" s="303"/>
    </row>
    <row r="81" spans="2:11" s="1" customFormat="1" ht="15" customHeight="1">
      <c r="B81" s="314"/>
      <c r="C81" s="289" t="s">
        <v>1293</v>
      </c>
      <c r="D81" s="289"/>
      <c r="E81" s="289"/>
      <c r="F81" s="312" t="s">
        <v>1294</v>
      </c>
      <c r="G81" s="313"/>
      <c r="H81" s="289" t="s">
        <v>1295</v>
      </c>
      <c r="I81" s="289" t="s">
        <v>1290</v>
      </c>
      <c r="J81" s="289">
        <v>50</v>
      </c>
      <c r="K81" s="303"/>
    </row>
    <row r="82" spans="2:11" s="1" customFormat="1" ht="15" customHeight="1">
      <c r="B82" s="314"/>
      <c r="C82" s="289" t="s">
        <v>1296</v>
      </c>
      <c r="D82" s="289"/>
      <c r="E82" s="289"/>
      <c r="F82" s="312" t="s">
        <v>1288</v>
      </c>
      <c r="G82" s="313"/>
      <c r="H82" s="289" t="s">
        <v>1297</v>
      </c>
      <c r="I82" s="289" t="s">
        <v>1298</v>
      </c>
      <c r="J82" s="289"/>
      <c r="K82" s="303"/>
    </row>
    <row r="83" spans="2:11" s="1" customFormat="1" ht="15" customHeight="1">
      <c r="B83" s="314"/>
      <c r="C83" s="315" t="s">
        <v>1299</v>
      </c>
      <c r="D83" s="315"/>
      <c r="E83" s="315"/>
      <c r="F83" s="316" t="s">
        <v>1294</v>
      </c>
      <c r="G83" s="315"/>
      <c r="H83" s="315" t="s">
        <v>1300</v>
      </c>
      <c r="I83" s="315" t="s">
        <v>1290</v>
      </c>
      <c r="J83" s="315">
        <v>15</v>
      </c>
      <c r="K83" s="303"/>
    </row>
    <row r="84" spans="2:11" s="1" customFormat="1" ht="15" customHeight="1">
      <c r="B84" s="314"/>
      <c r="C84" s="315" t="s">
        <v>1301</v>
      </c>
      <c r="D84" s="315"/>
      <c r="E84" s="315"/>
      <c r="F84" s="316" t="s">
        <v>1294</v>
      </c>
      <c r="G84" s="315"/>
      <c r="H84" s="315" t="s">
        <v>1302</v>
      </c>
      <c r="I84" s="315" t="s">
        <v>1290</v>
      </c>
      <c r="J84" s="315">
        <v>15</v>
      </c>
      <c r="K84" s="303"/>
    </row>
    <row r="85" spans="2:11" s="1" customFormat="1" ht="15" customHeight="1">
      <c r="B85" s="314"/>
      <c r="C85" s="315" t="s">
        <v>1303</v>
      </c>
      <c r="D85" s="315"/>
      <c r="E85" s="315"/>
      <c r="F85" s="316" t="s">
        <v>1294</v>
      </c>
      <c r="G85" s="315"/>
      <c r="H85" s="315" t="s">
        <v>1304</v>
      </c>
      <c r="I85" s="315" t="s">
        <v>1290</v>
      </c>
      <c r="J85" s="315">
        <v>20</v>
      </c>
      <c r="K85" s="303"/>
    </row>
    <row r="86" spans="2:11" s="1" customFormat="1" ht="15" customHeight="1">
      <c r="B86" s="314"/>
      <c r="C86" s="315" t="s">
        <v>1305</v>
      </c>
      <c r="D86" s="315"/>
      <c r="E86" s="315"/>
      <c r="F86" s="316" t="s">
        <v>1294</v>
      </c>
      <c r="G86" s="315"/>
      <c r="H86" s="315" t="s">
        <v>1306</v>
      </c>
      <c r="I86" s="315" t="s">
        <v>1290</v>
      </c>
      <c r="J86" s="315">
        <v>20</v>
      </c>
      <c r="K86" s="303"/>
    </row>
    <row r="87" spans="2:11" s="1" customFormat="1" ht="15" customHeight="1">
      <c r="B87" s="314"/>
      <c r="C87" s="289" t="s">
        <v>1307</v>
      </c>
      <c r="D87" s="289"/>
      <c r="E87" s="289"/>
      <c r="F87" s="312" t="s">
        <v>1294</v>
      </c>
      <c r="G87" s="313"/>
      <c r="H87" s="289" t="s">
        <v>1308</v>
      </c>
      <c r="I87" s="289" t="s">
        <v>1290</v>
      </c>
      <c r="J87" s="289">
        <v>50</v>
      </c>
      <c r="K87" s="303"/>
    </row>
    <row r="88" spans="2:11" s="1" customFormat="1" ht="15" customHeight="1">
      <c r="B88" s="314"/>
      <c r="C88" s="289" t="s">
        <v>1309</v>
      </c>
      <c r="D88" s="289"/>
      <c r="E88" s="289"/>
      <c r="F88" s="312" t="s">
        <v>1294</v>
      </c>
      <c r="G88" s="313"/>
      <c r="H88" s="289" t="s">
        <v>1310</v>
      </c>
      <c r="I88" s="289" t="s">
        <v>1290</v>
      </c>
      <c r="J88" s="289">
        <v>20</v>
      </c>
      <c r="K88" s="303"/>
    </row>
    <row r="89" spans="2:11" s="1" customFormat="1" ht="15" customHeight="1">
      <c r="B89" s="314"/>
      <c r="C89" s="289" t="s">
        <v>1311</v>
      </c>
      <c r="D89" s="289"/>
      <c r="E89" s="289"/>
      <c r="F89" s="312" t="s">
        <v>1294</v>
      </c>
      <c r="G89" s="313"/>
      <c r="H89" s="289" t="s">
        <v>1312</v>
      </c>
      <c r="I89" s="289" t="s">
        <v>1290</v>
      </c>
      <c r="J89" s="289">
        <v>20</v>
      </c>
      <c r="K89" s="303"/>
    </row>
    <row r="90" spans="2:11" s="1" customFormat="1" ht="15" customHeight="1">
      <c r="B90" s="314"/>
      <c r="C90" s="289" t="s">
        <v>1313</v>
      </c>
      <c r="D90" s="289"/>
      <c r="E90" s="289"/>
      <c r="F90" s="312" t="s">
        <v>1294</v>
      </c>
      <c r="G90" s="313"/>
      <c r="H90" s="289" t="s">
        <v>1314</v>
      </c>
      <c r="I90" s="289" t="s">
        <v>1290</v>
      </c>
      <c r="J90" s="289">
        <v>50</v>
      </c>
      <c r="K90" s="303"/>
    </row>
    <row r="91" spans="2:11" s="1" customFormat="1" ht="15" customHeight="1">
      <c r="B91" s="314"/>
      <c r="C91" s="289" t="s">
        <v>1315</v>
      </c>
      <c r="D91" s="289"/>
      <c r="E91" s="289"/>
      <c r="F91" s="312" t="s">
        <v>1294</v>
      </c>
      <c r="G91" s="313"/>
      <c r="H91" s="289" t="s">
        <v>1315</v>
      </c>
      <c r="I91" s="289" t="s">
        <v>1290</v>
      </c>
      <c r="J91" s="289">
        <v>50</v>
      </c>
      <c r="K91" s="303"/>
    </row>
    <row r="92" spans="2:11" s="1" customFormat="1" ht="15" customHeight="1">
      <c r="B92" s="314"/>
      <c r="C92" s="289" t="s">
        <v>1316</v>
      </c>
      <c r="D92" s="289"/>
      <c r="E92" s="289"/>
      <c r="F92" s="312" t="s">
        <v>1294</v>
      </c>
      <c r="G92" s="313"/>
      <c r="H92" s="289" t="s">
        <v>1317</v>
      </c>
      <c r="I92" s="289" t="s">
        <v>1290</v>
      </c>
      <c r="J92" s="289">
        <v>255</v>
      </c>
      <c r="K92" s="303"/>
    </row>
    <row r="93" spans="2:11" s="1" customFormat="1" ht="15" customHeight="1">
      <c r="B93" s="314"/>
      <c r="C93" s="289" t="s">
        <v>1318</v>
      </c>
      <c r="D93" s="289"/>
      <c r="E93" s="289"/>
      <c r="F93" s="312" t="s">
        <v>1288</v>
      </c>
      <c r="G93" s="313"/>
      <c r="H93" s="289" t="s">
        <v>1319</v>
      </c>
      <c r="I93" s="289" t="s">
        <v>1320</v>
      </c>
      <c r="J93" s="289"/>
      <c r="K93" s="303"/>
    </row>
    <row r="94" spans="2:11" s="1" customFormat="1" ht="15" customHeight="1">
      <c r="B94" s="314"/>
      <c r="C94" s="289" t="s">
        <v>1321</v>
      </c>
      <c r="D94" s="289"/>
      <c r="E94" s="289"/>
      <c r="F94" s="312" t="s">
        <v>1288</v>
      </c>
      <c r="G94" s="313"/>
      <c r="H94" s="289" t="s">
        <v>1322</v>
      </c>
      <c r="I94" s="289" t="s">
        <v>1323</v>
      </c>
      <c r="J94" s="289"/>
      <c r="K94" s="303"/>
    </row>
    <row r="95" spans="2:11" s="1" customFormat="1" ht="15" customHeight="1">
      <c r="B95" s="314"/>
      <c r="C95" s="289" t="s">
        <v>1324</v>
      </c>
      <c r="D95" s="289"/>
      <c r="E95" s="289"/>
      <c r="F95" s="312" t="s">
        <v>1288</v>
      </c>
      <c r="G95" s="313"/>
      <c r="H95" s="289" t="s">
        <v>1324</v>
      </c>
      <c r="I95" s="289" t="s">
        <v>1323</v>
      </c>
      <c r="J95" s="289"/>
      <c r="K95" s="303"/>
    </row>
    <row r="96" spans="2:11" s="1" customFormat="1" ht="15" customHeight="1">
      <c r="B96" s="314"/>
      <c r="C96" s="289" t="s">
        <v>46</v>
      </c>
      <c r="D96" s="289"/>
      <c r="E96" s="289"/>
      <c r="F96" s="312" t="s">
        <v>1288</v>
      </c>
      <c r="G96" s="313"/>
      <c r="H96" s="289" t="s">
        <v>1325</v>
      </c>
      <c r="I96" s="289" t="s">
        <v>1323</v>
      </c>
      <c r="J96" s="289"/>
      <c r="K96" s="303"/>
    </row>
    <row r="97" spans="2:11" s="1" customFormat="1" ht="15" customHeight="1">
      <c r="B97" s="314"/>
      <c r="C97" s="289" t="s">
        <v>56</v>
      </c>
      <c r="D97" s="289"/>
      <c r="E97" s="289"/>
      <c r="F97" s="312" t="s">
        <v>1288</v>
      </c>
      <c r="G97" s="313"/>
      <c r="H97" s="289" t="s">
        <v>1326</v>
      </c>
      <c r="I97" s="289" t="s">
        <v>1323</v>
      </c>
      <c r="J97" s="289"/>
      <c r="K97" s="303"/>
    </row>
    <row r="98" spans="2:11" s="1" customFormat="1" ht="15" customHeight="1">
      <c r="B98" s="317"/>
      <c r="C98" s="318"/>
      <c r="D98" s="318"/>
      <c r="E98" s="318"/>
      <c r="F98" s="318"/>
      <c r="G98" s="318"/>
      <c r="H98" s="318"/>
      <c r="I98" s="318"/>
      <c r="J98" s="318"/>
      <c r="K98" s="319"/>
    </row>
    <row r="99" spans="2:11" s="1" customFormat="1" ht="18.75" customHeight="1">
      <c r="B99" s="320"/>
      <c r="C99" s="321"/>
      <c r="D99" s="321"/>
      <c r="E99" s="321"/>
      <c r="F99" s="321"/>
      <c r="G99" s="321"/>
      <c r="H99" s="321"/>
      <c r="I99" s="321"/>
      <c r="J99" s="321"/>
      <c r="K99" s="320"/>
    </row>
    <row r="100" spans="2:11" s="1" customFormat="1" ht="18.75" customHeight="1">
      <c r="B100" s="297"/>
      <c r="C100" s="297"/>
      <c r="D100" s="297"/>
      <c r="E100" s="297"/>
      <c r="F100" s="297"/>
      <c r="G100" s="297"/>
      <c r="H100" s="297"/>
      <c r="I100" s="297"/>
      <c r="J100" s="297"/>
      <c r="K100" s="297"/>
    </row>
    <row r="101" spans="2:11" s="1" customFormat="1" ht="7.5" customHeight="1">
      <c r="B101" s="298"/>
      <c r="C101" s="299"/>
      <c r="D101" s="299"/>
      <c r="E101" s="299"/>
      <c r="F101" s="299"/>
      <c r="G101" s="299"/>
      <c r="H101" s="299"/>
      <c r="I101" s="299"/>
      <c r="J101" s="299"/>
      <c r="K101" s="300"/>
    </row>
    <row r="102" spans="2:11" s="1" customFormat="1" ht="45" customHeight="1">
      <c r="B102" s="301"/>
      <c r="C102" s="302" t="s">
        <v>1327</v>
      </c>
      <c r="D102" s="302"/>
      <c r="E102" s="302"/>
      <c r="F102" s="302"/>
      <c r="G102" s="302"/>
      <c r="H102" s="302"/>
      <c r="I102" s="302"/>
      <c r="J102" s="302"/>
      <c r="K102" s="303"/>
    </row>
    <row r="103" spans="2:11" s="1" customFormat="1" ht="17.25" customHeight="1">
      <c r="B103" s="301"/>
      <c r="C103" s="304" t="s">
        <v>1282</v>
      </c>
      <c r="D103" s="304"/>
      <c r="E103" s="304"/>
      <c r="F103" s="304" t="s">
        <v>1283</v>
      </c>
      <c r="G103" s="305"/>
      <c r="H103" s="304" t="s">
        <v>62</v>
      </c>
      <c r="I103" s="304" t="s">
        <v>65</v>
      </c>
      <c r="J103" s="304" t="s">
        <v>1284</v>
      </c>
      <c r="K103" s="303"/>
    </row>
    <row r="104" spans="2:11" s="1" customFormat="1" ht="17.25" customHeight="1">
      <c r="B104" s="301"/>
      <c r="C104" s="306" t="s">
        <v>1285</v>
      </c>
      <c r="D104" s="306"/>
      <c r="E104" s="306"/>
      <c r="F104" s="307" t="s">
        <v>1286</v>
      </c>
      <c r="G104" s="308"/>
      <c r="H104" s="306"/>
      <c r="I104" s="306"/>
      <c r="J104" s="306" t="s">
        <v>1287</v>
      </c>
      <c r="K104" s="303"/>
    </row>
    <row r="105" spans="2:11" s="1" customFormat="1" ht="5.25" customHeight="1">
      <c r="B105" s="301"/>
      <c r="C105" s="304"/>
      <c r="D105" s="304"/>
      <c r="E105" s="304"/>
      <c r="F105" s="304"/>
      <c r="G105" s="322"/>
      <c r="H105" s="304"/>
      <c r="I105" s="304"/>
      <c r="J105" s="304"/>
      <c r="K105" s="303"/>
    </row>
    <row r="106" spans="2:11" s="1" customFormat="1" ht="15" customHeight="1">
      <c r="B106" s="301"/>
      <c r="C106" s="289" t="s">
        <v>61</v>
      </c>
      <c r="D106" s="311"/>
      <c r="E106" s="311"/>
      <c r="F106" s="312" t="s">
        <v>1288</v>
      </c>
      <c r="G106" s="289"/>
      <c r="H106" s="289" t="s">
        <v>1328</v>
      </c>
      <c r="I106" s="289" t="s">
        <v>1290</v>
      </c>
      <c r="J106" s="289">
        <v>20</v>
      </c>
      <c r="K106" s="303"/>
    </row>
    <row r="107" spans="2:11" s="1" customFormat="1" ht="15" customHeight="1">
      <c r="B107" s="301"/>
      <c r="C107" s="289" t="s">
        <v>1291</v>
      </c>
      <c r="D107" s="289"/>
      <c r="E107" s="289"/>
      <c r="F107" s="312" t="s">
        <v>1288</v>
      </c>
      <c r="G107" s="289"/>
      <c r="H107" s="289" t="s">
        <v>1328</v>
      </c>
      <c r="I107" s="289" t="s">
        <v>1290</v>
      </c>
      <c r="J107" s="289">
        <v>120</v>
      </c>
      <c r="K107" s="303"/>
    </row>
    <row r="108" spans="2:11" s="1" customFormat="1" ht="15" customHeight="1">
      <c r="B108" s="314"/>
      <c r="C108" s="289" t="s">
        <v>1293</v>
      </c>
      <c r="D108" s="289"/>
      <c r="E108" s="289"/>
      <c r="F108" s="312" t="s">
        <v>1294</v>
      </c>
      <c r="G108" s="289"/>
      <c r="H108" s="289" t="s">
        <v>1328</v>
      </c>
      <c r="I108" s="289" t="s">
        <v>1290</v>
      </c>
      <c r="J108" s="289">
        <v>50</v>
      </c>
      <c r="K108" s="303"/>
    </row>
    <row r="109" spans="2:11" s="1" customFormat="1" ht="15" customHeight="1">
      <c r="B109" s="314"/>
      <c r="C109" s="289" t="s">
        <v>1296</v>
      </c>
      <c r="D109" s="289"/>
      <c r="E109" s="289"/>
      <c r="F109" s="312" t="s">
        <v>1288</v>
      </c>
      <c r="G109" s="289"/>
      <c r="H109" s="289" t="s">
        <v>1328</v>
      </c>
      <c r="I109" s="289" t="s">
        <v>1298</v>
      </c>
      <c r="J109" s="289"/>
      <c r="K109" s="303"/>
    </row>
    <row r="110" spans="2:11" s="1" customFormat="1" ht="15" customHeight="1">
      <c r="B110" s="314"/>
      <c r="C110" s="289" t="s">
        <v>1307</v>
      </c>
      <c r="D110" s="289"/>
      <c r="E110" s="289"/>
      <c r="F110" s="312" t="s">
        <v>1294</v>
      </c>
      <c r="G110" s="289"/>
      <c r="H110" s="289" t="s">
        <v>1328</v>
      </c>
      <c r="I110" s="289" t="s">
        <v>1290</v>
      </c>
      <c r="J110" s="289">
        <v>50</v>
      </c>
      <c r="K110" s="303"/>
    </row>
    <row r="111" spans="2:11" s="1" customFormat="1" ht="15" customHeight="1">
      <c r="B111" s="314"/>
      <c r="C111" s="289" t="s">
        <v>1315</v>
      </c>
      <c r="D111" s="289"/>
      <c r="E111" s="289"/>
      <c r="F111" s="312" t="s">
        <v>1294</v>
      </c>
      <c r="G111" s="289"/>
      <c r="H111" s="289" t="s">
        <v>1328</v>
      </c>
      <c r="I111" s="289" t="s">
        <v>1290</v>
      </c>
      <c r="J111" s="289">
        <v>50</v>
      </c>
      <c r="K111" s="303"/>
    </row>
    <row r="112" spans="2:11" s="1" customFormat="1" ht="15" customHeight="1">
      <c r="B112" s="314"/>
      <c r="C112" s="289" t="s">
        <v>1313</v>
      </c>
      <c r="D112" s="289"/>
      <c r="E112" s="289"/>
      <c r="F112" s="312" t="s">
        <v>1294</v>
      </c>
      <c r="G112" s="289"/>
      <c r="H112" s="289" t="s">
        <v>1328</v>
      </c>
      <c r="I112" s="289" t="s">
        <v>1290</v>
      </c>
      <c r="J112" s="289">
        <v>50</v>
      </c>
      <c r="K112" s="303"/>
    </row>
    <row r="113" spans="2:11" s="1" customFormat="1" ht="15" customHeight="1">
      <c r="B113" s="314"/>
      <c r="C113" s="289" t="s">
        <v>61</v>
      </c>
      <c r="D113" s="289"/>
      <c r="E113" s="289"/>
      <c r="F113" s="312" t="s">
        <v>1288</v>
      </c>
      <c r="G113" s="289"/>
      <c r="H113" s="289" t="s">
        <v>1329</v>
      </c>
      <c r="I113" s="289" t="s">
        <v>1290</v>
      </c>
      <c r="J113" s="289">
        <v>20</v>
      </c>
      <c r="K113" s="303"/>
    </row>
    <row r="114" spans="2:11" s="1" customFormat="1" ht="15" customHeight="1">
      <c r="B114" s="314"/>
      <c r="C114" s="289" t="s">
        <v>1330</v>
      </c>
      <c r="D114" s="289"/>
      <c r="E114" s="289"/>
      <c r="F114" s="312" t="s">
        <v>1288</v>
      </c>
      <c r="G114" s="289"/>
      <c r="H114" s="289" t="s">
        <v>1331</v>
      </c>
      <c r="I114" s="289" t="s">
        <v>1290</v>
      </c>
      <c r="J114" s="289">
        <v>120</v>
      </c>
      <c r="K114" s="303"/>
    </row>
    <row r="115" spans="2:11" s="1" customFormat="1" ht="15" customHeight="1">
      <c r="B115" s="314"/>
      <c r="C115" s="289" t="s">
        <v>46</v>
      </c>
      <c r="D115" s="289"/>
      <c r="E115" s="289"/>
      <c r="F115" s="312" t="s">
        <v>1288</v>
      </c>
      <c r="G115" s="289"/>
      <c r="H115" s="289" t="s">
        <v>1332</v>
      </c>
      <c r="I115" s="289" t="s">
        <v>1323</v>
      </c>
      <c r="J115" s="289"/>
      <c r="K115" s="303"/>
    </row>
    <row r="116" spans="2:11" s="1" customFormat="1" ht="15" customHeight="1">
      <c r="B116" s="314"/>
      <c r="C116" s="289" t="s">
        <v>56</v>
      </c>
      <c r="D116" s="289"/>
      <c r="E116" s="289"/>
      <c r="F116" s="312" t="s">
        <v>1288</v>
      </c>
      <c r="G116" s="289"/>
      <c r="H116" s="289" t="s">
        <v>1333</v>
      </c>
      <c r="I116" s="289" t="s">
        <v>1323</v>
      </c>
      <c r="J116" s="289"/>
      <c r="K116" s="303"/>
    </row>
    <row r="117" spans="2:11" s="1" customFormat="1" ht="15" customHeight="1">
      <c r="B117" s="314"/>
      <c r="C117" s="289" t="s">
        <v>65</v>
      </c>
      <c r="D117" s="289"/>
      <c r="E117" s="289"/>
      <c r="F117" s="312" t="s">
        <v>1288</v>
      </c>
      <c r="G117" s="289"/>
      <c r="H117" s="289" t="s">
        <v>1334</v>
      </c>
      <c r="I117" s="289" t="s">
        <v>1335</v>
      </c>
      <c r="J117" s="289"/>
      <c r="K117" s="303"/>
    </row>
    <row r="118" spans="2:11" s="1" customFormat="1" ht="15" customHeight="1">
      <c r="B118" s="317"/>
      <c r="C118" s="323"/>
      <c r="D118" s="323"/>
      <c r="E118" s="323"/>
      <c r="F118" s="323"/>
      <c r="G118" s="323"/>
      <c r="H118" s="323"/>
      <c r="I118" s="323"/>
      <c r="J118" s="323"/>
      <c r="K118" s="319"/>
    </row>
    <row r="119" spans="2:11" s="1" customFormat="1" ht="18.75" customHeight="1">
      <c r="B119" s="324"/>
      <c r="C119" s="325"/>
      <c r="D119" s="325"/>
      <c r="E119" s="325"/>
      <c r="F119" s="326"/>
      <c r="G119" s="325"/>
      <c r="H119" s="325"/>
      <c r="I119" s="325"/>
      <c r="J119" s="325"/>
      <c r="K119" s="324"/>
    </row>
    <row r="120" spans="2:11" s="1" customFormat="1" ht="18.75" customHeight="1">
      <c r="B120" s="297"/>
      <c r="C120" s="297"/>
      <c r="D120" s="297"/>
      <c r="E120" s="297"/>
      <c r="F120" s="297"/>
      <c r="G120" s="297"/>
      <c r="H120" s="297"/>
      <c r="I120" s="297"/>
      <c r="J120" s="297"/>
      <c r="K120" s="297"/>
    </row>
    <row r="121" spans="2:11" s="1" customFormat="1" ht="7.5" customHeight="1">
      <c r="B121" s="327"/>
      <c r="C121" s="328"/>
      <c r="D121" s="328"/>
      <c r="E121" s="328"/>
      <c r="F121" s="328"/>
      <c r="G121" s="328"/>
      <c r="H121" s="328"/>
      <c r="I121" s="328"/>
      <c r="J121" s="328"/>
      <c r="K121" s="329"/>
    </row>
    <row r="122" spans="2:11" s="1" customFormat="1" ht="45" customHeight="1">
      <c r="B122" s="330"/>
      <c r="C122" s="280" t="s">
        <v>1336</v>
      </c>
      <c r="D122" s="280"/>
      <c r="E122" s="280"/>
      <c r="F122" s="280"/>
      <c r="G122" s="280"/>
      <c r="H122" s="280"/>
      <c r="I122" s="280"/>
      <c r="J122" s="280"/>
      <c r="K122" s="331"/>
    </row>
    <row r="123" spans="2:11" s="1" customFormat="1" ht="17.25" customHeight="1">
      <c r="B123" s="332"/>
      <c r="C123" s="304" t="s">
        <v>1282</v>
      </c>
      <c r="D123" s="304"/>
      <c r="E123" s="304"/>
      <c r="F123" s="304" t="s">
        <v>1283</v>
      </c>
      <c r="G123" s="305"/>
      <c r="H123" s="304" t="s">
        <v>62</v>
      </c>
      <c r="I123" s="304" t="s">
        <v>65</v>
      </c>
      <c r="J123" s="304" t="s">
        <v>1284</v>
      </c>
      <c r="K123" s="333"/>
    </row>
    <row r="124" spans="2:11" s="1" customFormat="1" ht="17.25" customHeight="1">
      <c r="B124" s="332"/>
      <c r="C124" s="306" t="s">
        <v>1285</v>
      </c>
      <c r="D124" s="306"/>
      <c r="E124" s="306"/>
      <c r="F124" s="307" t="s">
        <v>1286</v>
      </c>
      <c r="G124" s="308"/>
      <c r="H124" s="306"/>
      <c r="I124" s="306"/>
      <c r="J124" s="306" t="s">
        <v>1287</v>
      </c>
      <c r="K124" s="333"/>
    </row>
    <row r="125" spans="2:11" s="1" customFormat="1" ht="5.25" customHeight="1">
      <c r="B125" s="334"/>
      <c r="C125" s="309"/>
      <c r="D125" s="309"/>
      <c r="E125" s="309"/>
      <c r="F125" s="309"/>
      <c r="G125" s="335"/>
      <c r="H125" s="309"/>
      <c r="I125" s="309"/>
      <c r="J125" s="309"/>
      <c r="K125" s="336"/>
    </row>
    <row r="126" spans="2:11" s="1" customFormat="1" ht="15" customHeight="1">
      <c r="B126" s="334"/>
      <c r="C126" s="289" t="s">
        <v>1291</v>
      </c>
      <c r="D126" s="311"/>
      <c r="E126" s="311"/>
      <c r="F126" s="312" t="s">
        <v>1288</v>
      </c>
      <c r="G126" s="289"/>
      <c r="H126" s="289" t="s">
        <v>1328</v>
      </c>
      <c r="I126" s="289" t="s">
        <v>1290</v>
      </c>
      <c r="J126" s="289">
        <v>120</v>
      </c>
      <c r="K126" s="337"/>
    </row>
    <row r="127" spans="2:11" s="1" customFormat="1" ht="15" customHeight="1">
      <c r="B127" s="334"/>
      <c r="C127" s="289" t="s">
        <v>1337</v>
      </c>
      <c r="D127" s="289"/>
      <c r="E127" s="289"/>
      <c r="F127" s="312" t="s">
        <v>1288</v>
      </c>
      <c r="G127" s="289"/>
      <c r="H127" s="289" t="s">
        <v>1338</v>
      </c>
      <c r="I127" s="289" t="s">
        <v>1290</v>
      </c>
      <c r="J127" s="289" t="s">
        <v>1339</v>
      </c>
      <c r="K127" s="337"/>
    </row>
    <row r="128" spans="2:11" s="1" customFormat="1" ht="15" customHeight="1">
      <c r="B128" s="334"/>
      <c r="C128" s="289" t="s">
        <v>1236</v>
      </c>
      <c r="D128" s="289"/>
      <c r="E128" s="289"/>
      <c r="F128" s="312" t="s">
        <v>1288</v>
      </c>
      <c r="G128" s="289"/>
      <c r="H128" s="289" t="s">
        <v>1340</v>
      </c>
      <c r="I128" s="289" t="s">
        <v>1290</v>
      </c>
      <c r="J128" s="289" t="s">
        <v>1339</v>
      </c>
      <c r="K128" s="337"/>
    </row>
    <row r="129" spans="2:11" s="1" customFormat="1" ht="15" customHeight="1">
      <c r="B129" s="334"/>
      <c r="C129" s="289" t="s">
        <v>1299</v>
      </c>
      <c r="D129" s="289"/>
      <c r="E129" s="289"/>
      <c r="F129" s="312" t="s">
        <v>1294</v>
      </c>
      <c r="G129" s="289"/>
      <c r="H129" s="289" t="s">
        <v>1300</v>
      </c>
      <c r="I129" s="289" t="s">
        <v>1290</v>
      </c>
      <c r="J129" s="289">
        <v>15</v>
      </c>
      <c r="K129" s="337"/>
    </row>
    <row r="130" spans="2:11" s="1" customFormat="1" ht="15" customHeight="1">
      <c r="B130" s="334"/>
      <c r="C130" s="315" t="s">
        <v>1301</v>
      </c>
      <c r="D130" s="315"/>
      <c r="E130" s="315"/>
      <c r="F130" s="316" t="s">
        <v>1294</v>
      </c>
      <c r="G130" s="315"/>
      <c r="H130" s="315" t="s">
        <v>1302</v>
      </c>
      <c r="I130" s="315" t="s">
        <v>1290</v>
      </c>
      <c r="J130" s="315">
        <v>15</v>
      </c>
      <c r="K130" s="337"/>
    </row>
    <row r="131" spans="2:11" s="1" customFormat="1" ht="15" customHeight="1">
      <c r="B131" s="334"/>
      <c r="C131" s="315" t="s">
        <v>1303</v>
      </c>
      <c r="D131" s="315"/>
      <c r="E131" s="315"/>
      <c r="F131" s="316" t="s">
        <v>1294</v>
      </c>
      <c r="G131" s="315"/>
      <c r="H131" s="315" t="s">
        <v>1304</v>
      </c>
      <c r="I131" s="315" t="s">
        <v>1290</v>
      </c>
      <c r="J131" s="315">
        <v>20</v>
      </c>
      <c r="K131" s="337"/>
    </row>
    <row r="132" spans="2:11" s="1" customFormat="1" ht="15" customHeight="1">
      <c r="B132" s="334"/>
      <c r="C132" s="315" t="s">
        <v>1305</v>
      </c>
      <c r="D132" s="315"/>
      <c r="E132" s="315"/>
      <c r="F132" s="316" t="s">
        <v>1294</v>
      </c>
      <c r="G132" s="315"/>
      <c r="H132" s="315" t="s">
        <v>1306</v>
      </c>
      <c r="I132" s="315" t="s">
        <v>1290</v>
      </c>
      <c r="J132" s="315">
        <v>20</v>
      </c>
      <c r="K132" s="337"/>
    </row>
    <row r="133" spans="2:11" s="1" customFormat="1" ht="15" customHeight="1">
      <c r="B133" s="334"/>
      <c r="C133" s="289" t="s">
        <v>1293</v>
      </c>
      <c r="D133" s="289"/>
      <c r="E133" s="289"/>
      <c r="F133" s="312" t="s">
        <v>1294</v>
      </c>
      <c r="G133" s="289"/>
      <c r="H133" s="289" t="s">
        <v>1328</v>
      </c>
      <c r="I133" s="289" t="s">
        <v>1290</v>
      </c>
      <c r="J133" s="289">
        <v>50</v>
      </c>
      <c r="K133" s="337"/>
    </row>
    <row r="134" spans="2:11" s="1" customFormat="1" ht="15" customHeight="1">
      <c r="B134" s="334"/>
      <c r="C134" s="289" t="s">
        <v>1307</v>
      </c>
      <c r="D134" s="289"/>
      <c r="E134" s="289"/>
      <c r="F134" s="312" t="s">
        <v>1294</v>
      </c>
      <c r="G134" s="289"/>
      <c r="H134" s="289" t="s">
        <v>1328</v>
      </c>
      <c r="I134" s="289" t="s">
        <v>1290</v>
      </c>
      <c r="J134" s="289">
        <v>50</v>
      </c>
      <c r="K134" s="337"/>
    </row>
    <row r="135" spans="2:11" s="1" customFormat="1" ht="15" customHeight="1">
      <c r="B135" s="334"/>
      <c r="C135" s="289" t="s">
        <v>1313</v>
      </c>
      <c r="D135" s="289"/>
      <c r="E135" s="289"/>
      <c r="F135" s="312" t="s">
        <v>1294</v>
      </c>
      <c r="G135" s="289"/>
      <c r="H135" s="289" t="s">
        <v>1328</v>
      </c>
      <c r="I135" s="289" t="s">
        <v>1290</v>
      </c>
      <c r="J135" s="289">
        <v>50</v>
      </c>
      <c r="K135" s="337"/>
    </row>
    <row r="136" spans="2:11" s="1" customFormat="1" ht="15" customHeight="1">
      <c r="B136" s="334"/>
      <c r="C136" s="289" t="s">
        <v>1315</v>
      </c>
      <c r="D136" s="289"/>
      <c r="E136" s="289"/>
      <c r="F136" s="312" t="s">
        <v>1294</v>
      </c>
      <c r="G136" s="289"/>
      <c r="H136" s="289" t="s">
        <v>1328</v>
      </c>
      <c r="I136" s="289" t="s">
        <v>1290</v>
      </c>
      <c r="J136" s="289">
        <v>50</v>
      </c>
      <c r="K136" s="337"/>
    </row>
    <row r="137" spans="2:11" s="1" customFormat="1" ht="15" customHeight="1">
      <c r="B137" s="334"/>
      <c r="C137" s="289" t="s">
        <v>1316</v>
      </c>
      <c r="D137" s="289"/>
      <c r="E137" s="289"/>
      <c r="F137" s="312" t="s">
        <v>1294</v>
      </c>
      <c r="G137" s="289"/>
      <c r="H137" s="289" t="s">
        <v>1341</v>
      </c>
      <c r="I137" s="289" t="s">
        <v>1290</v>
      </c>
      <c r="J137" s="289">
        <v>255</v>
      </c>
      <c r="K137" s="337"/>
    </row>
    <row r="138" spans="2:11" s="1" customFormat="1" ht="15" customHeight="1">
      <c r="B138" s="334"/>
      <c r="C138" s="289" t="s">
        <v>1318</v>
      </c>
      <c r="D138" s="289"/>
      <c r="E138" s="289"/>
      <c r="F138" s="312" t="s">
        <v>1288</v>
      </c>
      <c r="G138" s="289"/>
      <c r="H138" s="289" t="s">
        <v>1342</v>
      </c>
      <c r="I138" s="289" t="s">
        <v>1320</v>
      </c>
      <c r="J138" s="289"/>
      <c r="K138" s="337"/>
    </row>
    <row r="139" spans="2:11" s="1" customFormat="1" ht="15" customHeight="1">
      <c r="B139" s="334"/>
      <c r="C139" s="289" t="s">
        <v>1321</v>
      </c>
      <c r="D139" s="289"/>
      <c r="E139" s="289"/>
      <c r="F139" s="312" t="s">
        <v>1288</v>
      </c>
      <c r="G139" s="289"/>
      <c r="H139" s="289" t="s">
        <v>1343</v>
      </c>
      <c r="I139" s="289" t="s">
        <v>1323</v>
      </c>
      <c r="J139" s="289"/>
      <c r="K139" s="337"/>
    </row>
    <row r="140" spans="2:11" s="1" customFormat="1" ht="15" customHeight="1">
      <c r="B140" s="334"/>
      <c r="C140" s="289" t="s">
        <v>1324</v>
      </c>
      <c r="D140" s="289"/>
      <c r="E140" s="289"/>
      <c r="F140" s="312" t="s">
        <v>1288</v>
      </c>
      <c r="G140" s="289"/>
      <c r="H140" s="289" t="s">
        <v>1324</v>
      </c>
      <c r="I140" s="289" t="s">
        <v>1323</v>
      </c>
      <c r="J140" s="289"/>
      <c r="K140" s="337"/>
    </row>
    <row r="141" spans="2:11" s="1" customFormat="1" ht="15" customHeight="1">
      <c r="B141" s="334"/>
      <c r="C141" s="289" t="s">
        <v>46</v>
      </c>
      <c r="D141" s="289"/>
      <c r="E141" s="289"/>
      <c r="F141" s="312" t="s">
        <v>1288</v>
      </c>
      <c r="G141" s="289"/>
      <c r="H141" s="289" t="s">
        <v>1344</v>
      </c>
      <c r="I141" s="289" t="s">
        <v>1323</v>
      </c>
      <c r="J141" s="289"/>
      <c r="K141" s="337"/>
    </row>
    <row r="142" spans="2:11" s="1" customFormat="1" ht="15" customHeight="1">
      <c r="B142" s="334"/>
      <c r="C142" s="289" t="s">
        <v>1345</v>
      </c>
      <c r="D142" s="289"/>
      <c r="E142" s="289"/>
      <c r="F142" s="312" t="s">
        <v>1288</v>
      </c>
      <c r="G142" s="289"/>
      <c r="H142" s="289" t="s">
        <v>1346</v>
      </c>
      <c r="I142" s="289" t="s">
        <v>1323</v>
      </c>
      <c r="J142" s="289"/>
      <c r="K142" s="337"/>
    </row>
    <row r="143" spans="2:11" s="1" customFormat="1" ht="15" customHeight="1"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pans="2:11" s="1" customFormat="1" ht="18.75" customHeight="1">
      <c r="B144" s="325"/>
      <c r="C144" s="325"/>
      <c r="D144" s="325"/>
      <c r="E144" s="325"/>
      <c r="F144" s="326"/>
      <c r="G144" s="325"/>
      <c r="H144" s="325"/>
      <c r="I144" s="325"/>
      <c r="J144" s="325"/>
      <c r="K144" s="325"/>
    </row>
    <row r="145" spans="2:11" s="1" customFormat="1" ht="18.75" customHeight="1"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</row>
    <row r="146" spans="2:11" s="1" customFormat="1" ht="7.5" customHeight="1">
      <c r="B146" s="298"/>
      <c r="C146" s="299"/>
      <c r="D146" s="299"/>
      <c r="E146" s="299"/>
      <c r="F146" s="299"/>
      <c r="G146" s="299"/>
      <c r="H146" s="299"/>
      <c r="I146" s="299"/>
      <c r="J146" s="299"/>
      <c r="K146" s="300"/>
    </row>
    <row r="147" spans="2:11" s="1" customFormat="1" ht="45" customHeight="1">
      <c r="B147" s="301"/>
      <c r="C147" s="302" t="s">
        <v>1347</v>
      </c>
      <c r="D147" s="302"/>
      <c r="E147" s="302"/>
      <c r="F147" s="302"/>
      <c r="G147" s="302"/>
      <c r="H147" s="302"/>
      <c r="I147" s="302"/>
      <c r="J147" s="302"/>
      <c r="K147" s="303"/>
    </row>
    <row r="148" spans="2:11" s="1" customFormat="1" ht="17.25" customHeight="1">
      <c r="B148" s="301"/>
      <c r="C148" s="304" t="s">
        <v>1282</v>
      </c>
      <c r="D148" s="304"/>
      <c r="E148" s="304"/>
      <c r="F148" s="304" t="s">
        <v>1283</v>
      </c>
      <c r="G148" s="305"/>
      <c r="H148" s="304" t="s">
        <v>62</v>
      </c>
      <c r="I148" s="304" t="s">
        <v>65</v>
      </c>
      <c r="J148" s="304" t="s">
        <v>1284</v>
      </c>
      <c r="K148" s="303"/>
    </row>
    <row r="149" spans="2:11" s="1" customFormat="1" ht="17.25" customHeight="1">
      <c r="B149" s="301"/>
      <c r="C149" s="306" t="s">
        <v>1285</v>
      </c>
      <c r="D149" s="306"/>
      <c r="E149" s="306"/>
      <c r="F149" s="307" t="s">
        <v>1286</v>
      </c>
      <c r="G149" s="308"/>
      <c r="H149" s="306"/>
      <c r="I149" s="306"/>
      <c r="J149" s="306" t="s">
        <v>1287</v>
      </c>
      <c r="K149" s="303"/>
    </row>
    <row r="150" spans="2:11" s="1" customFormat="1" ht="5.25" customHeight="1">
      <c r="B150" s="314"/>
      <c r="C150" s="309"/>
      <c r="D150" s="309"/>
      <c r="E150" s="309"/>
      <c r="F150" s="309"/>
      <c r="G150" s="310"/>
      <c r="H150" s="309"/>
      <c r="I150" s="309"/>
      <c r="J150" s="309"/>
      <c r="K150" s="337"/>
    </row>
    <row r="151" spans="2:11" s="1" customFormat="1" ht="15" customHeight="1">
      <c r="B151" s="314"/>
      <c r="C151" s="341" t="s">
        <v>1291</v>
      </c>
      <c r="D151" s="289"/>
      <c r="E151" s="289"/>
      <c r="F151" s="342" t="s">
        <v>1288</v>
      </c>
      <c r="G151" s="289"/>
      <c r="H151" s="341" t="s">
        <v>1328</v>
      </c>
      <c r="I151" s="341" t="s">
        <v>1290</v>
      </c>
      <c r="J151" s="341">
        <v>120</v>
      </c>
      <c r="K151" s="337"/>
    </row>
    <row r="152" spans="2:11" s="1" customFormat="1" ht="15" customHeight="1">
      <c r="B152" s="314"/>
      <c r="C152" s="341" t="s">
        <v>1337</v>
      </c>
      <c r="D152" s="289"/>
      <c r="E152" s="289"/>
      <c r="F152" s="342" t="s">
        <v>1288</v>
      </c>
      <c r="G152" s="289"/>
      <c r="H152" s="341" t="s">
        <v>1348</v>
      </c>
      <c r="I152" s="341" t="s">
        <v>1290</v>
      </c>
      <c r="J152" s="341" t="s">
        <v>1339</v>
      </c>
      <c r="K152" s="337"/>
    </row>
    <row r="153" spans="2:11" s="1" customFormat="1" ht="15" customHeight="1">
      <c r="B153" s="314"/>
      <c r="C153" s="341" t="s">
        <v>1236</v>
      </c>
      <c r="D153" s="289"/>
      <c r="E153" s="289"/>
      <c r="F153" s="342" t="s">
        <v>1288</v>
      </c>
      <c r="G153" s="289"/>
      <c r="H153" s="341" t="s">
        <v>1349</v>
      </c>
      <c r="I153" s="341" t="s">
        <v>1290</v>
      </c>
      <c r="J153" s="341" t="s">
        <v>1339</v>
      </c>
      <c r="K153" s="337"/>
    </row>
    <row r="154" spans="2:11" s="1" customFormat="1" ht="15" customHeight="1">
      <c r="B154" s="314"/>
      <c r="C154" s="341" t="s">
        <v>1293</v>
      </c>
      <c r="D154" s="289"/>
      <c r="E154" s="289"/>
      <c r="F154" s="342" t="s">
        <v>1294</v>
      </c>
      <c r="G154" s="289"/>
      <c r="H154" s="341" t="s">
        <v>1328</v>
      </c>
      <c r="I154" s="341" t="s">
        <v>1290</v>
      </c>
      <c r="J154" s="341">
        <v>50</v>
      </c>
      <c r="K154" s="337"/>
    </row>
    <row r="155" spans="2:11" s="1" customFormat="1" ht="15" customHeight="1">
      <c r="B155" s="314"/>
      <c r="C155" s="341" t="s">
        <v>1296</v>
      </c>
      <c r="D155" s="289"/>
      <c r="E155" s="289"/>
      <c r="F155" s="342" t="s">
        <v>1288</v>
      </c>
      <c r="G155" s="289"/>
      <c r="H155" s="341" t="s">
        <v>1328</v>
      </c>
      <c r="I155" s="341" t="s">
        <v>1298</v>
      </c>
      <c r="J155" s="341"/>
      <c r="K155" s="337"/>
    </row>
    <row r="156" spans="2:11" s="1" customFormat="1" ht="15" customHeight="1">
      <c r="B156" s="314"/>
      <c r="C156" s="341" t="s">
        <v>1307</v>
      </c>
      <c r="D156" s="289"/>
      <c r="E156" s="289"/>
      <c r="F156" s="342" t="s">
        <v>1294</v>
      </c>
      <c r="G156" s="289"/>
      <c r="H156" s="341" t="s">
        <v>1328</v>
      </c>
      <c r="I156" s="341" t="s">
        <v>1290</v>
      </c>
      <c r="J156" s="341">
        <v>50</v>
      </c>
      <c r="K156" s="337"/>
    </row>
    <row r="157" spans="2:11" s="1" customFormat="1" ht="15" customHeight="1">
      <c r="B157" s="314"/>
      <c r="C157" s="341" t="s">
        <v>1315</v>
      </c>
      <c r="D157" s="289"/>
      <c r="E157" s="289"/>
      <c r="F157" s="342" t="s">
        <v>1294</v>
      </c>
      <c r="G157" s="289"/>
      <c r="H157" s="341" t="s">
        <v>1328</v>
      </c>
      <c r="I157" s="341" t="s">
        <v>1290</v>
      </c>
      <c r="J157" s="341">
        <v>50</v>
      </c>
      <c r="K157" s="337"/>
    </row>
    <row r="158" spans="2:11" s="1" customFormat="1" ht="15" customHeight="1">
      <c r="B158" s="314"/>
      <c r="C158" s="341" t="s">
        <v>1313</v>
      </c>
      <c r="D158" s="289"/>
      <c r="E158" s="289"/>
      <c r="F158" s="342" t="s">
        <v>1294</v>
      </c>
      <c r="G158" s="289"/>
      <c r="H158" s="341" t="s">
        <v>1328</v>
      </c>
      <c r="I158" s="341" t="s">
        <v>1290</v>
      </c>
      <c r="J158" s="341">
        <v>50</v>
      </c>
      <c r="K158" s="337"/>
    </row>
    <row r="159" spans="2:11" s="1" customFormat="1" ht="15" customHeight="1">
      <c r="B159" s="314"/>
      <c r="C159" s="341" t="s">
        <v>99</v>
      </c>
      <c r="D159" s="289"/>
      <c r="E159" s="289"/>
      <c r="F159" s="342" t="s">
        <v>1288</v>
      </c>
      <c r="G159" s="289"/>
      <c r="H159" s="341" t="s">
        <v>1350</v>
      </c>
      <c r="I159" s="341" t="s">
        <v>1290</v>
      </c>
      <c r="J159" s="341" t="s">
        <v>1351</v>
      </c>
      <c r="K159" s="337"/>
    </row>
    <row r="160" spans="2:11" s="1" customFormat="1" ht="15" customHeight="1">
      <c r="B160" s="314"/>
      <c r="C160" s="341" t="s">
        <v>1352</v>
      </c>
      <c r="D160" s="289"/>
      <c r="E160" s="289"/>
      <c r="F160" s="342" t="s">
        <v>1288</v>
      </c>
      <c r="G160" s="289"/>
      <c r="H160" s="341" t="s">
        <v>1353</v>
      </c>
      <c r="I160" s="341" t="s">
        <v>1323</v>
      </c>
      <c r="J160" s="341"/>
      <c r="K160" s="337"/>
    </row>
    <row r="161" spans="2:11" s="1" customFormat="1" ht="15" customHeight="1">
      <c r="B161" s="343"/>
      <c r="C161" s="323"/>
      <c r="D161" s="323"/>
      <c r="E161" s="323"/>
      <c r="F161" s="323"/>
      <c r="G161" s="323"/>
      <c r="H161" s="323"/>
      <c r="I161" s="323"/>
      <c r="J161" s="323"/>
      <c r="K161" s="344"/>
    </row>
    <row r="162" spans="2:11" s="1" customFormat="1" ht="18.75" customHeight="1">
      <c r="B162" s="325"/>
      <c r="C162" s="335"/>
      <c r="D162" s="335"/>
      <c r="E162" s="335"/>
      <c r="F162" s="345"/>
      <c r="G162" s="335"/>
      <c r="H162" s="335"/>
      <c r="I162" s="335"/>
      <c r="J162" s="335"/>
      <c r="K162" s="325"/>
    </row>
    <row r="163" spans="2:11" s="1" customFormat="1" ht="18.75" customHeight="1">
      <c r="B163" s="297"/>
      <c r="C163" s="297"/>
      <c r="D163" s="297"/>
      <c r="E163" s="297"/>
      <c r="F163" s="297"/>
      <c r="G163" s="297"/>
      <c r="H163" s="297"/>
      <c r="I163" s="297"/>
      <c r="J163" s="297"/>
      <c r="K163" s="297"/>
    </row>
    <row r="164" spans="2:11" s="1" customFormat="1" ht="7.5" customHeight="1">
      <c r="B164" s="276"/>
      <c r="C164" s="277"/>
      <c r="D164" s="277"/>
      <c r="E164" s="277"/>
      <c r="F164" s="277"/>
      <c r="G164" s="277"/>
      <c r="H164" s="277"/>
      <c r="I164" s="277"/>
      <c r="J164" s="277"/>
      <c r="K164" s="278"/>
    </row>
    <row r="165" spans="2:11" s="1" customFormat="1" ht="45" customHeight="1">
      <c r="B165" s="279"/>
      <c r="C165" s="280" t="s">
        <v>1354</v>
      </c>
      <c r="D165" s="280"/>
      <c r="E165" s="280"/>
      <c r="F165" s="280"/>
      <c r="G165" s="280"/>
      <c r="H165" s="280"/>
      <c r="I165" s="280"/>
      <c r="J165" s="280"/>
      <c r="K165" s="281"/>
    </row>
    <row r="166" spans="2:11" s="1" customFormat="1" ht="17.25" customHeight="1">
      <c r="B166" s="279"/>
      <c r="C166" s="304" t="s">
        <v>1282</v>
      </c>
      <c r="D166" s="304"/>
      <c r="E166" s="304"/>
      <c r="F166" s="304" t="s">
        <v>1283</v>
      </c>
      <c r="G166" s="346"/>
      <c r="H166" s="347" t="s">
        <v>62</v>
      </c>
      <c r="I166" s="347" t="s">
        <v>65</v>
      </c>
      <c r="J166" s="304" t="s">
        <v>1284</v>
      </c>
      <c r="K166" s="281"/>
    </row>
    <row r="167" spans="2:11" s="1" customFormat="1" ht="17.25" customHeight="1">
      <c r="B167" s="282"/>
      <c r="C167" s="306" t="s">
        <v>1285</v>
      </c>
      <c r="D167" s="306"/>
      <c r="E167" s="306"/>
      <c r="F167" s="307" t="s">
        <v>1286</v>
      </c>
      <c r="G167" s="348"/>
      <c r="H167" s="349"/>
      <c r="I167" s="349"/>
      <c r="J167" s="306" t="s">
        <v>1287</v>
      </c>
      <c r="K167" s="284"/>
    </row>
    <row r="168" spans="2:11" s="1" customFormat="1" ht="5.25" customHeight="1">
      <c r="B168" s="314"/>
      <c r="C168" s="309"/>
      <c r="D168" s="309"/>
      <c r="E168" s="309"/>
      <c r="F168" s="309"/>
      <c r="G168" s="310"/>
      <c r="H168" s="309"/>
      <c r="I168" s="309"/>
      <c r="J168" s="309"/>
      <c r="K168" s="337"/>
    </row>
    <row r="169" spans="2:11" s="1" customFormat="1" ht="15" customHeight="1">
      <c r="B169" s="314"/>
      <c r="C169" s="289" t="s">
        <v>1291</v>
      </c>
      <c r="D169" s="289"/>
      <c r="E169" s="289"/>
      <c r="F169" s="312" t="s">
        <v>1288</v>
      </c>
      <c r="G169" s="289"/>
      <c r="H169" s="289" t="s">
        <v>1328</v>
      </c>
      <c r="I169" s="289" t="s">
        <v>1290</v>
      </c>
      <c r="J169" s="289">
        <v>120</v>
      </c>
      <c r="K169" s="337"/>
    </row>
    <row r="170" spans="2:11" s="1" customFormat="1" ht="15" customHeight="1">
      <c r="B170" s="314"/>
      <c r="C170" s="289" t="s">
        <v>1337</v>
      </c>
      <c r="D170" s="289"/>
      <c r="E170" s="289"/>
      <c r="F170" s="312" t="s">
        <v>1288</v>
      </c>
      <c r="G170" s="289"/>
      <c r="H170" s="289" t="s">
        <v>1338</v>
      </c>
      <c r="I170" s="289" t="s">
        <v>1290</v>
      </c>
      <c r="J170" s="289" t="s">
        <v>1339</v>
      </c>
      <c r="K170" s="337"/>
    </row>
    <row r="171" spans="2:11" s="1" customFormat="1" ht="15" customHeight="1">
      <c r="B171" s="314"/>
      <c r="C171" s="289" t="s">
        <v>1236</v>
      </c>
      <c r="D171" s="289"/>
      <c r="E171" s="289"/>
      <c r="F171" s="312" t="s">
        <v>1288</v>
      </c>
      <c r="G171" s="289"/>
      <c r="H171" s="289" t="s">
        <v>1355</v>
      </c>
      <c r="I171" s="289" t="s">
        <v>1290</v>
      </c>
      <c r="J171" s="289" t="s">
        <v>1339</v>
      </c>
      <c r="K171" s="337"/>
    </row>
    <row r="172" spans="2:11" s="1" customFormat="1" ht="15" customHeight="1">
      <c r="B172" s="314"/>
      <c r="C172" s="289" t="s">
        <v>1293</v>
      </c>
      <c r="D172" s="289"/>
      <c r="E172" s="289"/>
      <c r="F172" s="312" t="s">
        <v>1294</v>
      </c>
      <c r="G172" s="289"/>
      <c r="H172" s="289" t="s">
        <v>1355</v>
      </c>
      <c r="I172" s="289" t="s">
        <v>1290</v>
      </c>
      <c r="J172" s="289">
        <v>50</v>
      </c>
      <c r="K172" s="337"/>
    </row>
    <row r="173" spans="2:11" s="1" customFormat="1" ht="15" customHeight="1">
      <c r="B173" s="314"/>
      <c r="C173" s="289" t="s">
        <v>1296</v>
      </c>
      <c r="D173" s="289"/>
      <c r="E173" s="289"/>
      <c r="F173" s="312" t="s">
        <v>1288</v>
      </c>
      <c r="G173" s="289"/>
      <c r="H173" s="289" t="s">
        <v>1355</v>
      </c>
      <c r="I173" s="289" t="s">
        <v>1298</v>
      </c>
      <c r="J173" s="289"/>
      <c r="K173" s="337"/>
    </row>
    <row r="174" spans="2:11" s="1" customFormat="1" ht="15" customHeight="1">
      <c r="B174" s="314"/>
      <c r="C174" s="289" t="s">
        <v>1307</v>
      </c>
      <c r="D174" s="289"/>
      <c r="E174" s="289"/>
      <c r="F174" s="312" t="s">
        <v>1294</v>
      </c>
      <c r="G174" s="289"/>
      <c r="H174" s="289" t="s">
        <v>1355</v>
      </c>
      <c r="I174" s="289" t="s">
        <v>1290</v>
      </c>
      <c r="J174" s="289">
        <v>50</v>
      </c>
      <c r="K174" s="337"/>
    </row>
    <row r="175" spans="2:11" s="1" customFormat="1" ht="15" customHeight="1">
      <c r="B175" s="314"/>
      <c r="C175" s="289" t="s">
        <v>1315</v>
      </c>
      <c r="D175" s="289"/>
      <c r="E175" s="289"/>
      <c r="F175" s="312" t="s">
        <v>1294</v>
      </c>
      <c r="G175" s="289"/>
      <c r="H175" s="289" t="s">
        <v>1355</v>
      </c>
      <c r="I175" s="289" t="s">
        <v>1290</v>
      </c>
      <c r="J175" s="289">
        <v>50</v>
      </c>
      <c r="K175" s="337"/>
    </row>
    <row r="176" spans="2:11" s="1" customFormat="1" ht="15" customHeight="1">
      <c r="B176" s="314"/>
      <c r="C176" s="289" t="s">
        <v>1313</v>
      </c>
      <c r="D176" s="289"/>
      <c r="E176" s="289"/>
      <c r="F176" s="312" t="s">
        <v>1294</v>
      </c>
      <c r="G176" s="289"/>
      <c r="H176" s="289" t="s">
        <v>1355</v>
      </c>
      <c r="I176" s="289" t="s">
        <v>1290</v>
      </c>
      <c r="J176" s="289">
        <v>50</v>
      </c>
      <c r="K176" s="337"/>
    </row>
    <row r="177" spans="2:11" s="1" customFormat="1" ht="15" customHeight="1">
      <c r="B177" s="314"/>
      <c r="C177" s="289" t="s">
        <v>115</v>
      </c>
      <c r="D177" s="289"/>
      <c r="E177" s="289"/>
      <c r="F177" s="312" t="s">
        <v>1288</v>
      </c>
      <c r="G177" s="289"/>
      <c r="H177" s="289" t="s">
        <v>1356</v>
      </c>
      <c r="I177" s="289" t="s">
        <v>1357</v>
      </c>
      <c r="J177" s="289"/>
      <c r="K177" s="337"/>
    </row>
    <row r="178" spans="2:11" s="1" customFormat="1" ht="15" customHeight="1">
      <c r="B178" s="314"/>
      <c r="C178" s="289" t="s">
        <v>65</v>
      </c>
      <c r="D178" s="289"/>
      <c r="E178" s="289"/>
      <c r="F178" s="312" t="s">
        <v>1288</v>
      </c>
      <c r="G178" s="289"/>
      <c r="H178" s="289" t="s">
        <v>1358</v>
      </c>
      <c r="I178" s="289" t="s">
        <v>1359</v>
      </c>
      <c r="J178" s="289">
        <v>1</v>
      </c>
      <c r="K178" s="337"/>
    </row>
    <row r="179" spans="2:11" s="1" customFormat="1" ht="15" customHeight="1">
      <c r="B179" s="314"/>
      <c r="C179" s="289" t="s">
        <v>61</v>
      </c>
      <c r="D179" s="289"/>
      <c r="E179" s="289"/>
      <c r="F179" s="312" t="s">
        <v>1288</v>
      </c>
      <c r="G179" s="289"/>
      <c r="H179" s="289" t="s">
        <v>1360</v>
      </c>
      <c r="I179" s="289" t="s">
        <v>1290</v>
      </c>
      <c r="J179" s="289">
        <v>20</v>
      </c>
      <c r="K179" s="337"/>
    </row>
    <row r="180" spans="2:11" s="1" customFormat="1" ht="15" customHeight="1">
      <c r="B180" s="314"/>
      <c r="C180" s="289" t="s">
        <v>62</v>
      </c>
      <c r="D180" s="289"/>
      <c r="E180" s="289"/>
      <c r="F180" s="312" t="s">
        <v>1288</v>
      </c>
      <c r="G180" s="289"/>
      <c r="H180" s="289" t="s">
        <v>1361</v>
      </c>
      <c r="I180" s="289" t="s">
        <v>1290</v>
      </c>
      <c r="J180" s="289">
        <v>255</v>
      </c>
      <c r="K180" s="337"/>
    </row>
    <row r="181" spans="2:11" s="1" customFormat="1" ht="15" customHeight="1">
      <c r="B181" s="314"/>
      <c r="C181" s="289" t="s">
        <v>116</v>
      </c>
      <c r="D181" s="289"/>
      <c r="E181" s="289"/>
      <c r="F181" s="312" t="s">
        <v>1288</v>
      </c>
      <c r="G181" s="289"/>
      <c r="H181" s="289" t="s">
        <v>1252</v>
      </c>
      <c r="I181" s="289" t="s">
        <v>1290</v>
      </c>
      <c r="J181" s="289">
        <v>10</v>
      </c>
      <c r="K181" s="337"/>
    </row>
    <row r="182" spans="2:11" s="1" customFormat="1" ht="15" customHeight="1">
      <c r="B182" s="314"/>
      <c r="C182" s="289" t="s">
        <v>117</v>
      </c>
      <c r="D182" s="289"/>
      <c r="E182" s="289"/>
      <c r="F182" s="312" t="s">
        <v>1288</v>
      </c>
      <c r="G182" s="289"/>
      <c r="H182" s="289" t="s">
        <v>1362</v>
      </c>
      <c r="I182" s="289" t="s">
        <v>1323</v>
      </c>
      <c r="J182" s="289"/>
      <c r="K182" s="337"/>
    </row>
    <row r="183" spans="2:11" s="1" customFormat="1" ht="15" customHeight="1">
      <c r="B183" s="314"/>
      <c r="C183" s="289" t="s">
        <v>1363</v>
      </c>
      <c r="D183" s="289"/>
      <c r="E183" s="289"/>
      <c r="F183" s="312" t="s">
        <v>1288</v>
      </c>
      <c r="G183" s="289"/>
      <c r="H183" s="289" t="s">
        <v>1364</v>
      </c>
      <c r="I183" s="289" t="s">
        <v>1323</v>
      </c>
      <c r="J183" s="289"/>
      <c r="K183" s="337"/>
    </row>
    <row r="184" spans="2:11" s="1" customFormat="1" ht="15" customHeight="1">
      <c r="B184" s="314"/>
      <c r="C184" s="289" t="s">
        <v>1352</v>
      </c>
      <c r="D184" s="289"/>
      <c r="E184" s="289"/>
      <c r="F184" s="312" t="s">
        <v>1288</v>
      </c>
      <c r="G184" s="289"/>
      <c r="H184" s="289" t="s">
        <v>1365</v>
      </c>
      <c r="I184" s="289" t="s">
        <v>1323</v>
      </c>
      <c r="J184" s="289"/>
      <c r="K184" s="337"/>
    </row>
    <row r="185" spans="2:11" s="1" customFormat="1" ht="15" customHeight="1">
      <c r="B185" s="314"/>
      <c r="C185" s="289" t="s">
        <v>119</v>
      </c>
      <c r="D185" s="289"/>
      <c r="E185" s="289"/>
      <c r="F185" s="312" t="s">
        <v>1294</v>
      </c>
      <c r="G185" s="289"/>
      <c r="H185" s="289" t="s">
        <v>1366</v>
      </c>
      <c r="I185" s="289" t="s">
        <v>1290</v>
      </c>
      <c r="J185" s="289">
        <v>50</v>
      </c>
      <c r="K185" s="337"/>
    </row>
    <row r="186" spans="2:11" s="1" customFormat="1" ht="15" customHeight="1">
      <c r="B186" s="314"/>
      <c r="C186" s="289" t="s">
        <v>1367</v>
      </c>
      <c r="D186" s="289"/>
      <c r="E186" s="289"/>
      <c r="F186" s="312" t="s">
        <v>1294</v>
      </c>
      <c r="G186" s="289"/>
      <c r="H186" s="289" t="s">
        <v>1368</v>
      </c>
      <c r="I186" s="289" t="s">
        <v>1369</v>
      </c>
      <c r="J186" s="289"/>
      <c r="K186" s="337"/>
    </row>
    <row r="187" spans="2:11" s="1" customFormat="1" ht="15" customHeight="1">
      <c r="B187" s="314"/>
      <c r="C187" s="289" t="s">
        <v>1370</v>
      </c>
      <c r="D187" s="289"/>
      <c r="E187" s="289"/>
      <c r="F187" s="312" t="s">
        <v>1294</v>
      </c>
      <c r="G187" s="289"/>
      <c r="H187" s="289" t="s">
        <v>1371</v>
      </c>
      <c r="I187" s="289" t="s">
        <v>1369</v>
      </c>
      <c r="J187" s="289"/>
      <c r="K187" s="337"/>
    </row>
    <row r="188" spans="2:11" s="1" customFormat="1" ht="15" customHeight="1">
      <c r="B188" s="314"/>
      <c r="C188" s="289" t="s">
        <v>1372</v>
      </c>
      <c r="D188" s="289"/>
      <c r="E188" s="289"/>
      <c r="F188" s="312" t="s">
        <v>1294</v>
      </c>
      <c r="G188" s="289"/>
      <c r="H188" s="289" t="s">
        <v>1373</v>
      </c>
      <c r="I188" s="289" t="s">
        <v>1369</v>
      </c>
      <c r="J188" s="289"/>
      <c r="K188" s="337"/>
    </row>
    <row r="189" spans="2:11" s="1" customFormat="1" ht="15" customHeight="1">
      <c r="B189" s="314"/>
      <c r="C189" s="350" t="s">
        <v>1374</v>
      </c>
      <c r="D189" s="289"/>
      <c r="E189" s="289"/>
      <c r="F189" s="312" t="s">
        <v>1294</v>
      </c>
      <c r="G189" s="289"/>
      <c r="H189" s="289" t="s">
        <v>1375</v>
      </c>
      <c r="I189" s="289" t="s">
        <v>1376</v>
      </c>
      <c r="J189" s="351" t="s">
        <v>1377</v>
      </c>
      <c r="K189" s="337"/>
    </row>
    <row r="190" spans="2:11" s="17" customFormat="1" ht="15" customHeight="1">
      <c r="B190" s="352"/>
      <c r="C190" s="353" t="s">
        <v>1378</v>
      </c>
      <c r="D190" s="354"/>
      <c r="E190" s="354"/>
      <c r="F190" s="355" t="s">
        <v>1294</v>
      </c>
      <c r="G190" s="354"/>
      <c r="H190" s="354" t="s">
        <v>1379</v>
      </c>
      <c r="I190" s="354" t="s">
        <v>1376</v>
      </c>
      <c r="J190" s="356" t="s">
        <v>1377</v>
      </c>
      <c r="K190" s="357"/>
    </row>
    <row r="191" spans="2:11" s="1" customFormat="1" ht="15" customHeight="1">
      <c r="B191" s="314"/>
      <c r="C191" s="350" t="s">
        <v>50</v>
      </c>
      <c r="D191" s="289"/>
      <c r="E191" s="289"/>
      <c r="F191" s="312" t="s">
        <v>1288</v>
      </c>
      <c r="G191" s="289"/>
      <c r="H191" s="286" t="s">
        <v>1380</v>
      </c>
      <c r="I191" s="289" t="s">
        <v>1381</v>
      </c>
      <c r="J191" s="289"/>
      <c r="K191" s="337"/>
    </row>
    <row r="192" spans="2:11" s="1" customFormat="1" ht="15" customHeight="1">
      <c r="B192" s="314"/>
      <c r="C192" s="350" t="s">
        <v>1382</v>
      </c>
      <c r="D192" s="289"/>
      <c r="E192" s="289"/>
      <c r="F192" s="312" t="s">
        <v>1288</v>
      </c>
      <c r="G192" s="289"/>
      <c r="H192" s="289" t="s">
        <v>1383</v>
      </c>
      <c r="I192" s="289" t="s">
        <v>1323</v>
      </c>
      <c r="J192" s="289"/>
      <c r="K192" s="337"/>
    </row>
    <row r="193" spans="2:11" s="1" customFormat="1" ht="15" customHeight="1">
      <c r="B193" s="314"/>
      <c r="C193" s="350" t="s">
        <v>1384</v>
      </c>
      <c r="D193" s="289"/>
      <c r="E193" s="289"/>
      <c r="F193" s="312" t="s">
        <v>1288</v>
      </c>
      <c r="G193" s="289"/>
      <c r="H193" s="289" t="s">
        <v>1385</v>
      </c>
      <c r="I193" s="289" t="s">
        <v>1323</v>
      </c>
      <c r="J193" s="289"/>
      <c r="K193" s="337"/>
    </row>
    <row r="194" spans="2:11" s="1" customFormat="1" ht="15" customHeight="1">
      <c r="B194" s="314"/>
      <c r="C194" s="350" t="s">
        <v>1386</v>
      </c>
      <c r="D194" s="289"/>
      <c r="E194" s="289"/>
      <c r="F194" s="312" t="s">
        <v>1294</v>
      </c>
      <c r="G194" s="289"/>
      <c r="H194" s="289" t="s">
        <v>1387</v>
      </c>
      <c r="I194" s="289" t="s">
        <v>1323</v>
      </c>
      <c r="J194" s="289"/>
      <c r="K194" s="337"/>
    </row>
    <row r="195" spans="2:11" s="1" customFormat="1" ht="15" customHeight="1">
      <c r="B195" s="343"/>
      <c r="C195" s="358"/>
      <c r="D195" s="323"/>
      <c r="E195" s="323"/>
      <c r="F195" s="323"/>
      <c r="G195" s="323"/>
      <c r="H195" s="323"/>
      <c r="I195" s="323"/>
      <c r="J195" s="323"/>
      <c r="K195" s="344"/>
    </row>
    <row r="196" spans="2:11" s="1" customFormat="1" ht="18.75" customHeight="1">
      <c r="B196" s="325"/>
      <c r="C196" s="335"/>
      <c r="D196" s="335"/>
      <c r="E196" s="335"/>
      <c r="F196" s="345"/>
      <c r="G196" s="335"/>
      <c r="H196" s="335"/>
      <c r="I196" s="335"/>
      <c r="J196" s="335"/>
      <c r="K196" s="325"/>
    </row>
    <row r="197" spans="2:11" s="1" customFormat="1" ht="18.75" customHeight="1">
      <c r="B197" s="325"/>
      <c r="C197" s="335"/>
      <c r="D197" s="335"/>
      <c r="E197" s="335"/>
      <c r="F197" s="345"/>
      <c r="G197" s="335"/>
      <c r="H197" s="335"/>
      <c r="I197" s="335"/>
      <c r="J197" s="335"/>
      <c r="K197" s="325"/>
    </row>
    <row r="198" spans="2:11" s="1" customFormat="1" ht="18.75" customHeight="1">
      <c r="B198" s="297"/>
      <c r="C198" s="297"/>
      <c r="D198" s="297"/>
      <c r="E198" s="297"/>
      <c r="F198" s="297"/>
      <c r="G198" s="297"/>
      <c r="H198" s="297"/>
      <c r="I198" s="297"/>
      <c r="J198" s="297"/>
      <c r="K198" s="297"/>
    </row>
    <row r="199" spans="2:11" s="1" customFormat="1" ht="13.5">
      <c r="B199" s="276"/>
      <c r="C199" s="277"/>
      <c r="D199" s="277"/>
      <c r="E199" s="277"/>
      <c r="F199" s="277"/>
      <c r="G199" s="277"/>
      <c r="H199" s="277"/>
      <c r="I199" s="277"/>
      <c r="J199" s="277"/>
      <c r="K199" s="278"/>
    </row>
    <row r="200" spans="2:11" s="1" customFormat="1" ht="21">
      <c r="B200" s="279"/>
      <c r="C200" s="280" t="s">
        <v>1388</v>
      </c>
      <c r="D200" s="280"/>
      <c r="E200" s="280"/>
      <c r="F200" s="280"/>
      <c r="G200" s="280"/>
      <c r="H200" s="280"/>
      <c r="I200" s="280"/>
      <c r="J200" s="280"/>
      <c r="K200" s="281"/>
    </row>
    <row r="201" spans="2:11" s="1" customFormat="1" ht="25.5" customHeight="1">
      <c r="B201" s="279"/>
      <c r="C201" s="359" t="s">
        <v>1389</v>
      </c>
      <c r="D201" s="359"/>
      <c r="E201" s="359"/>
      <c r="F201" s="359" t="s">
        <v>1390</v>
      </c>
      <c r="G201" s="360"/>
      <c r="H201" s="359" t="s">
        <v>1391</v>
      </c>
      <c r="I201" s="359"/>
      <c r="J201" s="359"/>
      <c r="K201" s="281"/>
    </row>
    <row r="202" spans="2:11" s="1" customFormat="1" ht="5.25" customHeight="1">
      <c r="B202" s="314"/>
      <c r="C202" s="309"/>
      <c r="D202" s="309"/>
      <c r="E202" s="309"/>
      <c r="F202" s="309"/>
      <c r="G202" s="335"/>
      <c r="H202" s="309"/>
      <c r="I202" s="309"/>
      <c r="J202" s="309"/>
      <c r="K202" s="337"/>
    </row>
    <row r="203" spans="2:11" s="1" customFormat="1" ht="15" customHeight="1">
      <c r="B203" s="314"/>
      <c r="C203" s="289" t="s">
        <v>1381</v>
      </c>
      <c r="D203" s="289"/>
      <c r="E203" s="289"/>
      <c r="F203" s="312" t="s">
        <v>51</v>
      </c>
      <c r="G203" s="289"/>
      <c r="H203" s="289" t="s">
        <v>1392</v>
      </c>
      <c r="I203" s="289"/>
      <c r="J203" s="289"/>
      <c r="K203" s="337"/>
    </row>
    <row r="204" spans="2:11" s="1" customFormat="1" ht="15" customHeight="1">
      <c r="B204" s="314"/>
      <c r="C204" s="289"/>
      <c r="D204" s="289"/>
      <c r="E204" s="289"/>
      <c r="F204" s="312" t="s">
        <v>52</v>
      </c>
      <c r="G204" s="289"/>
      <c r="H204" s="289" t="s">
        <v>1393</v>
      </c>
      <c r="I204" s="289"/>
      <c r="J204" s="289"/>
      <c r="K204" s="337"/>
    </row>
    <row r="205" spans="2:11" s="1" customFormat="1" ht="15" customHeight="1">
      <c r="B205" s="314"/>
      <c r="C205" s="289"/>
      <c r="D205" s="289"/>
      <c r="E205" s="289"/>
      <c r="F205" s="312" t="s">
        <v>55</v>
      </c>
      <c r="G205" s="289"/>
      <c r="H205" s="289" t="s">
        <v>1394</v>
      </c>
      <c r="I205" s="289"/>
      <c r="J205" s="289"/>
      <c r="K205" s="337"/>
    </row>
    <row r="206" spans="2:11" s="1" customFormat="1" ht="15" customHeight="1">
      <c r="B206" s="314"/>
      <c r="C206" s="289"/>
      <c r="D206" s="289"/>
      <c r="E206" s="289"/>
      <c r="F206" s="312" t="s">
        <v>53</v>
      </c>
      <c r="G206" s="289"/>
      <c r="H206" s="289" t="s">
        <v>1395</v>
      </c>
      <c r="I206" s="289"/>
      <c r="J206" s="289"/>
      <c r="K206" s="337"/>
    </row>
    <row r="207" spans="2:11" s="1" customFormat="1" ht="15" customHeight="1">
      <c r="B207" s="314"/>
      <c r="C207" s="289"/>
      <c r="D207" s="289"/>
      <c r="E207" s="289"/>
      <c r="F207" s="312" t="s">
        <v>54</v>
      </c>
      <c r="G207" s="289"/>
      <c r="H207" s="289" t="s">
        <v>1396</v>
      </c>
      <c r="I207" s="289"/>
      <c r="J207" s="289"/>
      <c r="K207" s="337"/>
    </row>
    <row r="208" spans="2:11" s="1" customFormat="1" ht="15" customHeight="1">
      <c r="B208" s="314"/>
      <c r="C208" s="289"/>
      <c r="D208" s="289"/>
      <c r="E208" s="289"/>
      <c r="F208" s="312"/>
      <c r="G208" s="289"/>
      <c r="H208" s="289"/>
      <c r="I208" s="289"/>
      <c r="J208" s="289"/>
      <c r="K208" s="337"/>
    </row>
    <row r="209" spans="2:11" s="1" customFormat="1" ht="15" customHeight="1">
      <c r="B209" s="314"/>
      <c r="C209" s="289" t="s">
        <v>1335</v>
      </c>
      <c r="D209" s="289"/>
      <c r="E209" s="289"/>
      <c r="F209" s="312" t="s">
        <v>1228</v>
      </c>
      <c r="G209" s="289"/>
      <c r="H209" s="289" t="s">
        <v>1397</v>
      </c>
      <c r="I209" s="289"/>
      <c r="J209" s="289"/>
      <c r="K209" s="337"/>
    </row>
    <row r="210" spans="2:11" s="1" customFormat="1" ht="15" customHeight="1">
      <c r="B210" s="314"/>
      <c r="C210" s="289"/>
      <c r="D210" s="289"/>
      <c r="E210" s="289"/>
      <c r="F210" s="312" t="s">
        <v>1231</v>
      </c>
      <c r="G210" s="289"/>
      <c r="H210" s="289" t="s">
        <v>1232</v>
      </c>
      <c r="I210" s="289"/>
      <c r="J210" s="289"/>
      <c r="K210" s="337"/>
    </row>
    <row r="211" spans="2:11" s="1" customFormat="1" ht="15" customHeight="1">
      <c r="B211" s="314"/>
      <c r="C211" s="289"/>
      <c r="D211" s="289"/>
      <c r="E211" s="289"/>
      <c r="F211" s="312" t="s">
        <v>87</v>
      </c>
      <c r="G211" s="289"/>
      <c r="H211" s="289" t="s">
        <v>1398</v>
      </c>
      <c r="I211" s="289"/>
      <c r="J211" s="289"/>
      <c r="K211" s="337"/>
    </row>
    <row r="212" spans="2:11" s="1" customFormat="1" ht="15" customHeight="1">
      <c r="B212" s="361"/>
      <c r="C212" s="289"/>
      <c r="D212" s="289"/>
      <c r="E212" s="289"/>
      <c r="F212" s="312" t="s">
        <v>93</v>
      </c>
      <c r="G212" s="350"/>
      <c r="H212" s="341" t="s">
        <v>1233</v>
      </c>
      <c r="I212" s="341"/>
      <c r="J212" s="341"/>
      <c r="K212" s="362"/>
    </row>
    <row r="213" spans="2:11" s="1" customFormat="1" ht="15" customHeight="1">
      <c r="B213" s="361"/>
      <c r="C213" s="289"/>
      <c r="D213" s="289"/>
      <c r="E213" s="289"/>
      <c r="F213" s="312" t="s">
        <v>1234</v>
      </c>
      <c r="G213" s="350"/>
      <c r="H213" s="341" t="s">
        <v>1399</v>
      </c>
      <c r="I213" s="341"/>
      <c r="J213" s="341"/>
      <c r="K213" s="362"/>
    </row>
    <row r="214" spans="2:11" s="1" customFormat="1" ht="15" customHeight="1">
      <c r="B214" s="361"/>
      <c r="C214" s="289"/>
      <c r="D214" s="289"/>
      <c r="E214" s="289"/>
      <c r="F214" s="312"/>
      <c r="G214" s="350"/>
      <c r="H214" s="341"/>
      <c r="I214" s="341"/>
      <c r="J214" s="341"/>
      <c r="K214" s="362"/>
    </row>
    <row r="215" spans="2:11" s="1" customFormat="1" ht="15" customHeight="1">
      <c r="B215" s="361"/>
      <c r="C215" s="289" t="s">
        <v>1359</v>
      </c>
      <c r="D215" s="289"/>
      <c r="E215" s="289"/>
      <c r="F215" s="312">
        <v>1</v>
      </c>
      <c r="G215" s="350"/>
      <c r="H215" s="341" t="s">
        <v>1400</v>
      </c>
      <c r="I215" s="341"/>
      <c r="J215" s="341"/>
      <c r="K215" s="362"/>
    </row>
    <row r="216" spans="2:11" s="1" customFormat="1" ht="15" customHeight="1">
      <c r="B216" s="361"/>
      <c r="C216" s="289"/>
      <c r="D216" s="289"/>
      <c r="E216" s="289"/>
      <c r="F216" s="312">
        <v>2</v>
      </c>
      <c r="G216" s="350"/>
      <c r="H216" s="341" t="s">
        <v>1401</v>
      </c>
      <c r="I216" s="341"/>
      <c r="J216" s="341"/>
      <c r="K216" s="362"/>
    </row>
    <row r="217" spans="2:11" s="1" customFormat="1" ht="15" customHeight="1">
      <c r="B217" s="361"/>
      <c r="C217" s="289"/>
      <c r="D217" s="289"/>
      <c r="E217" s="289"/>
      <c r="F217" s="312">
        <v>3</v>
      </c>
      <c r="G217" s="350"/>
      <c r="H217" s="341" t="s">
        <v>1402</v>
      </c>
      <c r="I217" s="341"/>
      <c r="J217" s="341"/>
      <c r="K217" s="362"/>
    </row>
    <row r="218" spans="2:11" s="1" customFormat="1" ht="15" customHeight="1">
      <c r="B218" s="361"/>
      <c r="C218" s="289"/>
      <c r="D218" s="289"/>
      <c r="E218" s="289"/>
      <c r="F218" s="312">
        <v>4</v>
      </c>
      <c r="G218" s="350"/>
      <c r="H218" s="341" t="s">
        <v>1403</v>
      </c>
      <c r="I218" s="341"/>
      <c r="J218" s="341"/>
      <c r="K218" s="362"/>
    </row>
    <row r="219" spans="2:11" s="1" customFormat="1" ht="12.75" customHeight="1">
      <c r="B219" s="363"/>
      <c r="C219" s="364"/>
      <c r="D219" s="364"/>
      <c r="E219" s="364"/>
      <c r="F219" s="364"/>
      <c r="G219" s="364"/>
      <c r="H219" s="364"/>
      <c r="I219" s="364"/>
      <c r="J219" s="364"/>
      <c r="K219" s="365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RADIM-HP21\Radim Gřes</dc:creator>
  <cp:keywords/>
  <dc:description/>
  <cp:lastModifiedBy>RADIM-HP21\Radim Gřes</cp:lastModifiedBy>
  <dcterms:created xsi:type="dcterms:W3CDTF">2024-04-24T11:20:27Z</dcterms:created>
  <dcterms:modified xsi:type="dcterms:W3CDTF">2024-04-24T11:20:32Z</dcterms:modified>
  <cp:category/>
  <cp:version/>
  <cp:contentType/>
  <cp:contentStatus/>
</cp:coreProperties>
</file>