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531"/>
  <workbookPr/>
  <workbookProtection workbookAlgorithmName="SHA-512" workbookHashValue="M5JW0FMdWZoApgTTlKj8A9EYiSGoQyIHWdM/mAF/TlPgobbdIFDWKayhnQWZgBXq7IZHqpjnOTn1cZ/hkt3f+g==" workbookSpinCount="100000" workbookSaltValue="C6rZKBviLQyfJO9i31t2EQ==" lockStructure="1"/>
  <bookViews>
    <workbookView xWindow="65440" yWindow="65440" windowWidth="23232" windowHeight="12432" activeTab="1"/>
  </bookViews>
  <sheets>
    <sheet name="Rekapitulace stavby" sheetId="5" r:id="rId1"/>
    <sheet name="VO - Oprava a údržba" sheetId="4" r:id="rId2"/>
    <sheet name="Pokyny pro vyplnění" sheetId="3" r:id="rId3"/>
  </sheets>
  <definedNames>
    <definedName name="_xlnm.Print_Area" localSheetId="2">'Pokyny pro vyplnění'!$B$2:$K$71,'Pokyny pro vyplnění'!$B$74:$K$118,'Pokyny pro vyplnění'!$B$121:$K$161,'Pokyny pro vyplnění'!$B$164:$K$218</definedName>
  </definedNames>
  <calcPr calcId="191029"/>
  <extLst/>
</workbook>
</file>

<file path=xl/sharedStrings.xml><?xml version="1.0" encoding="utf-8"?>
<sst xmlns="http://schemas.openxmlformats.org/spreadsheetml/2006/main" count="2797" uniqueCount="767">
  <si>
    <t>Export Komplet</t>
  </si>
  <si>
    <t>VZ</t>
  </si>
  <si>
    <t>2.0</t>
  </si>
  <si>
    <t>ZAMOK</t>
  </si>
  <si>
    <t>False</t>
  </si>
  <si>
    <t>{00a5d9e5-5aee-4b68-bd72-8a60d3e46427}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</si>
  <si>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</si>
  <si>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</si>
  <si>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</si>
  <si>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</si>
  <si>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</si>
  <si>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</si>
  <si>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</si>
  <si>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</si>
  <si>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VO-1153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</si>
  <si>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</si>
  <si>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</si>
  <si>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Oprava a údržba veřejného osvětlení pro výměnu zemních svítidel v historickém centru Karviné</t>
  </si>
  <si>
    <t>KSO:</t>
  </si>
  <si>
    <t>828 75 12</t>
  </si>
  <si>
    <t>CC-CZ:</t>
  </si>
  <si>
    <t>22249</t>
  </si>
  <si>
    <t>Místo:</t>
  </si>
  <si>
    <t>Karviná</t>
  </si>
  <si>
    <t>Datum:</t>
  </si>
  <si>
    <t>15. 6. 2022</t>
  </si>
  <si>
    <t>CZ-CPV:</t>
  </si>
  <si>
    <t>45231400-9</t>
  </si>
  <si>
    <t>CZ-CPA:</t>
  </si>
  <si>
    <t>42.22.22</t>
  </si>
  <si>
    <t>Zadavatel:</t>
  </si>
  <si>
    <t>IČ:</t>
  </si>
  <si>
    <t>Technické služby Karviná, a.s.</t>
  </si>
  <si>
    <t>DIČ:</t>
  </si>
  <si>
    <t>Uchazeč:</t>
  </si>
  <si>
    <t>Vyplň údaj</t>
  </si>
  <si>
    <t>Projektant:</t>
  </si>
  <si>
    <t>27767931</t>
  </si>
  <si>
    <t>PTD Muchová, s.r.o.</t>
  </si>
  <si>
    <t>CZ27767931</t>
  </si>
  <si>
    <t>True</t>
  </si>
  <si>
    <t>Zpracovatel: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</si>
  <si>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</si>
  <si>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</si>
  <si>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</si>
  <si>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</si>
  <si>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</si>
  <si>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</si>
  <si>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</si>
  <si>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</si>
  <si>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</si>
  <si>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</si>
  <si>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</si>
  <si>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</si>
  <si>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</si>
  <si>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</si>
  <si>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</si>
  <si>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</si>
  <si>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</si>
  <si>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</si>
  <si>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</si>
  <si>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</si>
  <si>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</si>
  <si>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</si>
  <si>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</si>
  <si>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</si>
  <si>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</si>
  <si>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</si>
  <si>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</si>
  <si>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</si>
  <si>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</si>
  <si>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</si>
  <si>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</si>
  <si>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</si>
  <si>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</si>
  <si>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</si>
  <si>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</si>
  <si>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/>
  </si>
  <si>
    <t>D</t>
  </si>
  <si>
    <t>0</t>
  </si>
  <si>
    <t>###NOIMPORT###</t>
  </si>
  <si>
    <t>IMPORT</t>
  </si>
  <si>
    <t>{00000000-0000-0000-0000-000000000000}</t>
  </si>
  <si>
    <t>/</t>
  </si>
  <si>
    <t>VO</t>
  </si>
  <si>
    <t>ING</t>
  </si>
  <si>
    <t>1</t>
  </si>
  <si>
    <t>{c5796809-446f-48c0-974f-2bd6ae712d1c}</t>
  </si>
  <si>
    <t>2</t>
  </si>
  <si>
    <t>KRYCÍ LIST SOUPISU PRACÍ</t>
  </si>
  <si>
    <t>Objekt:</t>
  </si>
  <si>
    <t>VO - Oprava a údržba veřejného osvětlení pro výměnu zemních svítidel v historickém centru Karviné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</si>
  <si>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</si>
  <si>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</si>
  <si>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</si>
  <si>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</si>
  <si>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</si>
  <si>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5 - Komunikace pozemní</t>
  </si>
  <si>
    <t xml:space="preserve">    998 - Přesun hmot</t>
  </si>
  <si>
    <t>PSV - Práce a dodávky PSV</t>
  </si>
  <si>
    <t xml:space="preserve">    741 - Elektroinstalace - silnoproud</t>
  </si>
  <si>
    <t>M - Práce a dodávky M</t>
  </si>
  <si>
    <t xml:space="preserve">    21-M - Elektromontáže</t>
  </si>
  <si>
    <t xml:space="preserve">    46-M - Zemní práce při extr.mont.pracích</t>
  </si>
  <si>
    <t>HZS - Hodinové zúčtovací sazby</t>
  </si>
  <si>
    <t>VRN - Vedlejší rozpočtové náklady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</si>
  <si>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</si>
  <si>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</si>
  <si>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</si>
  <si>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</si>
  <si>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</si>
  <si>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</si>
  <si>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</si>
  <si>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</si>
  <si>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</si>
  <si>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</si>
  <si>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</si>
  <si>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</si>
  <si>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</si>
  <si>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</si>
  <si>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</si>
  <si>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</si>
  <si>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5</t>
  </si>
  <si>
    <t>Komunikace pozemní</t>
  </si>
  <si>
    <t>K</t>
  </si>
  <si>
    <t>596991113</t>
  </si>
  <si>
    <t>Řezání betonové, kameninové nebo kamenné dlažby do oblouku tloušťky dlažby přes 80 do 100 mm</t>
  </si>
  <si>
    <t>m</t>
  </si>
  <si>
    <t>CS ÚRS 2022 01</t>
  </si>
  <si>
    <t>4</t>
  </si>
  <si>
    <t>-1694997688</t>
  </si>
  <si>
    <t>Online PSC</t>
  </si>
  <si>
    <t>https://podminky.urs.cz/item/CS_URS_2022_01/596991113</t>
  </si>
  <si>
    <t>P</t>
  </si>
  <si>
    <t>Poznámka k položce:
Vyřezání otvoru pro zemní svítidlo v žulové dlažbě a úprava rozměrů žulových a betonových dlaždic na požadovanou velikost - výměra položky vychází z průzkumu v terénu a z rozměrů zemních svítidel.</t>
  </si>
  <si>
    <t>VV</t>
  </si>
  <si>
    <t>35*1,0+35*(0,5+0,4)</t>
  </si>
  <si>
    <t>998</t>
  </si>
  <si>
    <t>Přesun hmot</t>
  </si>
  <si>
    <t>998225111</t>
  </si>
  <si>
    <t>Přesun hmot pro komunikace s krytem z kameniva, monolitickým betonovým nebo živičným dopravní vzdálenost do 200 m jakékoliv délky objektu</t>
  </si>
  <si>
    <t>t</t>
  </si>
  <si>
    <t>-594488714</t>
  </si>
  <si>
    <t>https://podminky.urs.cz/item/CS_URS_2022_01/998225111</t>
  </si>
  <si>
    <t>Poznámka k položce:
Hmotnosti materiálů vycházejí z příslušných položek soupisu prací. Položka zahrnuje přesun hmot pro všechny typy povrchů na stavbě a dále položka zahrnuje dopravu materiálů do všech typů výkopů a základů nebo pro jiné zemní práce, úpravy povrchů a ostatní konstrukce na stavbě.</t>
  </si>
  <si>
    <t>0,003+11,317+8,154+0,390+0,373+0,985+3,410+7,721+0,001+0,001</t>
  </si>
  <si>
    <t>3</t>
  </si>
  <si>
    <t>998225194</t>
  </si>
  <si>
    <t>Přesun hmot pro komunikace s krytem z kameniva, monolitickým betonovým nebo živičným Příplatek k ceně za zvětšený přesun přes vymezenou největší dopravní vzdálenost do 5000 m</t>
  </si>
  <si>
    <t>1950000946</t>
  </si>
  <si>
    <t>https://podminky.urs.cz/item/CS_URS_2022_01/998225194</t>
  </si>
  <si>
    <t>Poznámka k položce:
Předpokládaná celková dopravní vzdálenost do 10 km, t.j. 1 x základní dopravní vzdálenost do 5000 m.</t>
  </si>
  <si>
    <t>998225195</t>
  </si>
  <si>
    <t>Přesun hmot pro komunikace s krytem z kameniva, monolitickým betonovým nebo živičným Příplatek k ceně za zvětšený přesun přes vymezenou největší dopravní vzdálenost za každých dalších 5000 m přes 5000 m</t>
  </si>
  <si>
    <t>1566525464</t>
  </si>
  <si>
    <t>https://podminky.urs.cz/item/CS_URS_2022_01/998225195</t>
  </si>
  <si>
    <t>Poznámka k položce:
Předpokládaná celková dopravní vzdálenost do 15 km, t.j. 2 x 5000 m nad základní výměru 5000 m.</t>
  </si>
  <si>
    <t>32,355*2</t>
  </si>
  <si>
    <t>PSV</t>
  </si>
  <si>
    <t>Práce a dodávky PSV</t>
  </si>
  <si>
    <t>741</t>
  </si>
  <si>
    <t>Elektroinstalace - silnoproud</t>
  </si>
  <si>
    <t>741210821</t>
  </si>
  <si>
    <t>Demontáž rozvodnic plastových, uložených pod omítkou, krytí přes IPx 4, plochy do 0,2 m2</t>
  </si>
  <si>
    <t>kus</t>
  </si>
  <si>
    <t>16</t>
  </si>
  <si>
    <t>1804923591</t>
  </si>
  <si>
    <t>https://podminky.urs.cz/item/CS_URS_2022_01/741210821</t>
  </si>
  <si>
    <t>Poznámka k položce:
Demontáž vodotěsných rozbočovacích krabic uložených v zemi - výměra položky vychází z počtu demontovaných zemních svítidel - viz výkres VO-1153/501.</t>
  </si>
  <si>
    <t>6</t>
  </si>
  <si>
    <t>741213841</t>
  </si>
  <si>
    <t>Demontáž kabelu z rozvodnice se zachováním funkčnosti silových, průřezu do 4 mm2</t>
  </si>
  <si>
    <t>349560713</t>
  </si>
  <si>
    <t>https://podminky.urs.cz/item/CS_URS_2022_01/741213841</t>
  </si>
  <si>
    <t>Poznámka k položce:
Demontáž stávajících kabelů rozvodu slavnostního osvětlení z demontovaných rozbočovacích krabic. Předpokládana potřeba demontáže 2 ks kabelů průběžného rozvodu a 1 ks kabelu ke svítidlu z každé demontované krabice (vychází z počtu demontovaných svítidel - viz výkres VO-1153/501). Pozor, kabely průběžného rozvodu nepoškodit, budou dále využívány!</t>
  </si>
  <si>
    <t>71*3</t>
  </si>
  <si>
    <t>7</t>
  </si>
  <si>
    <t>741111801</t>
  </si>
  <si>
    <t>Demontáž elektroinstalačních trubek plastových tuhých, uložených pevně, vnější Ø do 50 mm</t>
  </si>
  <si>
    <t>838048123</t>
  </si>
  <si>
    <t>https://podminky.urs.cz/item/CS_URS_2022_01/741111801</t>
  </si>
  <si>
    <t>Poznámka k položce:
Demontáž trubek zajišťujících odvod vody od zemních svítidel do drenážní štěrkové vrstvy. Výměra položky vychází z počtu demontovaných zemních svítidel - viz výkres VO-1153/501.</t>
  </si>
  <si>
    <t>71*0,3</t>
  </si>
  <si>
    <t>8</t>
  </si>
  <si>
    <t>741112112</t>
  </si>
  <si>
    <t>Montáž krabic elektroinstalačních bez napojení na trubky a lišty, demontáže a montáže víčka a přístroje rozvodek se zapojením vodičů na svorkovnici nástěnných plastových čtyřhranných pro vodiče Ø 6 mm2</t>
  </si>
  <si>
    <t>-927660550</t>
  </si>
  <si>
    <t>https://podminky.urs.cz/item/CS_URS_2022_01/741112112</t>
  </si>
  <si>
    <t>Poznámka k položce:
Montáž rozbočovacích zalévaných elektroinstalačních vodotěsných krabic (rozvodek) pro napojení zemních svítidel na stávající průběžný rozvod VO. Výměra položky vychází z počtu instalovaných zemních svítidel - viz výkres VO-1153/501. Poznámka - příplatek na vylití krabice gelovou hmotou je obsažen v samostatné položce.</t>
  </si>
  <si>
    <t>9</t>
  </si>
  <si>
    <t>78390321x-R2</t>
  </si>
  <si>
    <t>Zalití rozbočovací elektroinstalační krabice (rozvodky) rozměrů do 120x120x50 mm elektroizolační gelovou hmotou po zapojení všech kabelů pro dosažení vodotěsnosti spojů</t>
  </si>
  <si>
    <t>-237927377</t>
  </si>
  <si>
    <t>Poznámka k položce:
Cena položky vychází z předpokládané časové náročnosti a hodinové sazby pracovníka. Výměra položky vychází z počtu nově instalovaných zemních svítidel.Dodání gelu je součástí dodávky rozbočovací krabice.</t>
  </si>
  <si>
    <t>10</t>
  </si>
  <si>
    <t>M</t>
  </si>
  <si>
    <t>310000400-R.1</t>
  </si>
  <si>
    <t>Rozbočovací vodotěsná plastová gelem zalévaná elektroinstalační krabice se zvýšenou odolností s otvory pro průchodky pro přivedení až 4 ks kabelů průřezu až 5x6 mm2 a se svorkovnicí pro propojení až 4 ks kabelů průřezu 3x1,5 mm2 až 5x6 mm2, orientační rozměry do 100x100x50 mm, min. IK 08, UV stabilní materiál, krytí IP68 (po zalití gelem), součástí dodávky krabice jsou 4 ks šroubových vývodek IP68 pro kabely 3x1,5 až 5x6 mm2 a dvousložkový silikonový gel pro zalití</t>
  </si>
  <si>
    <t>128</t>
  </si>
  <si>
    <t>144231080</t>
  </si>
  <si>
    <t>Poznámka k položce:
V ceně položky zahrnuta doprava na místo určení. Před objednáním materiálu nutno ověřit skutečný počet a rozměry (počet žil a průřez) zapojovaných kabelů a tomu přizpůsobit rozměry krabice a velikosti a počet vývodek.</t>
  </si>
  <si>
    <t>11</t>
  </si>
  <si>
    <t>741110002</t>
  </si>
  <si>
    <t>Montáž trubek elektroinstalačních s nasunutím nebo našroubováním do krabic plastových tuhých, uložených pevně, vnější Ø přes 23 do 35 mm</t>
  </si>
  <si>
    <t>564317303</t>
  </si>
  <si>
    <t>https://podminky.urs.cz/item/CS_URS_2022_01/741110002</t>
  </si>
  <si>
    <t>Poznámka k položce:
Montáž trubek zajišťujících odvod vody od zemních svítidel do drenážní štěrkové vrstvy. Výměra položky vychází z počtu instalovaných nových zemních svítidel (viz výkres VO-1153/501) a z provedení základu (viz výkres VO-1153/502).</t>
  </si>
  <si>
    <t>12</t>
  </si>
  <si>
    <t>310000050-R.4</t>
  </si>
  <si>
    <t>Plastová tuhá trubka Ø25 mm (černá RAL 9005, UV stabilní, samozhášivá, teplotní odolnost min. -25°C až +60°C, mechanická odolnost 1250 N/5 cm)</t>
  </si>
  <si>
    <t>498365097</t>
  </si>
  <si>
    <t>Poznámka k položce:
V ceně položky zahrnuta doprava na místo určení a ztratné prořezem.</t>
  </si>
  <si>
    <t>21,3*1,1 'Přepočtené koeficientem množství</t>
  </si>
  <si>
    <t>Práce a dodávky M</t>
  </si>
  <si>
    <t>21-M</t>
  </si>
  <si>
    <t>Elektromontáže</t>
  </si>
  <si>
    <t>13</t>
  </si>
  <si>
    <t>218812011</t>
  </si>
  <si>
    <t>Demontáž izolovaných kabelů měděných do 1 kV bez odpojení vodičů plných nebo laněných kulatých (např. CYKY, CHKE-R) uložených volně nebo v liště počtu a průřezu žil 3x1,5 až 6 mm2</t>
  </si>
  <si>
    <t>64</t>
  </si>
  <si>
    <t>647488030</t>
  </si>
  <si>
    <t>https://podminky.urs.cz/item/CS_URS_2022_01/218812011</t>
  </si>
  <si>
    <t>Poznámka k položce:
Demontáž kabelů pro napojení zemních svítidel z rozbočovacích krabic v zemi (každý napojovací kabel má rezervu pro vytažení zemního svítidla z montážního pouzdra). Výměra položky vychází z počtu demontovaných zemních svítidel (viz výkres VO-1153/501) a z délky jednotlivých kabelů.</t>
  </si>
  <si>
    <t>71*1,5</t>
  </si>
  <si>
    <t>14</t>
  </si>
  <si>
    <t>210202016.3-R</t>
  </si>
  <si>
    <t>Demontáž výbojkového zemního svítidla osazeného v zemi v montážním pouzdře včetně demontáže montážního puzdra</t>
  </si>
  <si>
    <t>2087961715</t>
  </si>
  <si>
    <t>Poznámka k položce:
Výměra položky vychází z výkresu VO-1153/501.</t>
  </si>
  <si>
    <t>210000001-R</t>
  </si>
  <si>
    <t>Naložení a odvoz demontovaného materiálu včetně mechanizmů, uložení do vzdálenosti 10 km vč. poplatků za uložení odpadu, likvidace světelných zdrojů</t>
  </si>
  <si>
    <t>743382903</t>
  </si>
  <si>
    <t>Poznámka k položce:
V případě požadavku správce VO bude použitelný demontovaný materiál předán správě VO s odvozem do areálu TS Karviná, a.s. Cena položky vychází z předpokládané časové náročnosti, hodinové sazby pracovníka hodinové sazby nákladního vozidla s řidičem a z cen za uložení odpadu.</t>
  </si>
  <si>
    <t>(71*1,0+2,3*0,3)/1000</t>
  </si>
  <si>
    <t>(106,5*0,15+71*5)/1000</t>
  </si>
  <si>
    <t>Součet</t>
  </si>
  <si>
    <t>210812011</t>
  </si>
  <si>
    <t>Montáž izolovaných kabelů měděných do 1 kV bez ukončení plných nebo laněných kulatých (např. CYKY, CHKE-R) uložených volně nebo v liště počtu a průřezu žil 3x1,5 až 6 mm2</t>
  </si>
  <si>
    <t>-540864790</t>
  </si>
  <si>
    <t>https://podminky.urs.cz/item/CS_URS_2022_01/210812011</t>
  </si>
  <si>
    <t>Poznámka k položce:
Montáž kabelů pro napojení zemních svítidel z rozbočovacích krabic v zemi (každý napojovací kabel má rezervu cca 1 m pro montáž a vytažení zemního svítidla z montážního pouzdra). Výměra položky vychází z počtu instalovaných zemních svítidel (viz výkres VO-1153/501) a z délky jednotlivých kabelů.</t>
  </si>
  <si>
    <t>17</t>
  </si>
  <si>
    <t>310000008-R.1</t>
  </si>
  <si>
    <t>Kabel CYKY-J 3x1,5 mm2 RE</t>
  </si>
  <si>
    <t>-1200200052</t>
  </si>
  <si>
    <t>106,5*1,05 'Přepočtené koeficientem množství</t>
  </si>
  <si>
    <t>18</t>
  </si>
  <si>
    <t>210950201</t>
  </si>
  <si>
    <t>Ostatní práce při montáži vodičů, šňůr a kabelů Příplatek k cenám za zatahování kabelů do tvárnicových tras s komorami nebo do kolektorů hmotnosti kabelů do 0,75 kg</t>
  </si>
  <si>
    <t>777828063</t>
  </si>
  <si>
    <t>https://podminky.urs.cz/item/CS_URS_2022_01/210950201</t>
  </si>
  <si>
    <t>Poznámka k položce:
Příplatek za protažení svodových kabelů 3x1,5 trubkami v základech. Výměra položky - viz výměra montáže uvedených kabelů.</t>
  </si>
  <si>
    <t>19</t>
  </si>
  <si>
    <t>210100001</t>
  </si>
  <si>
    <t>Ukončení vodičů izolovaných s označením a zapojením v rozváděči nebo na přístroji průřezu žíly do 2,5 mm2</t>
  </si>
  <si>
    <t>-1445331302</t>
  </si>
  <si>
    <t>https://podminky.urs.cz/item/CS_URS_2022_01/210100001</t>
  </si>
  <si>
    <t>Poznámka k položce:
Ukončení (úprava izolace) a zapojení všech jednotlivých zapojovaných žíl svodových kabelů.</t>
  </si>
  <si>
    <t>71*2*3</t>
  </si>
  <si>
    <t>20</t>
  </si>
  <si>
    <t>210100013</t>
  </si>
  <si>
    <t>Ukončení vodičů izolovaných s označením a zapojením v rozváděči nebo na přístroji průřezu žíly do 4 mm2</t>
  </si>
  <si>
    <t>-185617576</t>
  </si>
  <si>
    <t>https://podminky.urs.cz/item/CS_URS_2022_01/210100013</t>
  </si>
  <si>
    <t>Poznámka k položce:
Ukončení (úprava izolace) a zapojení všech jednotlivých zapojovaných žíl stávajících průběžných kabelů VO.</t>
  </si>
  <si>
    <t>71*2*5</t>
  </si>
  <si>
    <t>210202016.4-R</t>
  </si>
  <si>
    <t>Montáž zemního svítidla do montážního pouzdra v zemi včetně instalace montážního pouzdra a osazení a zapojení svítidla - v souladu s montážními pokyny výrobce (Příloha č. 1) a výkresem VO-1153/502</t>
  </si>
  <si>
    <t>-258545993</t>
  </si>
  <si>
    <t>Poznámka k položce:
Výměra položky - viz výkres VO-1153/501. Upozornění - montáž svítidel není možno provádět při dešti nebo při vlhkém počasí!</t>
  </si>
  <si>
    <t>69+2</t>
  </si>
  <si>
    <t>22</t>
  </si>
  <si>
    <t>31000008a-R32</t>
  </si>
  <si>
    <t>-1217969970</t>
  </si>
  <si>
    <t>Poznámka k položce:
V ceně položky zahrnuta doprava na místo určení a recyklační poplatky. Před objednáním svítidel zhotovitel upřesní dodavateli zemních svítidel způsob napojení svítidel (počet a typ kabelů) a na základě této informace bude dodán příslušný připojovací konektor.</t>
  </si>
  <si>
    <t>23</t>
  </si>
  <si>
    <t>31000008b-R32</t>
  </si>
  <si>
    <t>1443299812</t>
  </si>
  <si>
    <t>Poznámka k položce:
V ceně položky zahrnuta doprava na místo určení a recyklační poplatky. Před objednáním svítidel zhotovitel upřesní dodavateli zemních svítidel způsob napojení svítidel (počet a typ kabelů) a na základě této informace bude dodán příslušný připojovací konektor,</t>
  </si>
  <si>
    <t>24</t>
  </si>
  <si>
    <t>31000008c-R32</t>
  </si>
  <si>
    <t>256</t>
  </si>
  <si>
    <t>1300240646</t>
  </si>
  <si>
    <t>Poznámka k položce:
Pro instalaci zemních svítidel. Po dokončení prací bude uloženo u správce VO. V ceně položky zahrnuta doprava na místo určení.</t>
  </si>
  <si>
    <t>25</t>
  </si>
  <si>
    <t>210070131</t>
  </si>
  <si>
    <t>Montáž podpěrek a průchodek průchodek pro kabely ucpávkových vývodek do průměru 42 mm</t>
  </si>
  <si>
    <t>-1866403736</t>
  </si>
  <si>
    <t>https://podminky.urs.cz/item/CS_URS_2022_01/210070131</t>
  </si>
  <si>
    <t>Poznámka k položce:
Pro vyvedení kabelů z rozbočovacích krabic. Dodání vývodek je součásti dodávky rozbočovacích krabic (viz jejich specifikace)</t>
  </si>
  <si>
    <t>71*(2+1)</t>
  </si>
  <si>
    <t>46-M</t>
  </si>
  <si>
    <t>Zemní práce při extr.mont.pracích</t>
  </si>
  <si>
    <t>26</t>
  </si>
  <si>
    <t>468051121</t>
  </si>
  <si>
    <t>Bourání základu betonového</t>
  </si>
  <si>
    <t>m3</t>
  </si>
  <si>
    <t>496082665</t>
  </si>
  <si>
    <t>https://podminky.urs.cz/item/CS_URS_2022_01/468051121</t>
  </si>
  <si>
    <t>Poznámka k položce:
Vybourání betonových základů demontovaných zemních svítidel (obetonování montážních pouzder). Výměra položky vychází z počtu demontovaných zemních svítidel (viz výkres VO-1153/501) a z předpokládaných rozměrů základů.</t>
  </si>
  <si>
    <t>71*(0,5*0,5*0,25)</t>
  </si>
  <si>
    <t>27</t>
  </si>
  <si>
    <t>468011113</t>
  </si>
  <si>
    <t>Odstranění podkladů nebo krytů komunikací včetně rozpojení na kusy a zarovnání styčné spáry z kameniva těženého, tloušťky přes 20 do 30 cm</t>
  </si>
  <si>
    <t>m2</t>
  </si>
  <si>
    <t>1610246402</t>
  </si>
  <si>
    <t>https://podminky.urs.cz/item/CS_URS_2022_01/468011113</t>
  </si>
  <si>
    <t>Poznámka k položce:
Odstranění stávající štěrkové drenážní vrstvy pod demontovaným zemním svítidlem. Výměra položky vychází z počtu demontovaných zemních svítidel (viz výkres VO-1153/501) a z předpokládaného provedení drenážní vrstvy.</t>
  </si>
  <si>
    <t>71*(0,5*0,5)</t>
  </si>
  <si>
    <t>28</t>
  </si>
  <si>
    <t>460131114</t>
  </si>
  <si>
    <t>Hloubení nezapažených jam ručně včetně urovnání dna s přemístěním výkopku do vzdálenosti 3 m od okraje jámy nebo s naložením na dopravní prostředek v hornině třídy těžitelnosti II skupiny 4</t>
  </si>
  <si>
    <t>1807025206</t>
  </si>
  <si>
    <t>https://podminky.urs.cz/item/CS_URS_2022_01/460131114</t>
  </si>
  <si>
    <t xml:space="preserve">Poznámka k položce:
Položka zahrnuje přípravu pro zhotovení základů nových zemních svítidel v souladu s výkresem VO-1153/502 - zarovnání a prohloubení jam po odstranění demontovaných zemních svítidel a jejich základů. Dále položka zahrnuje odkopání základů v horní části u zemních svítidel osazených v zeleni. Výměra položky vychází z výkresů VO-1153/501 a VO-1153/502.
</t>
  </si>
  <si>
    <t>71*(0,5*0,5*0,1)+2*(0,5*0,5*0,1)</t>
  </si>
  <si>
    <t>29</t>
  </si>
  <si>
    <t>460391124</t>
  </si>
  <si>
    <t>Zásyp jam ručně s uložením výkopku ve vrstvách a úpravou povrchu s přemístění sypaniny ze vzdálenosti do 10 m se zhutněním z horniny třídy těžitelnosti II skupiny 4</t>
  </si>
  <si>
    <t>907451210</t>
  </si>
  <si>
    <t>https://podminky.urs.cz/item/CS_URS_2022_01/460391124</t>
  </si>
  <si>
    <t xml:space="preserve">Poznámka k položce:
Položka zásyp základů nových zemních svítidel v horní části u zemních svítidel osazených v zeleni. Výměra položky vychází z výkresů VO-1153/501 a VO-1153/502.
</t>
  </si>
  <si>
    <t>2*(0,5*0,5*0,1)</t>
  </si>
  <si>
    <t>30</t>
  </si>
  <si>
    <t>460871135</t>
  </si>
  <si>
    <t>Podklad vozovek a chodníků včetně rozprostření a úpravy ze štěrkopísku, včetně zhutnění, tloušťky přes 20 do 25 cm</t>
  </si>
  <si>
    <t>-502790911</t>
  </si>
  <si>
    <t>https://podminky.urs.cz/item/CS_URS_2022_01/460871135</t>
  </si>
  <si>
    <t xml:space="preserve">Poznámka k položce:
Zhotovení nové štěrkové drenážní vrstvy pod novými zemními svítidly. Výměra položky vychází z počtu nových zemních svítidel (viz výkres VO-1153/501) a z předpokládaného provedení drenážní vrstvy (viz výkres VO-1153/502). Materiál drenážní vrstvy bude v souladu s montážními pokyny výrobce zemních svítidel. Předpokládaná tloušťka vrstvy do cca 30 cm, t.j. 1,2x násobek základní výměry tloušťky do 25 cm. Položka zahrnujr m.j. i dodání štěrku příslušné frakce.
</t>
  </si>
  <si>
    <t>71*(0,5*0,5)*1,2</t>
  </si>
  <si>
    <t>21,3*1,05 'Přepočtené koeficientem množství</t>
  </si>
  <si>
    <t>31</t>
  </si>
  <si>
    <t>460641125</t>
  </si>
  <si>
    <t>Základové konstrukce základ bez bednění do rostlé zeminy z monolitického železobetonu bez výztuže bez zvláštních nároků na prostředí tř. C 25/30</t>
  </si>
  <si>
    <t>-2026704319</t>
  </si>
  <si>
    <t>https://podminky.urs.cz/item/CS_URS_2022_01/460641125</t>
  </si>
  <si>
    <t>Poznámka k položce:
Pro základy nových zemních svítidel. Položka obsahuje m.j. dodání betonu C25/30.</t>
  </si>
  <si>
    <t>71*(0,5*0,5*0,2-3,14*0,1*0,1*0,2)</t>
  </si>
  <si>
    <t>3,104*1,05 'Přepočtené koeficientem množství</t>
  </si>
  <si>
    <t>32</t>
  </si>
  <si>
    <t>460791211</t>
  </si>
  <si>
    <t>Montáž trubek ochranných uložených volně do rýhy plastových ohebných, vnitřního průměru do 32 mm</t>
  </si>
  <si>
    <t>-1968313689</t>
  </si>
  <si>
    <t>https://podminky.urs.cz/item/CS_URS_2022_01/460791211</t>
  </si>
  <si>
    <t>Poznámka k položce:
Trubky pro průchod kabelů základy zemních svítidel.</t>
  </si>
  <si>
    <t>71*0,75</t>
  </si>
  <si>
    <t>33</t>
  </si>
  <si>
    <t>310000033-R1</t>
  </si>
  <si>
    <t>Plastová ohebná trubka Ø25 mm (vnitřní průměr min. 18 mm, samozhášivá, teplotní odolnost min. -25°C až +60°C, mechanická odolnost min. 750 N/5 cm)</t>
  </si>
  <si>
    <t>-1778242299</t>
  </si>
  <si>
    <t>53,25*1,05 'Přepočtené koeficientem množství</t>
  </si>
  <si>
    <t>34</t>
  </si>
  <si>
    <t>46000008-R1</t>
  </si>
  <si>
    <t>Utěsnění konce prostupu, ochranné trubky nebo otvoru (do D75) PU pěnou</t>
  </si>
  <si>
    <t>366181296</t>
  </si>
  <si>
    <t>Poznámka k položce:
Výměra položky zahrnuje utěsnění všech konců stávajících i nových trubek kabelů VO Cena položky vychází z předpokládané časové náročnosti a z hodinové sazby příslušného pracovníka.</t>
  </si>
  <si>
    <t>71*(3+1)</t>
  </si>
  <si>
    <t>35</t>
  </si>
  <si>
    <t>310000049-R</t>
  </si>
  <si>
    <t>PU montážní pěna 750 ml</t>
  </si>
  <si>
    <t>-1049464158</t>
  </si>
  <si>
    <t>Poznámka k položce:
Potřeba utěsnění 284 ks konců, 1 balení na utěsnění cca 25 ks konců. V ceně položky zahrnuta doprava na místo určení.</t>
  </si>
  <si>
    <t>36</t>
  </si>
  <si>
    <t>460030015</t>
  </si>
  <si>
    <t>Přípravné terénní práce odstranění travnatého porostu kosení a shrabávání trávy</t>
  </si>
  <si>
    <t>-1170394702</t>
  </si>
  <si>
    <t>https://podminky.urs.cz/item/CS_URS_2022_01/460030015</t>
  </si>
  <si>
    <t>Poznámka k položce:
V místech provádění výkopových prací v zeleni před zahájením demontáží, výkopových prací a terénních úprav.</t>
  </si>
  <si>
    <t>2*(2*2)</t>
  </si>
  <si>
    <t>37</t>
  </si>
  <si>
    <t>460581131</t>
  </si>
  <si>
    <t>Úprava terénu uvedení nezpevněného terénu do původního stavu v místě dočasného uložení výkopku s vyhrabáním, srovnáním a částečným dosetím trávy</t>
  </si>
  <si>
    <t>729440799</t>
  </si>
  <si>
    <t>https://podminky.urs.cz/item/CS_URS_2022_01/460581131</t>
  </si>
  <si>
    <t>Poznámka k položce:
Po dokončení zemních prací (záhozu a zhutnění) v zeleni. Výměra položky - viz odstranění travnatého porostu.</t>
  </si>
  <si>
    <t>38</t>
  </si>
  <si>
    <t>460581121</t>
  </si>
  <si>
    <t>Úprava terénu zatravnění, včetně dodání osiva a zalití vodou na rovině</t>
  </si>
  <si>
    <t>-1692182618</t>
  </si>
  <si>
    <t>https://podminky.urs.cz/item/CS_URS_2022_01/460581121</t>
  </si>
  <si>
    <t>Poznámka k položce:
Po dokončení zemních prací (záhozu a zhutnění) v zeleni a provedení provizorní úpravy terénu. Výměra položky - viz provizorní úprava terénu se zhutněním.</t>
  </si>
  <si>
    <t>39</t>
  </si>
  <si>
    <t>468011111</t>
  </si>
  <si>
    <t>Odstranění podkladů nebo krytů komunikací včetně rozpojení na kusy a zarovnání styčné spáry z kameniva těženého, tloušťky do 10 cm</t>
  </si>
  <si>
    <t>443510065</t>
  </si>
  <si>
    <t>https://podminky.urs.cz/item/CS_URS_2022_01/468011111</t>
  </si>
  <si>
    <t>Poznámka k položce:
Výměra položky - viz výkresy VO-1153/501, VO-1153/502 a průzkum v terénu. Jedná se o odstranění stávajících povrchů ploch s krytem z kameniva (kačírku).</t>
  </si>
  <si>
    <t>2*(1,0*1,0)</t>
  </si>
  <si>
    <t>40</t>
  </si>
  <si>
    <t>460921111</t>
  </si>
  <si>
    <t>Vyspravení krytu po překopech bezesparých pro pokládání kabelů, včetně rozprostření, urovnání a zhutnění podkladu kamenivem těženým tloušťky 3 cm</t>
  </si>
  <si>
    <t>-1453871383</t>
  </si>
  <si>
    <t>https://podminky.urs.cz/item/CS_URS_2022_01/460921111</t>
  </si>
  <si>
    <t>Poznámka k položce:
Výměra položky vychází z výměry položky č. 468011111. Jedná se o onbnovení povrchu z kameniva (kačírku). Předpokládaná tloušťka vrstvy do 9 cm, t.j. 3násobek základní výměry tloušťky 3 cm. Pozor - v ceně položky není zahrnut kačírek (je obsažen v samostatné položce).</t>
  </si>
  <si>
    <t>2*3</t>
  </si>
  <si>
    <t>41</t>
  </si>
  <si>
    <t>31000048x-R</t>
  </si>
  <si>
    <t>Praný kačírek frakce 16/32 mm</t>
  </si>
  <si>
    <t>-624553592</t>
  </si>
  <si>
    <t>(2*0,09)*2,0</t>
  </si>
  <si>
    <t>0,36*1,035 'Přepočtené koeficientem množství</t>
  </si>
  <si>
    <t>42</t>
  </si>
  <si>
    <t>468021212</t>
  </si>
  <si>
    <t>Vytrhání dlažby včetně ručního rozebrání, vytřídění, odhozu na hromady nebo naložení na dopravní prostředek a očistění kostek nebo dlaždic z pískového podkladu z dlaždic betonových nebo keramických, spáry nezalité</t>
  </si>
  <si>
    <t>1875674248</t>
  </si>
  <si>
    <t>https://podminky.urs.cz/item/CS_URS_2022_01/468021212</t>
  </si>
  <si>
    <t>Poznámka k položce:
Výměra položky vychází z  průzkumu v terénu.</t>
  </si>
  <si>
    <t>2*(0,5*1,0)</t>
  </si>
  <si>
    <t>35*(0,5*0,5)</t>
  </si>
  <si>
    <t>43</t>
  </si>
  <si>
    <t>460921221</t>
  </si>
  <si>
    <t>Vyspravení krytu po překopech kladení dlažby pro pokládání kabelů, včetně rozprostření, urovnání a zhutnění podkladu a provedení lože z kameniva těženého z dlaždic betonových čtyřhranných</t>
  </si>
  <si>
    <t>-185760958</t>
  </si>
  <si>
    <t>https://podminky.urs.cz/item/CS_URS_2022_01/460921221</t>
  </si>
  <si>
    <t>Poznámka k položce:
Výměra položky vychází z výměry položky 468021212.</t>
  </si>
  <si>
    <t>44</t>
  </si>
  <si>
    <t>31000010.11</t>
  </si>
  <si>
    <t>Betonová dlažba venkovní šedá 500x500 mm, tl. 50 mm</t>
  </si>
  <si>
    <t>2010139062</t>
  </si>
  <si>
    <t>Poznámka k položce:
V ceně položky zahrnuta doprava na místo určení.</t>
  </si>
  <si>
    <t>1*1,05 'Přepočtené koeficientem množství</t>
  </si>
  <si>
    <t>45</t>
  </si>
  <si>
    <t>31000010.12</t>
  </si>
  <si>
    <t>Žulová dlažba venkovní hladká, velikost dlaždic (cca 400x400 mm až  500x500 mm), vzhled musí odpovídat stávající dlažbě</t>
  </si>
  <si>
    <t>-617601165</t>
  </si>
  <si>
    <t>8,75*1,05 'Přepočtené koeficientem množství</t>
  </si>
  <si>
    <t>46</t>
  </si>
  <si>
    <t>468022112</t>
  </si>
  <si>
    <t>Vytrhání dlažby včetně ručního rozebrání, vytřídění, odhozu na hromady nebo naložení na dopravní prostředek a očistění kostek nebo dlaždic kladené do malty z kostek velkých, spáry zalité</t>
  </si>
  <si>
    <t>978634947</t>
  </si>
  <si>
    <t>https://podminky.urs.cz/item/CS_URS_2022_01/468022112</t>
  </si>
  <si>
    <t>Poznámka k položce:
Výměra položky vychází z výkresů VO-1153/501, VO-1153/502 a z průzkumu v terénu.</t>
  </si>
  <si>
    <t>30*(0,75*0,75)</t>
  </si>
  <si>
    <t>47</t>
  </si>
  <si>
    <t>460911111</t>
  </si>
  <si>
    <t>Očištění vybouraných prvků z vozovek a chodníků kostek nebo dlaždic od spojovacího materiálu s původní výplní spár kamenivem, s odklizením a uložením na vzdálenost 3 m kostek velkých</t>
  </si>
  <si>
    <t>1081901475</t>
  </si>
  <si>
    <t>https://podminky.urs.cz/item/CS_URS_2022_01/460911111</t>
  </si>
  <si>
    <t>Poznámka k položce:
Výměra položky vychází z výměry položky 468022112.</t>
  </si>
  <si>
    <t>48</t>
  </si>
  <si>
    <t>460921211</t>
  </si>
  <si>
    <t>Vyspravení krytu po překopech kladení dlažby pro pokládání kabelů, včetně rozprostření, urovnání a zhutnění podkladu a provedení lože z kameniva těženého z kostek kamenných velkých</t>
  </si>
  <si>
    <t>827014756</t>
  </si>
  <si>
    <t>https://podminky.urs.cz/item/CS_URS_2022_01/460921211</t>
  </si>
  <si>
    <t>49</t>
  </si>
  <si>
    <t>310000100x</t>
  </si>
  <si>
    <t>Dlažba žulová - kostky velké</t>
  </si>
  <si>
    <t>-112684612</t>
  </si>
  <si>
    <t>Poznámka k položce:
Předpokládaná potřeba dodání nové dlažby pro 20% dotčeného povrchu. Tvar a velikost kostek dle stávajících kostek. V ceně položky zahrnuta doprava na místo určení.</t>
  </si>
  <si>
    <t>16,875*0,2</t>
  </si>
  <si>
    <t>50</t>
  </si>
  <si>
    <t>468011122</t>
  </si>
  <si>
    <t>Odstranění podkladů nebo krytů komunikací včetně rozpojení na kusy a zarovnání styčné spáry z kameniva drceného, tloušťky přes 10 do 20 cm</t>
  </si>
  <si>
    <t>1265503828</t>
  </si>
  <si>
    <t>https://podminky.urs.cz/item/CS_URS_2022_01/468011122</t>
  </si>
  <si>
    <t>Poznámka k položce:
Výměra položky vychází z rozsahu prací v površích s dlažbou.</t>
  </si>
  <si>
    <t>2*(1,0*0,5)+35*(0,5*0,5)+30*(0,75*0,75)</t>
  </si>
  <si>
    <t>51</t>
  </si>
  <si>
    <t>460871143</t>
  </si>
  <si>
    <t>Podklad vozovek a chodníků včetně rozprostření a úpravy ze štěrkodrti, včetně zhutnění, tloušťky přes 10 do 15 cm</t>
  </si>
  <si>
    <t>1780932995</t>
  </si>
  <si>
    <t>https://podminky.urs.cz/item/CS_URS_2022_01/460871143</t>
  </si>
  <si>
    <t>Poznámka k položce:
Výměra položky vychází z výměry položky č. 468011122.</t>
  </si>
  <si>
    <t>52</t>
  </si>
  <si>
    <t>460371111</t>
  </si>
  <si>
    <t>Naložení výkopku ručně z hornin třídy těžitelnosti I skupiny 1 až 3</t>
  </si>
  <si>
    <t>-1443575144</t>
  </si>
  <si>
    <t>https://podminky.urs.cz/item/CS_URS_2022_01/460371111</t>
  </si>
  <si>
    <t>Poznámka k položce:
Výměra položky vychází z výměr jednotlivých položek zemních prací.</t>
  </si>
  <si>
    <t>"zemina"</t>
  </si>
  <si>
    <t>1,825-0,05</t>
  </si>
  <si>
    <t>53</t>
  </si>
  <si>
    <t>460371113</t>
  </si>
  <si>
    <t>Naložení výkopku ručně z hornin třídy těžitelnosti II skupiny 4 až 5</t>
  </si>
  <si>
    <t>-1231050864</t>
  </si>
  <si>
    <t>https://podminky.urs.cz/item/CS_URS_2022_01/460371113</t>
  </si>
  <si>
    <t>Poznámka k položce:
Naložení sutě a vybouraného betonu. Výměra položky vychází z výměr jednotlivých položek zemních prací.</t>
  </si>
  <si>
    <t>"beton"</t>
  </si>
  <si>
    <t>4,38+1*0,05</t>
  </si>
  <si>
    <t>"směsný stavební odpad"</t>
  </si>
  <si>
    <t>17,75*0,3+2*0,09+8,75*0,07+3,375*0,1+26,625*0,15</t>
  </si>
  <si>
    <t>54</t>
  </si>
  <si>
    <t>460341113</t>
  </si>
  <si>
    <t>Vodorovné přemístění (odvoz) horniny dopravními prostředky včetně složení, bez naložení a rozprostření jakékoliv třídy, na vzdálenost přes 500 do 1000 m</t>
  </si>
  <si>
    <t>1773376418</t>
  </si>
  <si>
    <t>https://podminky.urs.cz/item/CS_URS_2022_01/460341113</t>
  </si>
  <si>
    <t>Poznámka k položce:
Bez sutě a vybouraného betonu.</t>
  </si>
  <si>
    <t>55</t>
  </si>
  <si>
    <t>460341121</t>
  </si>
  <si>
    <t>Vodorovné přemístění (odvoz) horniny dopravními prostředky včetně složení, bez naložení a rozprostření jakékoliv třídy, na vzdálenost Příplatek k ceně -1113 za každých dalších i započatých 1000 m</t>
  </si>
  <si>
    <t>53045113</t>
  </si>
  <si>
    <t>https://podminky.urs.cz/item/CS_URS_2022_01/460341121</t>
  </si>
  <si>
    <t>Poznámka k položce:
Dovoz ze vzdálenosti do 10 km, tj. příplatek na 9 km (9 x 1000 m).</t>
  </si>
  <si>
    <t>1,775*9</t>
  </si>
  <si>
    <t>56</t>
  </si>
  <si>
    <t>469972111</t>
  </si>
  <si>
    <t>Odvoz suti a vybouraných hmot odvoz suti a vybouraných hmot do 1 km</t>
  </si>
  <si>
    <t>853046613</t>
  </si>
  <si>
    <t>https://podminky.urs.cz/item/CS_URS_2022_01/469972111</t>
  </si>
  <si>
    <t>4,43*2,3+10,449*2,0</t>
  </si>
  <si>
    <t>57</t>
  </si>
  <si>
    <t>469972121</t>
  </si>
  <si>
    <t>Odvoz suti a vybouraných hmot odvoz suti a vybouraných hmot Příplatek k ceně za každý další i započatý 1 km</t>
  </si>
  <si>
    <t>-1271698977</t>
  </si>
  <si>
    <t>https://podminky.urs.cz/item/CS_URS_2022_01/469972121</t>
  </si>
  <si>
    <t>Poznámka k položce:
Odvoz na skládku do 10 km, tj. příplatek na 9 km (9 x 1000 m).</t>
  </si>
  <si>
    <t>31,087*9</t>
  </si>
  <si>
    <t>58</t>
  </si>
  <si>
    <t>469973120</t>
  </si>
  <si>
    <t>Poplatek za uložení stavebního odpadu (skládkovné) na recyklační skládce z prostého betonu zatříděného do Katalogu odpadů pod kódem 17 01 01</t>
  </si>
  <si>
    <t>1652844571</t>
  </si>
  <si>
    <t>https://podminky.urs.cz/item/CS_URS_2022_01/469973120</t>
  </si>
  <si>
    <t>Poznámka k položce:
Hmotnost spočítána na základě zprůměrované měrné hmotnosti daného materiálu a jeho množství.</t>
  </si>
  <si>
    <t>4,430*2,3</t>
  </si>
  <si>
    <t>59</t>
  </si>
  <si>
    <t>469973124</t>
  </si>
  <si>
    <t>Poplatek za uložení stavebního odpadu (skládkovné) na recyklační skládce směsného stavebního a demoličního zatříděného do Katalogu odpadů pod kódem 17 09 04</t>
  </si>
  <si>
    <t>-1334671424</t>
  </si>
  <si>
    <t>https://podminky.urs.cz/item/CS_URS_2022_01/469973124</t>
  </si>
  <si>
    <t>10,449*2,0</t>
  </si>
  <si>
    <t>HZS</t>
  </si>
  <si>
    <t>Hodinové zúčtovací sazby</t>
  </si>
  <si>
    <t>60</t>
  </si>
  <si>
    <t>HZS-R1</t>
  </si>
  <si>
    <t>Výchozí revize elektro vč. provedení potřebných měření, vypracování kompletní zprávy ve 4 výtiscích</t>
  </si>
  <si>
    <t>hod</t>
  </si>
  <si>
    <t>512</t>
  </si>
  <si>
    <t>1984325063</t>
  </si>
  <si>
    <t>Poznámka k položce:
Vychází z rozsahu prováděných úprav a navrženého technického řešení (celkem 71 ks zemních svítidel).</t>
  </si>
  <si>
    <t>61</t>
  </si>
  <si>
    <t>HZS-R2</t>
  </si>
  <si>
    <t>Přepojení rozvodu VO, provizorní provoz, rozfázování, provedení provozních měření, spínání v rozváděčích, ověření počtu a průřezů zapojovaných kabelů v jednotlivých svítidlech</t>
  </si>
  <si>
    <t>939242787</t>
  </si>
  <si>
    <t>Poznámka k položce:
Vychází z rozsahu prováděných úprav a navrženého technického řešení.</t>
  </si>
  <si>
    <t>62</t>
  </si>
  <si>
    <t>HZS-R2.1</t>
  </si>
  <si>
    <t>Definitivní směrování zemních svítidel zástupci dodavatele svítidel ve večerních a nočních hodinách</t>
  </si>
  <si>
    <t>-472147809</t>
  </si>
  <si>
    <t>Poznámka k položce:
Vychází z rozsahu prováděných úprav VO a cenové nabídky dodavatele (750 kč bez DPH za 1 hodinu).</t>
  </si>
  <si>
    <t>63</t>
  </si>
  <si>
    <t>HZS-R2.2</t>
  </si>
  <si>
    <t xml:space="preserve">Přítomnost zástupce zhotovitele při definitivním směrování zemních svítidel zástupci dodavatele svítidel ve večerních a nočních hodinách a zajištění technických podmínek směrování (přístup do rozváděčů, spínání a vypínání zařízení) </t>
  </si>
  <si>
    <t>908797904</t>
  </si>
  <si>
    <t>Poznámka k položce:
Vychází z rozsahu prováděných úprav VO.</t>
  </si>
  <si>
    <t>VRN</t>
  </si>
  <si>
    <t>Vedlejší rozpočtové náklady</t>
  </si>
  <si>
    <t>VRN-R17</t>
  </si>
  <si>
    <t>Digitální fotodokumentace (kamerová nahrávka) stavu dotčených komunikací a ploch v rozsahu stavby před zahájením stavby (1 x CD)</t>
  </si>
  <si>
    <t>soubor</t>
  </si>
  <si>
    <t>1024</t>
  </si>
  <si>
    <t>-348328186</t>
  </si>
  <si>
    <t>65</t>
  </si>
  <si>
    <t>VRN-R3</t>
  </si>
  <si>
    <t>Digitální fotodokumentace zařízení VO a otevřených výkopů pro potřeby správce VO (pasportizace a evidence zařízení VO) - 2 x CD</t>
  </si>
  <si>
    <t>-1898283954</t>
  </si>
  <si>
    <t xml:space="preserve">Poznámka k položce:
Vychází z rozsahu stavby a navrženého technického řešení (celkem 71 ks nových zemních svítidel), požadovaný rozsah fotodokumentace - viz textová část DPS (technická zpráva).
</t>
  </si>
  <si>
    <t>66</t>
  </si>
  <si>
    <t>VRN-R13</t>
  </si>
  <si>
    <t>Zajištění bezpečnosti a ochrany zdraví pracovníků na stavbě po dobu realizace stavby vč. zajištění návrhu opatření (plán BOZP), zajištění výkopů, zajištění průchodů chodců a průjezdu vozidel, zajištění povolení pro zvláštní užívání komunikací, úhrada správních poplatků a pronájmů souvisejících s realizací stavby a zajištěním souvisejících úkonů</t>
  </si>
  <si>
    <t>142970955</t>
  </si>
  <si>
    <t>Poznámka k položce:
Vychází z rozsahu úprav, navrženého technického řešení a podmínek správců komunikací (celkem 71 ks obnovovaných světelných míst - zemních svítidel).</t>
  </si>
  <si>
    <t>67</t>
  </si>
  <si>
    <t>VRN-R16</t>
  </si>
  <si>
    <t>Provizorní dopravní značení a souvisejícící dopravní opatření včetně zajištění projektu, projednání a odsouhlasení</t>
  </si>
  <si>
    <t>666729361</t>
  </si>
  <si>
    <t>Poznámka k položce:
Vychází z rozsahu prováděných úprav, délky a typu dotčených komunikací, rozsahu dotčení a ceny za jednotku, která zohledňuje navržené technické řešení a místní podmínky.</t>
  </si>
  <si>
    <t>68</t>
  </si>
  <si>
    <t>VRN-R14</t>
  </si>
  <si>
    <t>Zajištění podkladů pro přejímací řízení zařízení VO včetně dodání dokumentace opravené dle skutečného provedení</t>
  </si>
  <si>
    <t>313698328</t>
  </si>
  <si>
    <t>Poznámka k položce:
Vychází z rozsahu prováděných úprav VO a z požadavků správce a vlastníka zařízení VO.</t>
  </si>
  <si>
    <t>69</t>
  </si>
  <si>
    <t>VRN-R19.1</t>
  </si>
  <si>
    <t>Dopravné - úhrada nákladů zástupcům dodavatele svítidel na dopravu na místo výkonu práce (definitivní směrování svítidel) ze sídla společnosti a zpět</t>
  </si>
  <si>
    <t>-106583592</t>
  </si>
  <si>
    <t>Poznámka k položce:
Vychází z požadované dopravní vzdálenosti a sazby na 1 km trasy. Požadovaná dopravní vzdálenost 780 km (2 x 390 km), sazba za 1 km 13 Kč bez DPH.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</si>
  <si>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</si>
  <si>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</si>
  <si>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</si>
  <si>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</si>
  <si>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</si>
  <si>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</si>
  <si>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</si>
  <si>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</si>
  <si>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</si>
  <si>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</si>
  <si>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</si>
  <si>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</t>
  </si>
  <si>
    <t>Stavební objekt pozemní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</si>
  <si>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</si>
  <si>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</si>
  <si>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</si>
  <si>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</si>
  <si>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</si>
  <si>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</si>
  <si>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</si>
  <si>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</si>
  <si>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</si>
  <si>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</si>
  <si>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</si>
  <si>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</si>
  <si>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</si>
  <si>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</si>
  <si>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</si>
  <si>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</si>
  <si>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</si>
  <si>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</si>
  <si>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</si>
  <si>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</si>
  <si>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</si>
  <si>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</si>
  <si>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</si>
  <si>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</si>
  <si>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</si>
  <si>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</si>
  <si>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</si>
  <si>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</si>
  <si>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</si>
  <si>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</si>
  <si>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</si>
  <si>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</si>
  <si>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</si>
  <si>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</si>
  <si>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</si>
  <si>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</si>
  <si>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</si>
  <si>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</si>
  <si>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</si>
  <si>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</si>
  <si>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</si>
  <si>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</si>
  <si>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</si>
  <si>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</si>
  <si>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</si>
  <si>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</si>
  <si>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</si>
  <si>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</si>
  <si>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</si>
  <si>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</si>
  <si>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</si>
  <si>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</si>
  <si>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</si>
  <si>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</si>
  <si>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</si>
  <si>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</si>
  <si>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</si>
  <si>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</si>
  <si>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</si>
  <si>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</si>
  <si>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</si>
  <si>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</si>
  <si>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</si>
  <si>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</si>
  <si>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</si>
  <si>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</si>
  <si>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</si>
  <si>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</si>
  <si>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</si>
  <si>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</si>
  <si>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</si>
  <si>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</si>
  <si>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</si>
  <si>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</si>
  <si>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</si>
  <si>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</si>
  <si>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</si>
  <si>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</si>
  <si>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</si>
  <si>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</si>
  <si>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</si>
  <si>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</si>
  <si>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</si>
  <si>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</si>
  <si>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</si>
  <si>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</si>
  <si>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</si>
  <si>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</si>
  <si>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</si>
  <si>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</si>
  <si>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</si>
  <si>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</si>
  <si>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</si>
  <si>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</si>
  <si>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</si>
  <si>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</si>
  <si>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</si>
  <si>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</si>
  <si>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</si>
  <si>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</si>
  <si>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</si>
  <si>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</si>
  <si>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</si>
  <si>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</si>
  <si>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</si>
  <si>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</si>
  <si>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</si>
  <si>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</si>
  <si>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</si>
  <si>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</si>
  <si>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</si>
  <si>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</si>
  <si>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</si>
  <si>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</si>
  <si>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</si>
  <si>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</si>
  <si>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</si>
  <si>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</si>
  <si>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</si>
  <si>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</si>
  <si>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</si>
  <si>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</si>
  <si>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</si>
  <si>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</si>
  <si>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</si>
  <si>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</si>
  <si>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</si>
  <si>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</si>
  <si>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</si>
  <si>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</si>
  <si>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</si>
  <si>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</si>
  <si>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</si>
  <si>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</si>
  <si>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</si>
  <si>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</si>
  <si>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</si>
  <si>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</si>
  <si>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</si>
  <si>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</si>
  <si>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</si>
  <si>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</si>
  <si>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</si>
  <si>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</si>
  <si>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</si>
  <si>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</si>
  <si>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</si>
  <si>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</si>
  <si>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</si>
  <si>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</si>
  <si>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</si>
  <si>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</si>
  <si>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</si>
  <si>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</si>
  <si>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</si>
  <si>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</si>
  <si>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</si>
  <si>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</si>
  <si>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</si>
  <si>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</si>
  <si>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</si>
  <si>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</si>
  <si>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</si>
  <si>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</si>
  <si>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</si>
  <si>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</si>
  <si>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</si>
  <si>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</si>
  <si>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</si>
  <si>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</si>
  <si>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</si>
  <si>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</si>
  <si>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</si>
  <si>
    <t>Kruhové vestavné zemní LED svítidlo Typ 1 (LED 12,1 W, 3000 K, CRI 80, směrovatelná optika, vyzařovací úhel 46°, driver DALI, IP68 - 10 m, IK 10, nerezový rámeček) včetně montážního pouzdra a vhodného připojovacího konektoru s krytím IP68</t>
  </si>
  <si>
    <t>Kruhové vestavné zemní LED svítidlo Typ 2 (LED 12,1 W, 3000 K, CRI 80, směrovatelná optika, vyzařovací úhel 26°, driver DALI, IP68 - 10 m, IK 10, nerezový rámeček) včetně montážního pouzdra  a vhodného připojovacího konektoru s krytím IP68</t>
  </si>
  <si>
    <t>Statutární město Karviná</t>
  </si>
  <si>
    <t>CZ00297534</t>
  </si>
  <si>
    <t>Montážní pomůcka pro demontáž a montáž zemního svítidla (vyjmutí z a vložení zemního svítidla zpět do pouzdra)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</si>
</sst>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.00%"/>
    <numFmt numFmtId="165" formatCode="dd\.mm\.yyyy"/>
    <numFmt numFmtId="166" formatCode="#,##0.00000"/>
    <numFmt numFmtId="167" formatCode="#,##0.000"/>
    <numFmt numFmtId="168" formatCode="00000000"/>
  </numFmts>
  <fonts count="49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80008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sz val="7"/>
      <color rgb="FF969696"/>
      <name val="Arial CE"/>
      <family val="2"/>
    </font>
    <font>
      <i/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sz val="8"/>
      <name val="Trebuchet MS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7" fillId="0" borderId="0" applyNumberFormat="0" applyFill="0" applyBorder="0" applyAlignment="0" applyProtection="0"/>
  </cellStyleXfs>
  <cellXfs count="304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/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3" xfId="0" applyBorder="1" applyAlignment="1">
      <alignment vertical="center"/>
    </xf>
    <xf numFmtId="0" fontId="18" fillId="0" borderId="5" xfId="0" applyFont="1" applyBorder="1" applyAlignment="1">
      <alignment horizontal="left" vertical="center"/>
    </xf>
    <xf numFmtId="0" fontId="0" fillId="0" borderId="5" xfId="0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vertical="center"/>
    </xf>
    <xf numFmtId="0" fontId="0" fillId="3" borderId="0" xfId="0" applyFill="1" applyAlignment="1">
      <alignment vertical="center"/>
    </xf>
    <xf numFmtId="0" fontId="5" fillId="3" borderId="6" xfId="0" applyFont="1" applyFill="1" applyBorder="1" applyAlignment="1">
      <alignment horizontal="left" vertical="center"/>
    </xf>
    <xf numFmtId="0" fontId="0" fillId="3" borderId="7" xfId="0" applyFill="1" applyBorder="1" applyAlignment="1">
      <alignment vertical="center"/>
    </xf>
    <xf numFmtId="0" fontId="5" fillId="3" borderId="7" xfId="0" applyFont="1" applyFill="1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18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1" fillId="0" borderId="0" xfId="0" applyFont="1" applyAlignment="1">
      <alignment horizontal="left" vertical="center"/>
    </xf>
    <xf numFmtId="0" fontId="0" fillId="0" borderId="12" xfId="0" applyBorder="1" applyAlignment="1">
      <alignment vertical="center"/>
    </xf>
    <xf numFmtId="0" fontId="0" fillId="4" borderId="7" xfId="0" applyFill="1" applyBorder="1" applyAlignment="1">
      <alignment vertical="center"/>
    </xf>
    <xf numFmtId="0" fontId="22" fillId="4" borderId="13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vertical="center"/>
    </xf>
    <xf numFmtId="0" fontId="5" fillId="0" borderId="3" xfId="0" applyFont="1" applyBorder="1" applyAlignment="1">
      <alignment vertical="center"/>
    </xf>
    <xf numFmtId="0" fontId="24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4" fontId="24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4" fontId="20" fillId="0" borderId="18" xfId="0" applyNumberFormat="1" applyFont="1" applyBorder="1" applyAlignment="1">
      <alignment vertical="center"/>
    </xf>
    <xf numFmtId="4" fontId="20" fillId="0" borderId="0" xfId="0" applyNumberFormat="1" applyFont="1" applyAlignment="1">
      <alignment vertical="center"/>
    </xf>
    <xf numFmtId="166" fontId="20" fillId="0" borderId="0" xfId="0" applyNumberFormat="1" applyFont="1" applyAlignment="1">
      <alignment vertical="center"/>
    </xf>
    <xf numFmtId="4" fontId="20" fillId="0" borderId="12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6" fillId="0" borderId="0" xfId="20" applyFont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27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29" fillId="0" borderId="19" xfId="0" applyNumberFormat="1" applyFont="1" applyBorder="1" applyAlignment="1">
      <alignment vertical="center"/>
    </xf>
    <xf numFmtId="4" fontId="29" fillId="0" borderId="20" xfId="0" applyNumberFormat="1" applyFont="1" applyBorder="1" applyAlignment="1">
      <alignment vertical="center"/>
    </xf>
    <xf numFmtId="166" fontId="29" fillId="0" borderId="20" xfId="0" applyNumberFormat="1" applyFont="1" applyBorder="1" applyAlignment="1">
      <alignment vertical="center"/>
    </xf>
    <xf numFmtId="4" fontId="29" fillId="0" borderId="21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0" fillId="0" borderId="3" xfId="0" applyBorder="1" applyAlignment="1">
      <alignment vertical="center" wrapText="1"/>
    </xf>
    <xf numFmtId="0" fontId="18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13" xfId="0" applyFill="1" applyBorder="1" applyAlignment="1">
      <alignment vertical="center"/>
    </xf>
    <xf numFmtId="0" fontId="22" fillId="4" borderId="0" xfId="0" applyFont="1" applyFill="1" applyAlignment="1">
      <alignment horizontal="left" vertical="center"/>
    </xf>
    <xf numFmtId="0" fontId="22" fillId="4" borderId="0" xfId="0" applyFont="1" applyFill="1" applyAlignment="1">
      <alignment horizontal="right" vertical="center"/>
    </xf>
    <xf numFmtId="0" fontId="31" fillId="0" borderId="0" xfId="0" applyFont="1" applyAlignment="1">
      <alignment horizontal="left"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20" xfId="0" applyFont="1" applyBorder="1" applyAlignment="1">
      <alignment horizontal="left" vertical="center"/>
    </xf>
    <xf numFmtId="0" fontId="8" fillId="0" borderId="20" xfId="0" applyFont="1" applyBorder="1" applyAlignment="1">
      <alignment vertical="center"/>
    </xf>
    <xf numFmtId="4" fontId="8" fillId="0" borderId="20" xfId="0" applyNumberFormat="1" applyFont="1" applyBorder="1" applyAlignment="1">
      <alignment vertical="center"/>
    </xf>
    <xf numFmtId="0" fontId="0" fillId="0" borderId="3" xfId="0" applyBorder="1" applyAlignment="1">
      <alignment horizontal="center" vertical="center" wrapText="1"/>
    </xf>
    <xf numFmtId="0" fontId="22" fillId="4" borderId="14" xfId="0" applyFont="1" applyFill="1" applyBorder="1" applyAlignment="1">
      <alignment horizontal="center" vertical="center" wrapText="1"/>
    </xf>
    <xf numFmtId="0" fontId="22" fillId="4" borderId="15" xfId="0" applyFont="1" applyFill="1" applyBorder="1" applyAlignment="1">
      <alignment horizontal="center" vertical="center" wrapText="1"/>
    </xf>
    <xf numFmtId="0" fontId="22" fillId="4" borderId="16" xfId="0" applyFont="1" applyFill="1" applyBorder="1" applyAlignment="1">
      <alignment horizontal="center" vertical="center" wrapText="1"/>
    </xf>
    <xf numFmtId="4" fontId="24" fillId="0" borderId="0" xfId="0" applyNumberFormat="1" applyFont="1"/>
    <xf numFmtId="166" fontId="32" fillId="0" borderId="10" xfId="0" applyNumberFormat="1" applyFont="1" applyBorder="1"/>
    <xf numFmtId="166" fontId="32" fillId="0" borderId="11" xfId="0" applyNumberFormat="1" applyFont="1" applyBorder="1"/>
    <xf numFmtId="4" fontId="33" fillId="0" borderId="0" xfId="0" applyNumberFormat="1" applyFont="1" applyAlignment="1">
      <alignment vertical="center"/>
    </xf>
    <xf numFmtId="0" fontId="9" fillId="0" borderId="3" xfId="0" applyFont="1" applyBorder="1"/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9" fillId="0" borderId="0" xfId="0" applyFont="1" applyProtection="1">
      <protection locked="0"/>
    </xf>
    <xf numFmtId="4" fontId="7" fillId="0" borderId="0" xfId="0" applyNumberFormat="1" applyFont="1"/>
    <xf numFmtId="0" fontId="9" fillId="0" borderId="18" xfId="0" applyFont="1" applyBorder="1"/>
    <xf numFmtId="166" fontId="9" fillId="0" borderId="0" xfId="0" applyNumberFormat="1" applyFont="1"/>
    <xf numFmtId="166" fontId="9" fillId="0" borderId="12" xfId="0" applyNumberFormat="1" applyFont="1" applyBorder="1"/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>
      <alignment horizontal="left"/>
    </xf>
    <xf numFmtId="4" fontId="8" fillId="0" borderId="0" xfId="0" applyNumberFormat="1" applyFont="1"/>
    <xf numFmtId="0" fontId="22" fillId="0" borderId="22" xfId="0" applyFont="1" applyBorder="1" applyAlignment="1">
      <alignment horizontal="center" vertical="center"/>
    </xf>
    <xf numFmtId="49" fontId="22" fillId="0" borderId="22" xfId="0" applyNumberFormat="1" applyFont="1" applyBorder="1" applyAlignment="1">
      <alignment horizontal="left" vertical="center" wrapText="1"/>
    </xf>
    <xf numFmtId="0" fontId="22" fillId="0" borderId="22" xfId="0" applyFont="1" applyBorder="1" applyAlignment="1">
      <alignment horizontal="left" vertical="center" wrapText="1"/>
    </xf>
    <xf numFmtId="0" fontId="22" fillId="0" borderId="22" xfId="0" applyFont="1" applyBorder="1" applyAlignment="1">
      <alignment horizontal="center" vertical="center" wrapText="1"/>
    </xf>
    <xf numFmtId="167" fontId="22" fillId="0" borderId="22" xfId="0" applyNumberFormat="1" applyFont="1" applyBorder="1" applyAlignment="1">
      <alignment vertical="center"/>
    </xf>
    <xf numFmtId="4" fontId="22" fillId="2" borderId="22" xfId="0" applyNumberFormat="1" applyFont="1" applyFill="1" applyBorder="1" applyAlignment="1" applyProtection="1">
      <alignment vertical="center"/>
      <protection locked="0"/>
    </xf>
    <xf numFmtId="4" fontId="22" fillId="0" borderId="22" xfId="0" applyNumberFormat="1" applyFont="1" applyBorder="1" applyAlignment="1">
      <alignment vertical="center"/>
    </xf>
    <xf numFmtId="0" fontId="23" fillId="2" borderId="18" xfId="0" applyFont="1" applyFill="1" applyBorder="1" applyAlignment="1" applyProtection="1">
      <alignment horizontal="left" vertical="center"/>
      <protection locked="0"/>
    </xf>
    <xf numFmtId="0" fontId="23" fillId="0" borderId="0" xfId="0" applyFont="1" applyAlignment="1">
      <alignment horizontal="center" vertical="center"/>
    </xf>
    <xf numFmtId="166" fontId="23" fillId="0" borderId="0" xfId="0" applyNumberFormat="1" applyFont="1" applyAlignment="1">
      <alignment vertical="center"/>
    </xf>
    <xf numFmtId="166" fontId="23" fillId="0" borderId="12" xfId="0" applyNumberFormat="1" applyFont="1" applyBorder="1" applyAlignment="1">
      <alignment vertical="center"/>
    </xf>
    <xf numFmtId="0" fontId="22" fillId="0" borderId="0" xfId="0" applyFont="1" applyAlignment="1">
      <alignment horizontal="left" vertical="center"/>
    </xf>
    <xf numFmtId="4" fontId="0" fillId="0" borderId="0" xfId="0" applyNumberFormat="1" applyAlignment="1">
      <alignment vertical="center"/>
    </xf>
    <xf numFmtId="0" fontId="34" fillId="0" borderId="0" xfId="0" applyFont="1" applyAlignment="1">
      <alignment horizontal="left" vertical="center"/>
    </xf>
    <xf numFmtId="0" fontId="35" fillId="0" borderId="0" xfId="20" applyFont="1" applyAlignment="1" applyProtection="1">
      <alignment vertical="center" wrapText="1"/>
      <protection/>
    </xf>
    <xf numFmtId="0" fontId="0" fillId="0" borderId="0" xfId="0" applyAlignment="1" applyProtection="1">
      <alignment vertical="center"/>
      <protection locked="0"/>
    </xf>
    <xf numFmtId="0" fontId="0" fillId="0" borderId="18" xfId="0" applyBorder="1" applyAlignment="1">
      <alignment vertical="center"/>
    </xf>
    <xf numFmtId="0" fontId="36" fillId="0" borderId="0" xfId="0" applyFont="1" applyAlignment="1">
      <alignment horizontal="left" vertical="center"/>
    </xf>
    <xf numFmtId="0" fontId="37" fillId="0" borderId="0" xfId="0" applyFont="1" applyAlignment="1">
      <alignment vertical="center" wrapText="1"/>
    </xf>
    <xf numFmtId="0" fontId="10" fillId="0" borderId="3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167" fontId="10" fillId="0" borderId="0" xfId="0" applyNumberFormat="1" applyFont="1" applyAlignment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18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38" fillId="0" borderId="22" xfId="0" applyFont="1" applyBorder="1" applyAlignment="1">
      <alignment horizontal="center" vertical="center"/>
    </xf>
    <xf numFmtId="49" fontId="38" fillId="0" borderId="22" xfId="0" applyNumberFormat="1" applyFont="1" applyBorder="1" applyAlignment="1">
      <alignment horizontal="left" vertical="center" wrapText="1"/>
    </xf>
    <xf numFmtId="0" fontId="38" fillId="0" borderId="22" xfId="0" applyFont="1" applyBorder="1" applyAlignment="1">
      <alignment horizontal="left" vertical="center" wrapText="1"/>
    </xf>
    <xf numFmtId="0" fontId="38" fillId="0" borderId="22" xfId="0" applyFont="1" applyBorder="1" applyAlignment="1">
      <alignment horizontal="center" vertical="center" wrapText="1"/>
    </xf>
    <xf numFmtId="167" fontId="38" fillId="0" borderId="22" xfId="0" applyNumberFormat="1" applyFont="1" applyBorder="1" applyAlignment="1">
      <alignment vertical="center"/>
    </xf>
    <xf numFmtId="4" fontId="38" fillId="2" borderId="22" xfId="0" applyNumberFormat="1" applyFont="1" applyFill="1" applyBorder="1" applyAlignment="1" applyProtection="1">
      <alignment vertical="center"/>
      <protection locked="0"/>
    </xf>
    <xf numFmtId="4" fontId="38" fillId="0" borderId="22" xfId="0" applyNumberFormat="1" applyFont="1" applyBorder="1" applyAlignment="1">
      <alignment vertical="center"/>
    </xf>
    <xf numFmtId="0" fontId="39" fillId="0" borderId="3" xfId="0" applyFont="1" applyBorder="1" applyAlignment="1">
      <alignment vertical="center"/>
    </xf>
    <xf numFmtId="0" fontId="38" fillId="2" borderId="18" xfId="0" applyFont="1" applyFill="1" applyBorder="1" applyAlignment="1" applyProtection="1">
      <alignment horizontal="left" vertical="center"/>
      <protection locked="0"/>
    </xf>
    <xf numFmtId="0" fontId="38" fillId="0" borderId="0" xfId="0" applyFont="1" applyAlignment="1">
      <alignment horizontal="center" vertical="center"/>
    </xf>
    <xf numFmtId="0" fontId="11" fillId="0" borderId="3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167" fontId="11" fillId="0" borderId="0" xfId="0" applyNumberFormat="1" applyFont="1" applyAlignment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18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12" fillId="0" borderId="3" xfId="0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 applyProtection="1">
      <alignment vertical="center"/>
      <protection locked="0"/>
    </xf>
    <xf numFmtId="0" fontId="12" fillId="0" borderId="18" xfId="0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0" xfId="0" applyAlignment="1">
      <alignment vertical="top"/>
    </xf>
    <xf numFmtId="0" fontId="40" fillId="0" borderId="23" xfId="0" applyFont="1" applyBorder="1" applyAlignment="1">
      <alignment vertical="center" wrapText="1"/>
    </xf>
    <xf numFmtId="0" fontId="40" fillId="0" borderId="24" xfId="0" applyFont="1" applyBorder="1" applyAlignment="1">
      <alignment vertical="center" wrapText="1"/>
    </xf>
    <xf numFmtId="0" fontId="40" fillId="0" borderId="25" xfId="0" applyFont="1" applyBorder="1" applyAlignment="1">
      <alignment vertical="center" wrapText="1"/>
    </xf>
    <xf numFmtId="0" fontId="40" fillId="0" borderId="26" xfId="0" applyFont="1" applyBorder="1" applyAlignment="1">
      <alignment horizontal="center" vertical="center" wrapText="1"/>
    </xf>
    <xf numFmtId="0" fontId="40" fillId="0" borderId="27" xfId="0" applyFont="1" applyBorder="1" applyAlignment="1">
      <alignment horizontal="center" vertical="center" wrapText="1"/>
    </xf>
    <xf numFmtId="0" fontId="40" fillId="0" borderId="26" xfId="0" applyFont="1" applyBorder="1" applyAlignment="1">
      <alignment vertical="center" wrapText="1"/>
    </xf>
    <xf numFmtId="0" fontId="40" fillId="0" borderId="27" xfId="0" applyFont="1" applyBorder="1" applyAlignment="1">
      <alignment vertical="center" wrapText="1"/>
    </xf>
    <xf numFmtId="0" fontId="42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43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vertical="center" wrapText="1"/>
    </xf>
    <xf numFmtId="0" fontId="40" fillId="0" borderId="28" xfId="0" applyFont="1" applyBorder="1" applyAlignment="1">
      <alignment vertical="center" wrapText="1"/>
    </xf>
    <xf numFmtId="0" fontId="44" fillId="0" borderId="29" xfId="0" applyFont="1" applyBorder="1" applyAlignment="1">
      <alignment vertical="center" wrapText="1"/>
    </xf>
    <xf numFmtId="0" fontId="40" fillId="0" borderId="30" xfId="0" applyFont="1" applyBorder="1" applyAlignment="1">
      <alignment vertical="center" wrapText="1"/>
    </xf>
    <xf numFmtId="0" fontId="40" fillId="0" borderId="0" xfId="0" applyFont="1" applyBorder="1" applyAlignment="1">
      <alignment vertical="top"/>
    </xf>
    <xf numFmtId="0" fontId="40" fillId="0" borderId="0" xfId="0" applyFont="1" applyAlignment="1">
      <alignment vertical="top"/>
    </xf>
    <xf numFmtId="0" fontId="40" fillId="0" borderId="23" xfId="0" applyFont="1" applyBorder="1" applyAlignment="1">
      <alignment horizontal="left" vertical="center"/>
    </xf>
    <xf numFmtId="0" fontId="40" fillId="0" borderId="24" xfId="0" applyFont="1" applyBorder="1" applyAlignment="1">
      <alignment horizontal="left" vertical="center"/>
    </xf>
    <xf numFmtId="0" fontId="40" fillId="0" borderId="25" xfId="0" applyFont="1" applyBorder="1" applyAlignment="1">
      <alignment horizontal="left" vertical="center"/>
    </xf>
    <xf numFmtId="0" fontId="40" fillId="0" borderId="26" xfId="0" applyFont="1" applyBorder="1" applyAlignment="1">
      <alignment horizontal="left" vertical="center"/>
    </xf>
    <xf numFmtId="0" fontId="40" fillId="0" borderId="27" xfId="0" applyFont="1" applyBorder="1" applyAlignment="1">
      <alignment horizontal="left" vertical="center"/>
    </xf>
    <xf numFmtId="0" fontId="42" fillId="0" borderId="0" xfId="0" applyFont="1" applyBorder="1" applyAlignment="1">
      <alignment horizontal="left" vertical="center"/>
    </xf>
    <xf numFmtId="0" fontId="45" fillId="0" borderId="0" xfId="0" applyFont="1" applyAlignment="1">
      <alignment horizontal="left" vertical="center"/>
    </xf>
    <xf numFmtId="0" fontId="42" fillId="0" borderId="29" xfId="0" applyFont="1" applyBorder="1" applyAlignment="1">
      <alignment horizontal="left" vertical="center"/>
    </xf>
    <xf numFmtId="0" fontId="42" fillId="0" borderId="29" xfId="0" applyFont="1" applyBorder="1" applyAlignment="1">
      <alignment horizontal="center" vertical="center"/>
    </xf>
    <xf numFmtId="0" fontId="45" fillId="0" borderId="29" xfId="0" applyFont="1" applyBorder="1" applyAlignment="1">
      <alignment horizontal="left" vertical="center"/>
    </xf>
    <xf numFmtId="0" fontId="46" fillId="0" borderId="0" xfId="0" applyFont="1" applyBorder="1" applyAlignment="1">
      <alignment horizontal="left" vertical="center"/>
    </xf>
    <xf numFmtId="0" fontId="43" fillId="0" borderId="0" xfId="0" applyFont="1" applyAlignment="1">
      <alignment horizontal="left" vertical="center"/>
    </xf>
    <xf numFmtId="0" fontId="33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3" fillId="0" borderId="26" xfId="0" applyFont="1" applyBorder="1" applyAlignment="1">
      <alignment horizontal="left" vertical="center"/>
    </xf>
    <xf numFmtId="0" fontId="40" fillId="0" borderId="28" xfId="0" applyFont="1" applyBorder="1" applyAlignment="1">
      <alignment horizontal="left" vertical="center"/>
    </xf>
    <xf numFmtId="0" fontId="44" fillId="0" borderId="29" xfId="0" applyFont="1" applyBorder="1" applyAlignment="1">
      <alignment horizontal="left" vertical="center"/>
    </xf>
    <xf numFmtId="0" fontId="40" fillId="0" borderId="30" xfId="0" applyFont="1" applyBorder="1" applyAlignment="1">
      <alignment horizontal="left" vertical="center"/>
    </xf>
    <xf numFmtId="0" fontId="40" fillId="0" borderId="0" xfId="0" applyFont="1" applyBorder="1" applyAlignment="1">
      <alignment horizontal="left" vertical="center"/>
    </xf>
    <xf numFmtId="0" fontId="44" fillId="0" borderId="0" xfId="0" applyFont="1" applyBorder="1" applyAlignment="1">
      <alignment horizontal="left" vertical="center"/>
    </xf>
    <xf numFmtId="0" fontId="45" fillId="0" borderId="0" xfId="0" applyFont="1" applyBorder="1" applyAlignment="1">
      <alignment horizontal="left" vertical="center"/>
    </xf>
    <xf numFmtId="0" fontId="43" fillId="0" borderId="29" xfId="0" applyFont="1" applyBorder="1" applyAlignment="1">
      <alignment horizontal="left" vertical="center"/>
    </xf>
    <xf numFmtId="0" fontId="40" fillId="0" borderId="0" xfId="0" applyFont="1" applyBorder="1" applyAlignment="1">
      <alignment horizontal="left" vertical="center" wrapText="1"/>
    </xf>
    <xf numFmtId="0" fontId="43" fillId="0" borderId="0" xfId="0" applyFont="1" applyBorder="1" applyAlignment="1">
      <alignment horizontal="left" vertical="center" wrapText="1"/>
    </xf>
    <xf numFmtId="0" fontId="43" fillId="0" borderId="0" xfId="0" applyFont="1" applyBorder="1" applyAlignment="1">
      <alignment horizontal="center" vertical="center" wrapText="1"/>
    </xf>
    <xf numFmtId="0" fontId="40" fillId="0" borderId="23" xfId="0" applyFont="1" applyBorder="1" applyAlignment="1">
      <alignment horizontal="left" vertical="center" wrapText="1"/>
    </xf>
    <xf numFmtId="0" fontId="40" fillId="0" borderId="24" xfId="0" applyFont="1" applyBorder="1" applyAlignment="1">
      <alignment horizontal="left" vertical="center" wrapText="1"/>
    </xf>
    <xf numFmtId="0" fontId="40" fillId="0" borderId="25" xfId="0" applyFont="1" applyBorder="1" applyAlignment="1">
      <alignment horizontal="left" vertical="center" wrapText="1"/>
    </xf>
    <xf numFmtId="0" fontId="40" fillId="0" borderId="26" xfId="0" applyFont="1" applyBorder="1" applyAlignment="1">
      <alignment horizontal="left" vertical="center" wrapText="1"/>
    </xf>
    <xf numFmtId="0" fontId="40" fillId="0" borderId="27" xfId="0" applyFont="1" applyBorder="1" applyAlignment="1">
      <alignment horizontal="left" vertical="center" wrapText="1"/>
    </xf>
    <xf numFmtId="0" fontId="45" fillId="0" borderId="26" xfId="0" applyFont="1" applyBorder="1" applyAlignment="1">
      <alignment horizontal="left" vertical="center" wrapText="1"/>
    </xf>
    <xf numFmtId="0" fontId="45" fillId="0" borderId="27" xfId="0" applyFont="1" applyBorder="1" applyAlignment="1">
      <alignment horizontal="left" vertical="center" wrapText="1"/>
    </xf>
    <xf numFmtId="0" fontId="43" fillId="0" borderId="26" xfId="0" applyFont="1" applyBorder="1" applyAlignment="1">
      <alignment horizontal="left" vertical="center" wrapText="1"/>
    </xf>
    <xf numFmtId="0" fontId="43" fillId="0" borderId="0" xfId="0" applyFont="1" applyBorder="1" applyAlignment="1">
      <alignment horizontal="left" vertical="center"/>
    </xf>
    <xf numFmtId="0" fontId="43" fillId="0" borderId="27" xfId="0" applyFont="1" applyBorder="1" applyAlignment="1">
      <alignment horizontal="left" vertical="center" wrapText="1"/>
    </xf>
    <xf numFmtId="0" fontId="43" fillId="0" borderId="27" xfId="0" applyFont="1" applyBorder="1" applyAlignment="1">
      <alignment horizontal="left" vertical="center"/>
    </xf>
    <xf numFmtId="0" fontId="43" fillId="0" borderId="28" xfId="0" applyFont="1" applyBorder="1" applyAlignment="1">
      <alignment horizontal="left" vertical="center" wrapText="1"/>
    </xf>
    <xf numFmtId="0" fontId="43" fillId="0" borderId="29" xfId="0" applyFont="1" applyBorder="1" applyAlignment="1">
      <alignment horizontal="left" vertical="center" wrapText="1"/>
    </xf>
    <xf numFmtId="0" fontId="43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43" fillId="0" borderId="28" xfId="0" applyFont="1" applyBorder="1" applyAlignment="1">
      <alignment horizontal="left" vertical="center"/>
    </xf>
    <xf numFmtId="0" fontId="43" fillId="0" borderId="30" xfId="0" applyFont="1" applyBorder="1" applyAlignment="1">
      <alignment horizontal="left" vertical="center"/>
    </xf>
    <xf numFmtId="0" fontId="43" fillId="0" borderId="0" xfId="0" applyFont="1" applyBorder="1" applyAlignment="1">
      <alignment horizontal="center" vertical="center"/>
    </xf>
    <xf numFmtId="0" fontId="45" fillId="0" borderId="0" xfId="0" applyFont="1" applyAlignment="1">
      <alignment vertical="center"/>
    </xf>
    <xf numFmtId="0" fontId="42" fillId="0" borderId="0" xfId="0" applyFont="1" applyBorder="1" applyAlignment="1">
      <alignment vertical="center"/>
    </xf>
    <xf numFmtId="0" fontId="45" fillId="0" borderId="29" xfId="0" applyFont="1" applyBorder="1" applyAlignment="1">
      <alignment vertical="center"/>
    </xf>
    <xf numFmtId="0" fontId="42" fillId="0" borderId="29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0" fillId="0" borderId="29" xfId="0" applyBorder="1" applyAlignment="1">
      <alignment vertical="top"/>
    </xf>
    <xf numFmtId="0" fontId="42" fillId="0" borderId="29" xfId="0" applyFont="1" applyBorder="1" applyAlignment="1">
      <alignment horizontal="left"/>
    </xf>
    <xf numFmtId="0" fontId="45" fillId="0" borderId="29" xfId="0" applyFont="1" applyBorder="1"/>
    <xf numFmtId="0" fontId="40" fillId="0" borderId="26" xfId="0" applyFont="1" applyBorder="1" applyAlignment="1">
      <alignment vertical="top"/>
    </xf>
    <xf numFmtId="0" fontId="40" fillId="0" borderId="27" xfId="0" applyFont="1" applyBorder="1" applyAlignment="1">
      <alignment vertical="top"/>
    </xf>
    <xf numFmtId="0" fontId="40" fillId="0" borderId="28" xfId="0" applyFont="1" applyBorder="1" applyAlignment="1">
      <alignment vertical="top"/>
    </xf>
    <xf numFmtId="0" fontId="40" fillId="0" borderId="29" xfId="0" applyFont="1" applyBorder="1" applyAlignment="1">
      <alignment vertical="top"/>
    </xf>
    <xf numFmtId="0" fontId="40" fillId="0" borderId="30" xfId="0" applyFont="1" applyBorder="1" applyAlignment="1">
      <alignment vertical="top"/>
    </xf>
    <xf numFmtId="49" fontId="3" fillId="0" borderId="0" xfId="0" applyNumberFormat="1" applyFont="1" applyAlignment="1">
      <alignment horizontal="left" vertical="center"/>
    </xf>
    <xf numFmtId="49" fontId="3" fillId="2" borderId="0" xfId="0" applyNumberFormat="1" applyFont="1" applyFill="1" applyAlignment="1">
      <alignment horizontal="left" vertical="center"/>
    </xf>
    <xf numFmtId="168" fontId="3" fillId="0" borderId="0" xfId="0" applyNumberFormat="1" applyFont="1" applyAlignment="1">
      <alignment horizontal="left" vertical="center"/>
    </xf>
    <xf numFmtId="4" fontId="24" fillId="0" borderId="0" xfId="0" applyNumberFormat="1" applyFont="1" applyAlignment="1">
      <alignment horizontal="right" vertical="center"/>
    </xf>
    <xf numFmtId="4" fontId="24" fillId="0" borderId="0" xfId="0" applyNumberFormat="1" applyFont="1" applyAlignment="1">
      <alignment vertical="center"/>
    </xf>
    <xf numFmtId="0" fontId="27" fillId="0" borderId="0" xfId="0" applyFont="1" applyAlignment="1">
      <alignment horizontal="left" vertical="center" wrapText="1"/>
    </xf>
    <xf numFmtId="4" fontId="28" fillId="0" borderId="0" xfId="0" applyNumberFormat="1" applyFont="1" applyAlignment="1">
      <alignment vertical="center"/>
    </xf>
    <xf numFmtId="0" fontId="28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20" fillId="0" borderId="17" xfId="0" applyFont="1" applyBorder="1" applyAlignment="1">
      <alignment horizontal="center" vertical="center"/>
    </xf>
    <xf numFmtId="0" fontId="20" fillId="0" borderId="10" xfId="0" applyFont="1" applyBorder="1" applyAlignment="1">
      <alignment horizontal="left" vertical="center"/>
    </xf>
    <xf numFmtId="0" fontId="21" fillId="0" borderId="18" xfId="0" applyFont="1" applyBorder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22" fillId="4" borderId="6" xfId="0" applyFont="1" applyFill="1" applyBorder="1" applyAlignment="1">
      <alignment horizontal="center" vertical="center"/>
    </xf>
    <xf numFmtId="0" fontId="22" fillId="4" borderId="7" xfId="0" applyFont="1" applyFill="1" applyBorder="1" applyAlignment="1">
      <alignment horizontal="left" vertical="center"/>
    </xf>
    <xf numFmtId="0" fontId="22" fillId="4" borderId="7" xfId="0" applyFont="1" applyFill="1" applyBorder="1" applyAlignment="1">
      <alignment horizontal="center" vertical="center"/>
    </xf>
    <xf numFmtId="0" fontId="22" fillId="4" borderId="7" xfId="0" applyFont="1" applyFill="1" applyBorder="1" applyAlignment="1">
      <alignment horizontal="right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164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/>
    </xf>
    <xf numFmtId="4" fontId="19" fillId="0" borderId="0" xfId="0" applyNumberFormat="1" applyFont="1" applyAlignment="1">
      <alignment vertical="center"/>
    </xf>
    <xf numFmtId="0" fontId="5" fillId="3" borderId="7" xfId="0" applyFont="1" applyFill="1" applyBorder="1" applyAlignment="1">
      <alignment horizontal="left" vertical="center"/>
    </xf>
    <xf numFmtId="0" fontId="0" fillId="3" borderId="7" xfId="0" applyFill="1" applyBorder="1" applyAlignment="1">
      <alignment vertical="center"/>
    </xf>
    <xf numFmtId="4" fontId="5" fillId="3" borderId="7" xfId="0" applyNumberFormat="1" applyFont="1" applyFill="1" applyBorder="1" applyAlignment="1">
      <alignment vertical="center"/>
    </xf>
    <xf numFmtId="0" fontId="0" fillId="3" borderId="13" xfId="0" applyFill="1" applyBorder="1" applyAlignment="1">
      <alignment vertical="center"/>
    </xf>
    <xf numFmtId="0" fontId="0" fillId="0" borderId="0" xfId="0"/>
    <xf numFmtId="0" fontId="3" fillId="0" borderId="0" xfId="0" applyFont="1" applyAlignment="1">
      <alignment horizontal="left" vertical="center"/>
    </xf>
    <xf numFmtId="0" fontId="17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4" fontId="18" fillId="0" borderId="5" xfId="0" applyNumberFormat="1" applyFont="1" applyBorder="1" applyAlignment="1">
      <alignment vertical="center"/>
    </xf>
    <xf numFmtId="0" fontId="0" fillId="0" borderId="5" xfId="0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49" fontId="3" fillId="0" borderId="0" xfId="0" applyNumberFormat="1" applyFont="1" applyAlignment="1">
      <alignment horizontal="left" vertical="center"/>
    </xf>
    <xf numFmtId="0" fontId="0" fillId="0" borderId="0" xfId="0" applyFont="1" applyBorder="1" applyAlignment="1">
      <alignment horizontal="left" vertical="center" wrapText="1"/>
    </xf>
    <xf numFmtId="0" fontId="41" fillId="0" borderId="0" xfId="0" applyFont="1" applyBorder="1" applyAlignment="1">
      <alignment horizontal="center" vertical="center" wrapText="1"/>
    </xf>
    <xf numFmtId="0" fontId="42" fillId="0" borderId="29" xfId="0" applyFont="1" applyBorder="1" applyAlignment="1">
      <alignment horizontal="left" wrapText="1"/>
    </xf>
    <xf numFmtId="0" fontId="41" fillId="0" borderId="0" xfId="0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center"/>
    </xf>
    <xf numFmtId="0" fontId="42" fillId="0" borderId="29" xfId="0" applyFont="1" applyBorder="1" applyAlignment="1">
      <alignment horizontal="left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E51FB2-279D-4D06-84B5-5780D3707E78}">
  <sheetPr>
    <pageSetUpPr fitToPage="1"/>
  </sheetPr>
  <dimension ref="A1:DE57"/>
  <sheetViews>
    <sheetView showGridLines="0" zoomScale="85" zoomScaleNormal="85" workbookViewId="0" topLeftCell="A6">
      <selection activeCell="K6" sqref="K6:AO6"/>
    </sheetView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33" width="2.7109375" style="0" customWidth="1"/>
    <col min="34" max="34" width="3.28125" style="0" customWidth="1"/>
    <col min="35" max="35" width="31.7109375" style="0" customWidth="1"/>
    <col min="36" max="37" width="2.421875" style="0" customWidth="1"/>
    <col min="38" max="38" width="8.28125" style="0" customWidth="1"/>
    <col min="39" max="39" width="3.28125" style="0" customWidth="1"/>
    <col min="40" max="40" width="13.28125" style="0" customWidth="1"/>
    <col min="41" max="41" width="7.421875" style="0" customWidth="1"/>
    <col min="42" max="42" width="4.140625" style="0" customWidth="1"/>
    <col min="43" max="43" width="15.7109375" style="0" customWidth="1"/>
    <col min="44" max="44" width="13.7109375" style="0" customWidth="1"/>
    <col min="45" max="47" width="25.8515625" style="0" hidden="1" customWidth="1"/>
    <col min="48" max="49" width="21.7109375" style="0" hidden="1" customWidth="1"/>
    <col min="50" max="51" width="25.00390625" style="0" hidden="1" customWidth="1"/>
    <col min="52" max="52" width="21.7109375" style="0" hidden="1" customWidth="1"/>
    <col min="53" max="53" width="19.140625" style="0" hidden="1" customWidth="1"/>
    <col min="54" max="54" width="25.00390625" style="0" hidden="1" customWidth="1"/>
    <col min="55" max="55" width="21.7109375" style="0" hidden="1" customWidth="1"/>
    <col min="56" max="56" width="19.140625" style="0" hidden="1" customWidth="1"/>
    <col min="57" max="57" width="66.421875" style="0" customWidth="1"/>
    <col min="69" max="92" width="9.140625" style="0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pans="44:72" ht="12">
      <c r="AR2" s="282"/>
      <c r="AS2" s="282"/>
      <c r="AT2" s="282"/>
      <c r="AU2" s="282"/>
      <c r="AV2" s="282"/>
      <c r="AW2" s="282"/>
      <c r="AX2" s="282"/>
      <c r="AY2" s="282"/>
      <c r="AZ2" s="282"/>
      <c r="BA2" s="282"/>
      <c r="BB2" s="282"/>
      <c r="BC2" s="282"/>
      <c r="BD2" s="282"/>
      <c r="BE2" s="282"/>
      <c r="BS2" s="17" t="s">
        <v>6</v>
      </c>
      <c r="BT2" s="17" t="s">
        <v>7</v>
      </c>
    </row>
    <row r="3" spans="2:72" ht="12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2:71" ht="17.7">
      <c r="B4" s="20"/>
      <c r="D4" s="21" t="s">
        <v>9</v>
      </c>
      <c r="AR4" s="20"/>
      <c r="AS4" s="22" t="s">
        <v>10</v>
      </c>
      <c r="BE4" s="23" t="s">
        <v>11</v>
      </c>
      <c r="BS4" s="17" t="s">
        <v>12</v>
      </c>
    </row>
    <row r="5" spans="2:71" ht="12.3">
      <c r="B5" s="20"/>
      <c r="D5" s="24" t="s">
        <v>13</v>
      </c>
      <c r="K5" s="283" t="s">
        <v>14</v>
      </c>
      <c r="L5" s="282"/>
      <c r="M5" s="282"/>
      <c r="N5" s="282"/>
      <c r="O5" s="282"/>
      <c r="P5" s="282"/>
      <c r="Q5" s="282"/>
      <c r="R5" s="282"/>
      <c r="S5" s="282"/>
      <c r="T5" s="282"/>
      <c r="U5" s="282"/>
      <c r="V5" s="282"/>
      <c r="W5" s="282"/>
      <c r="X5" s="282"/>
      <c r="Y5" s="282"/>
      <c r="Z5" s="282"/>
      <c r="AA5" s="282"/>
      <c r="AB5" s="282"/>
      <c r="AC5" s="282"/>
      <c r="AD5" s="282"/>
      <c r="AE5" s="282"/>
      <c r="AF5" s="282"/>
      <c r="AG5" s="282"/>
      <c r="AH5" s="282"/>
      <c r="AI5" s="282"/>
      <c r="AJ5" s="282"/>
      <c r="AK5" s="282"/>
      <c r="AL5" s="282"/>
      <c r="AM5" s="282"/>
      <c r="AN5" s="282"/>
      <c r="AO5" s="282"/>
      <c r="AR5" s="20"/>
      <c r="BE5" s="284" t="s">
        <v>15</v>
      </c>
      <c r="BS5" s="17" t="s">
        <v>6</v>
      </c>
    </row>
    <row r="6" spans="2:71" ht="14.1">
      <c r="B6" s="20"/>
      <c r="D6" s="26" t="s">
        <v>16</v>
      </c>
      <c r="K6" s="287" t="s">
        <v>17</v>
      </c>
      <c r="L6" s="282"/>
      <c r="M6" s="282"/>
      <c r="N6" s="282"/>
      <c r="O6" s="282"/>
      <c r="P6" s="282"/>
      <c r="Q6" s="282"/>
      <c r="R6" s="282"/>
      <c r="S6" s="282"/>
      <c r="T6" s="282"/>
      <c r="U6" s="282"/>
      <c r="V6" s="282"/>
      <c r="W6" s="282"/>
      <c r="X6" s="282"/>
      <c r="Y6" s="282"/>
      <c r="Z6" s="282"/>
      <c r="AA6" s="282"/>
      <c r="AB6" s="282"/>
      <c r="AC6" s="282"/>
      <c r="AD6" s="282"/>
      <c r="AE6" s="282"/>
      <c r="AF6" s="282"/>
      <c r="AG6" s="282"/>
      <c r="AH6" s="282"/>
      <c r="AI6" s="282"/>
      <c r="AJ6" s="282"/>
      <c r="AK6" s="282"/>
      <c r="AL6" s="282"/>
      <c r="AM6" s="282"/>
      <c r="AN6" s="282"/>
      <c r="AO6" s="282"/>
      <c r="AR6" s="20"/>
      <c r="BE6" s="285"/>
      <c r="BS6" s="17" t="s">
        <v>6</v>
      </c>
    </row>
    <row r="7" spans="2:71" ht="12.3">
      <c r="B7" s="20"/>
      <c r="D7" s="27" t="s">
        <v>18</v>
      </c>
      <c r="K7" s="25" t="s">
        <v>19</v>
      </c>
      <c r="AK7" s="27" t="s">
        <v>20</v>
      </c>
      <c r="AN7" s="25" t="s">
        <v>21</v>
      </c>
      <c r="AR7" s="20"/>
      <c r="BE7" s="285"/>
      <c r="BS7" s="17" t="s">
        <v>6</v>
      </c>
    </row>
    <row r="8" spans="2:71" ht="12.3">
      <c r="B8" s="20"/>
      <c r="D8" s="27" t="s">
        <v>22</v>
      </c>
      <c r="K8" s="25" t="s">
        <v>23</v>
      </c>
      <c r="AK8" s="27" t="s">
        <v>24</v>
      </c>
      <c r="AN8" s="25" t="s">
        <v>25</v>
      </c>
      <c r="AR8" s="20"/>
      <c r="BE8" s="285"/>
      <c r="BS8" s="17" t="s">
        <v>6</v>
      </c>
    </row>
    <row r="9" spans="2:71" ht="12.3">
      <c r="B9" s="20"/>
      <c r="D9" s="24" t="s">
        <v>26</v>
      </c>
      <c r="K9" s="28" t="s">
        <v>27</v>
      </c>
      <c r="AK9" s="24" t="s">
        <v>28</v>
      </c>
      <c r="AN9" s="28" t="s">
        <v>29</v>
      </c>
      <c r="AR9" s="20"/>
      <c r="BE9" s="285"/>
      <c r="BS9" s="17" t="s">
        <v>6</v>
      </c>
    </row>
    <row r="10" spans="2:71" ht="12.3">
      <c r="B10" s="20"/>
      <c r="D10" s="27" t="s">
        <v>30</v>
      </c>
      <c r="AK10" s="27" t="s">
        <v>31</v>
      </c>
      <c r="AN10" s="256">
        <v>297534</v>
      </c>
      <c r="AR10" s="20"/>
      <c r="BE10" s="285"/>
      <c r="BS10" s="17" t="s">
        <v>6</v>
      </c>
    </row>
    <row r="11" spans="2:71" ht="12.3">
      <c r="B11" s="20"/>
      <c r="E11" s="25" t="s">
        <v>764</v>
      </c>
      <c r="AK11" s="27" t="s">
        <v>33</v>
      </c>
      <c r="AN11" s="25" t="s">
        <v>765</v>
      </c>
      <c r="AR11" s="20"/>
      <c r="BE11" s="285"/>
      <c r="BS11" s="17" t="s">
        <v>6</v>
      </c>
    </row>
    <row r="12" spans="2:71" ht="12">
      <c r="B12" s="20"/>
      <c r="AR12" s="20"/>
      <c r="BE12" s="285"/>
      <c r="BS12" s="17" t="s">
        <v>6</v>
      </c>
    </row>
    <row r="13" spans="2:71" ht="12.3">
      <c r="B13" s="20"/>
      <c r="D13" s="27" t="s">
        <v>34</v>
      </c>
      <c r="AK13" s="27" t="s">
        <v>31</v>
      </c>
      <c r="AN13" s="29" t="s">
        <v>35</v>
      </c>
      <c r="AR13" s="20"/>
      <c r="BE13" s="285"/>
      <c r="BS13" s="17" t="s">
        <v>6</v>
      </c>
    </row>
    <row r="14" spans="2:71" ht="12.3">
      <c r="B14" s="20"/>
      <c r="E14" s="29" t="s">
        <v>35</v>
      </c>
      <c r="F14" s="255"/>
      <c r="G14" s="255"/>
      <c r="H14" s="255"/>
      <c r="I14" s="255"/>
      <c r="J14" s="255"/>
      <c r="K14" s="255"/>
      <c r="L14" s="255"/>
      <c r="M14" s="255"/>
      <c r="N14" s="255"/>
      <c r="O14" s="255"/>
      <c r="P14" s="255"/>
      <c r="Q14" s="255"/>
      <c r="R14" s="255"/>
      <c r="S14" s="255"/>
      <c r="T14" s="255"/>
      <c r="U14" s="255"/>
      <c r="V14" s="255"/>
      <c r="W14" s="255"/>
      <c r="X14" s="255"/>
      <c r="Y14" s="255"/>
      <c r="Z14" s="255"/>
      <c r="AA14" s="255"/>
      <c r="AB14" s="255"/>
      <c r="AC14" s="255"/>
      <c r="AD14" s="255"/>
      <c r="AE14" s="255"/>
      <c r="AF14" s="255"/>
      <c r="AG14" s="255"/>
      <c r="AH14" s="255"/>
      <c r="AI14" s="255"/>
      <c r="AJ14" s="255"/>
      <c r="AK14" s="27" t="s">
        <v>33</v>
      </c>
      <c r="AN14" s="29" t="s">
        <v>35</v>
      </c>
      <c r="AR14" s="20"/>
      <c r="BE14" s="285"/>
      <c r="BS14" s="17" t="s">
        <v>6</v>
      </c>
    </row>
    <row r="15" spans="2:71" ht="12">
      <c r="B15" s="20"/>
      <c r="AR15" s="20"/>
      <c r="BE15" s="285"/>
      <c r="BS15" s="17" t="s">
        <v>4</v>
      </c>
    </row>
    <row r="16" spans="2:71" ht="12.3">
      <c r="B16" s="20"/>
      <c r="D16" s="27" t="s">
        <v>36</v>
      </c>
      <c r="AK16" s="27" t="s">
        <v>31</v>
      </c>
      <c r="AN16" s="25" t="s">
        <v>37</v>
      </c>
      <c r="AR16" s="20"/>
      <c r="BE16" s="285"/>
      <c r="BS16" s="17" t="s">
        <v>4</v>
      </c>
    </row>
    <row r="17" spans="2:71" ht="12.3">
      <c r="B17" s="20"/>
      <c r="E17" s="25" t="s">
        <v>38</v>
      </c>
      <c r="AK17" s="27" t="s">
        <v>33</v>
      </c>
      <c r="AN17" s="25" t="s">
        <v>39</v>
      </c>
      <c r="AR17" s="20"/>
      <c r="BE17" s="285"/>
      <c r="BS17" s="17" t="s">
        <v>40</v>
      </c>
    </row>
    <row r="18" spans="2:71" ht="12">
      <c r="B18" s="20"/>
      <c r="AR18" s="20"/>
      <c r="BE18" s="285"/>
      <c r="BS18" s="17" t="s">
        <v>6</v>
      </c>
    </row>
    <row r="19" spans="2:71" ht="12.3">
      <c r="B19" s="20"/>
      <c r="D19" s="27" t="s">
        <v>41</v>
      </c>
      <c r="AK19" s="27" t="s">
        <v>31</v>
      </c>
      <c r="AN19" s="25" t="s">
        <v>37</v>
      </c>
      <c r="AR19" s="20"/>
      <c r="BE19" s="285"/>
      <c r="BS19" s="17" t="s">
        <v>6</v>
      </c>
    </row>
    <row r="20" spans="2:71" ht="12.3">
      <c r="B20" s="20"/>
      <c r="E20" s="25" t="s">
        <v>38</v>
      </c>
      <c r="AK20" s="27" t="s">
        <v>33</v>
      </c>
      <c r="AN20" s="25" t="s">
        <v>39</v>
      </c>
      <c r="AR20" s="20"/>
      <c r="BE20" s="285"/>
      <c r="BS20" s="17" t="s">
        <v>4</v>
      </c>
    </row>
    <row r="21" spans="2:57" ht="12">
      <c r="B21" s="20"/>
      <c r="AR21" s="20"/>
      <c r="BE21" s="285"/>
    </row>
    <row r="22" spans="2:57" ht="12.3">
      <c r="B22" s="20"/>
      <c r="D22" s="27" t="s">
        <v>42</v>
      </c>
      <c r="AR22" s="20"/>
      <c r="BE22" s="285"/>
    </row>
    <row r="23" spans="2:57" ht="12.3">
      <c r="B23" s="20"/>
      <c r="E23" s="288" t="s">
        <v>43</v>
      </c>
      <c r="F23" s="288"/>
      <c r="G23" s="288"/>
      <c r="H23" s="288"/>
      <c r="I23" s="288"/>
      <c r="J23" s="288"/>
      <c r="K23" s="288"/>
      <c r="L23" s="288"/>
      <c r="M23" s="288"/>
      <c r="N23" s="288"/>
      <c r="O23" s="288"/>
      <c r="P23" s="288"/>
      <c r="Q23" s="288"/>
      <c r="R23" s="288"/>
      <c r="S23" s="288"/>
      <c r="T23" s="288"/>
      <c r="U23" s="288"/>
      <c r="V23" s="288"/>
      <c r="W23" s="288"/>
      <c r="X23" s="288"/>
      <c r="Y23" s="288"/>
      <c r="Z23" s="288"/>
      <c r="AA23" s="288"/>
      <c r="AB23" s="288"/>
      <c r="AC23" s="288"/>
      <c r="AD23" s="288"/>
      <c r="AE23" s="288"/>
      <c r="AF23" s="288"/>
      <c r="AG23" s="288"/>
      <c r="AH23" s="288"/>
      <c r="AI23" s="288"/>
      <c r="AJ23" s="288"/>
      <c r="AK23" s="288"/>
      <c r="AL23" s="288"/>
      <c r="AM23" s="288"/>
      <c r="AN23" s="288"/>
      <c r="AR23" s="20"/>
      <c r="BE23" s="285"/>
    </row>
    <row r="24" spans="2:57" ht="12">
      <c r="B24" s="20"/>
      <c r="AR24" s="20"/>
      <c r="BE24" s="285"/>
    </row>
    <row r="25" spans="2:57" ht="12">
      <c r="B25" s="20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R25" s="20"/>
      <c r="BE25" s="285"/>
    </row>
    <row r="26" spans="1:109" ht="12.3">
      <c r="A26" s="1"/>
      <c r="B26" s="32"/>
      <c r="C26" s="1"/>
      <c r="D26" s="33" t="s">
        <v>44</v>
      </c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289">
        <f>ROUND(AG54,2)</f>
        <v>0</v>
      </c>
      <c r="AL26" s="290"/>
      <c r="AM26" s="290"/>
      <c r="AN26" s="290"/>
      <c r="AO26" s="290"/>
      <c r="AP26" s="1"/>
      <c r="AQ26" s="1"/>
      <c r="AR26" s="32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285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</row>
    <row r="27" spans="1:109" ht="12">
      <c r="A27" s="1"/>
      <c r="B27" s="32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32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285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</row>
    <row r="28" spans="1:109" ht="12.3">
      <c r="A28" s="1"/>
      <c r="B28" s="32"/>
      <c r="C28" s="1"/>
      <c r="D28" s="1"/>
      <c r="E28" s="1"/>
      <c r="F28" s="1"/>
      <c r="G28" s="1"/>
      <c r="H28" s="1"/>
      <c r="I28" s="1"/>
      <c r="J28" s="1"/>
      <c r="K28" s="1"/>
      <c r="L28" s="291" t="s">
        <v>45</v>
      </c>
      <c r="M28" s="291"/>
      <c r="N28" s="291"/>
      <c r="O28" s="291"/>
      <c r="P28" s="291"/>
      <c r="Q28" s="1"/>
      <c r="R28" s="1"/>
      <c r="S28" s="1"/>
      <c r="T28" s="1"/>
      <c r="U28" s="1"/>
      <c r="V28" s="1"/>
      <c r="W28" s="291" t="s">
        <v>46</v>
      </c>
      <c r="X28" s="291"/>
      <c r="Y28" s="291"/>
      <c r="Z28" s="291"/>
      <c r="AA28" s="291"/>
      <c r="AB28" s="291"/>
      <c r="AC28" s="291"/>
      <c r="AD28" s="291"/>
      <c r="AE28" s="291"/>
      <c r="AF28" s="1"/>
      <c r="AG28" s="1"/>
      <c r="AH28" s="1"/>
      <c r="AI28" s="1"/>
      <c r="AJ28" s="1"/>
      <c r="AK28" s="291" t="s">
        <v>47</v>
      </c>
      <c r="AL28" s="291"/>
      <c r="AM28" s="291"/>
      <c r="AN28" s="291"/>
      <c r="AO28" s="291"/>
      <c r="AP28" s="1"/>
      <c r="AQ28" s="1"/>
      <c r="AR28" s="32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285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</row>
    <row r="29" spans="1:109" ht="12.3">
      <c r="A29" s="2"/>
      <c r="B29" s="36"/>
      <c r="C29" s="2"/>
      <c r="D29" s="27" t="s">
        <v>48</v>
      </c>
      <c r="E29" s="2"/>
      <c r="F29" s="27" t="s">
        <v>49</v>
      </c>
      <c r="G29" s="2"/>
      <c r="H29" s="2"/>
      <c r="I29" s="2"/>
      <c r="J29" s="2"/>
      <c r="K29" s="2"/>
      <c r="L29" s="275">
        <v>0.21</v>
      </c>
      <c r="M29" s="276"/>
      <c r="N29" s="276"/>
      <c r="O29" s="276"/>
      <c r="P29" s="276"/>
      <c r="Q29" s="2"/>
      <c r="R29" s="2"/>
      <c r="S29" s="2"/>
      <c r="T29" s="2"/>
      <c r="U29" s="2"/>
      <c r="V29" s="2"/>
      <c r="W29" s="277">
        <f>ROUND(AZ54,2)</f>
        <v>0</v>
      </c>
      <c r="X29" s="276"/>
      <c r="Y29" s="276"/>
      <c r="Z29" s="276"/>
      <c r="AA29" s="276"/>
      <c r="AB29" s="276"/>
      <c r="AC29" s="276"/>
      <c r="AD29" s="276"/>
      <c r="AE29" s="276"/>
      <c r="AF29" s="2"/>
      <c r="AG29" s="2"/>
      <c r="AH29" s="2"/>
      <c r="AI29" s="2"/>
      <c r="AJ29" s="2"/>
      <c r="AK29" s="277">
        <f>ROUND(AV54,2)</f>
        <v>0</v>
      </c>
      <c r="AL29" s="276"/>
      <c r="AM29" s="276"/>
      <c r="AN29" s="276"/>
      <c r="AO29" s="276"/>
      <c r="AP29" s="2"/>
      <c r="AQ29" s="2"/>
      <c r="AR29" s="36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86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</row>
    <row r="30" spans="1:109" ht="12.3">
      <c r="A30" s="2"/>
      <c r="B30" s="36"/>
      <c r="C30" s="2"/>
      <c r="D30" s="2"/>
      <c r="E30" s="2"/>
      <c r="F30" s="27" t="s">
        <v>50</v>
      </c>
      <c r="G30" s="2"/>
      <c r="H30" s="2"/>
      <c r="I30" s="2"/>
      <c r="J30" s="2"/>
      <c r="K30" s="2"/>
      <c r="L30" s="275">
        <v>0.15</v>
      </c>
      <c r="M30" s="276"/>
      <c r="N30" s="276"/>
      <c r="O30" s="276"/>
      <c r="P30" s="276"/>
      <c r="Q30" s="2"/>
      <c r="R30" s="2"/>
      <c r="S30" s="2"/>
      <c r="T30" s="2"/>
      <c r="U30" s="2"/>
      <c r="V30" s="2"/>
      <c r="W30" s="277">
        <f>ROUND(BA54,2)</f>
        <v>0</v>
      </c>
      <c r="X30" s="276"/>
      <c r="Y30" s="276"/>
      <c r="Z30" s="276"/>
      <c r="AA30" s="276"/>
      <c r="AB30" s="276"/>
      <c r="AC30" s="276"/>
      <c r="AD30" s="276"/>
      <c r="AE30" s="276"/>
      <c r="AF30" s="2"/>
      <c r="AG30" s="2"/>
      <c r="AH30" s="2"/>
      <c r="AI30" s="2"/>
      <c r="AJ30" s="2"/>
      <c r="AK30" s="277">
        <f>ROUND(AW54,2)</f>
        <v>0</v>
      </c>
      <c r="AL30" s="276"/>
      <c r="AM30" s="276"/>
      <c r="AN30" s="276"/>
      <c r="AO30" s="276"/>
      <c r="AP30" s="2"/>
      <c r="AQ30" s="2"/>
      <c r="AR30" s="36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86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</row>
    <row r="31" spans="1:109" ht="12.3">
      <c r="A31" s="2"/>
      <c r="B31" s="36"/>
      <c r="C31" s="2"/>
      <c r="D31" s="2"/>
      <c r="E31" s="2"/>
      <c r="F31" s="27" t="s">
        <v>51</v>
      </c>
      <c r="G31" s="2"/>
      <c r="H31" s="2"/>
      <c r="I31" s="2"/>
      <c r="J31" s="2"/>
      <c r="K31" s="2"/>
      <c r="L31" s="275">
        <v>0.21</v>
      </c>
      <c r="M31" s="276"/>
      <c r="N31" s="276"/>
      <c r="O31" s="276"/>
      <c r="P31" s="276"/>
      <c r="Q31" s="2"/>
      <c r="R31" s="2"/>
      <c r="S31" s="2"/>
      <c r="T31" s="2"/>
      <c r="U31" s="2"/>
      <c r="V31" s="2"/>
      <c r="W31" s="277">
        <f>ROUND(BB54,2)</f>
        <v>0</v>
      </c>
      <c r="X31" s="276"/>
      <c r="Y31" s="276"/>
      <c r="Z31" s="276"/>
      <c r="AA31" s="276"/>
      <c r="AB31" s="276"/>
      <c r="AC31" s="276"/>
      <c r="AD31" s="276"/>
      <c r="AE31" s="276"/>
      <c r="AF31" s="2"/>
      <c r="AG31" s="2"/>
      <c r="AH31" s="2"/>
      <c r="AI31" s="2"/>
      <c r="AJ31" s="2"/>
      <c r="AK31" s="277">
        <v>0</v>
      </c>
      <c r="AL31" s="276"/>
      <c r="AM31" s="276"/>
      <c r="AN31" s="276"/>
      <c r="AO31" s="276"/>
      <c r="AP31" s="2"/>
      <c r="AQ31" s="2"/>
      <c r="AR31" s="36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86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</row>
    <row r="32" spans="1:109" ht="12.3">
      <c r="A32" s="2"/>
      <c r="B32" s="36"/>
      <c r="C32" s="2"/>
      <c r="D32" s="2"/>
      <c r="E32" s="2"/>
      <c r="F32" s="27" t="s">
        <v>52</v>
      </c>
      <c r="G32" s="2"/>
      <c r="H32" s="2"/>
      <c r="I32" s="2"/>
      <c r="J32" s="2"/>
      <c r="K32" s="2"/>
      <c r="L32" s="275">
        <v>0.15</v>
      </c>
      <c r="M32" s="276"/>
      <c r="N32" s="276"/>
      <c r="O32" s="276"/>
      <c r="P32" s="276"/>
      <c r="Q32" s="2"/>
      <c r="R32" s="2"/>
      <c r="S32" s="2"/>
      <c r="T32" s="2"/>
      <c r="U32" s="2"/>
      <c r="V32" s="2"/>
      <c r="W32" s="277">
        <f>ROUND(BC54,2)</f>
        <v>0</v>
      </c>
      <c r="X32" s="276"/>
      <c r="Y32" s="276"/>
      <c r="Z32" s="276"/>
      <c r="AA32" s="276"/>
      <c r="AB32" s="276"/>
      <c r="AC32" s="276"/>
      <c r="AD32" s="276"/>
      <c r="AE32" s="276"/>
      <c r="AF32" s="2"/>
      <c r="AG32" s="2"/>
      <c r="AH32" s="2"/>
      <c r="AI32" s="2"/>
      <c r="AJ32" s="2"/>
      <c r="AK32" s="277">
        <v>0</v>
      </c>
      <c r="AL32" s="276"/>
      <c r="AM32" s="276"/>
      <c r="AN32" s="276"/>
      <c r="AO32" s="276"/>
      <c r="AP32" s="2"/>
      <c r="AQ32" s="2"/>
      <c r="AR32" s="36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86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</row>
    <row r="33" spans="1:109" ht="12.3">
      <c r="A33" s="2"/>
      <c r="B33" s="36"/>
      <c r="C33" s="2"/>
      <c r="D33" s="2"/>
      <c r="E33" s="2"/>
      <c r="F33" s="27" t="s">
        <v>53</v>
      </c>
      <c r="G33" s="2"/>
      <c r="H33" s="2"/>
      <c r="I33" s="2"/>
      <c r="J33" s="2"/>
      <c r="K33" s="2"/>
      <c r="L33" s="275">
        <v>0</v>
      </c>
      <c r="M33" s="276"/>
      <c r="N33" s="276"/>
      <c r="O33" s="276"/>
      <c r="P33" s="276"/>
      <c r="Q33" s="2"/>
      <c r="R33" s="2"/>
      <c r="S33" s="2"/>
      <c r="T33" s="2"/>
      <c r="U33" s="2"/>
      <c r="V33" s="2"/>
      <c r="W33" s="277">
        <f>ROUND(BD54,2)</f>
        <v>0</v>
      </c>
      <c r="X33" s="276"/>
      <c r="Y33" s="276"/>
      <c r="Z33" s="276"/>
      <c r="AA33" s="276"/>
      <c r="AB33" s="276"/>
      <c r="AC33" s="276"/>
      <c r="AD33" s="276"/>
      <c r="AE33" s="276"/>
      <c r="AF33" s="2"/>
      <c r="AG33" s="2"/>
      <c r="AH33" s="2"/>
      <c r="AI33" s="2"/>
      <c r="AJ33" s="2"/>
      <c r="AK33" s="277">
        <v>0</v>
      </c>
      <c r="AL33" s="276"/>
      <c r="AM33" s="276"/>
      <c r="AN33" s="276"/>
      <c r="AO33" s="276"/>
      <c r="AP33" s="2"/>
      <c r="AQ33" s="2"/>
      <c r="AR33" s="36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</row>
    <row r="34" spans="1:109" ht="12">
      <c r="A34" s="1"/>
      <c r="B34" s="32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32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</row>
    <row r="35" spans="1:109" ht="15">
      <c r="A35" s="1"/>
      <c r="B35" s="32"/>
      <c r="C35" s="37"/>
      <c r="D35" s="38" t="s">
        <v>54</v>
      </c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40" t="s">
        <v>55</v>
      </c>
      <c r="U35" s="39"/>
      <c r="V35" s="39"/>
      <c r="W35" s="39"/>
      <c r="X35" s="278" t="s">
        <v>56</v>
      </c>
      <c r="Y35" s="279"/>
      <c r="Z35" s="279"/>
      <c r="AA35" s="279"/>
      <c r="AB35" s="279"/>
      <c r="AC35" s="39"/>
      <c r="AD35" s="39"/>
      <c r="AE35" s="39"/>
      <c r="AF35" s="39"/>
      <c r="AG35" s="39"/>
      <c r="AH35" s="39"/>
      <c r="AI35" s="39"/>
      <c r="AJ35" s="39"/>
      <c r="AK35" s="280">
        <f>SUM(AK26:AK33)</f>
        <v>0</v>
      </c>
      <c r="AL35" s="279"/>
      <c r="AM35" s="279"/>
      <c r="AN35" s="279"/>
      <c r="AO35" s="281"/>
      <c r="AP35" s="37"/>
      <c r="AQ35" s="37"/>
      <c r="AR35" s="32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</row>
    <row r="36" spans="1:109" ht="12">
      <c r="A36" s="1"/>
      <c r="B36" s="32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32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</row>
    <row r="37" spans="1:109" ht="12">
      <c r="A37" s="1"/>
      <c r="B37" s="41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32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</row>
    <row r="41" spans="1:109" ht="12">
      <c r="A41" s="1"/>
      <c r="B41" s="43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4"/>
      <c r="AB41" s="44"/>
      <c r="AC41" s="44"/>
      <c r="AD41" s="44"/>
      <c r="AE41" s="44"/>
      <c r="AF41" s="44"/>
      <c r="AG41" s="44"/>
      <c r="AH41" s="44"/>
      <c r="AI41" s="44"/>
      <c r="AJ41" s="44"/>
      <c r="AK41" s="44"/>
      <c r="AL41" s="44"/>
      <c r="AM41" s="44"/>
      <c r="AN41" s="44"/>
      <c r="AO41" s="44"/>
      <c r="AP41" s="44"/>
      <c r="AQ41" s="44"/>
      <c r="AR41" s="32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</row>
    <row r="42" spans="1:109" ht="17.7">
      <c r="A42" s="1"/>
      <c r="B42" s="32"/>
      <c r="C42" s="21" t="s">
        <v>57</v>
      </c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32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</row>
    <row r="43" spans="1:109" ht="12">
      <c r="A43" s="1"/>
      <c r="B43" s="32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32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</row>
    <row r="44" spans="1:109" ht="12.3">
      <c r="A44" s="3"/>
      <c r="B44" s="45"/>
      <c r="C44" s="27" t="s">
        <v>13</v>
      </c>
      <c r="D44" s="3"/>
      <c r="E44" s="3"/>
      <c r="F44" s="3"/>
      <c r="G44" s="3"/>
      <c r="H44" s="3"/>
      <c r="I44" s="3"/>
      <c r="J44" s="3"/>
      <c r="K44" s="3"/>
      <c r="L44" s="3" t="str">
        <f>K5</f>
        <v>VO-1153</v>
      </c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45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</row>
    <row r="45" spans="1:109" ht="14.1">
      <c r="A45" s="4"/>
      <c r="B45" s="46"/>
      <c r="C45" s="47" t="s">
        <v>16</v>
      </c>
      <c r="D45" s="4"/>
      <c r="E45" s="4"/>
      <c r="F45" s="4"/>
      <c r="G45" s="4"/>
      <c r="H45" s="4"/>
      <c r="I45" s="4"/>
      <c r="J45" s="4"/>
      <c r="K45" s="4"/>
      <c r="L45" s="273" t="str">
        <f>K6</f>
        <v>Oprava a údržba veřejného osvětlení pro výměnu zemních svítidel v historickém centru Karviné</v>
      </c>
      <c r="M45" s="274"/>
      <c r="N45" s="274"/>
      <c r="O45" s="274"/>
      <c r="P45" s="274"/>
      <c r="Q45" s="274"/>
      <c r="R45" s="274"/>
      <c r="S45" s="274"/>
      <c r="T45" s="274"/>
      <c r="U45" s="274"/>
      <c r="V45" s="274"/>
      <c r="W45" s="274"/>
      <c r="X45" s="274"/>
      <c r="Y45" s="274"/>
      <c r="Z45" s="274"/>
      <c r="AA45" s="274"/>
      <c r="AB45" s="274"/>
      <c r="AC45" s="274"/>
      <c r="AD45" s="274"/>
      <c r="AE45" s="274"/>
      <c r="AF45" s="274"/>
      <c r="AG45" s="274"/>
      <c r="AH45" s="274"/>
      <c r="AI45" s="274"/>
      <c r="AJ45" s="274"/>
      <c r="AK45" s="274"/>
      <c r="AL45" s="274"/>
      <c r="AM45" s="274"/>
      <c r="AN45" s="274"/>
      <c r="AO45" s="274"/>
      <c r="AP45" s="4"/>
      <c r="AQ45" s="4"/>
      <c r="AR45" s="46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</row>
    <row r="46" spans="1:109" ht="12">
      <c r="A46" s="1"/>
      <c r="B46" s="32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32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</row>
    <row r="47" spans="1:109" ht="12.3">
      <c r="A47" s="1"/>
      <c r="B47" s="32"/>
      <c r="C47" s="27" t="s">
        <v>22</v>
      </c>
      <c r="D47" s="1"/>
      <c r="E47" s="1"/>
      <c r="F47" s="1"/>
      <c r="G47" s="1"/>
      <c r="H47" s="1"/>
      <c r="I47" s="1"/>
      <c r="J47" s="1"/>
      <c r="K47" s="1"/>
      <c r="L47" s="48" t="str">
        <f>IF(K8="","",K8)</f>
        <v>Karviná</v>
      </c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27" t="s">
        <v>24</v>
      </c>
      <c r="AJ47" s="1"/>
      <c r="AK47" s="1"/>
      <c r="AL47" s="1"/>
      <c r="AM47" s="262" t="str">
        <f>IF(AN8="","",AN8)</f>
        <v>15. 6. 2022</v>
      </c>
      <c r="AN47" s="262"/>
      <c r="AO47" s="1"/>
      <c r="AP47" s="1"/>
      <c r="AQ47" s="1"/>
      <c r="AR47" s="32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</row>
    <row r="48" spans="1:109" ht="12">
      <c r="A48" s="1"/>
      <c r="B48" s="32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32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</row>
    <row r="49" spans="1:109" ht="12.3">
      <c r="A49" s="1"/>
      <c r="B49" s="32"/>
      <c r="C49" s="27" t="s">
        <v>30</v>
      </c>
      <c r="D49" s="1"/>
      <c r="E49" s="1"/>
      <c r="F49" s="1"/>
      <c r="G49" s="1"/>
      <c r="H49" s="1"/>
      <c r="I49" s="1"/>
      <c r="J49" s="1"/>
      <c r="K49" s="1"/>
      <c r="L49" s="3" t="str">
        <f>IF(E11="","",E11)</f>
        <v>Statutární město Karviná</v>
      </c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27" t="s">
        <v>36</v>
      </c>
      <c r="AJ49" s="1"/>
      <c r="AK49" s="1"/>
      <c r="AL49" s="1"/>
      <c r="AM49" s="263" t="str">
        <f>IF(E17="","",E17)</f>
        <v>PTD Muchová, s.r.o.</v>
      </c>
      <c r="AN49" s="264"/>
      <c r="AO49" s="264"/>
      <c r="AP49" s="264"/>
      <c r="AQ49" s="1"/>
      <c r="AR49" s="32"/>
      <c r="AS49" s="265" t="s">
        <v>58</v>
      </c>
      <c r="AT49" s="266"/>
      <c r="AU49" s="50"/>
      <c r="AV49" s="50"/>
      <c r="AW49" s="50"/>
      <c r="AX49" s="50"/>
      <c r="AY49" s="50"/>
      <c r="AZ49" s="50"/>
      <c r="BA49" s="50"/>
      <c r="BB49" s="50"/>
      <c r="BC49" s="50"/>
      <c r="BD49" s="5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</row>
    <row r="50" spans="1:109" ht="12.3">
      <c r="A50" s="1"/>
      <c r="B50" s="32"/>
      <c r="C50" s="27" t="s">
        <v>34</v>
      </c>
      <c r="D50" s="1"/>
      <c r="E50" s="1"/>
      <c r="F50" s="1"/>
      <c r="G50" s="1"/>
      <c r="H50" s="1"/>
      <c r="I50" s="1"/>
      <c r="J50" s="1"/>
      <c r="K50" s="1"/>
      <c r="L50" s="3" t="str">
        <f>IF(E14="Vyplň údaj","",E14)</f>
        <v/>
      </c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27" t="s">
        <v>41</v>
      </c>
      <c r="AJ50" s="1"/>
      <c r="AK50" s="1"/>
      <c r="AL50" s="1"/>
      <c r="AM50" s="263" t="str">
        <f>IF(E20="","",E20)</f>
        <v>PTD Muchová, s.r.o.</v>
      </c>
      <c r="AN50" s="264"/>
      <c r="AO50" s="264"/>
      <c r="AP50" s="264"/>
      <c r="AQ50" s="1"/>
      <c r="AR50" s="32"/>
      <c r="AS50" s="267"/>
      <c r="AT50" s="268"/>
      <c r="AU50" s="1"/>
      <c r="AV50" s="1"/>
      <c r="AW50" s="1"/>
      <c r="AX50" s="1"/>
      <c r="AY50" s="1"/>
      <c r="AZ50" s="1"/>
      <c r="BA50" s="1"/>
      <c r="BB50" s="1"/>
      <c r="BC50" s="1"/>
      <c r="BD50" s="53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</row>
    <row r="51" spans="1:109" ht="12">
      <c r="A51" s="1"/>
      <c r="B51" s="32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32"/>
      <c r="AS51" s="267"/>
      <c r="AT51" s="268"/>
      <c r="AU51" s="1"/>
      <c r="AV51" s="1"/>
      <c r="AW51" s="1"/>
      <c r="AX51" s="1"/>
      <c r="AY51" s="1"/>
      <c r="AZ51" s="1"/>
      <c r="BA51" s="1"/>
      <c r="BB51" s="1"/>
      <c r="BC51" s="1"/>
      <c r="BD51" s="53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</row>
    <row r="52" spans="1:109" ht="22.8">
      <c r="A52" s="1"/>
      <c r="B52" s="32"/>
      <c r="C52" s="269" t="s">
        <v>59</v>
      </c>
      <c r="D52" s="270"/>
      <c r="E52" s="270"/>
      <c r="F52" s="270"/>
      <c r="G52" s="270"/>
      <c r="H52" s="54"/>
      <c r="I52" s="271" t="s">
        <v>60</v>
      </c>
      <c r="J52" s="270"/>
      <c r="K52" s="270"/>
      <c r="L52" s="270"/>
      <c r="M52" s="270"/>
      <c r="N52" s="270"/>
      <c r="O52" s="270"/>
      <c r="P52" s="270"/>
      <c r="Q52" s="270"/>
      <c r="R52" s="270"/>
      <c r="S52" s="270"/>
      <c r="T52" s="270"/>
      <c r="U52" s="270"/>
      <c r="V52" s="270"/>
      <c r="W52" s="270"/>
      <c r="X52" s="270"/>
      <c r="Y52" s="270"/>
      <c r="Z52" s="270"/>
      <c r="AA52" s="270"/>
      <c r="AB52" s="270"/>
      <c r="AC52" s="270"/>
      <c r="AD52" s="270"/>
      <c r="AE52" s="270"/>
      <c r="AF52" s="270"/>
      <c r="AG52" s="272" t="s">
        <v>61</v>
      </c>
      <c r="AH52" s="270"/>
      <c r="AI52" s="270"/>
      <c r="AJ52" s="270"/>
      <c r="AK52" s="270"/>
      <c r="AL52" s="270"/>
      <c r="AM52" s="270"/>
      <c r="AN52" s="271" t="s">
        <v>62</v>
      </c>
      <c r="AO52" s="270"/>
      <c r="AP52" s="270"/>
      <c r="AQ52" s="55" t="s">
        <v>63</v>
      </c>
      <c r="AR52" s="32"/>
      <c r="AS52" s="56" t="s">
        <v>64</v>
      </c>
      <c r="AT52" s="57" t="s">
        <v>65</v>
      </c>
      <c r="AU52" s="57" t="s">
        <v>66</v>
      </c>
      <c r="AV52" s="57" t="s">
        <v>67</v>
      </c>
      <c r="AW52" s="57" t="s">
        <v>68</v>
      </c>
      <c r="AX52" s="57" t="s">
        <v>69</v>
      </c>
      <c r="AY52" s="57" t="s">
        <v>70</v>
      </c>
      <c r="AZ52" s="57" t="s">
        <v>71</v>
      </c>
      <c r="BA52" s="57" t="s">
        <v>72</v>
      </c>
      <c r="BB52" s="57" t="s">
        <v>73</v>
      </c>
      <c r="BC52" s="57" t="s">
        <v>74</v>
      </c>
      <c r="BD52" s="58" t="s">
        <v>75</v>
      </c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</row>
    <row r="53" spans="1:109" ht="12">
      <c r="A53" s="1"/>
      <c r="B53" s="32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32"/>
      <c r="AS53" s="59"/>
      <c r="AT53" s="50"/>
      <c r="AU53" s="50"/>
      <c r="AV53" s="50"/>
      <c r="AW53" s="50"/>
      <c r="AX53" s="50"/>
      <c r="AY53" s="50"/>
      <c r="AZ53" s="50"/>
      <c r="BA53" s="50"/>
      <c r="BB53" s="50"/>
      <c r="BC53" s="50"/>
      <c r="BD53" s="5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</row>
    <row r="54" spans="1:109" ht="15">
      <c r="A54" s="5"/>
      <c r="B54" s="60"/>
      <c r="C54" s="61" t="s">
        <v>76</v>
      </c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2"/>
      <c r="W54" s="62"/>
      <c r="X54" s="62"/>
      <c r="Y54" s="62"/>
      <c r="Z54" s="62"/>
      <c r="AA54" s="62"/>
      <c r="AB54" s="62"/>
      <c r="AC54" s="62"/>
      <c r="AD54" s="62"/>
      <c r="AE54" s="62"/>
      <c r="AF54" s="62"/>
      <c r="AG54" s="257">
        <f>ROUND(AG55,2)</f>
        <v>0</v>
      </c>
      <c r="AH54" s="257"/>
      <c r="AI54" s="257"/>
      <c r="AJ54" s="257"/>
      <c r="AK54" s="257"/>
      <c r="AL54" s="257"/>
      <c r="AM54" s="257"/>
      <c r="AN54" s="258">
        <f>SUM(AG54,AT54)</f>
        <v>0</v>
      </c>
      <c r="AO54" s="258"/>
      <c r="AP54" s="258"/>
      <c r="AQ54" s="64" t="s">
        <v>77</v>
      </c>
      <c r="AR54" s="60"/>
      <c r="AS54" s="65">
        <f>ROUND(AS55,2)</f>
        <v>0</v>
      </c>
      <c r="AT54" s="66">
        <f>ROUND(SUM(AV54:AW54),2)</f>
        <v>0</v>
      </c>
      <c r="AU54" s="67">
        <f>ROUND(AU55,5)</f>
        <v>0</v>
      </c>
      <c r="AV54" s="66">
        <f>ROUND(AZ54*L29,2)</f>
        <v>0</v>
      </c>
      <c r="AW54" s="66">
        <f>ROUND(BA54*L30,2)</f>
        <v>0</v>
      </c>
      <c r="AX54" s="66">
        <f>ROUND(BB54*L29,2)</f>
        <v>0</v>
      </c>
      <c r="AY54" s="66">
        <f>ROUND(BC54*L30,2)</f>
        <v>0</v>
      </c>
      <c r="AZ54" s="66">
        <f>ROUND(AZ55,2)</f>
        <v>0</v>
      </c>
      <c r="BA54" s="66">
        <f>ROUND(BA55,2)</f>
        <v>0</v>
      </c>
      <c r="BB54" s="66">
        <f>ROUND(BB55,2)</f>
        <v>0</v>
      </c>
      <c r="BC54" s="66">
        <f>ROUND(BC55,2)</f>
        <v>0</v>
      </c>
      <c r="BD54" s="68">
        <f>ROUND(BD55,2)</f>
        <v>0</v>
      </c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69" t="s">
        <v>78</v>
      </c>
      <c r="BT54" s="69" t="s">
        <v>79</v>
      </c>
      <c r="BU54" s="70" t="s">
        <v>80</v>
      </c>
      <c r="BV54" s="69" t="s">
        <v>81</v>
      </c>
      <c r="BW54" s="69" t="s">
        <v>5</v>
      </c>
      <c r="BX54" s="69" t="s">
        <v>82</v>
      </c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69" t="s">
        <v>19</v>
      </c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</row>
    <row r="55" spans="1:109" ht="22.2">
      <c r="A55" s="71" t="s">
        <v>83</v>
      </c>
      <c r="B55" s="72"/>
      <c r="C55" s="73"/>
      <c r="D55" s="259" t="s">
        <v>84</v>
      </c>
      <c r="E55" s="259"/>
      <c r="F55" s="259"/>
      <c r="G55" s="259"/>
      <c r="H55" s="259"/>
      <c r="I55" s="74"/>
      <c r="J55" s="259" t="s">
        <v>17</v>
      </c>
      <c r="K55" s="259"/>
      <c r="L55" s="259"/>
      <c r="M55" s="259"/>
      <c r="N55" s="259"/>
      <c r="O55" s="259"/>
      <c r="P55" s="259"/>
      <c r="Q55" s="259"/>
      <c r="R55" s="259"/>
      <c r="S55" s="259"/>
      <c r="T55" s="259"/>
      <c r="U55" s="259"/>
      <c r="V55" s="259"/>
      <c r="W55" s="259"/>
      <c r="X55" s="259"/>
      <c r="Y55" s="259"/>
      <c r="Z55" s="259"/>
      <c r="AA55" s="259"/>
      <c r="AB55" s="259"/>
      <c r="AC55" s="259"/>
      <c r="AD55" s="259"/>
      <c r="AE55" s="259"/>
      <c r="AF55" s="259"/>
      <c r="AG55" s="260">
        <f>'VO - Oprava a údržba'!J30</f>
        <v>0</v>
      </c>
      <c r="AH55" s="261"/>
      <c r="AI55" s="261"/>
      <c r="AJ55" s="261"/>
      <c r="AK55" s="261"/>
      <c r="AL55" s="261"/>
      <c r="AM55" s="261"/>
      <c r="AN55" s="260">
        <f>SUM(AG55,AT55)</f>
        <v>0</v>
      </c>
      <c r="AO55" s="261"/>
      <c r="AP55" s="261"/>
      <c r="AQ55" s="75" t="s">
        <v>85</v>
      </c>
      <c r="AR55" s="72"/>
      <c r="AS55" s="76">
        <v>0</v>
      </c>
      <c r="AT55" s="77">
        <f>ROUND(SUM(AV55:AW55),2)</f>
        <v>0</v>
      </c>
      <c r="AU55" s="78">
        <f>'VO - Oprava a údržba'!P89</f>
        <v>0</v>
      </c>
      <c r="AV55" s="77">
        <f>'VO - Oprava a údržba'!J33</f>
        <v>0</v>
      </c>
      <c r="AW55" s="77">
        <f>'VO - Oprava a údržba'!J34</f>
        <v>0</v>
      </c>
      <c r="AX55" s="77">
        <f>'VO - Oprava a údržba'!J35</f>
        <v>0</v>
      </c>
      <c r="AY55" s="77">
        <f>'VO - Oprava a údržba'!J36</f>
        <v>0</v>
      </c>
      <c r="AZ55" s="77">
        <f>'VO - Oprava a údržba'!F33</f>
        <v>0</v>
      </c>
      <c r="BA55" s="77">
        <f>'VO - Oprava a údržba'!F34</f>
        <v>0</v>
      </c>
      <c r="BB55" s="77">
        <f>'VO - Oprava a údržba'!F35</f>
        <v>0</v>
      </c>
      <c r="BC55" s="77">
        <f>'VO - Oprava a údržba'!F36</f>
        <v>0</v>
      </c>
      <c r="BD55" s="79">
        <f>'VO - Oprava a údržba'!F37</f>
        <v>0</v>
      </c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80" t="s">
        <v>86</v>
      </c>
      <c r="BU55" s="6"/>
      <c r="BV55" s="80" t="s">
        <v>81</v>
      </c>
      <c r="BW55" s="80" t="s">
        <v>87</v>
      </c>
      <c r="BX55" s="80" t="s">
        <v>5</v>
      </c>
      <c r="BY55" s="6"/>
      <c r="BZ55" s="6"/>
      <c r="CA55" s="6"/>
      <c r="CB55" s="6"/>
      <c r="CC55" s="6"/>
      <c r="CD55" s="6"/>
      <c r="CE55" s="6"/>
      <c r="CF55" s="6"/>
      <c r="CG55" s="6"/>
      <c r="CH55" s="6"/>
      <c r="CI55" s="6"/>
      <c r="CJ55" s="6"/>
      <c r="CK55" s="6"/>
      <c r="CL55" s="80" t="s">
        <v>19</v>
      </c>
      <c r="CM55" s="80" t="s">
        <v>88</v>
      </c>
      <c r="CN55" s="6"/>
      <c r="CO55" s="6"/>
      <c r="CP55" s="6"/>
      <c r="CQ55" s="6"/>
      <c r="CR55" s="6"/>
      <c r="CS55" s="6"/>
      <c r="CT55" s="6"/>
      <c r="CU55" s="6"/>
      <c r="CV55" s="6"/>
      <c r="CW55" s="6"/>
      <c r="CX55" s="6"/>
      <c r="CY55" s="6"/>
      <c r="CZ55" s="6"/>
      <c r="DA55" s="6"/>
      <c r="DB55" s="6"/>
      <c r="DC55" s="6"/>
      <c r="DD55" s="6"/>
      <c r="DE55" s="6"/>
    </row>
    <row r="56" spans="1:109" ht="12">
      <c r="A56" s="1"/>
      <c r="B56" s="32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32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</row>
    <row r="57" spans="1:109" ht="12">
      <c r="A57" s="1"/>
      <c r="B57" s="41"/>
      <c r="C57" s="42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32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</row>
  </sheetData>
  <sheetProtection algorithmName="SHA-512" hashValue="wkOxpmhgcZ9XeV1kiggGI4rrFAujA5FQ+91b31Myc1+CjIcf9DwT7e3QpSa9lepCa6YoVmq/mnUohZ7qciEfAQ==" saltValue="VWT04c9F1iDJc41OHJuDdw==" spinCount="100000" sheet="1" objects="1" scenarios="1"/>
  <mergeCells count="41">
    <mergeCell ref="AR2:BE2"/>
    <mergeCell ref="K5:AO5"/>
    <mergeCell ref="BE5:BE32"/>
    <mergeCell ref="K6:AO6"/>
    <mergeCell ref="E23:AN23"/>
    <mergeCell ref="AK26:AO26"/>
    <mergeCell ref="L28:P28"/>
    <mergeCell ref="W28:AE28"/>
    <mergeCell ref="AK28:AO28"/>
    <mergeCell ref="L29:P29"/>
    <mergeCell ref="W29:AE29"/>
    <mergeCell ref="AK29:AO29"/>
    <mergeCell ref="L30:P30"/>
    <mergeCell ref="W30:AE30"/>
    <mergeCell ref="AK30:AO30"/>
    <mergeCell ref="L45:AO45"/>
    <mergeCell ref="L31:P31"/>
    <mergeCell ref="W31:AE31"/>
    <mergeCell ref="AK31:AO31"/>
    <mergeCell ref="L32:P32"/>
    <mergeCell ref="W32:AE32"/>
    <mergeCell ref="AK32:AO32"/>
    <mergeCell ref="L33:P33"/>
    <mergeCell ref="W33:AE33"/>
    <mergeCell ref="AK33:AO33"/>
    <mergeCell ref="X35:AB35"/>
    <mergeCell ref="AK35:AO35"/>
    <mergeCell ref="AM47:AN47"/>
    <mergeCell ref="AM49:AP49"/>
    <mergeCell ref="AS49:AT51"/>
    <mergeCell ref="AM50:AP50"/>
    <mergeCell ref="C52:G52"/>
    <mergeCell ref="I52:AF52"/>
    <mergeCell ref="AG52:AM52"/>
    <mergeCell ref="AN52:AP52"/>
    <mergeCell ref="AG54:AM54"/>
    <mergeCell ref="AN54:AP54"/>
    <mergeCell ref="D55:H55"/>
    <mergeCell ref="J55:AF55"/>
    <mergeCell ref="AG55:AM55"/>
    <mergeCell ref="AN55:AP55"/>
  </mergeCells>
  <printOptions/>
  <pageMargins left="0.7" right="0.7" top="0.787401575" bottom="0.787401575" header="0.3" footer="0.3"/>
  <pageSetup fitToHeight="0" fitToWidth="1" horizontalDpi="600" verticalDpi="600" orientation="portrait" paperSize="9" scale="4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93974E-45AA-42E6-A136-B4B9715E6D4F}">
  <sheetPr>
    <pageSetUpPr fitToPage="1"/>
  </sheetPr>
  <dimension ref="A2:BN337"/>
  <sheetViews>
    <sheetView showGridLines="0" tabSelected="1" zoomScale="85" zoomScaleNormal="85" workbookViewId="0" topLeftCell="A174">
      <selection activeCell="F175" sqref="F175"/>
    </sheetView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7.421875" style="0" customWidth="1"/>
    <col min="8" max="8" width="14.00390625" style="0" customWidth="1"/>
    <col min="9" max="9" width="15.8515625" style="0" customWidth="1"/>
    <col min="10" max="11" width="22.28125" style="0" customWidth="1"/>
    <col min="12" max="12" width="9.28125" style="0" customWidth="1"/>
    <col min="13" max="20" width="9.140625" style="0" hidden="1" customWidth="1"/>
    <col min="44" max="71" width="9.140625" style="0" hidden="1" customWidth="1"/>
  </cols>
  <sheetData>
    <row r="2" ht="12">
      <c r="AT2" s="17" t="s">
        <v>87</v>
      </c>
    </row>
    <row r="3" spans="2:46" ht="12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88</v>
      </c>
    </row>
    <row r="4" spans="2:46" ht="17.7">
      <c r="B4" s="20"/>
      <c r="D4" s="21" t="s">
        <v>89</v>
      </c>
      <c r="L4" s="20"/>
      <c r="M4" s="81" t="s">
        <v>10</v>
      </c>
      <c r="AT4" s="17" t="s">
        <v>4</v>
      </c>
    </row>
    <row r="5" spans="2:12" ht="12">
      <c r="B5" s="20"/>
      <c r="L5" s="20"/>
    </row>
    <row r="6" spans="2:12" ht="12.3">
      <c r="B6" s="20"/>
      <c r="D6" s="27" t="s">
        <v>16</v>
      </c>
      <c r="L6" s="20"/>
    </row>
    <row r="7" spans="2:12" ht="12.3">
      <c r="B7" s="20"/>
      <c r="E7" s="292" t="s">
        <v>17</v>
      </c>
      <c r="F7" s="293"/>
      <c r="G7" s="293"/>
      <c r="H7" s="293"/>
      <c r="L7" s="20"/>
    </row>
    <row r="8" spans="1:66" ht="12.3">
      <c r="A8" s="1"/>
      <c r="B8" s="32"/>
      <c r="C8" s="1"/>
      <c r="D8" s="27" t="s">
        <v>90</v>
      </c>
      <c r="E8" s="1"/>
      <c r="F8" s="1"/>
      <c r="G8" s="1"/>
      <c r="H8" s="1"/>
      <c r="I8" s="1"/>
      <c r="J8" s="1"/>
      <c r="K8" s="1"/>
      <c r="L8" s="32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</row>
    <row r="9" spans="1:66" ht="12">
      <c r="A9" s="1"/>
      <c r="B9" s="32"/>
      <c r="C9" s="1"/>
      <c r="D9" s="1"/>
      <c r="E9" s="273" t="s">
        <v>91</v>
      </c>
      <c r="F9" s="294"/>
      <c r="G9" s="294"/>
      <c r="H9" s="294"/>
      <c r="I9" s="1"/>
      <c r="J9" s="1"/>
      <c r="K9" s="1"/>
      <c r="L9" s="32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</row>
    <row r="10" spans="1:66" ht="12">
      <c r="A10" s="1"/>
      <c r="B10" s="32"/>
      <c r="C10" s="1"/>
      <c r="D10" s="1"/>
      <c r="E10" s="1"/>
      <c r="F10" s="1"/>
      <c r="G10" s="1"/>
      <c r="H10" s="1"/>
      <c r="I10" s="1"/>
      <c r="J10" s="1"/>
      <c r="K10" s="1"/>
      <c r="L10" s="32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</row>
    <row r="11" spans="1:66" ht="12.3">
      <c r="A11" s="1"/>
      <c r="B11" s="32"/>
      <c r="C11" s="1"/>
      <c r="D11" s="27" t="s">
        <v>18</v>
      </c>
      <c r="E11" s="1"/>
      <c r="F11" s="25" t="s">
        <v>19</v>
      </c>
      <c r="G11" s="1"/>
      <c r="H11" s="1"/>
      <c r="I11" s="27" t="s">
        <v>20</v>
      </c>
      <c r="J11" s="25" t="s">
        <v>21</v>
      </c>
      <c r="K11" s="1"/>
      <c r="L11" s="32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</row>
    <row r="12" spans="1:66" ht="12.3">
      <c r="A12" s="1"/>
      <c r="B12" s="32"/>
      <c r="C12" s="1"/>
      <c r="D12" s="27" t="s">
        <v>22</v>
      </c>
      <c r="E12" s="1"/>
      <c r="F12" s="25" t="s">
        <v>23</v>
      </c>
      <c r="G12" s="1"/>
      <c r="H12" s="1"/>
      <c r="I12" s="27" t="s">
        <v>24</v>
      </c>
      <c r="J12" s="49" t="s">
        <v>25</v>
      </c>
      <c r="K12" s="1"/>
      <c r="L12" s="32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</row>
    <row r="13" spans="1:66" ht="12.3">
      <c r="A13" s="1"/>
      <c r="B13" s="32"/>
      <c r="C13" s="1"/>
      <c r="D13" s="24" t="s">
        <v>26</v>
      </c>
      <c r="E13" s="1"/>
      <c r="F13" s="28" t="s">
        <v>27</v>
      </c>
      <c r="G13" s="1"/>
      <c r="H13" s="1"/>
      <c r="I13" s="24" t="s">
        <v>28</v>
      </c>
      <c r="J13" s="28" t="s">
        <v>29</v>
      </c>
      <c r="K13" s="1"/>
      <c r="L13" s="32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</row>
    <row r="14" spans="1:66" ht="12.3">
      <c r="A14" s="1"/>
      <c r="B14" s="32"/>
      <c r="C14" s="1"/>
      <c r="D14" s="27" t="s">
        <v>30</v>
      </c>
      <c r="E14" s="1"/>
      <c r="F14" s="1"/>
      <c r="G14" s="1"/>
      <c r="H14" s="1"/>
      <c r="I14" s="27" t="s">
        <v>31</v>
      </c>
      <c r="J14" s="256">
        <f>+'Rekapitulace stavby'!AN10</f>
        <v>297534</v>
      </c>
      <c r="K14" s="1"/>
      <c r="L14" s="32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</row>
    <row r="15" spans="1:66" ht="12.3">
      <c r="A15" s="1"/>
      <c r="B15" s="32"/>
      <c r="C15" s="1"/>
      <c r="D15" s="1"/>
      <c r="E15" s="25" t="s">
        <v>764</v>
      </c>
      <c r="F15" s="1"/>
      <c r="G15" s="1"/>
      <c r="H15" s="1"/>
      <c r="I15" s="27" t="s">
        <v>33</v>
      </c>
      <c r="J15" s="256" t="str">
        <f>+'Rekapitulace stavby'!AN11</f>
        <v>CZ00297534</v>
      </c>
      <c r="K15" s="1"/>
      <c r="L15" s="32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</row>
    <row r="16" spans="1:66" ht="12">
      <c r="A16" s="1"/>
      <c r="B16" s="32"/>
      <c r="C16" s="1"/>
      <c r="D16" s="1"/>
      <c r="E16" s="1"/>
      <c r="F16" s="1"/>
      <c r="G16" s="1"/>
      <c r="H16" s="1"/>
      <c r="I16" s="1"/>
      <c r="J16" s="1"/>
      <c r="K16" s="1"/>
      <c r="L16" s="32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</row>
    <row r="17" spans="1:66" ht="12.3">
      <c r="A17" s="1"/>
      <c r="B17" s="32"/>
      <c r="C17" s="1"/>
      <c r="D17" s="27" t="s">
        <v>34</v>
      </c>
      <c r="E17" s="1"/>
      <c r="F17" s="1"/>
      <c r="G17" s="1"/>
      <c r="H17" s="1"/>
      <c r="I17" s="27" t="s">
        <v>31</v>
      </c>
      <c r="J17" s="254" t="str">
        <f>+'Rekapitulace stavby'!AN13</f>
        <v>Vyplň údaj</v>
      </c>
      <c r="K17" s="1"/>
      <c r="L17" s="32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</row>
    <row r="18" spans="1:66" ht="12.3">
      <c r="A18" s="1"/>
      <c r="B18" s="32"/>
      <c r="C18" s="1"/>
      <c r="D18" s="1"/>
      <c r="E18" s="295" t="str">
        <f>+'Rekapitulace stavby'!E14</f>
        <v>Vyplň údaj</v>
      </c>
      <c r="F18" s="283"/>
      <c r="G18" s="283"/>
      <c r="H18" s="283"/>
      <c r="I18" s="27" t="s">
        <v>33</v>
      </c>
      <c r="J18" s="254" t="str">
        <f>+'Rekapitulace stavby'!AN14</f>
        <v>Vyplň údaj</v>
      </c>
      <c r="K18" s="1"/>
      <c r="L18" s="32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</row>
    <row r="19" spans="1:66" ht="12">
      <c r="A19" s="1"/>
      <c r="B19" s="32"/>
      <c r="C19" s="1"/>
      <c r="D19" s="1"/>
      <c r="E19" s="1"/>
      <c r="F19" s="1"/>
      <c r="G19" s="1"/>
      <c r="H19" s="1"/>
      <c r="I19" s="1"/>
      <c r="J19" s="1"/>
      <c r="K19" s="1"/>
      <c r="L19" s="32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</row>
    <row r="20" spans="1:66" ht="12.3">
      <c r="A20" s="1"/>
      <c r="B20" s="32"/>
      <c r="C20" s="1"/>
      <c r="D20" s="27" t="s">
        <v>36</v>
      </c>
      <c r="E20" s="1"/>
      <c r="F20" s="1"/>
      <c r="G20" s="1"/>
      <c r="H20" s="1"/>
      <c r="I20" s="27" t="s">
        <v>31</v>
      </c>
      <c r="J20" s="25" t="s">
        <v>37</v>
      </c>
      <c r="K20" s="1"/>
      <c r="L20" s="32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</row>
    <row r="21" spans="1:66" ht="12.3">
      <c r="A21" s="1"/>
      <c r="B21" s="32"/>
      <c r="C21" s="1"/>
      <c r="D21" s="1"/>
      <c r="E21" s="25" t="s">
        <v>38</v>
      </c>
      <c r="F21" s="1"/>
      <c r="G21" s="1"/>
      <c r="H21" s="1"/>
      <c r="I21" s="27" t="s">
        <v>33</v>
      </c>
      <c r="J21" s="25" t="s">
        <v>39</v>
      </c>
      <c r="K21" s="1"/>
      <c r="L21" s="32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</row>
    <row r="22" spans="1:66" ht="12">
      <c r="A22" s="1"/>
      <c r="B22" s="32"/>
      <c r="C22" s="1"/>
      <c r="D22" s="1"/>
      <c r="E22" s="1"/>
      <c r="F22" s="1"/>
      <c r="G22" s="1"/>
      <c r="H22" s="1"/>
      <c r="I22" s="1"/>
      <c r="J22" s="1"/>
      <c r="K22" s="1"/>
      <c r="L22" s="32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</row>
    <row r="23" spans="1:66" ht="12.3">
      <c r="A23" s="1"/>
      <c r="B23" s="32"/>
      <c r="C23" s="1"/>
      <c r="D23" s="27" t="s">
        <v>41</v>
      </c>
      <c r="E23" s="1"/>
      <c r="F23" s="1"/>
      <c r="G23" s="1"/>
      <c r="H23" s="1"/>
      <c r="I23" s="27" t="s">
        <v>31</v>
      </c>
      <c r="J23" s="25" t="s">
        <v>37</v>
      </c>
      <c r="K23" s="1"/>
      <c r="L23" s="32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</row>
    <row r="24" spans="1:66" ht="12.3">
      <c r="A24" s="1"/>
      <c r="B24" s="32"/>
      <c r="C24" s="1"/>
      <c r="D24" s="1"/>
      <c r="E24" s="25" t="s">
        <v>38</v>
      </c>
      <c r="F24" s="1"/>
      <c r="G24" s="1"/>
      <c r="H24" s="1"/>
      <c r="I24" s="27" t="s">
        <v>33</v>
      </c>
      <c r="J24" s="25" t="s">
        <v>39</v>
      </c>
      <c r="K24" s="1"/>
      <c r="L24" s="32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</row>
    <row r="25" spans="1:66" ht="12">
      <c r="A25" s="1"/>
      <c r="B25" s="32"/>
      <c r="C25" s="1"/>
      <c r="D25" s="1"/>
      <c r="E25" s="1"/>
      <c r="F25" s="1"/>
      <c r="G25" s="1"/>
      <c r="H25" s="1"/>
      <c r="I25" s="1"/>
      <c r="J25" s="1"/>
      <c r="K25" s="1"/>
      <c r="L25" s="32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</row>
    <row r="26" spans="1:66" ht="12.3">
      <c r="A26" s="1"/>
      <c r="B26" s="32"/>
      <c r="C26" s="1"/>
      <c r="D26" s="27" t="s">
        <v>42</v>
      </c>
      <c r="E26" s="1"/>
      <c r="F26" s="1"/>
      <c r="G26" s="1"/>
      <c r="H26" s="1"/>
      <c r="I26" s="1"/>
      <c r="J26" s="1"/>
      <c r="K26" s="1"/>
      <c r="L26" s="32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</row>
    <row r="27" spans="1:66" ht="12.3">
      <c r="A27" s="7"/>
      <c r="B27" s="82"/>
      <c r="C27" s="7"/>
      <c r="D27" s="7"/>
      <c r="E27" s="288" t="s">
        <v>77</v>
      </c>
      <c r="F27" s="288"/>
      <c r="G27" s="288"/>
      <c r="H27" s="288"/>
      <c r="I27" s="7"/>
      <c r="J27" s="7"/>
      <c r="K27" s="7"/>
      <c r="L27" s="82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</row>
    <row r="28" spans="1:66" ht="12">
      <c r="A28" s="1"/>
      <c r="B28" s="32"/>
      <c r="C28" s="1"/>
      <c r="D28" s="1"/>
      <c r="E28" s="1"/>
      <c r="F28" s="1"/>
      <c r="G28" s="1"/>
      <c r="H28" s="1"/>
      <c r="I28" s="1"/>
      <c r="J28" s="1"/>
      <c r="K28" s="1"/>
      <c r="L28" s="32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</row>
    <row r="29" spans="1:66" ht="12">
      <c r="A29" s="1"/>
      <c r="B29" s="32"/>
      <c r="C29" s="1"/>
      <c r="D29" s="50"/>
      <c r="E29" s="50"/>
      <c r="F29" s="50"/>
      <c r="G29" s="50"/>
      <c r="H29" s="50"/>
      <c r="I29" s="50"/>
      <c r="J29" s="50"/>
      <c r="K29" s="50"/>
      <c r="L29" s="32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</row>
    <row r="30" spans="1:66" ht="15">
      <c r="A30" s="1"/>
      <c r="B30" s="32"/>
      <c r="C30" s="1"/>
      <c r="D30" s="83" t="s">
        <v>44</v>
      </c>
      <c r="E30" s="1"/>
      <c r="F30" s="1"/>
      <c r="G30" s="1"/>
      <c r="H30" s="1"/>
      <c r="I30" s="1"/>
      <c r="J30" s="63">
        <f>ROUND(J89,2)</f>
        <v>0</v>
      </c>
      <c r="K30" s="1"/>
      <c r="L30" s="32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</row>
    <row r="31" spans="1:66" ht="12">
      <c r="A31" s="1"/>
      <c r="B31" s="32"/>
      <c r="C31" s="1"/>
      <c r="D31" s="50"/>
      <c r="E31" s="50"/>
      <c r="F31" s="50"/>
      <c r="G31" s="50"/>
      <c r="H31" s="50"/>
      <c r="I31" s="50"/>
      <c r="J31" s="50"/>
      <c r="K31" s="50"/>
      <c r="L31" s="32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</row>
    <row r="32" spans="1:66" ht="12.3">
      <c r="A32" s="1"/>
      <c r="B32" s="32"/>
      <c r="C32" s="1"/>
      <c r="D32" s="1"/>
      <c r="E32" s="1"/>
      <c r="F32" s="35" t="s">
        <v>46</v>
      </c>
      <c r="G32" s="1"/>
      <c r="H32" s="1"/>
      <c r="I32" s="35" t="s">
        <v>45</v>
      </c>
      <c r="J32" s="35" t="s">
        <v>47</v>
      </c>
      <c r="K32" s="1"/>
      <c r="L32" s="32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</row>
    <row r="33" spans="1:66" ht="12.3">
      <c r="A33" s="1"/>
      <c r="B33" s="32"/>
      <c r="C33" s="1"/>
      <c r="D33" s="52" t="s">
        <v>48</v>
      </c>
      <c r="E33" s="27" t="s">
        <v>49</v>
      </c>
      <c r="F33" s="84">
        <f>ROUND((SUM(BE89:BE336)),2)</f>
        <v>0</v>
      </c>
      <c r="G33" s="1"/>
      <c r="H33" s="1"/>
      <c r="I33" s="85">
        <v>0.21</v>
      </c>
      <c r="J33" s="84">
        <f>ROUND(((SUM(BE89:BE336))*I33),2)</f>
        <v>0</v>
      </c>
      <c r="K33" s="1"/>
      <c r="L33" s="32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</row>
    <row r="34" spans="1:66" ht="12.3">
      <c r="A34" s="1"/>
      <c r="B34" s="32"/>
      <c r="C34" s="1"/>
      <c r="D34" s="1"/>
      <c r="E34" s="27" t="s">
        <v>50</v>
      </c>
      <c r="F34" s="84">
        <f>ROUND((SUM(BF89:BF336)),2)</f>
        <v>0</v>
      </c>
      <c r="G34" s="1"/>
      <c r="H34" s="1"/>
      <c r="I34" s="85">
        <v>0.15</v>
      </c>
      <c r="J34" s="84">
        <f>ROUND(((SUM(BF89:BF336))*I34),2)</f>
        <v>0</v>
      </c>
      <c r="K34" s="1"/>
      <c r="L34" s="32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</row>
    <row r="35" spans="1:66" ht="12.3">
      <c r="A35" s="1"/>
      <c r="B35" s="32"/>
      <c r="C35" s="1"/>
      <c r="D35" s="1"/>
      <c r="E35" s="27" t="s">
        <v>51</v>
      </c>
      <c r="F35" s="84">
        <f>ROUND((SUM(BG89:BG336)),2)</f>
        <v>0</v>
      </c>
      <c r="G35" s="1"/>
      <c r="H35" s="1"/>
      <c r="I35" s="85">
        <v>0.21</v>
      </c>
      <c r="J35" s="84">
        <f>0</f>
        <v>0</v>
      </c>
      <c r="K35" s="1"/>
      <c r="L35" s="32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</row>
    <row r="36" spans="1:66" ht="12.3">
      <c r="A36" s="1"/>
      <c r="B36" s="32"/>
      <c r="C36" s="1"/>
      <c r="D36" s="1"/>
      <c r="E36" s="27" t="s">
        <v>52</v>
      </c>
      <c r="F36" s="84">
        <f>ROUND((SUM(BH89:BH336)),2)</f>
        <v>0</v>
      </c>
      <c r="G36" s="1"/>
      <c r="H36" s="1"/>
      <c r="I36" s="85">
        <v>0.15</v>
      </c>
      <c r="J36" s="84">
        <f>0</f>
        <v>0</v>
      </c>
      <c r="K36" s="1"/>
      <c r="L36" s="32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</row>
    <row r="37" spans="1:66" ht="12.3">
      <c r="A37" s="1"/>
      <c r="B37" s="32"/>
      <c r="C37" s="1"/>
      <c r="D37" s="1"/>
      <c r="E37" s="27" t="s">
        <v>53</v>
      </c>
      <c r="F37" s="84">
        <f>ROUND((SUM(BI89:BI336)),2)</f>
        <v>0</v>
      </c>
      <c r="G37" s="1"/>
      <c r="H37" s="1"/>
      <c r="I37" s="85">
        <v>0</v>
      </c>
      <c r="J37" s="84">
        <f>0</f>
        <v>0</v>
      </c>
      <c r="K37" s="1"/>
      <c r="L37" s="32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</row>
    <row r="38" spans="1:66" ht="12">
      <c r="A38" s="1"/>
      <c r="B38" s="32"/>
      <c r="C38" s="1"/>
      <c r="D38" s="1"/>
      <c r="E38" s="1"/>
      <c r="F38" s="1"/>
      <c r="G38" s="1"/>
      <c r="H38" s="1"/>
      <c r="I38" s="1"/>
      <c r="J38" s="1"/>
      <c r="K38" s="1"/>
      <c r="L38" s="32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</row>
    <row r="39" spans="1:66" ht="15">
      <c r="A39" s="1"/>
      <c r="B39" s="32"/>
      <c r="C39" s="86"/>
      <c r="D39" s="87" t="s">
        <v>54</v>
      </c>
      <c r="E39" s="54"/>
      <c r="F39" s="54"/>
      <c r="G39" s="88" t="s">
        <v>55</v>
      </c>
      <c r="H39" s="89" t="s">
        <v>56</v>
      </c>
      <c r="I39" s="54"/>
      <c r="J39" s="90">
        <f>SUM(J30:J37)</f>
        <v>0</v>
      </c>
      <c r="K39" s="91"/>
      <c r="L39" s="32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</row>
    <row r="40" spans="1:66" ht="12">
      <c r="A40" s="1"/>
      <c r="B40" s="41"/>
      <c r="C40" s="42"/>
      <c r="D40" s="42"/>
      <c r="E40" s="42"/>
      <c r="F40" s="42"/>
      <c r="G40" s="42"/>
      <c r="H40" s="42"/>
      <c r="I40" s="42"/>
      <c r="J40" s="42"/>
      <c r="K40" s="42"/>
      <c r="L40" s="32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</row>
    <row r="44" spans="1:66" ht="12">
      <c r="A44" s="1"/>
      <c r="B44" s="43"/>
      <c r="C44" s="44"/>
      <c r="D44" s="44"/>
      <c r="E44" s="44"/>
      <c r="F44" s="44"/>
      <c r="G44" s="44"/>
      <c r="H44" s="44"/>
      <c r="I44" s="44"/>
      <c r="J44" s="44"/>
      <c r="K44" s="44"/>
      <c r="L44" s="32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</row>
    <row r="45" spans="1:66" ht="17.7">
      <c r="A45" s="1"/>
      <c r="B45" s="32"/>
      <c r="C45" s="21" t="s">
        <v>92</v>
      </c>
      <c r="D45" s="1"/>
      <c r="E45" s="1"/>
      <c r="F45" s="1"/>
      <c r="G45" s="1"/>
      <c r="H45" s="1"/>
      <c r="I45" s="1"/>
      <c r="J45" s="1"/>
      <c r="K45" s="1"/>
      <c r="L45" s="32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</row>
    <row r="46" spans="1:66" ht="12">
      <c r="A46" s="1"/>
      <c r="B46" s="32"/>
      <c r="C46" s="1"/>
      <c r="D46" s="1"/>
      <c r="E46" s="1"/>
      <c r="F46" s="1"/>
      <c r="G46" s="1"/>
      <c r="H46" s="1"/>
      <c r="I46" s="1"/>
      <c r="J46" s="1"/>
      <c r="K46" s="1"/>
      <c r="L46" s="32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</row>
    <row r="47" spans="1:66" ht="12.3">
      <c r="A47" s="1"/>
      <c r="B47" s="32"/>
      <c r="C47" s="27" t="s">
        <v>16</v>
      </c>
      <c r="D47" s="1"/>
      <c r="E47" s="1"/>
      <c r="F47" s="1"/>
      <c r="G47" s="1"/>
      <c r="H47" s="1"/>
      <c r="I47" s="1"/>
      <c r="J47" s="1"/>
      <c r="K47" s="1"/>
      <c r="L47" s="32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</row>
    <row r="48" spans="1:66" ht="12.3">
      <c r="A48" s="1"/>
      <c r="B48" s="32"/>
      <c r="C48" s="1"/>
      <c r="D48" s="1"/>
      <c r="E48" s="292" t="s">
        <v>17</v>
      </c>
      <c r="F48" s="293"/>
      <c r="G48" s="293"/>
      <c r="H48" s="293"/>
      <c r="I48" s="1"/>
      <c r="J48" s="1"/>
      <c r="K48" s="1"/>
      <c r="L48" s="32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</row>
    <row r="49" spans="1:66" ht="12.3">
      <c r="A49" s="1"/>
      <c r="B49" s="32"/>
      <c r="C49" s="27" t="s">
        <v>90</v>
      </c>
      <c r="D49" s="1"/>
      <c r="E49" s="1"/>
      <c r="F49" s="1"/>
      <c r="G49" s="1"/>
      <c r="H49" s="1"/>
      <c r="I49" s="1"/>
      <c r="J49" s="1"/>
      <c r="K49" s="1"/>
      <c r="L49" s="32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</row>
    <row r="50" spans="1:66" ht="12">
      <c r="A50" s="1"/>
      <c r="B50" s="32"/>
      <c r="C50" s="1"/>
      <c r="D50" s="1"/>
      <c r="E50" s="273" t="s">
        <v>91</v>
      </c>
      <c r="F50" s="294"/>
      <c r="G50" s="294"/>
      <c r="H50" s="294"/>
      <c r="I50" s="1"/>
      <c r="J50" s="1"/>
      <c r="K50" s="1"/>
      <c r="L50" s="32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</row>
    <row r="51" spans="1:66" ht="12">
      <c r="A51" s="1"/>
      <c r="B51" s="32"/>
      <c r="C51" s="1"/>
      <c r="D51" s="1"/>
      <c r="E51" s="1"/>
      <c r="F51" s="1"/>
      <c r="G51" s="1"/>
      <c r="H51" s="1"/>
      <c r="I51" s="1"/>
      <c r="J51" s="1"/>
      <c r="K51" s="1"/>
      <c r="L51" s="32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</row>
    <row r="52" spans="1:66" ht="12.3">
      <c r="A52" s="1"/>
      <c r="B52" s="32"/>
      <c r="C52" s="27" t="s">
        <v>22</v>
      </c>
      <c r="D52" s="1"/>
      <c r="E52" s="1"/>
      <c r="F52" s="25" t="s">
        <v>23</v>
      </c>
      <c r="G52" s="1"/>
      <c r="H52" s="1"/>
      <c r="I52" s="27" t="s">
        <v>24</v>
      </c>
      <c r="J52" s="49" t="s">
        <v>25</v>
      </c>
      <c r="K52" s="1"/>
      <c r="L52" s="32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</row>
    <row r="53" spans="1:66" ht="12">
      <c r="A53" s="1"/>
      <c r="B53" s="32"/>
      <c r="C53" s="1"/>
      <c r="D53" s="1"/>
      <c r="E53" s="1"/>
      <c r="F53" s="1"/>
      <c r="G53" s="1"/>
      <c r="H53" s="1"/>
      <c r="I53" s="1"/>
      <c r="J53" s="1"/>
      <c r="K53" s="1"/>
      <c r="L53" s="32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</row>
    <row r="54" spans="1:66" ht="12.3">
      <c r="A54" s="1"/>
      <c r="B54" s="32"/>
      <c r="C54" s="27" t="s">
        <v>30</v>
      </c>
      <c r="D54" s="1"/>
      <c r="E54" s="1"/>
      <c r="F54" s="25" t="s">
        <v>32</v>
      </c>
      <c r="G54" s="1"/>
      <c r="H54" s="1"/>
      <c r="I54" s="27" t="s">
        <v>36</v>
      </c>
      <c r="J54" s="30" t="s">
        <v>38</v>
      </c>
      <c r="K54" s="1"/>
      <c r="L54" s="32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</row>
    <row r="55" spans="1:66" ht="12.3">
      <c r="A55" s="1"/>
      <c r="B55" s="32"/>
      <c r="C55" s="27" t="s">
        <v>34</v>
      </c>
      <c r="D55" s="1"/>
      <c r="E55" s="1"/>
      <c r="F55" s="25" t="s">
        <v>35</v>
      </c>
      <c r="G55" s="1"/>
      <c r="H55" s="1"/>
      <c r="I55" s="27" t="s">
        <v>41</v>
      </c>
      <c r="J55" s="30" t="s">
        <v>38</v>
      </c>
      <c r="K55" s="1"/>
      <c r="L55" s="32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</row>
    <row r="56" spans="1:66" ht="12">
      <c r="A56" s="1"/>
      <c r="B56" s="32"/>
      <c r="C56" s="1"/>
      <c r="D56" s="1"/>
      <c r="E56" s="1"/>
      <c r="F56" s="1"/>
      <c r="G56" s="1"/>
      <c r="H56" s="1"/>
      <c r="I56" s="1"/>
      <c r="J56" s="1"/>
      <c r="K56" s="1"/>
      <c r="L56" s="32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</row>
    <row r="57" spans="1:66" ht="11.4">
      <c r="A57" s="1"/>
      <c r="B57" s="32"/>
      <c r="C57" s="92" t="s">
        <v>93</v>
      </c>
      <c r="D57" s="86"/>
      <c r="E57" s="86"/>
      <c r="F57" s="86"/>
      <c r="G57" s="86"/>
      <c r="H57" s="86"/>
      <c r="I57" s="86"/>
      <c r="J57" s="93" t="s">
        <v>94</v>
      </c>
      <c r="K57" s="86"/>
      <c r="L57" s="32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</row>
    <row r="58" spans="1:66" ht="12">
      <c r="A58" s="1"/>
      <c r="B58" s="32"/>
      <c r="C58" s="1"/>
      <c r="D58" s="1"/>
      <c r="E58" s="1"/>
      <c r="F58" s="1"/>
      <c r="G58" s="1"/>
      <c r="H58" s="1"/>
      <c r="I58" s="1"/>
      <c r="J58" s="1"/>
      <c r="K58" s="1"/>
      <c r="L58" s="32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</row>
    <row r="59" spans="1:66" ht="15">
      <c r="A59" s="1"/>
      <c r="B59" s="32"/>
      <c r="C59" s="94" t="s">
        <v>76</v>
      </c>
      <c r="D59" s="1"/>
      <c r="E59" s="1"/>
      <c r="F59" s="1"/>
      <c r="G59" s="1"/>
      <c r="H59" s="1"/>
      <c r="I59" s="1"/>
      <c r="J59" s="63">
        <f>J89</f>
        <v>0</v>
      </c>
      <c r="K59" s="1"/>
      <c r="L59" s="32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AQ59" s="1"/>
      <c r="AR59" s="1"/>
      <c r="AS59" s="1"/>
      <c r="AT59" s="1"/>
      <c r="AU59" s="17" t="s">
        <v>95</v>
      </c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</row>
    <row r="60" spans="1:66" ht="15">
      <c r="A60" s="8"/>
      <c r="B60" s="95"/>
      <c r="C60" s="8"/>
      <c r="D60" s="96" t="s">
        <v>96</v>
      </c>
      <c r="E60" s="97"/>
      <c r="F60" s="97"/>
      <c r="G60" s="97"/>
      <c r="H60" s="97"/>
      <c r="I60" s="97"/>
      <c r="J60" s="98">
        <f>J90</f>
        <v>0</v>
      </c>
      <c r="K60" s="8"/>
      <c r="L60" s="95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/>
      <c r="BB60" s="8"/>
      <c r="BC60" s="8"/>
      <c r="BD60" s="8"/>
      <c r="BE60" s="8"/>
      <c r="BF60" s="8"/>
      <c r="BG60" s="8"/>
      <c r="BH60" s="8"/>
      <c r="BI60" s="8"/>
      <c r="BJ60" s="8"/>
      <c r="BK60" s="8"/>
      <c r="BL60" s="8"/>
      <c r="BM60" s="8"/>
      <c r="BN60" s="8"/>
    </row>
    <row r="61" spans="1:66" ht="12.3">
      <c r="A61" s="9"/>
      <c r="B61" s="99"/>
      <c r="C61" s="9"/>
      <c r="D61" s="100" t="s">
        <v>97</v>
      </c>
      <c r="E61" s="101"/>
      <c r="F61" s="101"/>
      <c r="G61" s="101"/>
      <c r="H61" s="101"/>
      <c r="I61" s="101"/>
      <c r="J61" s="102">
        <f>J91</f>
        <v>0</v>
      </c>
      <c r="K61" s="9"/>
      <c r="L61" s="9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</row>
    <row r="62" spans="1:66" ht="12.3">
      <c r="A62" s="9"/>
      <c r="B62" s="99"/>
      <c r="C62" s="9"/>
      <c r="D62" s="100" t="s">
        <v>98</v>
      </c>
      <c r="E62" s="101"/>
      <c r="F62" s="101"/>
      <c r="G62" s="101"/>
      <c r="H62" s="101"/>
      <c r="I62" s="101"/>
      <c r="J62" s="102">
        <f>J96</f>
        <v>0</v>
      </c>
      <c r="K62" s="9"/>
      <c r="L62" s="9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</row>
    <row r="63" spans="1:66" ht="15">
      <c r="A63" s="8"/>
      <c r="B63" s="95"/>
      <c r="C63" s="8"/>
      <c r="D63" s="96" t="s">
        <v>99</v>
      </c>
      <c r="E63" s="97"/>
      <c r="F63" s="97"/>
      <c r="G63" s="97"/>
      <c r="H63" s="97"/>
      <c r="I63" s="97"/>
      <c r="J63" s="98">
        <f>J108</f>
        <v>0</v>
      </c>
      <c r="K63" s="8"/>
      <c r="L63" s="95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8"/>
      <c r="BB63" s="8"/>
      <c r="BC63" s="8"/>
      <c r="BD63" s="8"/>
      <c r="BE63" s="8"/>
      <c r="BF63" s="8"/>
      <c r="BG63" s="8"/>
      <c r="BH63" s="8"/>
      <c r="BI63" s="8"/>
      <c r="BJ63" s="8"/>
      <c r="BK63" s="8"/>
      <c r="BL63" s="8"/>
      <c r="BM63" s="8"/>
      <c r="BN63" s="8"/>
    </row>
    <row r="64" spans="1:66" ht="12.3">
      <c r="A64" s="9"/>
      <c r="B64" s="99"/>
      <c r="C64" s="9"/>
      <c r="D64" s="100" t="s">
        <v>100</v>
      </c>
      <c r="E64" s="101"/>
      <c r="F64" s="101"/>
      <c r="G64" s="101"/>
      <c r="H64" s="101"/>
      <c r="I64" s="101"/>
      <c r="J64" s="102">
        <f>J109</f>
        <v>0</v>
      </c>
      <c r="K64" s="9"/>
      <c r="L64" s="9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</row>
    <row r="65" spans="1:66" ht="15">
      <c r="A65" s="8"/>
      <c r="B65" s="95"/>
      <c r="C65" s="8"/>
      <c r="D65" s="96" t="s">
        <v>101</v>
      </c>
      <c r="E65" s="97"/>
      <c r="F65" s="97"/>
      <c r="G65" s="97"/>
      <c r="H65" s="97"/>
      <c r="I65" s="97"/>
      <c r="J65" s="98">
        <f>J136</f>
        <v>0</v>
      </c>
      <c r="K65" s="8"/>
      <c r="L65" s="95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AQ65" s="8"/>
      <c r="AR65" s="8"/>
      <c r="AS65" s="8"/>
      <c r="AT65" s="8"/>
      <c r="AU65" s="8"/>
      <c r="AV65" s="8"/>
      <c r="AW65" s="8"/>
      <c r="AX65" s="8"/>
      <c r="AY65" s="8"/>
      <c r="AZ65" s="8"/>
      <c r="BA65" s="8"/>
      <c r="BB65" s="8"/>
      <c r="BC65" s="8"/>
      <c r="BD65" s="8"/>
      <c r="BE65" s="8"/>
      <c r="BF65" s="8"/>
      <c r="BG65" s="8"/>
      <c r="BH65" s="8"/>
      <c r="BI65" s="8"/>
      <c r="BJ65" s="8"/>
      <c r="BK65" s="8"/>
      <c r="BL65" s="8"/>
      <c r="BM65" s="8"/>
      <c r="BN65" s="8"/>
    </row>
    <row r="66" spans="1:66" ht="12.3">
      <c r="A66" s="9"/>
      <c r="B66" s="99"/>
      <c r="C66" s="9"/>
      <c r="D66" s="100" t="s">
        <v>102</v>
      </c>
      <c r="E66" s="101"/>
      <c r="F66" s="101"/>
      <c r="G66" s="101"/>
      <c r="H66" s="101"/>
      <c r="I66" s="101"/>
      <c r="J66" s="102">
        <f>J137</f>
        <v>0</v>
      </c>
      <c r="K66" s="9"/>
      <c r="L66" s="9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</row>
    <row r="67" spans="1:66" ht="12.3">
      <c r="A67" s="9"/>
      <c r="B67" s="99"/>
      <c r="C67" s="9"/>
      <c r="D67" s="100" t="s">
        <v>103</v>
      </c>
      <c r="E67" s="101"/>
      <c r="F67" s="101"/>
      <c r="G67" s="101"/>
      <c r="H67" s="101"/>
      <c r="I67" s="101"/>
      <c r="J67" s="102">
        <f>J181</f>
        <v>0</v>
      </c>
      <c r="K67" s="9"/>
      <c r="L67" s="9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</row>
    <row r="68" spans="1:66" ht="15">
      <c r="A68" s="8"/>
      <c r="B68" s="95"/>
      <c r="C68" s="8"/>
      <c r="D68" s="96" t="s">
        <v>104</v>
      </c>
      <c r="E68" s="97"/>
      <c r="F68" s="97"/>
      <c r="G68" s="97"/>
      <c r="H68" s="97"/>
      <c r="I68" s="97"/>
      <c r="J68" s="98">
        <f>J315</f>
        <v>0</v>
      </c>
      <c r="K68" s="8"/>
      <c r="L68" s="95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AQ68" s="8"/>
      <c r="AR68" s="8"/>
      <c r="AS68" s="8"/>
      <c r="AT68" s="8"/>
      <c r="AU68" s="8"/>
      <c r="AV68" s="8"/>
      <c r="AW68" s="8"/>
      <c r="AX68" s="8"/>
      <c r="AY68" s="8"/>
      <c r="AZ68" s="8"/>
      <c r="BA68" s="8"/>
      <c r="BB68" s="8"/>
      <c r="BC68" s="8"/>
      <c r="BD68" s="8"/>
      <c r="BE68" s="8"/>
      <c r="BF68" s="8"/>
      <c r="BG68" s="8"/>
      <c r="BH68" s="8"/>
      <c r="BI68" s="8"/>
      <c r="BJ68" s="8"/>
      <c r="BK68" s="8"/>
      <c r="BL68" s="8"/>
      <c r="BM68" s="8"/>
      <c r="BN68" s="8"/>
    </row>
    <row r="69" spans="1:66" ht="15">
      <c r="A69" s="8"/>
      <c r="B69" s="95"/>
      <c r="C69" s="8"/>
      <c r="D69" s="96" t="s">
        <v>105</v>
      </c>
      <c r="E69" s="97"/>
      <c r="F69" s="97"/>
      <c r="G69" s="97"/>
      <c r="H69" s="97"/>
      <c r="I69" s="97"/>
      <c r="J69" s="98">
        <f>J324</f>
        <v>0</v>
      </c>
      <c r="K69" s="8"/>
      <c r="L69" s="95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AQ69" s="8"/>
      <c r="AR69" s="8"/>
      <c r="AS69" s="8"/>
      <c r="AT69" s="8"/>
      <c r="AU69" s="8"/>
      <c r="AV69" s="8"/>
      <c r="AW69" s="8"/>
      <c r="AX69" s="8"/>
      <c r="AY69" s="8"/>
      <c r="AZ69" s="8"/>
      <c r="BA69" s="8"/>
      <c r="BB69" s="8"/>
      <c r="BC69" s="8"/>
      <c r="BD69" s="8"/>
      <c r="BE69" s="8"/>
      <c r="BF69" s="8"/>
      <c r="BG69" s="8"/>
      <c r="BH69" s="8"/>
      <c r="BI69" s="8"/>
      <c r="BJ69" s="8"/>
      <c r="BK69" s="8"/>
      <c r="BL69" s="8"/>
      <c r="BM69" s="8"/>
      <c r="BN69" s="8"/>
    </row>
    <row r="70" spans="1:66" ht="12">
      <c r="A70" s="1"/>
      <c r="B70" s="32"/>
      <c r="C70" s="1"/>
      <c r="D70" s="1"/>
      <c r="E70" s="1"/>
      <c r="F70" s="1"/>
      <c r="G70" s="1"/>
      <c r="H70" s="1"/>
      <c r="I70" s="1"/>
      <c r="J70" s="1"/>
      <c r="K70" s="1"/>
      <c r="L70" s="32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</row>
    <row r="71" spans="1:66" ht="12">
      <c r="A71" s="1"/>
      <c r="B71" s="41"/>
      <c r="C71" s="42"/>
      <c r="D71" s="42"/>
      <c r="E71" s="42"/>
      <c r="F71" s="42"/>
      <c r="G71" s="42"/>
      <c r="H71" s="42"/>
      <c r="I71" s="42"/>
      <c r="J71" s="42"/>
      <c r="K71" s="42"/>
      <c r="L71" s="32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</row>
    <row r="75" spans="1:66" ht="12">
      <c r="A75" s="1"/>
      <c r="B75" s="43"/>
      <c r="C75" s="44"/>
      <c r="D75" s="44"/>
      <c r="E75" s="44"/>
      <c r="F75" s="44"/>
      <c r="G75" s="44"/>
      <c r="H75" s="44"/>
      <c r="I75" s="44"/>
      <c r="J75" s="44"/>
      <c r="K75" s="44"/>
      <c r="L75" s="32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</row>
    <row r="76" spans="1:66" ht="17.7">
      <c r="A76" s="1"/>
      <c r="B76" s="32"/>
      <c r="C76" s="21" t="s">
        <v>106</v>
      </c>
      <c r="D76" s="1"/>
      <c r="E76" s="1"/>
      <c r="F76" s="1"/>
      <c r="G76" s="1"/>
      <c r="H76" s="1"/>
      <c r="I76" s="1"/>
      <c r="J76" s="1"/>
      <c r="K76" s="1"/>
      <c r="L76" s="32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</row>
    <row r="77" spans="1:66" ht="12">
      <c r="A77" s="1"/>
      <c r="B77" s="32"/>
      <c r="C77" s="1"/>
      <c r="D77" s="1"/>
      <c r="E77" s="1"/>
      <c r="F77" s="1"/>
      <c r="G77" s="1"/>
      <c r="H77" s="1"/>
      <c r="I77" s="1"/>
      <c r="J77" s="1"/>
      <c r="K77" s="1"/>
      <c r="L77" s="32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</row>
    <row r="78" spans="1:66" ht="12.3">
      <c r="A78" s="1"/>
      <c r="B78" s="32"/>
      <c r="C78" s="27" t="s">
        <v>16</v>
      </c>
      <c r="D78" s="1"/>
      <c r="E78" s="1"/>
      <c r="F78" s="1"/>
      <c r="G78" s="1"/>
      <c r="H78" s="1"/>
      <c r="I78" s="1"/>
      <c r="J78" s="1"/>
      <c r="K78" s="1"/>
      <c r="L78" s="32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</row>
    <row r="79" spans="1:66" ht="12.3">
      <c r="A79" s="1"/>
      <c r="B79" s="32"/>
      <c r="C79" s="1"/>
      <c r="D79" s="1"/>
      <c r="E79" s="292" t="str">
        <f>E7</f>
        <v>Oprava a údržba veřejného osvětlení pro výměnu zemních svítidel v historickém centru Karviné</v>
      </c>
      <c r="F79" s="293"/>
      <c r="G79" s="293"/>
      <c r="H79" s="293"/>
      <c r="I79" s="1"/>
      <c r="J79" s="1"/>
      <c r="K79" s="1"/>
      <c r="L79" s="32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</row>
    <row r="80" spans="1:66" ht="12.3">
      <c r="A80" s="1"/>
      <c r="B80" s="32"/>
      <c r="C80" s="27" t="s">
        <v>90</v>
      </c>
      <c r="D80" s="1"/>
      <c r="E80" s="1"/>
      <c r="F80" s="1"/>
      <c r="G80" s="1"/>
      <c r="H80" s="1"/>
      <c r="I80" s="1"/>
      <c r="J80" s="1"/>
      <c r="K80" s="1"/>
      <c r="L80" s="32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</row>
    <row r="81" spans="1:66" ht="12">
      <c r="A81" s="1"/>
      <c r="B81" s="32"/>
      <c r="C81" s="1"/>
      <c r="D81" s="1"/>
      <c r="E81" s="273" t="str">
        <f>E9</f>
        <v>VO - Oprava a údržba veřejného osvětlení pro výměnu zemních svítidel v historickém centru Karviné</v>
      </c>
      <c r="F81" s="294"/>
      <c r="G81" s="294"/>
      <c r="H81" s="294"/>
      <c r="I81" s="1"/>
      <c r="J81" s="1"/>
      <c r="K81" s="1"/>
      <c r="L81" s="32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</row>
    <row r="82" spans="1:66" ht="12">
      <c r="A82" s="1"/>
      <c r="B82" s="32"/>
      <c r="C82" s="1"/>
      <c r="D82" s="1"/>
      <c r="E82" s="1"/>
      <c r="F82" s="1"/>
      <c r="G82" s="1"/>
      <c r="H82" s="1"/>
      <c r="I82" s="1"/>
      <c r="J82" s="1"/>
      <c r="K82" s="1"/>
      <c r="L82" s="32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</row>
    <row r="83" spans="1:66" ht="12.3">
      <c r="A83" s="1"/>
      <c r="B83" s="32"/>
      <c r="C83" s="27" t="s">
        <v>22</v>
      </c>
      <c r="D83" s="1"/>
      <c r="E83" s="1"/>
      <c r="F83" s="25" t="str">
        <f>F12</f>
        <v>Karviná</v>
      </c>
      <c r="G83" s="1"/>
      <c r="H83" s="1"/>
      <c r="I83" s="27" t="s">
        <v>24</v>
      </c>
      <c r="J83" s="49" t="str">
        <f>IF(J12="","",J12)</f>
        <v>15. 6. 2022</v>
      </c>
      <c r="K83" s="1"/>
      <c r="L83" s="32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</row>
    <row r="84" spans="1:66" ht="12">
      <c r="A84" s="1"/>
      <c r="B84" s="32"/>
      <c r="C84" s="1"/>
      <c r="D84" s="1"/>
      <c r="E84" s="1"/>
      <c r="F84" s="1"/>
      <c r="G84" s="1"/>
      <c r="H84" s="1"/>
      <c r="I84" s="1"/>
      <c r="J84" s="1"/>
      <c r="K84" s="1"/>
      <c r="L84" s="32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</row>
    <row r="85" spans="1:66" ht="12.3">
      <c r="A85" s="1"/>
      <c r="B85" s="32"/>
      <c r="C85" s="27" t="s">
        <v>30</v>
      </c>
      <c r="D85" s="1"/>
      <c r="E85" s="1"/>
      <c r="F85" s="25" t="str">
        <f>E15</f>
        <v>Statutární město Karviná</v>
      </c>
      <c r="G85" s="1"/>
      <c r="H85" s="1"/>
      <c r="I85" s="27" t="s">
        <v>36</v>
      </c>
      <c r="J85" s="30" t="str">
        <f>E21</f>
        <v>PTD Muchová, s.r.o.</v>
      </c>
      <c r="K85" s="1"/>
      <c r="L85" s="32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</row>
    <row r="86" spans="1:66" ht="12.3">
      <c r="A86" s="1"/>
      <c r="B86" s="32"/>
      <c r="C86" s="27" t="s">
        <v>34</v>
      </c>
      <c r="D86" s="1"/>
      <c r="E86" s="1"/>
      <c r="F86" s="25" t="str">
        <f>IF(E18="","",E18)</f>
        <v>Vyplň údaj</v>
      </c>
      <c r="G86" s="1"/>
      <c r="H86" s="1"/>
      <c r="I86" s="27" t="s">
        <v>41</v>
      </c>
      <c r="J86" s="30" t="str">
        <f>E24</f>
        <v>PTD Muchová, s.r.o.</v>
      </c>
      <c r="K86" s="1"/>
      <c r="L86" s="32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</row>
    <row r="87" spans="1:66" ht="12">
      <c r="A87" s="1"/>
      <c r="B87" s="32"/>
      <c r="C87" s="1"/>
      <c r="D87" s="1"/>
      <c r="E87" s="1"/>
      <c r="F87" s="1"/>
      <c r="G87" s="1"/>
      <c r="H87" s="1"/>
      <c r="I87" s="1"/>
      <c r="J87" s="1"/>
      <c r="K87" s="1"/>
      <c r="L87" s="32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</row>
    <row r="88" spans="1:66" ht="34.2">
      <c r="A88" s="10"/>
      <c r="B88" s="103"/>
      <c r="C88" s="104" t="s">
        <v>107</v>
      </c>
      <c r="D88" s="105" t="s">
        <v>63</v>
      </c>
      <c r="E88" s="105" t="s">
        <v>59</v>
      </c>
      <c r="F88" s="105" t="s">
        <v>60</v>
      </c>
      <c r="G88" s="105" t="s">
        <v>108</v>
      </c>
      <c r="H88" s="105" t="s">
        <v>109</v>
      </c>
      <c r="I88" s="105" t="s">
        <v>110</v>
      </c>
      <c r="J88" s="105" t="s">
        <v>94</v>
      </c>
      <c r="K88" s="106" t="s">
        <v>111</v>
      </c>
      <c r="L88" s="103"/>
      <c r="M88" s="56" t="s">
        <v>77</v>
      </c>
      <c r="N88" s="57" t="s">
        <v>48</v>
      </c>
      <c r="O88" s="57" t="s">
        <v>112</v>
      </c>
      <c r="P88" s="57" t="s">
        <v>113</v>
      </c>
      <c r="Q88" s="57" t="s">
        <v>114</v>
      </c>
      <c r="R88" s="57" t="s">
        <v>115</v>
      </c>
      <c r="S88" s="57" t="s">
        <v>116</v>
      </c>
      <c r="T88" s="58" t="s">
        <v>117</v>
      </c>
      <c r="U88" s="10"/>
      <c r="V88" s="10"/>
      <c r="W88" s="10"/>
      <c r="X88" s="10"/>
      <c r="Y88" s="10"/>
      <c r="AQ88" s="10"/>
      <c r="AR88" s="10"/>
      <c r="AS88" s="10"/>
      <c r="AT88" s="10"/>
      <c r="AU88" s="10"/>
      <c r="AV88" s="10"/>
      <c r="AW88" s="10"/>
      <c r="AX88" s="10"/>
      <c r="AY88" s="10"/>
      <c r="AZ88" s="10"/>
      <c r="BA88" s="10"/>
      <c r="BB88" s="10"/>
      <c r="BC88" s="10"/>
      <c r="BD88" s="10"/>
      <c r="BE88" s="10"/>
      <c r="BF88" s="10"/>
      <c r="BG88" s="10"/>
      <c r="BH88" s="10"/>
      <c r="BI88" s="10"/>
      <c r="BJ88" s="10"/>
      <c r="BK88" s="10"/>
      <c r="BL88" s="10"/>
      <c r="BM88" s="10"/>
      <c r="BN88" s="10"/>
    </row>
    <row r="89" spans="1:66" ht="15">
      <c r="A89" s="1"/>
      <c r="B89" s="32"/>
      <c r="C89" s="61" t="s">
        <v>118</v>
      </c>
      <c r="D89" s="1"/>
      <c r="E89" s="1"/>
      <c r="F89" s="1"/>
      <c r="G89" s="1"/>
      <c r="H89" s="1"/>
      <c r="I89" s="1"/>
      <c r="J89" s="107">
        <f>BK89</f>
        <v>0</v>
      </c>
      <c r="K89" s="1"/>
      <c r="L89" s="32"/>
      <c r="M89" s="59"/>
      <c r="N89" s="50"/>
      <c r="O89" s="50"/>
      <c r="P89" s="108">
        <f>P90+P108+P136+P315+P324</f>
        <v>0</v>
      </c>
      <c r="Q89" s="50"/>
      <c r="R89" s="108">
        <f>R90+R108+R136+R315+R324</f>
        <v>32.71504548</v>
      </c>
      <c r="S89" s="50"/>
      <c r="T89" s="109">
        <f>T90+T108+T136+T315+T324</f>
        <v>40.110625999999996</v>
      </c>
      <c r="U89" s="1"/>
      <c r="V89" s="1"/>
      <c r="W89" s="1"/>
      <c r="X89" s="1"/>
      <c r="Y89" s="1"/>
      <c r="AQ89" s="1"/>
      <c r="AR89" s="1"/>
      <c r="AS89" s="1"/>
      <c r="AT89" s="17" t="s">
        <v>78</v>
      </c>
      <c r="AU89" s="17" t="s">
        <v>95</v>
      </c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10">
        <f>BK90+BK108+BK136+BK315+BK324</f>
        <v>0</v>
      </c>
      <c r="BL89" s="1"/>
      <c r="BM89" s="1"/>
      <c r="BN89" s="1"/>
    </row>
    <row r="90" spans="1:66" ht="15">
      <c r="A90" s="11"/>
      <c r="B90" s="111"/>
      <c r="C90" s="11"/>
      <c r="D90" s="112" t="s">
        <v>78</v>
      </c>
      <c r="E90" s="113" t="s">
        <v>119</v>
      </c>
      <c r="F90" s="113" t="s">
        <v>120</v>
      </c>
      <c r="G90" s="11"/>
      <c r="H90" s="11"/>
      <c r="I90" s="114"/>
      <c r="J90" s="115">
        <f>BK90</f>
        <v>0</v>
      </c>
      <c r="K90" s="11"/>
      <c r="L90" s="111"/>
      <c r="M90" s="116"/>
      <c r="N90" s="11"/>
      <c r="O90" s="11"/>
      <c r="P90" s="117">
        <f>P91+P96</f>
        <v>0</v>
      </c>
      <c r="Q90" s="11"/>
      <c r="R90" s="117">
        <f>R91+R96</f>
        <v>0.00266</v>
      </c>
      <c r="S90" s="11"/>
      <c r="T90" s="118">
        <f>T91+T96</f>
        <v>0</v>
      </c>
      <c r="U90" s="11"/>
      <c r="V90" s="11"/>
      <c r="W90" s="11"/>
      <c r="X90" s="11"/>
      <c r="Y90" s="11"/>
      <c r="AQ90" s="11"/>
      <c r="AR90" s="112" t="s">
        <v>86</v>
      </c>
      <c r="AS90" s="11"/>
      <c r="AT90" s="119" t="s">
        <v>78</v>
      </c>
      <c r="AU90" s="119" t="s">
        <v>79</v>
      </c>
      <c r="AV90" s="11"/>
      <c r="AW90" s="11"/>
      <c r="AX90" s="11"/>
      <c r="AY90" s="112" t="s">
        <v>121</v>
      </c>
      <c r="AZ90" s="11"/>
      <c r="BA90" s="11"/>
      <c r="BB90" s="11"/>
      <c r="BC90" s="11"/>
      <c r="BD90" s="11"/>
      <c r="BE90" s="11"/>
      <c r="BF90" s="11"/>
      <c r="BG90" s="11"/>
      <c r="BH90" s="11"/>
      <c r="BI90" s="11"/>
      <c r="BJ90" s="11"/>
      <c r="BK90" s="120">
        <f>BK91+BK96</f>
        <v>0</v>
      </c>
      <c r="BL90" s="11"/>
      <c r="BM90" s="11"/>
      <c r="BN90" s="11"/>
    </row>
    <row r="91" spans="1:66" ht="12.3">
      <c r="A91" s="11"/>
      <c r="B91" s="111"/>
      <c r="C91" s="11"/>
      <c r="D91" s="112" t="s">
        <v>78</v>
      </c>
      <c r="E91" s="121" t="s">
        <v>122</v>
      </c>
      <c r="F91" s="121" t="s">
        <v>123</v>
      </c>
      <c r="G91" s="11"/>
      <c r="H91" s="11"/>
      <c r="I91" s="114"/>
      <c r="J91" s="122">
        <f>BK91</f>
        <v>0</v>
      </c>
      <c r="K91" s="11"/>
      <c r="L91" s="111"/>
      <c r="M91" s="116"/>
      <c r="N91" s="11"/>
      <c r="O91" s="11"/>
      <c r="P91" s="117">
        <f>SUM(P92:P95)</f>
        <v>0</v>
      </c>
      <c r="Q91" s="11"/>
      <c r="R91" s="117">
        <f>SUM(R92:R95)</f>
        <v>0.00266</v>
      </c>
      <c r="S91" s="11"/>
      <c r="T91" s="118">
        <f>SUM(T92:T95)</f>
        <v>0</v>
      </c>
      <c r="U91" s="11"/>
      <c r="V91" s="11"/>
      <c r="W91" s="11"/>
      <c r="X91" s="11"/>
      <c r="Y91" s="11"/>
      <c r="AQ91" s="11"/>
      <c r="AR91" s="112" t="s">
        <v>86</v>
      </c>
      <c r="AS91" s="11"/>
      <c r="AT91" s="119" t="s">
        <v>78</v>
      </c>
      <c r="AU91" s="119" t="s">
        <v>86</v>
      </c>
      <c r="AV91" s="11"/>
      <c r="AW91" s="11"/>
      <c r="AX91" s="11"/>
      <c r="AY91" s="112" t="s">
        <v>121</v>
      </c>
      <c r="AZ91" s="11"/>
      <c r="BA91" s="11"/>
      <c r="BB91" s="11"/>
      <c r="BC91" s="11"/>
      <c r="BD91" s="11"/>
      <c r="BE91" s="11"/>
      <c r="BF91" s="11"/>
      <c r="BG91" s="11"/>
      <c r="BH91" s="11"/>
      <c r="BI91" s="11"/>
      <c r="BJ91" s="11"/>
      <c r="BK91" s="120">
        <f>SUM(BK92:BK95)</f>
        <v>0</v>
      </c>
      <c r="BL91" s="11"/>
      <c r="BM91" s="11"/>
      <c r="BN91" s="11"/>
    </row>
    <row r="92" spans="1:66" ht="11.4">
      <c r="A92" s="1"/>
      <c r="B92" s="32"/>
      <c r="C92" s="123" t="s">
        <v>86</v>
      </c>
      <c r="D92" s="123" t="s">
        <v>124</v>
      </c>
      <c r="E92" s="124" t="s">
        <v>125</v>
      </c>
      <c r="F92" s="125" t="s">
        <v>126</v>
      </c>
      <c r="G92" s="126" t="s">
        <v>127</v>
      </c>
      <c r="H92" s="127">
        <v>66.5</v>
      </c>
      <c r="I92" s="128"/>
      <c r="J92" s="129">
        <f>ROUND(I92*H92,2)</f>
        <v>0</v>
      </c>
      <c r="K92" s="125" t="s">
        <v>128</v>
      </c>
      <c r="L92" s="32"/>
      <c r="M92" s="130" t="s">
        <v>77</v>
      </c>
      <c r="N92" s="131" t="s">
        <v>49</v>
      </c>
      <c r="O92" s="1"/>
      <c r="P92" s="132">
        <f>O92*H92</f>
        <v>0</v>
      </c>
      <c r="Q92" s="132">
        <v>4E-05</v>
      </c>
      <c r="R92" s="132">
        <f>Q92*H92</f>
        <v>0.00266</v>
      </c>
      <c r="S92" s="132">
        <v>0</v>
      </c>
      <c r="T92" s="133">
        <f>S92*H92</f>
        <v>0</v>
      </c>
      <c r="U92" s="1"/>
      <c r="V92" s="1"/>
      <c r="W92" s="1"/>
      <c r="X92" s="1"/>
      <c r="Y92" s="1"/>
      <c r="AQ92" s="1"/>
      <c r="AR92" s="134" t="s">
        <v>129</v>
      </c>
      <c r="AS92" s="1"/>
      <c r="AT92" s="134" t="s">
        <v>124</v>
      </c>
      <c r="AU92" s="134" t="s">
        <v>88</v>
      </c>
      <c r="AV92" s="1"/>
      <c r="AW92" s="1"/>
      <c r="AX92" s="1"/>
      <c r="AY92" s="17" t="s">
        <v>121</v>
      </c>
      <c r="AZ92" s="1"/>
      <c r="BA92" s="1"/>
      <c r="BB92" s="1"/>
      <c r="BC92" s="1"/>
      <c r="BD92" s="1"/>
      <c r="BE92" s="135">
        <f>IF(N92="základní",J92,0)</f>
        <v>0</v>
      </c>
      <c r="BF92" s="135">
        <f>IF(N92="snížená",J92,0)</f>
        <v>0</v>
      </c>
      <c r="BG92" s="135">
        <f>IF(N92="zákl. přenesená",J92,0)</f>
        <v>0</v>
      </c>
      <c r="BH92" s="135">
        <f>IF(N92="sníž. přenesená",J92,0)</f>
        <v>0</v>
      </c>
      <c r="BI92" s="135">
        <f>IF(N92="nulová",J92,0)</f>
        <v>0</v>
      </c>
      <c r="BJ92" s="17" t="s">
        <v>86</v>
      </c>
      <c r="BK92" s="135">
        <f>ROUND(I92*H92,2)</f>
        <v>0</v>
      </c>
      <c r="BL92" s="17" t="s">
        <v>129</v>
      </c>
      <c r="BM92" s="134" t="s">
        <v>130</v>
      </c>
      <c r="BN92" s="1"/>
    </row>
    <row r="93" spans="1:66" ht="12">
      <c r="A93" s="1"/>
      <c r="B93" s="32"/>
      <c r="C93" s="1"/>
      <c r="D93" s="136" t="s">
        <v>131</v>
      </c>
      <c r="E93" s="1"/>
      <c r="F93" s="137" t="s">
        <v>132</v>
      </c>
      <c r="G93" s="1"/>
      <c r="H93" s="1"/>
      <c r="I93" s="138"/>
      <c r="J93" s="1"/>
      <c r="K93" s="1"/>
      <c r="L93" s="32"/>
      <c r="M93" s="139"/>
      <c r="N93" s="1"/>
      <c r="O93" s="1"/>
      <c r="P93" s="1"/>
      <c r="Q93" s="1"/>
      <c r="R93" s="1"/>
      <c r="S93" s="1"/>
      <c r="T93" s="53"/>
      <c r="U93" s="1"/>
      <c r="V93" s="1"/>
      <c r="W93" s="1"/>
      <c r="X93" s="1"/>
      <c r="Y93" s="1"/>
      <c r="AQ93" s="1"/>
      <c r="AR93" s="1"/>
      <c r="AS93" s="1"/>
      <c r="AT93" s="17" t="s">
        <v>131</v>
      </c>
      <c r="AU93" s="17" t="s">
        <v>88</v>
      </c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</row>
    <row r="94" spans="1:66" ht="27">
      <c r="A94" s="1"/>
      <c r="B94" s="32"/>
      <c r="C94" s="1"/>
      <c r="D94" s="140" t="s">
        <v>133</v>
      </c>
      <c r="E94" s="1"/>
      <c r="F94" s="141" t="s">
        <v>134</v>
      </c>
      <c r="G94" s="1"/>
      <c r="H94" s="1"/>
      <c r="I94" s="138"/>
      <c r="J94" s="1"/>
      <c r="K94" s="1"/>
      <c r="L94" s="32"/>
      <c r="M94" s="139"/>
      <c r="N94" s="1"/>
      <c r="O94" s="1"/>
      <c r="P94" s="1"/>
      <c r="Q94" s="1"/>
      <c r="R94" s="1"/>
      <c r="S94" s="1"/>
      <c r="T94" s="53"/>
      <c r="U94" s="1"/>
      <c r="V94" s="1"/>
      <c r="W94" s="1"/>
      <c r="X94" s="1"/>
      <c r="Y94" s="1"/>
      <c r="AQ94" s="1"/>
      <c r="AR94" s="1"/>
      <c r="AS94" s="1"/>
      <c r="AT94" s="17" t="s">
        <v>133</v>
      </c>
      <c r="AU94" s="17" t="s">
        <v>88</v>
      </c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</row>
    <row r="95" spans="1:66" ht="12">
      <c r="A95" s="12"/>
      <c r="B95" s="142"/>
      <c r="C95" s="12"/>
      <c r="D95" s="140" t="s">
        <v>135</v>
      </c>
      <c r="E95" s="143" t="s">
        <v>77</v>
      </c>
      <c r="F95" s="144" t="s">
        <v>136</v>
      </c>
      <c r="G95" s="12"/>
      <c r="H95" s="145">
        <v>66.5</v>
      </c>
      <c r="I95" s="146"/>
      <c r="J95" s="12"/>
      <c r="K95" s="12"/>
      <c r="L95" s="142"/>
      <c r="M95" s="147"/>
      <c r="N95" s="12"/>
      <c r="O95" s="12"/>
      <c r="P95" s="12"/>
      <c r="Q95" s="12"/>
      <c r="R95" s="12"/>
      <c r="S95" s="12"/>
      <c r="T95" s="148"/>
      <c r="U95" s="12"/>
      <c r="V95" s="12"/>
      <c r="W95" s="12"/>
      <c r="X95" s="12"/>
      <c r="Y95" s="12"/>
      <c r="AQ95" s="12"/>
      <c r="AR95" s="12"/>
      <c r="AS95" s="12"/>
      <c r="AT95" s="143" t="s">
        <v>135</v>
      </c>
      <c r="AU95" s="143" t="s">
        <v>88</v>
      </c>
      <c r="AV95" s="12" t="s">
        <v>88</v>
      </c>
      <c r="AW95" s="12" t="s">
        <v>40</v>
      </c>
      <c r="AX95" s="12" t="s">
        <v>86</v>
      </c>
      <c r="AY95" s="143" t="s">
        <v>121</v>
      </c>
      <c r="AZ95" s="12"/>
      <c r="BA95" s="12"/>
      <c r="BB95" s="12"/>
      <c r="BC95" s="12"/>
      <c r="BD95" s="12"/>
      <c r="BE95" s="12"/>
      <c r="BF95" s="12"/>
      <c r="BG95" s="12"/>
      <c r="BH95" s="12"/>
      <c r="BI95" s="12"/>
      <c r="BJ95" s="12"/>
      <c r="BK95" s="12"/>
      <c r="BL95" s="12"/>
      <c r="BM95" s="12"/>
      <c r="BN95" s="12"/>
    </row>
    <row r="96" spans="1:66" ht="12.3">
      <c r="A96" s="11"/>
      <c r="B96" s="111"/>
      <c r="C96" s="11"/>
      <c r="D96" s="112" t="s">
        <v>78</v>
      </c>
      <c r="E96" s="121" t="s">
        <v>137</v>
      </c>
      <c r="F96" s="121" t="s">
        <v>138</v>
      </c>
      <c r="G96" s="11"/>
      <c r="H96" s="11"/>
      <c r="I96" s="114"/>
      <c r="J96" s="122">
        <f>BK96</f>
        <v>0</v>
      </c>
      <c r="K96" s="11"/>
      <c r="L96" s="111"/>
      <c r="M96" s="116"/>
      <c r="N96" s="11"/>
      <c r="O96" s="11"/>
      <c r="P96" s="117">
        <f>SUM(P97:P107)</f>
        <v>0</v>
      </c>
      <c r="Q96" s="11"/>
      <c r="R96" s="117">
        <f>SUM(R97:R107)</f>
        <v>0</v>
      </c>
      <c r="S96" s="11"/>
      <c r="T96" s="118">
        <f>SUM(T97:T107)</f>
        <v>0</v>
      </c>
      <c r="U96" s="11"/>
      <c r="V96" s="11"/>
      <c r="W96" s="11"/>
      <c r="X96" s="11"/>
      <c r="Y96" s="11"/>
      <c r="AQ96" s="11"/>
      <c r="AR96" s="112" t="s">
        <v>86</v>
      </c>
      <c r="AS96" s="11"/>
      <c r="AT96" s="119" t="s">
        <v>78</v>
      </c>
      <c r="AU96" s="119" t="s">
        <v>86</v>
      </c>
      <c r="AV96" s="11"/>
      <c r="AW96" s="11"/>
      <c r="AX96" s="11"/>
      <c r="AY96" s="112" t="s">
        <v>121</v>
      </c>
      <c r="AZ96" s="11"/>
      <c r="BA96" s="11"/>
      <c r="BB96" s="11"/>
      <c r="BC96" s="11"/>
      <c r="BD96" s="11"/>
      <c r="BE96" s="11"/>
      <c r="BF96" s="11"/>
      <c r="BG96" s="11"/>
      <c r="BH96" s="11"/>
      <c r="BI96" s="11"/>
      <c r="BJ96" s="11"/>
      <c r="BK96" s="120">
        <f>SUM(BK97:BK107)</f>
        <v>0</v>
      </c>
      <c r="BL96" s="11"/>
      <c r="BM96" s="11"/>
      <c r="BN96" s="11"/>
    </row>
    <row r="97" spans="1:66" ht="22.8">
      <c r="A97" s="1"/>
      <c r="B97" s="32"/>
      <c r="C97" s="123" t="s">
        <v>88</v>
      </c>
      <c r="D97" s="123" t="s">
        <v>124</v>
      </c>
      <c r="E97" s="124" t="s">
        <v>139</v>
      </c>
      <c r="F97" s="125" t="s">
        <v>140</v>
      </c>
      <c r="G97" s="126" t="s">
        <v>141</v>
      </c>
      <c r="H97" s="127">
        <v>32.355</v>
      </c>
      <c r="I97" s="128"/>
      <c r="J97" s="129">
        <f>ROUND(I97*H97,2)</f>
        <v>0</v>
      </c>
      <c r="K97" s="125" t="s">
        <v>128</v>
      </c>
      <c r="L97" s="32"/>
      <c r="M97" s="130" t="s">
        <v>77</v>
      </c>
      <c r="N97" s="131" t="s">
        <v>49</v>
      </c>
      <c r="O97" s="1"/>
      <c r="P97" s="132">
        <f>O97*H97</f>
        <v>0</v>
      </c>
      <c r="Q97" s="132">
        <v>0</v>
      </c>
      <c r="R97" s="132">
        <f>Q97*H97</f>
        <v>0</v>
      </c>
      <c r="S97" s="132">
        <v>0</v>
      </c>
      <c r="T97" s="133">
        <f>S97*H97</f>
        <v>0</v>
      </c>
      <c r="U97" s="1"/>
      <c r="V97" s="1"/>
      <c r="W97" s="1"/>
      <c r="X97" s="1"/>
      <c r="Y97" s="1"/>
      <c r="AQ97" s="1"/>
      <c r="AR97" s="134" t="s">
        <v>129</v>
      </c>
      <c r="AS97" s="1"/>
      <c r="AT97" s="134" t="s">
        <v>124</v>
      </c>
      <c r="AU97" s="134" t="s">
        <v>88</v>
      </c>
      <c r="AV97" s="1"/>
      <c r="AW97" s="1"/>
      <c r="AX97" s="1"/>
      <c r="AY97" s="17" t="s">
        <v>121</v>
      </c>
      <c r="AZ97" s="1"/>
      <c r="BA97" s="1"/>
      <c r="BB97" s="1"/>
      <c r="BC97" s="1"/>
      <c r="BD97" s="1"/>
      <c r="BE97" s="135">
        <f>IF(N97="základní",J97,0)</f>
        <v>0</v>
      </c>
      <c r="BF97" s="135">
        <f>IF(N97="snížená",J97,0)</f>
        <v>0</v>
      </c>
      <c r="BG97" s="135">
        <f>IF(N97="zákl. přenesená",J97,0)</f>
        <v>0</v>
      </c>
      <c r="BH97" s="135">
        <f>IF(N97="sníž. přenesená",J97,0)</f>
        <v>0</v>
      </c>
      <c r="BI97" s="135">
        <f>IF(N97="nulová",J97,0)</f>
        <v>0</v>
      </c>
      <c r="BJ97" s="17" t="s">
        <v>86</v>
      </c>
      <c r="BK97" s="135">
        <f>ROUND(I97*H97,2)</f>
        <v>0</v>
      </c>
      <c r="BL97" s="17" t="s">
        <v>129</v>
      </c>
      <c r="BM97" s="134" t="s">
        <v>142</v>
      </c>
      <c r="BN97" s="1"/>
    </row>
    <row r="98" spans="1:66" ht="12">
      <c r="A98" s="1"/>
      <c r="B98" s="32"/>
      <c r="C98" s="1"/>
      <c r="D98" s="136" t="s">
        <v>131</v>
      </c>
      <c r="E98" s="1"/>
      <c r="F98" s="137" t="s">
        <v>143</v>
      </c>
      <c r="G98" s="1"/>
      <c r="H98" s="1"/>
      <c r="I98" s="138"/>
      <c r="J98" s="1"/>
      <c r="K98" s="1"/>
      <c r="L98" s="32"/>
      <c r="M98" s="139"/>
      <c r="N98" s="1"/>
      <c r="O98" s="1"/>
      <c r="P98" s="1"/>
      <c r="Q98" s="1"/>
      <c r="R98" s="1"/>
      <c r="S98" s="1"/>
      <c r="T98" s="53"/>
      <c r="U98" s="1"/>
      <c r="V98" s="1"/>
      <c r="W98" s="1"/>
      <c r="X98" s="1"/>
      <c r="Y98" s="1"/>
      <c r="AQ98" s="1"/>
      <c r="AR98" s="1"/>
      <c r="AS98" s="1"/>
      <c r="AT98" s="17" t="s">
        <v>131</v>
      </c>
      <c r="AU98" s="17" t="s">
        <v>88</v>
      </c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</row>
    <row r="99" spans="1:66" ht="36">
      <c r="A99" s="1"/>
      <c r="B99" s="32"/>
      <c r="C99" s="1"/>
      <c r="D99" s="140" t="s">
        <v>133</v>
      </c>
      <c r="E99" s="1"/>
      <c r="F99" s="141" t="s">
        <v>144</v>
      </c>
      <c r="G99" s="1"/>
      <c r="H99" s="1"/>
      <c r="I99" s="138"/>
      <c r="J99" s="1"/>
      <c r="K99" s="1"/>
      <c r="L99" s="32"/>
      <c r="M99" s="139"/>
      <c r="N99" s="1"/>
      <c r="O99" s="1"/>
      <c r="P99" s="1"/>
      <c r="Q99" s="1"/>
      <c r="R99" s="1"/>
      <c r="S99" s="1"/>
      <c r="T99" s="53"/>
      <c r="U99" s="1"/>
      <c r="V99" s="1"/>
      <c r="W99" s="1"/>
      <c r="X99" s="1"/>
      <c r="Y99" s="1"/>
      <c r="AQ99" s="1"/>
      <c r="AR99" s="1"/>
      <c r="AS99" s="1"/>
      <c r="AT99" s="17" t="s">
        <v>133</v>
      </c>
      <c r="AU99" s="17" t="s">
        <v>88</v>
      </c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</row>
    <row r="100" spans="1:66" ht="12">
      <c r="A100" s="12"/>
      <c r="B100" s="142"/>
      <c r="C100" s="12"/>
      <c r="D100" s="140" t="s">
        <v>135</v>
      </c>
      <c r="E100" s="143" t="s">
        <v>77</v>
      </c>
      <c r="F100" s="144" t="s">
        <v>145</v>
      </c>
      <c r="G100" s="12"/>
      <c r="H100" s="145">
        <v>32.355</v>
      </c>
      <c r="I100" s="146"/>
      <c r="J100" s="12"/>
      <c r="K100" s="12"/>
      <c r="L100" s="142"/>
      <c r="M100" s="147"/>
      <c r="N100" s="12"/>
      <c r="O100" s="12"/>
      <c r="P100" s="12"/>
      <c r="Q100" s="12"/>
      <c r="R100" s="12"/>
      <c r="S100" s="12"/>
      <c r="T100" s="148"/>
      <c r="U100" s="12"/>
      <c r="V100" s="12"/>
      <c r="W100" s="12"/>
      <c r="X100" s="12"/>
      <c r="Y100" s="12"/>
      <c r="AQ100" s="12"/>
      <c r="AR100" s="12"/>
      <c r="AS100" s="12"/>
      <c r="AT100" s="143" t="s">
        <v>135</v>
      </c>
      <c r="AU100" s="143" t="s">
        <v>88</v>
      </c>
      <c r="AV100" s="12" t="s">
        <v>88</v>
      </c>
      <c r="AW100" s="12" t="s">
        <v>40</v>
      </c>
      <c r="AX100" s="12" t="s">
        <v>86</v>
      </c>
      <c r="AY100" s="143" t="s">
        <v>121</v>
      </c>
      <c r="AZ100" s="12"/>
      <c r="BA100" s="12"/>
      <c r="BB100" s="12"/>
      <c r="BC100" s="12"/>
      <c r="BD100" s="12"/>
      <c r="BE100" s="12"/>
      <c r="BF100" s="12"/>
      <c r="BG100" s="12"/>
      <c r="BH100" s="12"/>
      <c r="BI100" s="12"/>
      <c r="BJ100" s="12"/>
      <c r="BK100" s="12"/>
      <c r="BL100" s="12"/>
      <c r="BM100" s="12"/>
      <c r="BN100" s="12"/>
    </row>
    <row r="101" spans="1:66" ht="22.8">
      <c r="A101" s="1"/>
      <c r="B101" s="32"/>
      <c r="C101" s="123" t="s">
        <v>146</v>
      </c>
      <c r="D101" s="123" t="s">
        <v>124</v>
      </c>
      <c r="E101" s="124" t="s">
        <v>147</v>
      </c>
      <c r="F101" s="125" t="s">
        <v>148</v>
      </c>
      <c r="G101" s="126" t="s">
        <v>141</v>
      </c>
      <c r="H101" s="127">
        <v>32.355</v>
      </c>
      <c r="I101" s="128"/>
      <c r="J101" s="129">
        <f>ROUND(I101*H101,2)</f>
        <v>0</v>
      </c>
      <c r="K101" s="125" t="s">
        <v>128</v>
      </c>
      <c r="L101" s="32"/>
      <c r="M101" s="130" t="s">
        <v>77</v>
      </c>
      <c r="N101" s="131" t="s">
        <v>49</v>
      </c>
      <c r="O101" s="1"/>
      <c r="P101" s="132">
        <f>O101*H101</f>
        <v>0</v>
      </c>
      <c r="Q101" s="132">
        <v>0</v>
      </c>
      <c r="R101" s="132">
        <f>Q101*H101</f>
        <v>0</v>
      </c>
      <c r="S101" s="132">
        <v>0</v>
      </c>
      <c r="T101" s="133">
        <f>S101*H101</f>
        <v>0</v>
      </c>
      <c r="U101" s="1"/>
      <c r="V101" s="1"/>
      <c r="W101" s="1"/>
      <c r="X101" s="1"/>
      <c r="Y101" s="1"/>
      <c r="AQ101" s="1"/>
      <c r="AR101" s="134" t="s">
        <v>129</v>
      </c>
      <c r="AS101" s="1"/>
      <c r="AT101" s="134" t="s">
        <v>124</v>
      </c>
      <c r="AU101" s="134" t="s">
        <v>88</v>
      </c>
      <c r="AV101" s="1"/>
      <c r="AW101" s="1"/>
      <c r="AX101" s="1"/>
      <c r="AY101" s="17" t="s">
        <v>121</v>
      </c>
      <c r="AZ101" s="1"/>
      <c r="BA101" s="1"/>
      <c r="BB101" s="1"/>
      <c r="BC101" s="1"/>
      <c r="BD101" s="1"/>
      <c r="BE101" s="135">
        <f>IF(N101="základní",J101,0)</f>
        <v>0</v>
      </c>
      <c r="BF101" s="135">
        <f>IF(N101="snížená",J101,0)</f>
        <v>0</v>
      </c>
      <c r="BG101" s="135">
        <f>IF(N101="zákl. přenesená",J101,0)</f>
        <v>0</v>
      </c>
      <c r="BH101" s="135">
        <f>IF(N101="sníž. přenesená",J101,0)</f>
        <v>0</v>
      </c>
      <c r="BI101" s="135">
        <f>IF(N101="nulová",J101,0)</f>
        <v>0</v>
      </c>
      <c r="BJ101" s="17" t="s">
        <v>86</v>
      </c>
      <c r="BK101" s="135">
        <f>ROUND(I101*H101,2)</f>
        <v>0</v>
      </c>
      <c r="BL101" s="17" t="s">
        <v>129</v>
      </c>
      <c r="BM101" s="134" t="s">
        <v>149</v>
      </c>
      <c r="BN101" s="1"/>
    </row>
    <row r="102" spans="1:66" ht="12">
      <c r="A102" s="1"/>
      <c r="B102" s="32"/>
      <c r="C102" s="1"/>
      <c r="D102" s="136" t="s">
        <v>131</v>
      </c>
      <c r="E102" s="1"/>
      <c r="F102" s="137" t="s">
        <v>150</v>
      </c>
      <c r="G102" s="1"/>
      <c r="H102" s="1"/>
      <c r="I102" s="138"/>
      <c r="J102" s="1"/>
      <c r="K102" s="1"/>
      <c r="L102" s="32"/>
      <c r="M102" s="139"/>
      <c r="N102" s="1"/>
      <c r="O102" s="1"/>
      <c r="P102" s="1"/>
      <c r="Q102" s="1"/>
      <c r="R102" s="1"/>
      <c r="S102" s="1"/>
      <c r="T102" s="53"/>
      <c r="U102" s="1"/>
      <c r="V102" s="1"/>
      <c r="W102" s="1"/>
      <c r="X102" s="1"/>
      <c r="Y102" s="1"/>
      <c r="AQ102" s="1"/>
      <c r="AR102" s="1"/>
      <c r="AS102" s="1"/>
      <c r="AT102" s="17" t="s">
        <v>131</v>
      </c>
      <c r="AU102" s="17" t="s">
        <v>88</v>
      </c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</row>
    <row r="103" spans="1:66" ht="18">
      <c r="A103" s="1"/>
      <c r="B103" s="32"/>
      <c r="C103" s="1"/>
      <c r="D103" s="140" t="s">
        <v>133</v>
      </c>
      <c r="E103" s="1"/>
      <c r="F103" s="141" t="s">
        <v>151</v>
      </c>
      <c r="G103" s="1"/>
      <c r="H103" s="1"/>
      <c r="I103" s="138"/>
      <c r="J103" s="1"/>
      <c r="K103" s="1"/>
      <c r="L103" s="32"/>
      <c r="M103" s="139"/>
      <c r="N103" s="1"/>
      <c r="O103" s="1"/>
      <c r="P103" s="1"/>
      <c r="Q103" s="1"/>
      <c r="R103" s="1"/>
      <c r="S103" s="1"/>
      <c r="T103" s="53"/>
      <c r="U103" s="1"/>
      <c r="V103" s="1"/>
      <c r="W103" s="1"/>
      <c r="X103" s="1"/>
      <c r="Y103" s="1"/>
      <c r="AQ103" s="1"/>
      <c r="AR103" s="1"/>
      <c r="AS103" s="1"/>
      <c r="AT103" s="17" t="s">
        <v>133</v>
      </c>
      <c r="AU103" s="17" t="s">
        <v>88</v>
      </c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</row>
    <row r="104" spans="1:66" ht="22.8">
      <c r="A104" s="1"/>
      <c r="B104" s="32"/>
      <c r="C104" s="123" t="s">
        <v>129</v>
      </c>
      <c r="D104" s="123" t="s">
        <v>124</v>
      </c>
      <c r="E104" s="124" t="s">
        <v>152</v>
      </c>
      <c r="F104" s="125" t="s">
        <v>153</v>
      </c>
      <c r="G104" s="126" t="s">
        <v>141</v>
      </c>
      <c r="H104" s="127">
        <v>64.71</v>
      </c>
      <c r="I104" s="128"/>
      <c r="J104" s="129">
        <f>ROUND(I104*H104,2)</f>
        <v>0</v>
      </c>
      <c r="K104" s="125" t="s">
        <v>128</v>
      </c>
      <c r="L104" s="32"/>
      <c r="M104" s="130" t="s">
        <v>77</v>
      </c>
      <c r="N104" s="131" t="s">
        <v>49</v>
      </c>
      <c r="O104" s="1"/>
      <c r="P104" s="132">
        <f>O104*H104</f>
        <v>0</v>
      </c>
      <c r="Q104" s="132">
        <v>0</v>
      </c>
      <c r="R104" s="132">
        <f>Q104*H104</f>
        <v>0</v>
      </c>
      <c r="S104" s="132">
        <v>0</v>
      </c>
      <c r="T104" s="133">
        <f>S104*H104</f>
        <v>0</v>
      </c>
      <c r="U104" s="1"/>
      <c r="V104" s="1"/>
      <c r="W104" s="1"/>
      <c r="X104" s="1"/>
      <c r="Y104" s="1"/>
      <c r="AQ104" s="1"/>
      <c r="AR104" s="134" t="s">
        <v>129</v>
      </c>
      <c r="AS104" s="1"/>
      <c r="AT104" s="134" t="s">
        <v>124</v>
      </c>
      <c r="AU104" s="134" t="s">
        <v>88</v>
      </c>
      <c r="AV104" s="1"/>
      <c r="AW104" s="1"/>
      <c r="AX104" s="1"/>
      <c r="AY104" s="17" t="s">
        <v>121</v>
      </c>
      <c r="AZ104" s="1"/>
      <c r="BA104" s="1"/>
      <c r="BB104" s="1"/>
      <c r="BC104" s="1"/>
      <c r="BD104" s="1"/>
      <c r="BE104" s="135">
        <f>IF(N104="základní",J104,0)</f>
        <v>0</v>
      </c>
      <c r="BF104" s="135">
        <f>IF(N104="snížená",J104,0)</f>
        <v>0</v>
      </c>
      <c r="BG104" s="135">
        <f>IF(N104="zákl. přenesená",J104,0)</f>
        <v>0</v>
      </c>
      <c r="BH104" s="135">
        <f>IF(N104="sníž. přenesená",J104,0)</f>
        <v>0</v>
      </c>
      <c r="BI104" s="135">
        <f>IF(N104="nulová",J104,0)</f>
        <v>0</v>
      </c>
      <c r="BJ104" s="17" t="s">
        <v>86</v>
      </c>
      <c r="BK104" s="135">
        <f>ROUND(I104*H104,2)</f>
        <v>0</v>
      </c>
      <c r="BL104" s="17" t="s">
        <v>129</v>
      </c>
      <c r="BM104" s="134" t="s">
        <v>154</v>
      </c>
      <c r="BN104" s="1"/>
    </row>
    <row r="105" spans="1:66" ht="12">
      <c r="A105" s="1"/>
      <c r="B105" s="32"/>
      <c r="C105" s="1"/>
      <c r="D105" s="136" t="s">
        <v>131</v>
      </c>
      <c r="E105" s="1"/>
      <c r="F105" s="137" t="s">
        <v>155</v>
      </c>
      <c r="G105" s="1"/>
      <c r="H105" s="1"/>
      <c r="I105" s="138"/>
      <c r="J105" s="1"/>
      <c r="K105" s="1"/>
      <c r="L105" s="32"/>
      <c r="M105" s="139"/>
      <c r="N105" s="1"/>
      <c r="O105" s="1"/>
      <c r="P105" s="1"/>
      <c r="Q105" s="1"/>
      <c r="R105" s="1"/>
      <c r="S105" s="1"/>
      <c r="T105" s="53"/>
      <c r="U105" s="1"/>
      <c r="V105" s="1"/>
      <c r="W105" s="1"/>
      <c r="X105" s="1"/>
      <c r="Y105" s="1"/>
      <c r="AQ105" s="1"/>
      <c r="AR105" s="1"/>
      <c r="AS105" s="1"/>
      <c r="AT105" s="17" t="s">
        <v>131</v>
      </c>
      <c r="AU105" s="17" t="s">
        <v>88</v>
      </c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</row>
    <row r="106" spans="1:66" ht="18">
      <c r="A106" s="1"/>
      <c r="B106" s="32"/>
      <c r="C106" s="1"/>
      <c r="D106" s="140" t="s">
        <v>133</v>
      </c>
      <c r="E106" s="1"/>
      <c r="F106" s="141" t="s">
        <v>156</v>
      </c>
      <c r="G106" s="1"/>
      <c r="H106" s="1"/>
      <c r="I106" s="138"/>
      <c r="J106" s="1"/>
      <c r="K106" s="1"/>
      <c r="L106" s="32"/>
      <c r="M106" s="139"/>
      <c r="N106" s="1"/>
      <c r="O106" s="1"/>
      <c r="P106" s="1"/>
      <c r="Q106" s="1"/>
      <c r="R106" s="1"/>
      <c r="S106" s="1"/>
      <c r="T106" s="53"/>
      <c r="U106" s="1"/>
      <c r="V106" s="1"/>
      <c r="W106" s="1"/>
      <c r="X106" s="1"/>
      <c r="Y106" s="1"/>
      <c r="AQ106" s="1"/>
      <c r="AR106" s="1"/>
      <c r="AS106" s="1"/>
      <c r="AT106" s="17" t="s">
        <v>133</v>
      </c>
      <c r="AU106" s="17" t="s">
        <v>88</v>
      </c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</row>
    <row r="107" spans="1:66" ht="12">
      <c r="A107" s="12"/>
      <c r="B107" s="142"/>
      <c r="C107" s="12"/>
      <c r="D107" s="140" t="s">
        <v>135</v>
      </c>
      <c r="E107" s="143" t="s">
        <v>77</v>
      </c>
      <c r="F107" s="144" t="s">
        <v>157</v>
      </c>
      <c r="G107" s="12"/>
      <c r="H107" s="145">
        <v>64.71</v>
      </c>
      <c r="I107" s="146"/>
      <c r="J107" s="12"/>
      <c r="K107" s="12"/>
      <c r="L107" s="142"/>
      <c r="M107" s="147"/>
      <c r="N107" s="12"/>
      <c r="O107" s="12"/>
      <c r="P107" s="12"/>
      <c r="Q107" s="12"/>
      <c r="R107" s="12"/>
      <c r="S107" s="12"/>
      <c r="T107" s="148"/>
      <c r="U107" s="12"/>
      <c r="V107" s="12"/>
      <c r="W107" s="12"/>
      <c r="X107" s="12"/>
      <c r="Y107" s="12"/>
      <c r="AQ107" s="12"/>
      <c r="AR107" s="12"/>
      <c r="AS107" s="12"/>
      <c r="AT107" s="143" t="s">
        <v>135</v>
      </c>
      <c r="AU107" s="143" t="s">
        <v>88</v>
      </c>
      <c r="AV107" s="12" t="s">
        <v>88</v>
      </c>
      <c r="AW107" s="12" t="s">
        <v>40</v>
      </c>
      <c r="AX107" s="12" t="s">
        <v>86</v>
      </c>
      <c r="AY107" s="143" t="s">
        <v>121</v>
      </c>
      <c r="AZ107" s="12"/>
      <c r="BA107" s="12"/>
      <c r="BB107" s="12"/>
      <c r="BC107" s="12"/>
      <c r="BD107" s="12"/>
      <c r="BE107" s="12"/>
      <c r="BF107" s="12"/>
      <c r="BG107" s="12"/>
      <c r="BH107" s="12"/>
      <c r="BI107" s="12"/>
      <c r="BJ107" s="12"/>
      <c r="BK107" s="12"/>
      <c r="BL107" s="12"/>
      <c r="BM107" s="12"/>
      <c r="BN107" s="12"/>
    </row>
    <row r="108" spans="1:66" ht="15">
      <c r="A108" s="11"/>
      <c r="B108" s="111"/>
      <c r="C108" s="11"/>
      <c r="D108" s="112" t="s">
        <v>78</v>
      </c>
      <c r="E108" s="113" t="s">
        <v>158</v>
      </c>
      <c r="F108" s="113" t="s">
        <v>159</v>
      </c>
      <c r="G108" s="11"/>
      <c r="H108" s="11"/>
      <c r="I108" s="114"/>
      <c r="J108" s="115">
        <f>BK108</f>
        <v>0</v>
      </c>
      <c r="K108" s="11"/>
      <c r="L108" s="111"/>
      <c r="M108" s="116"/>
      <c r="N108" s="11"/>
      <c r="O108" s="11"/>
      <c r="P108" s="117">
        <f>P109</f>
        <v>0</v>
      </c>
      <c r="Q108" s="11"/>
      <c r="R108" s="117">
        <f>R109</f>
        <v>0</v>
      </c>
      <c r="S108" s="11"/>
      <c r="T108" s="118">
        <f>T109</f>
        <v>2.1336209999999998</v>
      </c>
      <c r="U108" s="11"/>
      <c r="V108" s="11"/>
      <c r="W108" s="11"/>
      <c r="X108" s="11"/>
      <c r="Y108" s="11"/>
      <c r="AQ108" s="11"/>
      <c r="AR108" s="112" t="s">
        <v>88</v>
      </c>
      <c r="AS108" s="11"/>
      <c r="AT108" s="119" t="s">
        <v>78</v>
      </c>
      <c r="AU108" s="119" t="s">
        <v>79</v>
      </c>
      <c r="AV108" s="11"/>
      <c r="AW108" s="11"/>
      <c r="AX108" s="11"/>
      <c r="AY108" s="112" t="s">
        <v>121</v>
      </c>
      <c r="AZ108" s="11"/>
      <c r="BA108" s="11"/>
      <c r="BB108" s="11"/>
      <c r="BC108" s="11"/>
      <c r="BD108" s="11"/>
      <c r="BE108" s="11"/>
      <c r="BF108" s="11"/>
      <c r="BG108" s="11"/>
      <c r="BH108" s="11"/>
      <c r="BI108" s="11"/>
      <c r="BJ108" s="11"/>
      <c r="BK108" s="120">
        <f>BK109</f>
        <v>0</v>
      </c>
      <c r="BL108" s="11"/>
      <c r="BM108" s="11"/>
      <c r="BN108" s="11"/>
    </row>
    <row r="109" spans="1:66" ht="12.3">
      <c r="A109" s="11"/>
      <c r="B109" s="111"/>
      <c r="C109" s="11"/>
      <c r="D109" s="112" t="s">
        <v>78</v>
      </c>
      <c r="E109" s="121" t="s">
        <v>160</v>
      </c>
      <c r="F109" s="121" t="s">
        <v>161</v>
      </c>
      <c r="G109" s="11"/>
      <c r="H109" s="11"/>
      <c r="I109" s="114"/>
      <c r="J109" s="122">
        <f>BK109</f>
        <v>0</v>
      </c>
      <c r="K109" s="11"/>
      <c r="L109" s="111"/>
      <c r="M109" s="116"/>
      <c r="N109" s="11"/>
      <c r="O109" s="11"/>
      <c r="P109" s="117">
        <f>SUM(P110:P135)</f>
        <v>0</v>
      </c>
      <c r="Q109" s="11"/>
      <c r="R109" s="117">
        <f>SUM(R110:R135)</f>
        <v>0</v>
      </c>
      <c r="S109" s="11"/>
      <c r="T109" s="118">
        <f>SUM(T110:T135)</f>
        <v>2.1336209999999998</v>
      </c>
      <c r="U109" s="11"/>
      <c r="V109" s="11"/>
      <c r="W109" s="11"/>
      <c r="X109" s="11"/>
      <c r="Y109" s="11"/>
      <c r="AQ109" s="11"/>
      <c r="AR109" s="112" t="s">
        <v>88</v>
      </c>
      <c r="AS109" s="11"/>
      <c r="AT109" s="119" t="s">
        <v>78</v>
      </c>
      <c r="AU109" s="119" t="s">
        <v>86</v>
      </c>
      <c r="AV109" s="11"/>
      <c r="AW109" s="11"/>
      <c r="AX109" s="11"/>
      <c r="AY109" s="112" t="s">
        <v>121</v>
      </c>
      <c r="AZ109" s="11"/>
      <c r="BA109" s="11"/>
      <c r="BB109" s="11"/>
      <c r="BC109" s="11"/>
      <c r="BD109" s="11"/>
      <c r="BE109" s="11"/>
      <c r="BF109" s="11"/>
      <c r="BG109" s="11"/>
      <c r="BH109" s="11"/>
      <c r="BI109" s="11"/>
      <c r="BJ109" s="11"/>
      <c r="BK109" s="120">
        <f>SUM(BK110:BK135)</f>
        <v>0</v>
      </c>
      <c r="BL109" s="11"/>
      <c r="BM109" s="11"/>
      <c r="BN109" s="11"/>
    </row>
    <row r="110" spans="1:66" ht="11.4">
      <c r="A110" s="1"/>
      <c r="B110" s="32"/>
      <c r="C110" s="123" t="s">
        <v>122</v>
      </c>
      <c r="D110" s="123" t="s">
        <v>124</v>
      </c>
      <c r="E110" s="124" t="s">
        <v>162</v>
      </c>
      <c r="F110" s="125" t="s">
        <v>163</v>
      </c>
      <c r="G110" s="126" t="s">
        <v>164</v>
      </c>
      <c r="H110" s="127">
        <v>71</v>
      </c>
      <c r="I110" s="128"/>
      <c r="J110" s="129">
        <f>ROUND(I110*H110,2)</f>
        <v>0</v>
      </c>
      <c r="K110" s="125" t="s">
        <v>128</v>
      </c>
      <c r="L110" s="32"/>
      <c r="M110" s="130" t="s">
        <v>77</v>
      </c>
      <c r="N110" s="131" t="s">
        <v>49</v>
      </c>
      <c r="O110" s="1"/>
      <c r="P110" s="132">
        <f>O110*H110</f>
        <v>0</v>
      </c>
      <c r="Q110" s="132">
        <v>0</v>
      </c>
      <c r="R110" s="132">
        <f>Q110*H110</f>
        <v>0</v>
      </c>
      <c r="S110" s="132">
        <v>0.03</v>
      </c>
      <c r="T110" s="133">
        <f>S110*H110</f>
        <v>2.13</v>
      </c>
      <c r="U110" s="1"/>
      <c r="V110" s="1"/>
      <c r="W110" s="1"/>
      <c r="X110" s="1"/>
      <c r="Y110" s="1"/>
      <c r="AQ110" s="1"/>
      <c r="AR110" s="134" t="s">
        <v>165</v>
      </c>
      <c r="AS110" s="1"/>
      <c r="AT110" s="134" t="s">
        <v>124</v>
      </c>
      <c r="AU110" s="134" t="s">
        <v>88</v>
      </c>
      <c r="AV110" s="1"/>
      <c r="AW110" s="1"/>
      <c r="AX110" s="1"/>
      <c r="AY110" s="17" t="s">
        <v>121</v>
      </c>
      <c r="AZ110" s="1"/>
      <c r="BA110" s="1"/>
      <c r="BB110" s="1"/>
      <c r="BC110" s="1"/>
      <c r="BD110" s="1"/>
      <c r="BE110" s="135">
        <f>IF(N110="základní",J110,0)</f>
        <v>0</v>
      </c>
      <c r="BF110" s="135">
        <f>IF(N110="snížená",J110,0)</f>
        <v>0</v>
      </c>
      <c r="BG110" s="135">
        <f>IF(N110="zákl. přenesená",J110,0)</f>
        <v>0</v>
      </c>
      <c r="BH110" s="135">
        <f>IF(N110="sníž. přenesená",J110,0)</f>
        <v>0</v>
      </c>
      <c r="BI110" s="135">
        <f>IF(N110="nulová",J110,0)</f>
        <v>0</v>
      </c>
      <c r="BJ110" s="17" t="s">
        <v>86</v>
      </c>
      <c r="BK110" s="135">
        <f>ROUND(I110*H110,2)</f>
        <v>0</v>
      </c>
      <c r="BL110" s="17" t="s">
        <v>165</v>
      </c>
      <c r="BM110" s="134" t="s">
        <v>166</v>
      </c>
      <c r="BN110" s="1"/>
    </row>
    <row r="111" spans="1:66" ht="12">
      <c r="A111" s="1"/>
      <c r="B111" s="32"/>
      <c r="C111" s="1"/>
      <c r="D111" s="136" t="s">
        <v>131</v>
      </c>
      <c r="E111" s="1"/>
      <c r="F111" s="137" t="s">
        <v>167</v>
      </c>
      <c r="G111" s="1"/>
      <c r="H111" s="1"/>
      <c r="I111" s="138"/>
      <c r="J111" s="1"/>
      <c r="K111" s="1"/>
      <c r="L111" s="32"/>
      <c r="M111" s="139"/>
      <c r="N111" s="1"/>
      <c r="O111" s="1"/>
      <c r="P111" s="1"/>
      <c r="Q111" s="1"/>
      <c r="R111" s="1"/>
      <c r="S111" s="1"/>
      <c r="T111" s="53"/>
      <c r="U111" s="1"/>
      <c r="V111" s="1"/>
      <c r="W111" s="1"/>
      <c r="X111" s="1"/>
      <c r="Y111" s="1"/>
      <c r="AQ111" s="1"/>
      <c r="AR111" s="1"/>
      <c r="AS111" s="1"/>
      <c r="AT111" s="17" t="s">
        <v>131</v>
      </c>
      <c r="AU111" s="17" t="s">
        <v>88</v>
      </c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</row>
    <row r="112" spans="1:66" ht="27">
      <c r="A112" s="1"/>
      <c r="B112" s="32"/>
      <c r="C112" s="1"/>
      <c r="D112" s="140" t="s">
        <v>133</v>
      </c>
      <c r="E112" s="1"/>
      <c r="F112" s="141" t="s">
        <v>168</v>
      </c>
      <c r="G112" s="1"/>
      <c r="H112" s="1"/>
      <c r="I112" s="138"/>
      <c r="J112" s="1"/>
      <c r="K112" s="1"/>
      <c r="L112" s="32"/>
      <c r="M112" s="139"/>
      <c r="N112" s="1"/>
      <c r="O112" s="1"/>
      <c r="P112" s="1"/>
      <c r="Q112" s="1"/>
      <c r="R112" s="1"/>
      <c r="S112" s="1"/>
      <c r="T112" s="53"/>
      <c r="U112" s="1"/>
      <c r="V112" s="1"/>
      <c r="W112" s="1"/>
      <c r="X112" s="1"/>
      <c r="Y112" s="1"/>
      <c r="AQ112" s="1"/>
      <c r="AR112" s="1"/>
      <c r="AS112" s="1"/>
      <c r="AT112" s="17" t="s">
        <v>133</v>
      </c>
      <c r="AU112" s="17" t="s">
        <v>88</v>
      </c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</row>
    <row r="113" spans="1:66" ht="11.4">
      <c r="A113" s="1"/>
      <c r="B113" s="32"/>
      <c r="C113" s="123" t="s">
        <v>169</v>
      </c>
      <c r="D113" s="123" t="s">
        <v>124</v>
      </c>
      <c r="E113" s="124" t="s">
        <v>170</v>
      </c>
      <c r="F113" s="125" t="s">
        <v>171</v>
      </c>
      <c r="G113" s="126" t="s">
        <v>164</v>
      </c>
      <c r="H113" s="127">
        <v>213</v>
      </c>
      <c r="I113" s="128"/>
      <c r="J113" s="129">
        <f>ROUND(I113*H113,2)</f>
        <v>0</v>
      </c>
      <c r="K113" s="125" t="s">
        <v>128</v>
      </c>
      <c r="L113" s="32"/>
      <c r="M113" s="130" t="s">
        <v>77</v>
      </c>
      <c r="N113" s="131" t="s">
        <v>49</v>
      </c>
      <c r="O113" s="1"/>
      <c r="P113" s="132">
        <f>O113*H113</f>
        <v>0</v>
      </c>
      <c r="Q113" s="132">
        <v>0</v>
      </c>
      <c r="R113" s="132">
        <f>Q113*H113</f>
        <v>0</v>
      </c>
      <c r="S113" s="132">
        <v>0</v>
      </c>
      <c r="T113" s="133">
        <f>S113*H113</f>
        <v>0</v>
      </c>
      <c r="U113" s="1"/>
      <c r="V113" s="1"/>
      <c r="W113" s="1"/>
      <c r="X113" s="1"/>
      <c r="Y113" s="1"/>
      <c r="AQ113" s="1"/>
      <c r="AR113" s="134" t="s">
        <v>165</v>
      </c>
      <c r="AS113" s="1"/>
      <c r="AT113" s="134" t="s">
        <v>124</v>
      </c>
      <c r="AU113" s="134" t="s">
        <v>88</v>
      </c>
      <c r="AV113" s="1"/>
      <c r="AW113" s="1"/>
      <c r="AX113" s="1"/>
      <c r="AY113" s="17" t="s">
        <v>121</v>
      </c>
      <c r="AZ113" s="1"/>
      <c r="BA113" s="1"/>
      <c r="BB113" s="1"/>
      <c r="BC113" s="1"/>
      <c r="BD113" s="1"/>
      <c r="BE113" s="135">
        <f>IF(N113="základní",J113,0)</f>
        <v>0</v>
      </c>
      <c r="BF113" s="135">
        <f>IF(N113="snížená",J113,0)</f>
        <v>0</v>
      </c>
      <c r="BG113" s="135">
        <f>IF(N113="zákl. přenesená",J113,0)</f>
        <v>0</v>
      </c>
      <c r="BH113" s="135">
        <f>IF(N113="sníž. přenesená",J113,0)</f>
        <v>0</v>
      </c>
      <c r="BI113" s="135">
        <f>IF(N113="nulová",J113,0)</f>
        <v>0</v>
      </c>
      <c r="BJ113" s="17" t="s">
        <v>86</v>
      </c>
      <c r="BK113" s="135">
        <f>ROUND(I113*H113,2)</f>
        <v>0</v>
      </c>
      <c r="BL113" s="17" t="s">
        <v>165</v>
      </c>
      <c r="BM113" s="134" t="s">
        <v>172</v>
      </c>
      <c r="BN113" s="1"/>
    </row>
    <row r="114" spans="1:66" ht="12">
      <c r="A114" s="1"/>
      <c r="B114" s="32"/>
      <c r="C114" s="1"/>
      <c r="D114" s="136" t="s">
        <v>131</v>
      </c>
      <c r="E114" s="1"/>
      <c r="F114" s="137" t="s">
        <v>173</v>
      </c>
      <c r="G114" s="1"/>
      <c r="H114" s="1"/>
      <c r="I114" s="138"/>
      <c r="J114" s="1"/>
      <c r="K114" s="1"/>
      <c r="L114" s="32"/>
      <c r="M114" s="139"/>
      <c r="N114" s="1"/>
      <c r="O114" s="1"/>
      <c r="P114" s="1"/>
      <c r="Q114" s="1"/>
      <c r="R114" s="1"/>
      <c r="S114" s="1"/>
      <c r="T114" s="53"/>
      <c r="U114" s="1"/>
      <c r="V114" s="1"/>
      <c r="W114" s="1"/>
      <c r="X114" s="1"/>
      <c r="Y114" s="1"/>
      <c r="AQ114" s="1"/>
      <c r="AR114" s="1"/>
      <c r="AS114" s="1"/>
      <c r="AT114" s="17" t="s">
        <v>131</v>
      </c>
      <c r="AU114" s="17" t="s">
        <v>88</v>
      </c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</row>
    <row r="115" spans="1:66" ht="36">
      <c r="A115" s="1"/>
      <c r="B115" s="32"/>
      <c r="C115" s="1"/>
      <c r="D115" s="140" t="s">
        <v>133</v>
      </c>
      <c r="E115" s="1"/>
      <c r="F115" s="141" t="s">
        <v>174</v>
      </c>
      <c r="G115" s="1"/>
      <c r="H115" s="1"/>
      <c r="I115" s="138"/>
      <c r="J115" s="1"/>
      <c r="K115" s="1"/>
      <c r="L115" s="32"/>
      <c r="M115" s="139"/>
      <c r="N115" s="1"/>
      <c r="O115" s="1"/>
      <c r="P115" s="1"/>
      <c r="Q115" s="1"/>
      <c r="R115" s="1"/>
      <c r="S115" s="1"/>
      <c r="T115" s="53"/>
      <c r="U115" s="1"/>
      <c r="V115" s="1"/>
      <c r="W115" s="1"/>
      <c r="X115" s="1"/>
      <c r="Y115" s="1"/>
      <c r="AQ115" s="1"/>
      <c r="AR115" s="1"/>
      <c r="AS115" s="1"/>
      <c r="AT115" s="17" t="s">
        <v>133</v>
      </c>
      <c r="AU115" s="17" t="s">
        <v>88</v>
      </c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</row>
    <row r="116" spans="1:66" ht="12">
      <c r="A116" s="12"/>
      <c r="B116" s="142"/>
      <c r="C116" s="12"/>
      <c r="D116" s="140" t="s">
        <v>135</v>
      </c>
      <c r="E116" s="143" t="s">
        <v>77</v>
      </c>
      <c r="F116" s="144" t="s">
        <v>175</v>
      </c>
      <c r="G116" s="12"/>
      <c r="H116" s="145">
        <v>213</v>
      </c>
      <c r="I116" s="146"/>
      <c r="J116" s="12"/>
      <c r="K116" s="12"/>
      <c r="L116" s="142"/>
      <c r="M116" s="147"/>
      <c r="N116" s="12"/>
      <c r="O116" s="12"/>
      <c r="P116" s="12"/>
      <c r="Q116" s="12"/>
      <c r="R116" s="12"/>
      <c r="S116" s="12"/>
      <c r="T116" s="148"/>
      <c r="U116" s="12"/>
      <c r="V116" s="12"/>
      <c r="W116" s="12"/>
      <c r="X116" s="12"/>
      <c r="Y116" s="12"/>
      <c r="AQ116" s="12"/>
      <c r="AR116" s="12"/>
      <c r="AS116" s="12"/>
      <c r="AT116" s="143" t="s">
        <v>135</v>
      </c>
      <c r="AU116" s="143" t="s">
        <v>88</v>
      </c>
      <c r="AV116" s="12" t="s">
        <v>88</v>
      </c>
      <c r="AW116" s="12" t="s">
        <v>40</v>
      </c>
      <c r="AX116" s="12" t="s">
        <v>86</v>
      </c>
      <c r="AY116" s="143" t="s">
        <v>121</v>
      </c>
      <c r="AZ116" s="12"/>
      <c r="BA116" s="12"/>
      <c r="BB116" s="12"/>
      <c r="BC116" s="12"/>
      <c r="BD116" s="12"/>
      <c r="BE116" s="12"/>
      <c r="BF116" s="12"/>
      <c r="BG116" s="12"/>
      <c r="BH116" s="12"/>
      <c r="BI116" s="12"/>
      <c r="BJ116" s="12"/>
      <c r="BK116" s="12"/>
      <c r="BL116" s="12"/>
      <c r="BM116" s="12"/>
      <c r="BN116" s="12"/>
    </row>
    <row r="117" spans="1:66" ht="11.4">
      <c r="A117" s="1"/>
      <c r="B117" s="32"/>
      <c r="C117" s="123" t="s">
        <v>176</v>
      </c>
      <c r="D117" s="123" t="s">
        <v>124</v>
      </c>
      <c r="E117" s="124" t="s">
        <v>177</v>
      </c>
      <c r="F117" s="125" t="s">
        <v>178</v>
      </c>
      <c r="G117" s="126" t="s">
        <v>127</v>
      </c>
      <c r="H117" s="127">
        <v>21.3</v>
      </c>
      <c r="I117" s="128"/>
      <c r="J117" s="129">
        <f>ROUND(I117*H117,2)</f>
        <v>0</v>
      </c>
      <c r="K117" s="125" t="s">
        <v>128</v>
      </c>
      <c r="L117" s="32"/>
      <c r="M117" s="130" t="s">
        <v>77</v>
      </c>
      <c r="N117" s="131" t="s">
        <v>49</v>
      </c>
      <c r="O117" s="1"/>
      <c r="P117" s="132">
        <f>O117*H117</f>
        <v>0</v>
      </c>
      <c r="Q117" s="132">
        <v>0</v>
      </c>
      <c r="R117" s="132">
        <f>Q117*H117</f>
        <v>0</v>
      </c>
      <c r="S117" s="132">
        <v>0.00017</v>
      </c>
      <c r="T117" s="133">
        <f>S117*H117</f>
        <v>0.0036210000000000005</v>
      </c>
      <c r="U117" s="1"/>
      <c r="V117" s="1"/>
      <c r="W117" s="1"/>
      <c r="X117" s="1"/>
      <c r="Y117" s="1"/>
      <c r="AQ117" s="1"/>
      <c r="AR117" s="134" t="s">
        <v>165</v>
      </c>
      <c r="AS117" s="1"/>
      <c r="AT117" s="134" t="s">
        <v>124</v>
      </c>
      <c r="AU117" s="134" t="s">
        <v>88</v>
      </c>
      <c r="AV117" s="1"/>
      <c r="AW117" s="1"/>
      <c r="AX117" s="1"/>
      <c r="AY117" s="17" t="s">
        <v>121</v>
      </c>
      <c r="AZ117" s="1"/>
      <c r="BA117" s="1"/>
      <c r="BB117" s="1"/>
      <c r="BC117" s="1"/>
      <c r="BD117" s="1"/>
      <c r="BE117" s="135">
        <f>IF(N117="základní",J117,0)</f>
        <v>0</v>
      </c>
      <c r="BF117" s="135">
        <f>IF(N117="snížená",J117,0)</f>
        <v>0</v>
      </c>
      <c r="BG117" s="135">
        <f>IF(N117="zákl. přenesená",J117,0)</f>
        <v>0</v>
      </c>
      <c r="BH117" s="135">
        <f>IF(N117="sníž. přenesená",J117,0)</f>
        <v>0</v>
      </c>
      <c r="BI117" s="135">
        <f>IF(N117="nulová",J117,0)</f>
        <v>0</v>
      </c>
      <c r="BJ117" s="17" t="s">
        <v>86</v>
      </c>
      <c r="BK117" s="135">
        <f>ROUND(I117*H117,2)</f>
        <v>0</v>
      </c>
      <c r="BL117" s="17" t="s">
        <v>165</v>
      </c>
      <c r="BM117" s="134" t="s">
        <v>179</v>
      </c>
      <c r="BN117" s="1"/>
    </row>
    <row r="118" spans="1:66" ht="12">
      <c r="A118" s="1"/>
      <c r="B118" s="32"/>
      <c r="C118" s="1"/>
      <c r="D118" s="136" t="s">
        <v>131</v>
      </c>
      <c r="E118" s="1"/>
      <c r="F118" s="137" t="s">
        <v>180</v>
      </c>
      <c r="G118" s="1"/>
      <c r="H118" s="1"/>
      <c r="I118" s="138"/>
      <c r="J118" s="1"/>
      <c r="K118" s="1"/>
      <c r="L118" s="32"/>
      <c r="M118" s="139"/>
      <c r="N118" s="1"/>
      <c r="O118" s="1"/>
      <c r="P118" s="1"/>
      <c r="Q118" s="1"/>
      <c r="R118" s="1"/>
      <c r="S118" s="1"/>
      <c r="T118" s="53"/>
      <c r="U118" s="1"/>
      <c r="V118" s="1"/>
      <c r="W118" s="1"/>
      <c r="X118" s="1"/>
      <c r="Y118" s="1"/>
      <c r="AQ118" s="1"/>
      <c r="AR118" s="1"/>
      <c r="AS118" s="1"/>
      <c r="AT118" s="17" t="s">
        <v>131</v>
      </c>
      <c r="AU118" s="17" t="s">
        <v>88</v>
      </c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</row>
    <row r="119" spans="1:66" ht="27">
      <c r="A119" s="1"/>
      <c r="B119" s="32"/>
      <c r="C119" s="1"/>
      <c r="D119" s="140" t="s">
        <v>133</v>
      </c>
      <c r="E119" s="1"/>
      <c r="F119" s="141" t="s">
        <v>181</v>
      </c>
      <c r="G119" s="1"/>
      <c r="H119" s="1"/>
      <c r="I119" s="138"/>
      <c r="J119" s="1"/>
      <c r="K119" s="1"/>
      <c r="L119" s="32"/>
      <c r="M119" s="139"/>
      <c r="N119" s="1"/>
      <c r="O119" s="1"/>
      <c r="P119" s="1"/>
      <c r="Q119" s="1"/>
      <c r="R119" s="1"/>
      <c r="S119" s="1"/>
      <c r="T119" s="53"/>
      <c r="U119" s="1"/>
      <c r="V119" s="1"/>
      <c r="W119" s="1"/>
      <c r="X119" s="1"/>
      <c r="Y119" s="1"/>
      <c r="AQ119" s="1"/>
      <c r="AR119" s="1"/>
      <c r="AS119" s="1"/>
      <c r="AT119" s="17" t="s">
        <v>133</v>
      </c>
      <c r="AU119" s="17" t="s">
        <v>88</v>
      </c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</row>
    <row r="120" spans="1:66" ht="12">
      <c r="A120" s="12"/>
      <c r="B120" s="142"/>
      <c r="C120" s="12"/>
      <c r="D120" s="140" t="s">
        <v>135</v>
      </c>
      <c r="E120" s="143" t="s">
        <v>77</v>
      </c>
      <c r="F120" s="144" t="s">
        <v>182</v>
      </c>
      <c r="G120" s="12"/>
      <c r="H120" s="145">
        <v>21.3</v>
      </c>
      <c r="I120" s="146"/>
      <c r="J120" s="12"/>
      <c r="K120" s="12"/>
      <c r="L120" s="142"/>
      <c r="M120" s="147"/>
      <c r="N120" s="12"/>
      <c r="O120" s="12"/>
      <c r="P120" s="12"/>
      <c r="Q120" s="12"/>
      <c r="R120" s="12"/>
      <c r="S120" s="12"/>
      <c r="T120" s="148"/>
      <c r="U120" s="12"/>
      <c r="V120" s="12"/>
      <c r="W120" s="12"/>
      <c r="X120" s="12"/>
      <c r="Y120" s="12"/>
      <c r="AQ120" s="12"/>
      <c r="AR120" s="12"/>
      <c r="AS120" s="12"/>
      <c r="AT120" s="143" t="s">
        <v>135</v>
      </c>
      <c r="AU120" s="143" t="s">
        <v>88</v>
      </c>
      <c r="AV120" s="12" t="s">
        <v>88</v>
      </c>
      <c r="AW120" s="12" t="s">
        <v>40</v>
      </c>
      <c r="AX120" s="12" t="s">
        <v>86</v>
      </c>
      <c r="AY120" s="143" t="s">
        <v>121</v>
      </c>
      <c r="AZ120" s="12"/>
      <c r="BA120" s="12"/>
      <c r="BB120" s="12"/>
      <c r="BC120" s="12"/>
      <c r="BD120" s="12"/>
      <c r="BE120" s="12"/>
      <c r="BF120" s="12"/>
      <c r="BG120" s="12"/>
      <c r="BH120" s="12"/>
      <c r="BI120" s="12"/>
      <c r="BJ120" s="12"/>
      <c r="BK120" s="12"/>
      <c r="BL120" s="12"/>
      <c r="BM120" s="12"/>
      <c r="BN120" s="12"/>
    </row>
    <row r="121" spans="1:66" ht="22.8">
      <c r="A121" s="1"/>
      <c r="B121" s="32"/>
      <c r="C121" s="123" t="s">
        <v>183</v>
      </c>
      <c r="D121" s="123" t="s">
        <v>124</v>
      </c>
      <c r="E121" s="124" t="s">
        <v>184</v>
      </c>
      <c r="F121" s="125" t="s">
        <v>185</v>
      </c>
      <c r="G121" s="126" t="s">
        <v>164</v>
      </c>
      <c r="H121" s="127">
        <v>71</v>
      </c>
      <c r="I121" s="128"/>
      <c r="J121" s="129">
        <f>ROUND(I121*H121,2)</f>
        <v>0</v>
      </c>
      <c r="K121" s="125" t="s">
        <v>128</v>
      </c>
      <c r="L121" s="32"/>
      <c r="M121" s="130" t="s">
        <v>77</v>
      </c>
      <c r="N121" s="131" t="s">
        <v>49</v>
      </c>
      <c r="O121" s="1"/>
      <c r="P121" s="132">
        <f>O121*H121</f>
        <v>0</v>
      </c>
      <c r="Q121" s="132">
        <v>0</v>
      </c>
      <c r="R121" s="132">
        <f>Q121*H121</f>
        <v>0</v>
      </c>
      <c r="S121" s="132">
        <v>0</v>
      </c>
      <c r="T121" s="133">
        <f>S121*H121</f>
        <v>0</v>
      </c>
      <c r="U121" s="1"/>
      <c r="V121" s="1"/>
      <c r="W121" s="1"/>
      <c r="X121" s="1"/>
      <c r="Y121" s="1"/>
      <c r="AQ121" s="1"/>
      <c r="AR121" s="134" t="s">
        <v>165</v>
      </c>
      <c r="AS121" s="1"/>
      <c r="AT121" s="134" t="s">
        <v>124</v>
      </c>
      <c r="AU121" s="134" t="s">
        <v>88</v>
      </c>
      <c r="AV121" s="1"/>
      <c r="AW121" s="1"/>
      <c r="AX121" s="1"/>
      <c r="AY121" s="17" t="s">
        <v>121</v>
      </c>
      <c r="AZ121" s="1"/>
      <c r="BA121" s="1"/>
      <c r="BB121" s="1"/>
      <c r="BC121" s="1"/>
      <c r="BD121" s="1"/>
      <c r="BE121" s="135">
        <f>IF(N121="základní",J121,0)</f>
        <v>0</v>
      </c>
      <c r="BF121" s="135">
        <f>IF(N121="snížená",J121,0)</f>
        <v>0</v>
      </c>
      <c r="BG121" s="135">
        <f>IF(N121="zákl. přenesená",J121,0)</f>
        <v>0</v>
      </c>
      <c r="BH121" s="135">
        <f>IF(N121="sníž. přenesená",J121,0)</f>
        <v>0</v>
      </c>
      <c r="BI121" s="135">
        <f>IF(N121="nulová",J121,0)</f>
        <v>0</v>
      </c>
      <c r="BJ121" s="17" t="s">
        <v>86</v>
      </c>
      <c r="BK121" s="135">
        <f>ROUND(I121*H121,2)</f>
        <v>0</v>
      </c>
      <c r="BL121" s="17" t="s">
        <v>165</v>
      </c>
      <c r="BM121" s="134" t="s">
        <v>186</v>
      </c>
      <c r="BN121" s="1"/>
    </row>
    <row r="122" spans="1:66" ht="12">
      <c r="A122" s="1"/>
      <c r="B122" s="32"/>
      <c r="C122" s="1"/>
      <c r="D122" s="136" t="s">
        <v>131</v>
      </c>
      <c r="E122" s="1"/>
      <c r="F122" s="137" t="s">
        <v>187</v>
      </c>
      <c r="G122" s="1"/>
      <c r="H122" s="1"/>
      <c r="I122" s="138"/>
      <c r="J122" s="1"/>
      <c r="K122" s="1"/>
      <c r="L122" s="32"/>
      <c r="M122" s="139"/>
      <c r="N122" s="1"/>
      <c r="O122" s="1"/>
      <c r="P122" s="1"/>
      <c r="Q122" s="1"/>
      <c r="R122" s="1"/>
      <c r="S122" s="1"/>
      <c r="T122" s="53"/>
      <c r="U122" s="1"/>
      <c r="V122" s="1"/>
      <c r="W122" s="1"/>
      <c r="X122" s="1"/>
      <c r="Y122" s="1"/>
      <c r="AQ122" s="1"/>
      <c r="AR122" s="1"/>
      <c r="AS122" s="1"/>
      <c r="AT122" s="17" t="s">
        <v>131</v>
      </c>
      <c r="AU122" s="17" t="s">
        <v>88</v>
      </c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</row>
    <row r="123" spans="1:66" ht="36">
      <c r="A123" s="1"/>
      <c r="B123" s="32"/>
      <c r="C123" s="1"/>
      <c r="D123" s="140" t="s">
        <v>133</v>
      </c>
      <c r="E123" s="1"/>
      <c r="F123" s="141" t="s">
        <v>188</v>
      </c>
      <c r="G123" s="1"/>
      <c r="H123" s="1"/>
      <c r="I123" s="138"/>
      <c r="J123" s="1"/>
      <c r="K123" s="1"/>
      <c r="L123" s="32"/>
      <c r="M123" s="139"/>
      <c r="N123" s="1"/>
      <c r="O123" s="1"/>
      <c r="P123" s="1"/>
      <c r="Q123" s="1"/>
      <c r="R123" s="1"/>
      <c r="S123" s="1"/>
      <c r="T123" s="53"/>
      <c r="U123" s="1"/>
      <c r="V123" s="1"/>
      <c r="W123" s="1"/>
      <c r="X123" s="1"/>
      <c r="Y123" s="1"/>
      <c r="AQ123" s="1"/>
      <c r="AR123" s="1"/>
      <c r="AS123" s="1"/>
      <c r="AT123" s="17" t="s">
        <v>133</v>
      </c>
      <c r="AU123" s="17" t="s">
        <v>88</v>
      </c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</row>
    <row r="124" spans="1:66" ht="22.8">
      <c r="A124" s="1"/>
      <c r="B124" s="32"/>
      <c r="C124" s="123" t="s">
        <v>189</v>
      </c>
      <c r="D124" s="123" t="s">
        <v>124</v>
      </c>
      <c r="E124" s="124" t="s">
        <v>190</v>
      </c>
      <c r="F124" s="125" t="s">
        <v>191</v>
      </c>
      <c r="G124" s="126" t="s">
        <v>164</v>
      </c>
      <c r="H124" s="127">
        <v>71</v>
      </c>
      <c r="I124" s="128"/>
      <c r="J124" s="129">
        <f>ROUND(I124*H124,2)</f>
        <v>0</v>
      </c>
      <c r="K124" s="125" t="s">
        <v>77</v>
      </c>
      <c r="L124" s="32"/>
      <c r="M124" s="130" t="s">
        <v>77</v>
      </c>
      <c r="N124" s="131" t="s">
        <v>49</v>
      </c>
      <c r="O124" s="1"/>
      <c r="P124" s="132">
        <f>O124*H124</f>
        <v>0</v>
      </c>
      <c r="Q124" s="132">
        <v>0</v>
      </c>
      <c r="R124" s="132">
        <f>Q124*H124</f>
        <v>0</v>
      </c>
      <c r="S124" s="132">
        <v>0</v>
      </c>
      <c r="T124" s="133">
        <f>S124*H124</f>
        <v>0</v>
      </c>
      <c r="U124" s="1"/>
      <c r="V124" s="1"/>
      <c r="W124" s="1"/>
      <c r="X124" s="1"/>
      <c r="Y124" s="1"/>
      <c r="AQ124" s="1"/>
      <c r="AR124" s="134" t="s">
        <v>165</v>
      </c>
      <c r="AS124" s="1"/>
      <c r="AT124" s="134" t="s">
        <v>124</v>
      </c>
      <c r="AU124" s="134" t="s">
        <v>88</v>
      </c>
      <c r="AV124" s="1"/>
      <c r="AW124" s="1"/>
      <c r="AX124" s="1"/>
      <c r="AY124" s="17" t="s">
        <v>121</v>
      </c>
      <c r="AZ124" s="1"/>
      <c r="BA124" s="1"/>
      <c r="BB124" s="1"/>
      <c r="BC124" s="1"/>
      <c r="BD124" s="1"/>
      <c r="BE124" s="135">
        <f>IF(N124="základní",J124,0)</f>
        <v>0</v>
      </c>
      <c r="BF124" s="135">
        <f>IF(N124="snížená",J124,0)</f>
        <v>0</v>
      </c>
      <c r="BG124" s="135">
        <f>IF(N124="zákl. přenesená",J124,0)</f>
        <v>0</v>
      </c>
      <c r="BH124" s="135">
        <f>IF(N124="sníž. přenesená",J124,0)</f>
        <v>0</v>
      </c>
      <c r="BI124" s="135">
        <f>IF(N124="nulová",J124,0)</f>
        <v>0</v>
      </c>
      <c r="BJ124" s="17" t="s">
        <v>86</v>
      </c>
      <c r="BK124" s="135">
        <f>ROUND(I124*H124,2)</f>
        <v>0</v>
      </c>
      <c r="BL124" s="17" t="s">
        <v>165</v>
      </c>
      <c r="BM124" s="134" t="s">
        <v>192</v>
      </c>
      <c r="BN124" s="1"/>
    </row>
    <row r="125" spans="1:66" ht="27">
      <c r="A125" s="1"/>
      <c r="B125" s="32"/>
      <c r="C125" s="1"/>
      <c r="D125" s="140" t="s">
        <v>133</v>
      </c>
      <c r="E125" s="1"/>
      <c r="F125" s="141" t="s">
        <v>193</v>
      </c>
      <c r="G125" s="1"/>
      <c r="H125" s="1"/>
      <c r="I125" s="138"/>
      <c r="J125" s="1"/>
      <c r="K125" s="1"/>
      <c r="L125" s="32"/>
      <c r="M125" s="139"/>
      <c r="N125" s="1"/>
      <c r="O125" s="1"/>
      <c r="P125" s="1"/>
      <c r="Q125" s="1"/>
      <c r="R125" s="1"/>
      <c r="S125" s="1"/>
      <c r="T125" s="53"/>
      <c r="U125" s="1"/>
      <c r="V125" s="1"/>
      <c r="W125" s="1"/>
      <c r="X125" s="1"/>
      <c r="Y125" s="1"/>
      <c r="AQ125" s="1"/>
      <c r="AR125" s="1"/>
      <c r="AS125" s="1"/>
      <c r="AT125" s="17" t="s">
        <v>133</v>
      </c>
      <c r="AU125" s="17" t="s">
        <v>88</v>
      </c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</row>
    <row r="126" spans="1:66" ht="57">
      <c r="A126" s="1"/>
      <c r="B126" s="32"/>
      <c r="C126" s="149" t="s">
        <v>194</v>
      </c>
      <c r="D126" s="149" t="s">
        <v>195</v>
      </c>
      <c r="E126" s="150" t="s">
        <v>196</v>
      </c>
      <c r="F126" s="151" t="s">
        <v>197</v>
      </c>
      <c r="G126" s="152" t="s">
        <v>164</v>
      </c>
      <c r="H126" s="153">
        <v>71</v>
      </c>
      <c r="I126" s="154"/>
      <c r="J126" s="155">
        <f>ROUND(I126*H126,2)</f>
        <v>0</v>
      </c>
      <c r="K126" s="151" t="s">
        <v>77</v>
      </c>
      <c r="L126" s="156"/>
      <c r="M126" s="157" t="s">
        <v>77</v>
      </c>
      <c r="N126" s="158" t="s">
        <v>49</v>
      </c>
      <c r="O126" s="1"/>
      <c r="P126" s="132">
        <f>O126*H126</f>
        <v>0</v>
      </c>
      <c r="Q126" s="132">
        <v>0</v>
      </c>
      <c r="R126" s="132">
        <f>Q126*H126</f>
        <v>0</v>
      </c>
      <c r="S126" s="132">
        <v>0</v>
      </c>
      <c r="T126" s="133">
        <f>S126*H126</f>
        <v>0</v>
      </c>
      <c r="U126" s="1"/>
      <c r="V126" s="1"/>
      <c r="W126" s="1"/>
      <c r="X126" s="1"/>
      <c r="Y126" s="1"/>
      <c r="AQ126" s="1"/>
      <c r="AR126" s="134" t="s">
        <v>198</v>
      </c>
      <c r="AS126" s="1"/>
      <c r="AT126" s="134" t="s">
        <v>195</v>
      </c>
      <c r="AU126" s="134" t="s">
        <v>88</v>
      </c>
      <c r="AV126" s="1"/>
      <c r="AW126" s="1"/>
      <c r="AX126" s="1"/>
      <c r="AY126" s="17" t="s">
        <v>121</v>
      </c>
      <c r="AZ126" s="1"/>
      <c r="BA126" s="1"/>
      <c r="BB126" s="1"/>
      <c r="BC126" s="1"/>
      <c r="BD126" s="1"/>
      <c r="BE126" s="135">
        <f>IF(N126="základní",J126,0)</f>
        <v>0</v>
      </c>
      <c r="BF126" s="135">
        <f>IF(N126="snížená",J126,0)</f>
        <v>0</v>
      </c>
      <c r="BG126" s="135">
        <f>IF(N126="zákl. přenesená",J126,0)</f>
        <v>0</v>
      </c>
      <c r="BH126" s="135">
        <f>IF(N126="sníž. přenesená",J126,0)</f>
        <v>0</v>
      </c>
      <c r="BI126" s="135">
        <f>IF(N126="nulová",J126,0)</f>
        <v>0</v>
      </c>
      <c r="BJ126" s="17" t="s">
        <v>86</v>
      </c>
      <c r="BK126" s="135">
        <f>ROUND(I126*H126,2)</f>
        <v>0</v>
      </c>
      <c r="BL126" s="17" t="s">
        <v>198</v>
      </c>
      <c r="BM126" s="134" t="s">
        <v>199</v>
      </c>
      <c r="BN126" s="1"/>
    </row>
    <row r="127" spans="1:66" ht="27">
      <c r="A127" s="1"/>
      <c r="B127" s="32"/>
      <c r="C127" s="1"/>
      <c r="D127" s="140" t="s">
        <v>133</v>
      </c>
      <c r="E127" s="1"/>
      <c r="F127" s="141" t="s">
        <v>200</v>
      </c>
      <c r="G127" s="1"/>
      <c r="H127" s="1"/>
      <c r="I127" s="138"/>
      <c r="J127" s="1"/>
      <c r="K127" s="1"/>
      <c r="L127" s="32"/>
      <c r="M127" s="139"/>
      <c r="N127" s="1"/>
      <c r="O127" s="1"/>
      <c r="P127" s="1"/>
      <c r="Q127" s="1"/>
      <c r="R127" s="1"/>
      <c r="S127" s="1"/>
      <c r="T127" s="53"/>
      <c r="U127" s="1"/>
      <c r="V127" s="1"/>
      <c r="W127" s="1"/>
      <c r="X127" s="1"/>
      <c r="Y127" s="1"/>
      <c r="AQ127" s="1"/>
      <c r="AR127" s="1"/>
      <c r="AS127" s="1"/>
      <c r="AT127" s="17" t="s">
        <v>133</v>
      </c>
      <c r="AU127" s="17" t="s">
        <v>88</v>
      </c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</row>
    <row r="128" spans="1:66" ht="22.8">
      <c r="A128" s="1"/>
      <c r="B128" s="32"/>
      <c r="C128" s="123" t="s">
        <v>201</v>
      </c>
      <c r="D128" s="123" t="s">
        <v>124</v>
      </c>
      <c r="E128" s="124" t="s">
        <v>202</v>
      </c>
      <c r="F128" s="125" t="s">
        <v>203</v>
      </c>
      <c r="G128" s="126" t="s">
        <v>127</v>
      </c>
      <c r="H128" s="127">
        <v>21.3</v>
      </c>
      <c r="I128" s="128"/>
      <c r="J128" s="129">
        <f>ROUND(I128*H128,2)</f>
        <v>0</v>
      </c>
      <c r="K128" s="125" t="s">
        <v>128</v>
      </c>
      <c r="L128" s="32"/>
      <c r="M128" s="130" t="s">
        <v>77</v>
      </c>
      <c r="N128" s="131" t="s">
        <v>49</v>
      </c>
      <c r="O128" s="1"/>
      <c r="P128" s="132">
        <f>O128*H128</f>
        <v>0</v>
      </c>
      <c r="Q128" s="132">
        <v>0</v>
      </c>
      <c r="R128" s="132">
        <f>Q128*H128</f>
        <v>0</v>
      </c>
      <c r="S128" s="132">
        <v>0</v>
      </c>
      <c r="T128" s="133">
        <f>S128*H128</f>
        <v>0</v>
      </c>
      <c r="U128" s="1"/>
      <c r="V128" s="1"/>
      <c r="W128" s="1"/>
      <c r="X128" s="1"/>
      <c r="Y128" s="1"/>
      <c r="AQ128" s="1"/>
      <c r="AR128" s="134" t="s">
        <v>165</v>
      </c>
      <c r="AS128" s="1"/>
      <c r="AT128" s="134" t="s">
        <v>124</v>
      </c>
      <c r="AU128" s="134" t="s">
        <v>88</v>
      </c>
      <c r="AV128" s="1"/>
      <c r="AW128" s="1"/>
      <c r="AX128" s="1"/>
      <c r="AY128" s="17" t="s">
        <v>121</v>
      </c>
      <c r="AZ128" s="1"/>
      <c r="BA128" s="1"/>
      <c r="BB128" s="1"/>
      <c r="BC128" s="1"/>
      <c r="BD128" s="1"/>
      <c r="BE128" s="135">
        <f>IF(N128="základní",J128,0)</f>
        <v>0</v>
      </c>
      <c r="BF128" s="135">
        <f>IF(N128="snížená",J128,0)</f>
        <v>0</v>
      </c>
      <c r="BG128" s="135">
        <f>IF(N128="zákl. přenesená",J128,0)</f>
        <v>0</v>
      </c>
      <c r="BH128" s="135">
        <f>IF(N128="sníž. přenesená",J128,0)</f>
        <v>0</v>
      </c>
      <c r="BI128" s="135">
        <f>IF(N128="nulová",J128,0)</f>
        <v>0</v>
      </c>
      <c r="BJ128" s="17" t="s">
        <v>86</v>
      </c>
      <c r="BK128" s="135">
        <f>ROUND(I128*H128,2)</f>
        <v>0</v>
      </c>
      <c r="BL128" s="17" t="s">
        <v>165</v>
      </c>
      <c r="BM128" s="134" t="s">
        <v>204</v>
      </c>
      <c r="BN128" s="1"/>
    </row>
    <row r="129" spans="1:66" ht="12">
      <c r="A129" s="1"/>
      <c r="B129" s="32"/>
      <c r="C129" s="1"/>
      <c r="D129" s="136" t="s">
        <v>131</v>
      </c>
      <c r="E129" s="1"/>
      <c r="F129" s="137" t="s">
        <v>205</v>
      </c>
      <c r="G129" s="1"/>
      <c r="H129" s="1"/>
      <c r="I129" s="138"/>
      <c r="J129" s="1"/>
      <c r="K129" s="1"/>
      <c r="L129" s="32"/>
      <c r="M129" s="139"/>
      <c r="N129" s="1"/>
      <c r="O129" s="1"/>
      <c r="P129" s="1"/>
      <c r="Q129" s="1"/>
      <c r="R129" s="1"/>
      <c r="S129" s="1"/>
      <c r="T129" s="53"/>
      <c r="U129" s="1"/>
      <c r="V129" s="1"/>
      <c r="W129" s="1"/>
      <c r="X129" s="1"/>
      <c r="Y129" s="1"/>
      <c r="AQ129" s="1"/>
      <c r="AR129" s="1"/>
      <c r="AS129" s="1"/>
      <c r="AT129" s="17" t="s">
        <v>131</v>
      </c>
      <c r="AU129" s="17" t="s">
        <v>88</v>
      </c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</row>
    <row r="130" spans="1:66" ht="27">
      <c r="A130" s="1"/>
      <c r="B130" s="32"/>
      <c r="C130" s="1"/>
      <c r="D130" s="140" t="s">
        <v>133</v>
      </c>
      <c r="E130" s="1"/>
      <c r="F130" s="141" t="s">
        <v>206</v>
      </c>
      <c r="G130" s="1"/>
      <c r="H130" s="1"/>
      <c r="I130" s="138"/>
      <c r="J130" s="1"/>
      <c r="K130" s="1"/>
      <c r="L130" s="32"/>
      <c r="M130" s="139"/>
      <c r="N130" s="1"/>
      <c r="O130" s="1"/>
      <c r="P130" s="1"/>
      <c r="Q130" s="1"/>
      <c r="R130" s="1"/>
      <c r="S130" s="1"/>
      <c r="T130" s="53"/>
      <c r="U130" s="1"/>
      <c r="V130" s="1"/>
      <c r="W130" s="1"/>
      <c r="X130" s="1"/>
      <c r="Y130" s="1"/>
      <c r="AQ130" s="1"/>
      <c r="AR130" s="1"/>
      <c r="AS130" s="1"/>
      <c r="AT130" s="17" t="s">
        <v>133</v>
      </c>
      <c r="AU130" s="17" t="s">
        <v>88</v>
      </c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</row>
    <row r="131" spans="1:66" ht="12">
      <c r="A131" s="12"/>
      <c r="B131" s="142"/>
      <c r="C131" s="12"/>
      <c r="D131" s="140" t="s">
        <v>135</v>
      </c>
      <c r="E131" s="143" t="s">
        <v>77</v>
      </c>
      <c r="F131" s="144" t="s">
        <v>182</v>
      </c>
      <c r="G131" s="12"/>
      <c r="H131" s="145">
        <v>21.3</v>
      </c>
      <c r="I131" s="146"/>
      <c r="J131" s="12"/>
      <c r="K131" s="12"/>
      <c r="L131" s="142"/>
      <c r="M131" s="147"/>
      <c r="N131" s="12"/>
      <c r="O131" s="12"/>
      <c r="P131" s="12"/>
      <c r="Q131" s="12"/>
      <c r="R131" s="12"/>
      <c r="S131" s="12"/>
      <c r="T131" s="148"/>
      <c r="U131" s="12"/>
      <c r="V131" s="12"/>
      <c r="W131" s="12"/>
      <c r="X131" s="12"/>
      <c r="Y131" s="12"/>
      <c r="AQ131" s="12"/>
      <c r="AR131" s="12"/>
      <c r="AS131" s="12"/>
      <c r="AT131" s="143" t="s">
        <v>135</v>
      </c>
      <c r="AU131" s="143" t="s">
        <v>88</v>
      </c>
      <c r="AV131" s="12" t="s">
        <v>88</v>
      </c>
      <c r="AW131" s="12" t="s">
        <v>40</v>
      </c>
      <c r="AX131" s="12" t="s">
        <v>86</v>
      </c>
      <c r="AY131" s="143" t="s">
        <v>121</v>
      </c>
      <c r="AZ131" s="12"/>
      <c r="BA131" s="12"/>
      <c r="BB131" s="12"/>
      <c r="BC131" s="12"/>
      <c r="BD131" s="12"/>
      <c r="BE131" s="12"/>
      <c r="BF131" s="12"/>
      <c r="BG131" s="12"/>
      <c r="BH131" s="12"/>
      <c r="BI131" s="12"/>
      <c r="BJ131" s="12"/>
      <c r="BK131" s="12"/>
      <c r="BL131" s="12"/>
      <c r="BM131" s="12"/>
      <c r="BN131" s="12"/>
    </row>
    <row r="132" spans="1:66" ht="22.8">
      <c r="A132" s="1"/>
      <c r="B132" s="32"/>
      <c r="C132" s="149" t="s">
        <v>207</v>
      </c>
      <c r="D132" s="149" t="s">
        <v>195</v>
      </c>
      <c r="E132" s="150" t="s">
        <v>208</v>
      </c>
      <c r="F132" s="151" t="s">
        <v>209</v>
      </c>
      <c r="G132" s="152" t="s">
        <v>127</v>
      </c>
      <c r="H132" s="153">
        <v>23.43</v>
      </c>
      <c r="I132" s="154"/>
      <c r="J132" s="155">
        <f>ROUND(I132*H132,2)</f>
        <v>0</v>
      </c>
      <c r="K132" s="151" t="s">
        <v>77</v>
      </c>
      <c r="L132" s="156"/>
      <c r="M132" s="157" t="s">
        <v>77</v>
      </c>
      <c r="N132" s="158" t="s">
        <v>49</v>
      </c>
      <c r="O132" s="1"/>
      <c r="P132" s="132">
        <f>O132*H132</f>
        <v>0</v>
      </c>
      <c r="Q132" s="132">
        <v>0</v>
      </c>
      <c r="R132" s="132">
        <f>Q132*H132</f>
        <v>0</v>
      </c>
      <c r="S132" s="132">
        <v>0</v>
      </c>
      <c r="T132" s="133">
        <f>S132*H132</f>
        <v>0</v>
      </c>
      <c r="U132" s="1"/>
      <c r="V132" s="1"/>
      <c r="W132" s="1"/>
      <c r="X132" s="1"/>
      <c r="Y132" s="1"/>
      <c r="AQ132" s="1"/>
      <c r="AR132" s="134" t="s">
        <v>198</v>
      </c>
      <c r="AS132" s="1"/>
      <c r="AT132" s="134" t="s">
        <v>195</v>
      </c>
      <c r="AU132" s="134" t="s">
        <v>88</v>
      </c>
      <c r="AV132" s="1"/>
      <c r="AW132" s="1"/>
      <c r="AX132" s="1"/>
      <c r="AY132" s="17" t="s">
        <v>121</v>
      </c>
      <c r="AZ132" s="1"/>
      <c r="BA132" s="1"/>
      <c r="BB132" s="1"/>
      <c r="BC132" s="1"/>
      <c r="BD132" s="1"/>
      <c r="BE132" s="135">
        <f>IF(N132="základní",J132,0)</f>
        <v>0</v>
      </c>
      <c r="BF132" s="135">
        <f>IF(N132="snížená",J132,0)</f>
        <v>0</v>
      </c>
      <c r="BG132" s="135">
        <f>IF(N132="zákl. přenesená",J132,0)</f>
        <v>0</v>
      </c>
      <c r="BH132" s="135">
        <f>IF(N132="sníž. přenesená",J132,0)</f>
        <v>0</v>
      </c>
      <c r="BI132" s="135">
        <f>IF(N132="nulová",J132,0)</f>
        <v>0</v>
      </c>
      <c r="BJ132" s="17" t="s">
        <v>86</v>
      </c>
      <c r="BK132" s="135">
        <f>ROUND(I132*H132,2)</f>
        <v>0</v>
      </c>
      <c r="BL132" s="17" t="s">
        <v>198</v>
      </c>
      <c r="BM132" s="134" t="s">
        <v>210</v>
      </c>
      <c r="BN132" s="1"/>
    </row>
    <row r="133" spans="1:66" ht="18">
      <c r="A133" s="1"/>
      <c r="B133" s="32"/>
      <c r="C133" s="1"/>
      <c r="D133" s="140" t="s">
        <v>133</v>
      </c>
      <c r="E133" s="1"/>
      <c r="F133" s="141" t="s">
        <v>211</v>
      </c>
      <c r="G133" s="1"/>
      <c r="H133" s="1"/>
      <c r="I133" s="138"/>
      <c r="J133" s="1"/>
      <c r="K133" s="1"/>
      <c r="L133" s="32"/>
      <c r="M133" s="139"/>
      <c r="N133" s="1"/>
      <c r="O133" s="1"/>
      <c r="P133" s="1"/>
      <c r="Q133" s="1"/>
      <c r="R133" s="1"/>
      <c r="S133" s="1"/>
      <c r="T133" s="53"/>
      <c r="U133" s="1"/>
      <c r="V133" s="1"/>
      <c r="W133" s="1"/>
      <c r="X133" s="1"/>
      <c r="Y133" s="1"/>
      <c r="AQ133" s="1"/>
      <c r="AR133" s="1"/>
      <c r="AS133" s="1"/>
      <c r="AT133" s="17" t="s">
        <v>133</v>
      </c>
      <c r="AU133" s="17" t="s">
        <v>88</v>
      </c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</row>
    <row r="134" spans="1:66" ht="12">
      <c r="A134" s="12"/>
      <c r="B134" s="142"/>
      <c r="C134" s="12"/>
      <c r="D134" s="140" t="s">
        <v>135</v>
      </c>
      <c r="E134" s="143" t="s">
        <v>77</v>
      </c>
      <c r="F134" s="144" t="s">
        <v>182</v>
      </c>
      <c r="G134" s="12"/>
      <c r="H134" s="145">
        <v>21.3</v>
      </c>
      <c r="I134" s="146"/>
      <c r="J134" s="12"/>
      <c r="K134" s="12"/>
      <c r="L134" s="142"/>
      <c r="M134" s="147"/>
      <c r="N134" s="12"/>
      <c r="O134" s="12"/>
      <c r="P134" s="12"/>
      <c r="Q134" s="12"/>
      <c r="R134" s="12"/>
      <c r="S134" s="12"/>
      <c r="T134" s="148"/>
      <c r="U134" s="12"/>
      <c r="V134" s="12"/>
      <c r="W134" s="12"/>
      <c r="X134" s="12"/>
      <c r="Y134" s="12"/>
      <c r="AQ134" s="12"/>
      <c r="AR134" s="12"/>
      <c r="AS134" s="12"/>
      <c r="AT134" s="143" t="s">
        <v>135</v>
      </c>
      <c r="AU134" s="143" t="s">
        <v>88</v>
      </c>
      <c r="AV134" s="12" t="s">
        <v>88</v>
      </c>
      <c r="AW134" s="12" t="s">
        <v>40</v>
      </c>
      <c r="AX134" s="12" t="s">
        <v>86</v>
      </c>
      <c r="AY134" s="143" t="s">
        <v>121</v>
      </c>
      <c r="AZ134" s="12"/>
      <c r="BA134" s="12"/>
      <c r="BB134" s="12"/>
      <c r="BC134" s="12"/>
      <c r="BD134" s="12"/>
      <c r="BE134" s="12"/>
      <c r="BF134" s="12"/>
      <c r="BG134" s="12"/>
      <c r="BH134" s="12"/>
      <c r="BI134" s="12"/>
      <c r="BJ134" s="12"/>
      <c r="BK134" s="12"/>
      <c r="BL134" s="12"/>
      <c r="BM134" s="12"/>
      <c r="BN134" s="12"/>
    </row>
    <row r="135" spans="1:66" ht="12">
      <c r="A135" s="12"/>
      <c r="B135" s="142"/>
      <c r="C135" s="12"/>
      <c r="D135" s="140" t="s">
        <v>135</v>
      </c>
      <c r="E135" s="12"/>
      <c r="F135" s="144" t="s">
        <v>212</v>
      </c>
      <c r="G135" s="12"/>
      <c r="H135" s="145">
        <v>23.43</v>
      </c>
      <c r="I135" s="146"/>
      <c r="J135" s="12"/>
      <c r="K135" s="12"/>
      <c r="L135" s="142"/>
      <c r="M135" s="147"/>
      <c r="N135" s="12"/>
      <c r="O135" s="12"/>
      <c r="P135" s="12"/>
      <c r="Q135" s="12"/>
      <c r="R135" s="12"/>
      <c r="S135" s="12"/>
      <c r="T135" s="148"/>
      <c r="U135" s="12"/>
      <c r="V135" s="12"/>
      <c r="W135" s="12"/>
      <c r="X135" s="12"/>
      <c r="Y135" s="12"/>
      <c r="AQ135" s="12"/>
      <c r="AR135" s="12"/>
      <c r="AS135" s="12"/>
      <c r="AT135" s="143" t="s">
        <v>135</v>
      </c>
      <c r="AU135" s="143" t="s">
        <v>88</v>
      </c>
      <c r="AV135" s="12" t="s">
        <v>88</v>
      </c>
      <c r="AW135" s="12" t="s">
        <v>4</v>
      </c>
      <c r="AX135" s="12" t="s">
        <v>86</v>
      </c>
      <c r="AY135" s="143" t="s">
        <v>121</v>
      </c>
      <c r="AZ135" s="12"/>
      <c r="BA135" s="12"/>
      <c r="BB135" s="12"/>
      <c r="BC135" s="12"/>
      <c r="BD135" s="12"/>
      <c r="BE135" s="12"/>
      <c r="BF135" s="12"/>
      <c r="BG135" s="12"/>
      <c r="BH135" s="12"/>
      <c r="BI135" s="12"/>
      <c r="BJ135" s="12"/>
      <c r="BK135" s="12"/>
      <c r="BL135" s="12"/>
      <c r="BM135" s="12"/>
      <c r="BN135" s="12"/>
    </row>
    <row r="136" spans="1:66" ht="15">
      <c r="A136" s="11"/>
      <c r="B136" s="111"/>
      <c r="C136" s="11"/>
      <c r="D136" s="112" t="s">
        <v>78</v>
      </c>
      <c r="E136" s="113" t="s">
        <v>195</v>
      </c>
      <c r="F136" s="113" t="s">
        <v>213</v>
      </c>
      <c r="G136" s="11"/>
      <c r="H136" s="11"/>
      <c r="I136" s="114"/>
      <c r="J136" s="115">
        <f>BK136</f>
        <v>0</v>
      </c>
      <c r="K136" s="11"/>
      <c r="L136" s="111"/>
      <c r="M136" s="116"/>
      <c r="N136" s="11"/>
      <c r="O136" s="11"/>
      <c r="P136" s="117">
        <f>P137+P181</f>
        <v>0</v>
      </c>
      <c r="Q136" s="11"/>
      <c r="R136" s="117">
        <f>R137+R181</f>
        <v>32.71238548</v>
      </c>
      <c r="S136" s="11"/>
      <c r="T136" s="118">
        <f>T137+T181</f>
        <v>37.977005</v>
      </c>
      <c r="U136" s="11"/>
      <c r="V136" s="11"/>
      <c r="W136" s="11"/>
      <c r="X136" s="11"/>
      <c r="Y136" s="11"/>
      <c r="AQ136" s="11"/>
      <c r="AR136" s="112" t="s">
        <v>146</v>
      </c>
      <c r="AS136" s="11"/>
      <c r="AT136" s="119" t="s">
        <v>78</v>
      </c>
      <c r="AU136" s="119" t="s">
        <v>79</v>
      </c>
      <c r="AV136" s="11"/>
      <c r="AW136" s="11"/>
      <c r="AX136" s="11"/>
      <c r="AY136" s="112" t="s">
        <v>121</v>
      </c>
      <c r="AZ136" s="11"/>
      <c r="BA136" s="11"/>
      <c r="BB136" s="11"/>
      <c r="BC136" s="11"/>
      <c r="BD136" s="11"/>
      <c r="BE136" s="11"/>
      <c r="BF136" s="11"/>
      <c r="BG136" s="11"/>
      <c r="BH136" s="11"/>
      <c r="BI136" s="11"/>
      <c r="BJ136" s="11"/>
      <c r="BK136" s="120">
        <f>BK137+BK181</f>
        <v>0</v>
      </c>
      <c r="BL136" s="11"/>
      <c r="BM136" s="11"/>
      <c r="BN136" s="11"/>
    </row>
    <row r="137" spans="1:66" ht="12.3">
      <c r="A137" s="11"/>
      <c r="B137" s="111"/>
      <c r="C137" s="11"/>
      <c r="D137" s="112" t="s">
        <v>78</v>
      </c>
      <c r="E137" s="121" t="s">
        <v>214</v>
      </c>
      <c r="F137" s="121" t="s">
        <v>215</v>
      </c>
      <c r="G137" s="11"/>
      <c r="H137" s="11"/>
      <c r="I137" s="114"/>
      <c r="J137" s="122">
        <f>BK137</f>
        <v>0</v>
      </c>
      <c r="K137" s="11"/>
      <c r="L137" s="111"/>
      <c r="M137" s="116"/>
      <c r="N137" s="11"/>
      <c r="O137" s="11"/>
      <c r="P137" s="117">
        <f>SUM(P138:P180)</f>
        <v>0</v>
      </c>
      <c r="Q137" s="11"/>
      <c r="R137" s="117">
        <f>SUM(R138:R180)</f>
        <v>0</v>
      </c>
      <c r="S137" s="11"/>
      <c r="T137" s="118">
        <f>SUM(T138:T180)</f>
        <v>0.01278</v>
      </c>
      <c r="U137" s="11"/>
      <c r="V137" s="11"/>
      <c r="W137" s="11"/>
      <c r="X137" s="11"/>
      <c r="Y137" s="11"/>
      <c r="AQ137" s="11"/>
      <c r="AR137" s="112" t="s">
        <v>146</v>
      </c>
      <c r="AS137" s="11"/>
      <c r="AT137" s="119" t="s">
        <v>78</v>
      </c>
      <c r="AU137" s="119" t="s">
        <v>86</v>
      </c>
      <c r="AV137" s="11"/>
      <c r="AW137" s="11"/>
      <c r="AX137" s="11"/>
      <c r="AY137" s="112" t="s">
        <v>121</v>
      </c>
      <c r="AZ137" s="11"/>
      <c r="BA137" s="11"/>
      <c r="BB137" s="11"/>
      <c r="BC137" s="11"/>
      <c r="BD137" s="11"/>
      <c r="BE137" s="11"/>
      <c r="BF137" s="11"/>
      <c r="BG137" s="11"/>
      <c r="BH137" s="11"/>
      <c r="BI137" s="11"/>
      <c r="BJ137" s="11"/>
      <c r="BK137" s="120">
        <f>SUM(BK138:BK180)</f>
        <v>0</v>
      </c>
      <c r="BL137" s="11"/>
      <c r="BM137" s="11"/>
      <c r="BN137" s="11"/>
    </row>
    <row r="138" spans="1:66" ht="22.8">
      <c r="A138" s="1"/>
      <c r="B138" s="32"/>
      <c r="C138" s="123" t="s">
        <v>216</v>
      </c>
      <c r="D138" s="123" t="s">
        <v>124</v>
      </c>
      <c r="E138" s="124" t="s">
        <v>217</v>
      </c>
      <c r="F138" s="125" t="s">
        <v>218</v>
      </c>
      <c r="G138" s="126" t="s">
        <v>127</v>
      </c>
      <c r="H138" s="127">
        <v>106.5</v>
      </c>
      <c r="I138" s="128"/>
      <c r="J138" s="129">
        <f>ROUND(I138*H138,2)</f>
        <v>0</v>
      </c>
      <c r="K138" s="125" t="s">
        <v>128</v>
      </c>
      <c r="L138" s="32"/>
      <c r="M138" s="130" t="s">
        <v>77</v>
      </c>
      <c r="N138" s="131" t="s">
        <v>49</v>
      </c>
      <c r="O138" s="1"/>
      <c r="P138" s="132">
        <f>O138*H138</f>
        <v>0</v>
      </c>
      <c r="Q138" s="132">
        <v>0</v>
      </c>
      <c r="R138" s="132">
        <f>Q138*H138</f>
        <v>0</v>
      </c>
      <c r="S138" s="132">
        <v>0.00012</v>
      </c>
      <c r="T138" s="133">
        <f>S138*H138</f>
        <v>0.01278</v>
      </c>
      <c r="U138" s="1"/>
      <c r="V138" s="1"/>
      <c r="W138" s="1"/>
      <c r="X138" s="1"/>
      <c r="Y138" s="1"/>
      <c r="AQ138" s="1"/>
      <c r="AR138" s="134" t="s">
        <v>219</v>
      </c>
      <c r="AS138" s="1"/>
      <c r="AT138" s="134" t="s">
        <v>124</v>
      </c>
      <c r="AU138" s="134" t="s">
        <v>88</v>
      </c>
      <c r="AV138" s="1"/>
      <c r="AW138" s="1"/>
      <c r="AX138" s="1"/>
      <c r="AY138" s="17" t="s">
        <v>121</v>
      </c>
      <c r="AZ138" s="1"/>
      <c r="BA138" s="1"/>
      <c r="BB138" s="1"/>
      <c r="BC138" s="1"/>
      <c r="BD138" s="1"/>
      <c r="BE138" s="135">
        <f>IF(N138="základní",J138,0)</f>
        <v>0</v>
      </c>
      <c r="BF138" s="135">
        <f>IF(N138="snížená",J138,0)</f>
        <v>0</v>
      </c>
      <c r="BG138" s="135">
        <f>IF(N138="zákl. přenesená",J138,0)</f>
        <v>0</v>
      </c>
      <c r="BH138" s="135">
        <f>IF(N138="sníž. přenesená",J138,0)</f>
        <v>0</v>
      </c>
      <c r="BI138" s="135">
        <f>IF(N138="nulová",J138,0)</f>
        <v>0</v>
      </c>
      <c r="BJ138" s="17" t="s">
        <v>86</v>
      </c>
      <c r="BK138" s="135">
        <f>ROUND(I138*H138,2)</f>
        <v>0</v>
      </c>
      <c r="BL138" s="17" t="s">
        <v>219</v>
      </c>
      <c r="BM138" s="134" t="s">
        <v>220</v>
      </c>
      <c r="BN138" s="1"/>
    </row>
    <row r="139" spans="1:66" ht="12">
      <c r="A139" s="1"/>
      <c r="B139" s="32"/>
      <c r="C139" s="1"/>
      <c r="D139" s="136" t="s">
        <v>131</v>
      </c>
      <c r="E139" s="1"/>
      <c r="F139" s="137" t="s">
        <v>221</v>
      </c>
      <c r="G139" s="1"/>
      <c r="H139" s="1"/>
      <c r="I139" s="138"/>
      <c r="J139" s="1"/>
      <c r="K139" s="1"/>
      <c r="L139" s="32"/>
      <c r="M139" s="139"/>
      <c r="N139" s="1"/>
      <c r="O139" s="1"/>
      <c r="P139" s="1"/>
      <c r="Q139" s="1"/>
      <c r="R139" s="1"/>
      <c r="S139" s="1"/>
      <c r="T139" s="53"/>
      <c r="U139" s="1"/>
      <c r="V139" s="1"/>
      <c r="W139" s="1"/>
      <c r="X139" s="1"/>
      <c r="Y139" s="1"/>
      <c r="AQ139" s="1"/>
      <c r="AR139" s="1"/>
      <c r="AS139" s="1"/>
      <c r="AT139" s="17" t="s">
        <v>131</v>
      </c>
      <c r="AU139" s="17" t="s">
        <v>88</v>
      </c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</row>
    <row r="140" spans="1:66" ht="36">
      <c r="A140" s="1"/>
      <c r="B140" s="32"/>
      <c r="C140" s="1"/>
      <c r="D140" s="140" t="s">
        <v>133</v>
      </c>
      <c r="E140" s="1"/>
      <c r="F140" s="141" t="s">
        <v>222</v>
      </c>
      <c r="G140" s="1"/>
      <c r="H140" s="1"/>
      <c r="I140" s="138"/>
      <c r="J140" s="1"/>
      <c r="K140" s="1"/>
      <c r="L140" s="32"/>
      <c r="M140" s="139"/>
      <c r="N140" s="1"/>
      <c r="O140" s="1"/>
      <c r="P140" s="1"/>
      <c r="Q140" s="1"/>
      <c r="R140" s="1"/>
      <c r="S140" s="1"/>
      <c r="T140" s="53"/>
      <c r="U140" s="1"/>
      <c r="V140" s="1"/>
      <c r="W140" s="1"/>
      <c r="X140" s="1"/>
      <c r="Y140" s="1"/>
      <c r="AQ140" s="1"/>
      <c r="AR140" s="1"/>
      <c r="AS140" s="1"/>
      <c r="AT140" s="17" t="s">
        <v>133</v>
      </c>
      <c r="AU140" s="17" t="s">
        <v>88</v>
      </c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</row>
    <row r="141" spans="1:66" ht="12">
      <c r="A141" s="12"/>
      <c r="B141" s="142"/>
      <c r="C141" s="12"/>
      <c r="D141" s="140" t="s">
        <v>135</v>
      </c>
      <c r="E141" s="143" t="s">
        <v>77</v>
      </c>
      <c r="F141" s="144" t="s">
        <v>223</v>
      </c>
      <c r="G141" s="12"/>
      <c r="H141" s="145">
        <v>106.5</v>
      </c>
      <c r="I141" s="146"/>
      <c r="J141" s="12"/>
      <c r="K141" s="12"/>
      <c r="L141" s="142"/>
      <c r="M141" s="147"/>
      <c r="N141" s="12"/>
      <c r="O141" s="12"/>
      <c r="P141" s="12"/>
      <c r="Q141" s="12"/>
      <c r="R141" s="12"/>
      <c r="S141" s="12"/>
      <c r="T141" s="148"/>
      <c r="U141" s="12"/>
      <c r="V141" s="12"/>
      <c r="W141" s="12"/>
      <c r="X141" s="12"/>
      <c r="Y141" s="12"/>
      <c r="AQ141" s="12"/>
      <c r="AR141" s="12"/>
      <c r="AS141" s="12"/>
      <c r="AT141" s="143" t="s">
        <v>135</v>
      </c>
      <c r="AU141" s="143" t="s">
        <v>88</v>
      </c>
      <c r="AV141" s="12" t="s">
        <v>88</v>
      </c>
      <c r="AW141" s="12" t="s">
        <v>40</v>
      </c>
      <c r="AX141" s="12" t="s">
        <v>86</v>
      </c>
      <c r="AY141" s="143" t="s">
        <v>121</v>
      </c>
      <c r="AZ141" s="12"/>
      <c r="BA141" s="12"/>
      <c r="BB141" s="12"/>
      <c r="BC141" s="12"/>
      <c r="BD141" s="12"/>
      <c r="BE141" s="12"/>
      <c r="BF141" s="12"/>
      <c r="BG141" s="12"/>
      <c r="BH141" s="12"/>
      <c r="BI141" s="12"/>
      <c r="BJ141" s="12"/>
      <c r="BK141" s="12"/>
      <c r="BL141" s="12"/>
      <c r="BM141" s="12"/>
      <c r="BN141" s="12"/>
    </row>
    <row r="142" spans="1:66" ht="22.8">
      <c r="A142" s="1"/>
      <c r="B142" s="32"/>
      <c r="C142" s="123" t="s">
        <v>224</v>
      </c>
      <c r="D142" s="123" t="s">
        <v>124</v>
      </c>
      <c r="E142" s="124" t="s">
        <v>225</v>
      </c>
      <c r="F142" s="125" t="s">
        <v>226</v>
      </c>
      <c r="G142" s="126" t="s">
        <v>164</v>
      </c>
      <c r="H142" s="127">
        <v>71</v>
      </c>
      <c r="I142" s="128"/>
      <c r="J142" s="129">
        <f>ROUND(I142*H142,2)</f>
        <v>0</v>
      </c>
      <c r="K142" s="125" t="s">
        <v>77</v>
      </c>
      <c r="L142" s="32"/>
      <c r="M142" s="130" t="s">
        <v>77</v>
      </c>
      <c r="N142" s="131" t="s">
        <v>49</v>
      </c>
      <c r="O142" s="1"/>
      <c r="P142" s="132">
        <f>O142*H142</f>
        <v>0</v>
      </c>
      <c r="Q142" s="132">
        <v>0</v>
      </c>
      <c r="R142" s="132">
        <f>Q142*H142</f>
        <v>0</v>
      </c>
      <c r="S142" s="132">
        <v>0</v>
      </c>
      <c r="T142" s="133">
        <f>S142*H142</f>
        <v>0</v>
      </c>
      <c r="U142" s="1"/>
      <c r="V142" s="1"/>
      <c r="W142" s="1"/>
      <c r="X142" s="1"/>
      <c r="Y142" s="1"/>
      <c r="AQ142" s="1"/>
      <c r="AR142" s="134" t="s">
        <v>219</v>
      </c>
      <c r="AS142" s="1"/>
      <c r="AT142" s="134" t="s">
        <v>124</v>
      </c>
      <c r="AU142" s="134" t="s">
        <v>88</v>
      </c>
      <c r="AV142" s="1"/>
      <c r="AW142" s="1"/>
      <c r="AX142" s="1"/>
      <c r="AY142" s="17" t="s">
        <v>121</v>
      </c>
      <c r="AZ142" s="1"/>
      <c r="BA142" s="1"/>
      <c r="BB142" s="1"/>
      <c r="BC142" s="1"/>
      <c r="BD142" s="1"/>
      <c r="BE142" s="135">
        <f>IF(N142="základní",J142,0)</f>
        <v>0</v>
      </c>
      <c r="BF142" s="135">
        <f>IF(N142="snížená",J142,0)</f>
        <v>0</v>
      </c>
      <c r="BG142" s="135">
        <f>IF(N142="zákl. přenesená",J142,0)</f>
        <v>0</v>
      </c>
      <c r="BH142" s="135">
        <f>IF(N142="sníž. přenesená",J142,0)</f>
        <v>0</v>
      </c>
      <c r="BI142" s="135">
        <f>IF(N142="nulová",J142,0)</f>
        <v>0</v>
      </c>
      <c r="BJ142" s="17" t="s">
        <v>86</v>
      </c>
      <c r="BK142" s="135">
        <f>ROUND(I142*H142,2)</f>
        <v>0</v>
      </c>
      <c r="BL142" s="17" t="s">
        <v>219</v>
      </c>
      <c r="BM142" s="134" t="s">
        <v>227</v>
      </c>
      <c r="BN142" s="1"/>
    </row>
    <row r="143" spans="1:66" ht="18">
      <c r="A143" s="1"/>
      <c r="B143" s="32"/>
      <c r="C143" s="1"/>
      <c r="D143" s="140" t="s">
        <v>133</v>
      </c>
      <c r="E143" s="1"/>
      <c r="F143" s="141" t="s">
        <v>228</v>
      </c>
      <c r="G143" s="1"/>
      <c r="H143" s="1"/>
      <c r="I143" s="138"/>
      <c r="J143" s="1"/>
      <c r="K143" s="1"/>
      <c r="L143" s="32"/>
      <c r="M143" s="139"/>
      <c r="N143" s="1"/>
      <c r="O143" s="1"/>
      <c r="P143" s="1"/>
      <c r="Q143" s="1"/>
      <c r="R143" s="1"/>
      <c r="S143" s="1"/>
      <c r="T143" s="53"/>
      <c r="U143" s="1"/>
      <c r="V143" s="1"/>
      <c r="W143" s="1"/>
      <c r="X143" s="1"/>
      <c r="Y143" s="1"/>
      <c r="AQ143" s="1"/>
      <c r="AR143" s="1"/>
      <c r="AS143" s="1"/>
      <c r="AT143" s="17" t="s">
        <v>133</v>
      </c>
      <c r="AU143" s="17" t="s">
        <v>88</v>
      </c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</row>
    <row r="144" spans="1:66" ht="22.8">
      <c r="A144" s="1"/>
      <c r="B144" s="32"/>
      <c r="C144" s="123" t="s">
        <v>8</v>
      </c>
      <c r="D144" s="123" t="s">
        <v>124</v>
      </c>
      <c r="E144" s="124" t="s">
        <v>229</v>
      </c>
      <c r="F144" s="125" t="s">
        <v>230</v>
      </c>
      <c r="G144" s="126" t="s">
        <v>141</v>
      </c>
      <c r="H144" s="127">
        <v>0.443</v>
      </c>
      <c r="I144" s="128"/>
      <c r="J144" s="129">
        <f>ROUND(I144*H144,2)</f>
        <v>0</v>
      </c>
      <c r="K144" s="125" t="s">
        <v>77</v>
      </c>
      <c r="L144" s="32"/>
      <c r="M144" s="130" t="s">
        <v>77</v>
      </c>
      <c r="N144" s="131" t="s">
        <v>49</v>
      </c>
      <c r="O144" s="1"/>
      <c r="P144" s="132">
        <f>O144*H144</f>
        <v>0</v>
      </c>
      <c r="Q144" s="132">
        <v>0</v>
      </c>
      <c r="R144" s="132">
        <f>Q144*H144</f>
        <v>0</v>
      </c>
      <c r="S144" s="132">
        <v>0</v>
      </c>
      <c r="T144" s="133">
        <f>S144*H144</f>
        <v>0</v>
      </c>
      <c r="U144" s="1"/>
      <c r="V144" s="1"/>
      <c r="W144" s="1"/>
      <c r="X144" s="1"/>
      <c r="Y144" s="1"/>
      <c r="AQ144" s="1"/>
      <c r="AR144" s="134" t="s">
        <v>219</v>
      </c>
      <c r="AS144" s="1"/>
      <c r="AT144" s="134" t="s">
        <v>124</v>
      </c>
      <c r="AU144" s="134" t="s">
        <v>88</v>
      </c>
      <c r="AV144" s="1"/>
      <c r="AW144" s="1"/>
      <c r="AX144" s="1"/>
      <c r="AY144" s="17" t="s">
        <v>121</v>
      </c>
      <c r="AZ144" s="1"/>
      <c r="BA144" s="1"/>
      <c r="BB144" s="1"/>
      <c r="BC144" s="1"/>
      <c r="BD144" s="1"/>
      <c r="BE144" s="135">
        <f>IF(N144="základní",J144,0)</f>
        <v>0</v>
      </c>
      <c r="BF144" s="135">
        <f>IF(N144="snížená",J144,0)</f>
        <v>0</v>
      </c>
      <c r="BG144" s="135">
        <f>IF(N144="zákl. přenesená",J144,0)</f>
        <v>0</v>
      </c>
      <c r="BH144" s="135">
        <f>IF(N144="sníž. přenesená",J144,0)</f>
        <v>0</v>
      </c>
      <c r="BI144" s="135">
        <f>IF(N144="nulová",J144,0)</f>
        <v>0</v>
      </c>
      <c r="BJ144" s="17" t="s">
        <v>86</v>
      </c>
      <c r="BK144" s="135">
        <f>ROUND(I144*H144,2)</f>
        <v>0</v>
      </c>
      <c r="BL144" s="17" t="s">
        <v>219</v>
      </c>
      <c r="BM144" s="134" t="s">
        <v>231</v>
      </c>
      <c r="BN144" s="1"/>
    </row>
    <row r="145" spans="1:66" ht="36">
      <c r="A145" s="1"/>
      <c r="B145" s="32"/>
      <c r="C145" s="1"/>
      <c r="D145" s="140" t="s">
        <v>133</v>
      </c>
      <c r="E145" s="1"/>
      <c r="F145" s="141" t="s">
        <v>232</v>
      </c>
      <c r="G145" s="1"/>
      <c r="H145" s="1"/>
      <c r="I145" s="138"/>
      <c r="J145" s="1"/>
      <c r="K145" s="1"/>
      <c r="L145" s="32"/>
      <c r="M145" s="139"/>
      <c r="N145" s="1"/>
      <c r="O145" s="1"/>
      <c r="P145" s="1"/>
      <c r="Q145" s="1"/>
      <c r="R145" s="1"/>
      <c r="S145" s="1"/>
      <c r="T145" s="53"/>
      <c r="U145" s="1"/>
      <c r="V145" s="1"/>
      <c r="W145" s="1"/>
      <c r="X145" s="1"/>
      <c r="Y145" s="1"/>
      <c r="AQ145" s="1"/>
      <c r="AR145" s="1"/>
      <c r="AS145" s="1"/>
      <c r="AT145" s="17" t="s">
        <v>133</v>
      </c>
      <c r="AU145" s="17" t="s">
        <v>88</v>
      </c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</row>
    <row r="146" spans="1:66" ht="12">
      <c r="A146" s="12"/>
      <c r="B146" s="142"/>
      <c r="C146" s="12"/>
      <c r="D146" s="140" t="s">
        <v>135</v>
      </c>
      <c r="E146" s="143" t="s">
        <v>77</v>
      </c>
      <c r="F146" s="144" t="s">
        <v>233</v>
      </c>
      <c r="G146" s="12"/>
      <c r="H146" s="145">
        <v>0.072</v>
      </c>
      <c r="I146" s="146"/>
      <c r="J146" s="12"/>
      <c r="K146" s="12"/>
      <c r="L146" s="142"/>
      <c r="M146" s="147"/>
      <c r="N146" s="12"/>
      <c r="O146" s="12"/>
      <c r="P146" s="12"/>
      <c r="Q146" s="12"/>
      <c r="R146" s="12"/>
      <c r="S146" s="12"/>
      <c r="T146" s="148"/>
      <c r="U146" s="12"/>
      <c r="V146" s="12"/>
      <c r="W146" s="12"/>
      <c r="X146" s="12"/>
      <c r="Y146" s="12"/>
      <c r="AQ146" s="12"/>
      <c r="AR146" s="12"/>
      <c r="AS146" s="12"/>
      <c r="AT146" s="143" t="s">
        <v>135</v>
      </c>
      <c r="AU146" s="143" t="s">
        <v>88</v>
      </c>
      <c r="AV146" s="12" t="s">
        <v>88</v>
      </c>
      <c r="AW146" s="12" t="s">
        <v>40</v>
      </c>
      <c r="AX146" s="12" t="s">
        <v>79</v>
      </c>
      <c r="AY146" s="143" t="s">
        <v>121</v>
      </c>
      <c r="AZ146" s="12"/>
      <c r="BA146" s="12"/>
      <c r="BB146" s="12"/>
      <c r="BC146" s="12"/>
      <c r="BD146" s="12"/>
      <c r="BE146" s="12"/>
      <c r="BF146" s="12"/>
      <c r="BG146" s="12"/>
      <c r="BH146" s="12"/>
      <c r="BI146" s="12"/>
      <c r="BJ146" s="12"/>
      <c r="BK146" s="12"/>
      <c r="BL146" s="12"/>
      <c r="BM146" s="12"/>
      <c r="BN146" s="12"/>
    </row>
    <row r="147" spans="1:66" ht="12">
      <c r="A147" s="12"/>
      <c r="B147" s="142"/>
      <c r="C147" s="12"/>
      <c r="D147" s="140" t="s">
        <v>135</v>
      </c>
      <c r="E147" s="143" t="s">
        <v>77</v>
      </c>
      <c r="F147" s="144" t="s">
        <v>234</v>
      </c>
      <c r="G147" s="12"/>
      <c r="H147" s="145">
        <v>0.371</v>
      </c>
      <c r="I147" s="146"/>
      <c r="J147" s="12"/>
      <c r="K147" s="12"/>
      <c r="L147" s="142"/>
      <c r="M147" s="147"/>
      <c r="N147" s="12"/>
      <c r="O147" s="12"/>
      <c r="P147" s="12"/>
      <c r="Q147" s="12"/>
      <c r="R147" s="12"/>
      <c r="S147" s="12"/>
      <c r="T147" s="148"/>
      <c r="U147" s="12"/>
      <c r="V147" s="12"/>
      <c r="W147" s="12"/>
      <c r="X147" s="12"/>
      <c r="Y147" s="12"/>
      <c r="AQ147" s="12"/>
      <c r="AR147" s="12"/>
      <c r="AS147" s="12"/>
      <c r="AT147" s="143" t="s">
        <v>135</v>
      </c>
      <c r="AU147" s="143" t="s">
        <v>88</v>
      </c>
      <c r="AV147" s="12" t="s">
        <v>88</v>
      </c>
      <c r="AW147" s="12" t="s">
        <v>40</v>
      </c>
      <c r="AX147" s="12" t="s">
        <v>79</v>
      </c>
      <c r="AY147" s="143" t="s">
        <v>121</v>
      </c>
      <c r="AZ147" s="12"/>
      <c r="BA147" s="12"/>
      <c r="BB147" s="12"/>
      <c r="BC147" s="12"/>
      <c r="BD147" s="12"/>
      <c r="BE147" s="12"/>
      <c r="BF147" s="12"/>
      <c r="BG147" s="12"/>
      <c r="BH147" s="12"/>
      <c r="BI147" s="12"/>
      <c r="BJ147" s="12"/>
      <c r="BK147" s="12"/>
      <c r="BL147" s="12"/>
      <c r="BM147" s="12"/>
      <c r="BN147" s="12"/>
    </row>
    <row r="148" spans="1:66" ht="12">
      <c r="A148" s="13"/>
      <c r="B148" s="159"/>
      <c r="C148" s="13"/>
      <c r="D148" s="140" t="s">
        <v>135</v>
      </c>
      <c r="E148" s="160" t="s">
        <v>77</v>
      </c>
      <c r="F148" s="161" t="s">
        <v>235</v>
      </c>
      <c r="G148" s="13"/>
      <c r="H148" s="162">
        <v>0.443</v>
      </c>
      <c r="I148" s="163"/>
      <c r="J148" s="13"/>
      <c r="K148" s="13"/>
      <c r="L148" s="159"/>
      <c r="M148" s="164"/>
      <c r="N148" s="13"/>
      <c r="O148" s="13"/>
      <c r="P148" s="13"/>
      <c r="Q148" s="13"/>
      <c r="R148" s="13"/>
      <c r="S148" s="13"/>
      <c r="T148" s="165"/>
      <c r="U148" s="13"/>
      <c r="V148" s="13"/>
      <c r="W148" s="13"/>
      <c r="X148" s="13"/>
      <c r="Y148" s="13"/>
      <c r="AQ148" s="13"/>
      <c r="AR148" s="13"/>
      <c r="AS148" s="13"/>
      <c r="AT148" s="160" t="s">
        <v>135</v>
      </c>
      <c r="AU148" s="160" t="s">
        <v>88</v>
      </c>
      <c r="AV148" s="13" t="s">
        <v>129</v>
      </c>
      <c r="AW148" s="13" t="s">
        <v>40</v>
      </c>
      <c r="AX148" s="13" t="s">
        <v>86</v>
      </c>
      <c r="AY148" s="160" t="s">
        <v>121</v>
      </c>
      <c r="AZ148" s="13"/>
      <c r="BA148" s="13"/>
      <c r="BB148" s="13"/>
      <c r="BC148" s="13"/>
      <c r="BD148" s="13"/>
      <c r="BE148" s="13"/>
      <c r="BF148" s="13"/>
      <c r="BG148" s="13"/>
      <c r="BH148" s="13"/>
      <c r="BI148" s="13"/>
      <c r="BJ148" s="13"/>
      <c r="BK148" s="13"/>
      <c r="BL148" s="13"/>
      <c r="BM148" s="13"/>
      <c r="BN148" s="13"/>
    </row>
    <row r="149" spans="1:66" ht="22.8">
      <c r="A149" s="1"/>
      <c r="B149" s="32"/>
      <c r="C149" s="123" t="s">
        <v>165</v>
      </c>
      <c r="D149" s="123" t="s">
        <v>124</v>
      </c>
      <c r="E149" s="124" t="s">
        <v>236</v>
      </c>
      <c r="F149" s="125" t="s">
        <v>237</v>
      </c>
      <c r="G149" s="126" t="s">
        <v>127</v>
      </c>
      <c r="H149" s="127">
        <v>106.5</v>
      </c>
      <c r="I149" s="128"/>
      <c r="J149" s="129">
        <f>ROUND(I149*H149,2)</f>
        <v>0</v>
      </c>
      <c r="K149" s="125" t="s">
        <v>128</v>
      </c>
      <c r="L149" s="32"/>
      <c r="M149" s="130" t="s">
        <v>77</v>
      </c>
      <c r="N149" s="131" t="s">
        <v>49</v>
      </c>
      <c r="O149" s="1"/>
      <c r="P149" s="132">
        <f>O149*H149</f>
        <v>0</v>
      </c>
      <c r="Q149" s="132">
        <v>0</v>
      </c>
      <c r="R149" s="132">
        <f>Q149*H149</f>
        <v>0</v>
      </c>
      <c r="S149" s="132">
        <v>0</v>
      </c>
      <c r="T149" s="133">
        <f>S149*H149</f>
        <v>0</v>
      </c>
      <c r="U149" s="1"/>
      <c r="V149" s="1"/>
      <c r="W149" s="1"/>
      <c r="X149" s="1"/>
      <c r="Y149" s="1"/>
      <c r="AQ149" s="1"/>
      <c r="AR149" s="134" t="s">
        <v>219</v>
      </c>
      <c r="AS149" s="1"/>
      <c r="AT149" s="134" t="s">
        <v>124</v>
      </c>
      <c r="AU149" s="134" t="s">
        <v>88</v>
      </c>
      <c r="AV149" s="1"/>
      <c r="AW149" s="1"/>
      <c r="AX149" s="1"/>
      <c r="AY149" s="17" t="s">
        <v>121</v>
      </c>
      <c r="AZ149" s="1"/>
      <c r="BA149" s="1"/>
      <c r="BB149" s="1"/>
      <c r="BC149" s="1"/>
      <c r="BD149" s="1"/>
      <c r="BE149" s="135">
        <f>IF(N149="základní",J149,0)</f>
        <v>0</v>
      </c>
      <c r="BF149" s="135">
        <f>IF(N149="snížená",J149,0)</f>
        <v>0</v>
      </c>
      <c r="BG149" s="135">
        <f>IF(N149="zákl. přenesená",J149,0)</f>
        <v>0</v>
      </c>
      <c r="BH149" s="135">
        <f>IF(N149="sníž. přenesená",J149,0)</f>
        <v>0</v>
      </c>
      <c r="BI149" s="135">
        <f>IF(N149="nulová",J149,0)</f>
        <v>0</v>
      </c>
      <c r="BJ149" s="17" t="s">
        <v>86</v>
      </c>
      <c r="BK149" s="135">
        <f>ROUND(I149*H149,2)</f>
        <v>0</v>
      </c>
      <c r="BL149" s="17" t="s">
        <v>219</v>
      </c>
      <c r="BM149" s="134" t="s">
        <v>238</v>
      </c>
      <c r="BN149" s="1"/>
    </row>
    <row r="150" spans="1:66" ht="12">
      <c r="A150" s="1"/>
      <c r="B150" s="32"/>
      <c r="C150" s="1"/>
      <c r="D150" s="136" t="s">
        <v>131</v>
      </c>
      <c r="E150" s="1"/>
      <c r="F150" s="137" t="s">
        <v>239</v>
      </c>
      <c r="G150" s="1"/>
      <c r="H150" s="1"/>
      <c r="I150" s="138"/>
      <c r="J150" s="1"/>
      <c r="K150" s="1"/>
      <c r="L150" s="32"/>
      <c r="M150" s="139"/>
      <c r="N150" s="1"/>
      <c r="O150" s="1"/>
      <c r="P150" s="1"/>
      <c r="Q150" s="1"/>
      <c r="R150" s="1"/>
      <c r="S150" s="1"/>
      <c r="T150" s="53"/>
      <c r="U150" s="1"/>
      <c r="V150" s="1"/>
      <c r="W150" s="1"/>
      <c r="X150" s="1"/>
      <c r="Y150" s="1"/>
      <c r="AQ150" s="1"/>
      <c r="AR150" s="1"/>
      <c r="AS150" s="1"/>
      <c r="AT150" s="17" t="s">
        <v>131</v>
      </c>
      <c r="AU150" s="17" t="s">
        <v>88</v>
      </c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</row>
    <row r="151" spans="1:66" ht="36">
      <c r="A151" s="1"/>
      <c r="B151" s="32"/>
      <c r="C151" s="1"/>
      <c r="D151" s="140" t="s">
        <v>133</v>
      </c>
      <c r="E151" s="1"/>
      <c r="F151" s="141" t="s">
        <v>240</v>
      </c>
      <c r="G151" s="1"/>
      <c r="H151" s="1"/>
      <c r="I151" s="138"/>
      <c r="J151" s="1"/>
      <c r="K151" s="1"/>
      <c r="L151" s="32"/>
      <c r="M151" s="139"/>
      <c r="N151" s="1"/>
      <c r="O151" s="1"/>
      <c r="P151" s="1"/>
      <c r="Q151" s="1"/>
      <c r="R151" s="1"/>
      <c r="S151" s="1"/>
      <c r="T151" s="53"/>
      <c r="U151" s="1"/>
      <c r="V151" s="1"/>
      <c r="W151" s="1"/>
      <c r="X151" s="1"/>
      <c r="Y151" s="1"/>
      <c r="AQ151" s="1"/>
      <c r="AR151" s="1"/>
      <c r="AS151" s="1"/>
      <c r="AT151" s="17" t="s">
        <v>133</v>
      </c>
      <c r="AU151" s="17" t="s">
        <v>88</v>
      </c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</row>
    <row r="152" spans="1:66" ht="12">
      <c r="A152" s="12"/>
      <c r="B152" s="142"/>
      <c r="C152" s="12"/>
      <c r="D152" s="140" t="s">
        <v>135</v>
      </c>
      <c r="E152" s="143" t="s">
        <v>77</v>
      </c>
      <c r="F152" s="144" t="s">
        <v>223</v>
      </c>
      <c r="G152" s="12"/>
      <c r="H152" s="145">
        <v>106.5</v>
      </c>
      <c r="I152" s="146"/>
      <c r="J152" s="12"/>
      <c r="K152" s="12"/>
      <c r="L152" s="142"/>
      <c r="M152" s="147"/>
      <c r="N152" s="12"/>
      <c r="O152" s="12"/>
      <c r="P152" s="12"/>
      <c r="Q152" s="12"/>
      <c r="R152" s="12"/>
      <c r="S152" s="12"/>
      <c r="T152" s="148"/>
      <c r="U152" s="12"/>
      <c r="V152" s="12"/>
      <c r="W152" s="12"/>
      <c r="X152" s="12"/>
      <c r="Y152" s="12"/>
      <c r="AQ152" s="12"/>
      <c r="AR152" s="12"/>
      <c r="AS152" s="12"/>
      <c r="AT152" s="143" t="s">
        <v>135</v>
      </c>
      <c r="AU152" s="143" t="s">
        <v>88</v>
      </c>
      <c r="AV152" s="12" t="s">
        <v>88</v>
      </c>
      <c r="AW152" s="12" t="s">
        <v>40</v>
      </c>
      <c r="AX152" s="12" t="s">
        <v>86</v>
      </c>
      <c r="AY152" s="143" t="s">
        <v>121</v>
      </c>
      <c r="AZ152" s="12"/>
      <c r="BA152" s="12"/>
      <c r="BB152" s="12"/>
      <c r="BC152" s="12"/>
      <c r="BD152" s="12"/>
      <c r="BE152" s="12"/>
      <c r="BF152" s="12"/>
      <c r="BG152" s="12"/>
      <c r="BH152" s="12"/>
      <c r="BI152" s="12"/>
      <c r="BJ152" s="12"/>
      <c r="BK152" s="12"/>
      <c r="BL152" s="12"/>
      <c r="BM152" s="12"/>
      <c r="BN152" s="12"/>
    </row>
    <row r="153" spans="1:66" ht="11.4">
      <c r="A153" s="1"/>
      <c r="B153" s="32"/>
      <c r="C153" s="149" t="s">
        <v>241</v>
      </c>
      <c r="D153" s="149" t="s">
        <v>195</v>
      </c>
      <c r="E153" s="150" t="s">
        <v>242</v>
      </c>
      <c r="F153" s="151" t="s">
        <v>243</v>
      </c>
      <c r="G153" s="152" t="s">
        <v>127</v>
      </c>
      <c r="H153" s="153">
        <v>111.825</v>
      </c>
      <c r="I153" s="154"/>
      <c r="J153" s="155">
        <f>ROUND(I153*H153,2)</f>
        <v>0</v>
      </c>
      <c r="K153" s="151" t="s">
        <v>77</v>
      </c>
      <c r="L153" s="156"/>
      <c r="M153" s="157" t="s">
        <v>77</v>
      </c>
      <c r="N153" s="158" t="s">
        <v>49</v>
      </c>
      <c r="O153" s="1"/>
      <c r="P153" s="132">
        <f>O153*H153</f>
        <v>0</v>
      </c>
      <c r="Q153" s="132">
        <v>0</v>
      </c>
      <c r="R153" s="132">
        <f>Q153*H153</f>
        <v>0</v>
      </c>
      <c r="S153" s="132">
        <v>0</v>
      </c>
      <c r="T153" s="133">
        <f>S153*H153</f>
        <v>0</v>
      </c>
      <c r="U153" s="1"/>
      <c r="V153" s="1"/>
      <c r="W153" s="1"/>
      <c r="X153" s="1"/>
      <c r="Y153" s="1"/>
      <c r="AQ153" s="1"/>
      <c r="AR153" s="134" t="s">
        <v>198</v>
      </c>
      <c r="AS153" s="1"/>
      <c r="AT153" s="134" t="s">
        <v>195</v>
      </c>
      <c r="AU153" s="134" t="s">
        <v>88</v>
      </c>
      <c r="AV153" s="1"/>
      <c r="AW153" s="1"/>
      <c r="AX153" s="1"/>
      <c r="AY153" s="17" t="s">
        <v>121</v>
      </c>
      <c r="AZ153" s="1"/>
      <c r="BA153" s="1"/>
      <c r="BB153" s="1"/>
      <c r="BC153" s="1"/>
      <c r="BD153" s="1"/>
      <c r="BE153" s="135">
        <f>IF(N153="základní",J153,0)</f>
        <v>0</v>
      </c>
      <c r="BF153" s="135">
        <f>IF(N153="snížená",J153,0)</f>
        <v>0</v>
      </c>
      <c r="BG153" s="135">
        <f>IF(N153="zákl. přenesená",J153,0)</f>
        <v>0</v>
      </c>
      <c r="BH153" s="135">
        <f>IF(N153="sníž. přenesená",J153,0)</f>
        <v>0</v>
      </c>
      <c r="BI153" s="135">
        <f>IF(N153="nulová",J153,0)</f>
        <v>0</v>
      </c>
      <c r="BJ153" s="17" t="s">
        <v>86</v>
      </c>
      <c r="BK153" s="135">
        <f>ROUND(I153*H153,2)</f>
        <v>0</v>
      </c>
      <c r="BL153" s="17" t="s">
        <v>198</v>
      </c>
      <c r="BM153" s="134" t="s">
        <v>244</v>
      </c>
      <c r="BN153" s="1"/>
    </row>
    <row r="154" spans="1:66" ht="18">
      <c r="A154" s="1"/>
      <c r="B154" s="32"/>
      <c r="C154" s="1"/>
      <c r="D154" s="140" t="s">
        <v>133</v>
      </c>
      <c r="E154" s="1"/>
      <c r="F154" s="141" t="s">
        <v>211</v>
      </c>
      <c r="G154" s="1"/>
      <c r="H154" s="1"/>
      <c r="I154" s="138"/>
      <c r="J154" s="1"/>
      <c r="K154" s="1"/>
      <c r="L154" s="32"/>
      <c r="M154" s="139"/>
      <c r="N154" s="1"/>
      <c r="O154" s="1"/>
      <c r="P154" s="1"/>
      <c r="Q154" s="1"/>
      <c r="R154" s="1"/>
      <c r="S154" s="1"/>
      <c r="T154" s="53"/>
      <c r="U154" s="1"/>
      <c r="V154" s="1"/>
      <c r="W154" s="1"/>
      <c r="X154" s="1"/>
      <c r="Y154" s="1"/>
      <c r="AQ154" s="1"/>
      <c r="AR154" s="1"/>
      <c r="AS154" s="1"/>
      <c r="AT154" s="17" t="s">
        <v>133</v>
      </c>
      <c r="AU154" s="17" t="s">
        <v>88</v>
      </c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</row>
    <row r="155" spans="1:66" ht="12">
      <c r="A155" s="12"/>
      <c r="B155" s="142"/>
      <c r="C155" s="12"/>
      <c r="D155" s="140" t="s">
        <v>135</v>
      </c>
      <c r="E155" s="143" t="s">
        <v>77</v>
      </c>
      <c r="F155" s="144" t="s">
        <v>223</v>
      </c>
      <c r="G155" s="12"/>
      <c r="H155" s="145">
        <v>106.5</v>
      </c>
      <c r="I155" s="146"/>
      <c r="J155" s="12"/>
      <c r="K155" s="12"/>
      <c r="L155" s="142"/>
      <c r="M155" s="147"/>
      <c r="N155" s="12"/>
      <c r="O155" s="12"/>
      <c r="P155" s="12"/>
      <c r="Q155" s="12"/>
      <c r="R155" s="12"/>
      <c r="S155" s="12"/>
      <c r="T155" s="148"/>
      <c r="U155" s="12"/>
      <c r="V155" s="12"/>
      <c r="W155" s="12"/>
      <c r="X155" s="12"/>
      <c r="Y155" s="12"/>
      <c r="AQ155" s="12"/>
      <c r="AR155" s="12"/>
      <c r="AS155" s="12"/>
      <c r="AT155" s="143" t="s">
        <v>135</v>
      </c>
      <c r="AU155" s="143" t="s">
        <v>88</v>
      </c>
      <c r="AV155" s="12" t="s">
        <v>88</v>
      </c>
      <c r="AW155" s="12" t="s">
        <v>40</v>
      </c>
      <c r="AX155" s="12" t="s">
        <v>86</v>
      </c>
      <c r="AY155" s="143" t="s">
        <v>121</v>
      </c>
      <c r="AZ155" s="12"/>
      <c r="BA155" s="12"/>
      <c r="BB155" s="12"/>
      <c r="BC155" s="12"/>
      <c r="BD155" s="12"/>
      <c r="BE155" s="12"/>
      <c r="BF155" s="12"/>
      <c r="BG155" s="12"/>
      <c r="BH155" s="12"/>
      <c r="BI155" s="12"/>
      <c r="BJ155" s="12"/>
      <c r="BK155" s="12"/>
      <c r="BL155" s="12"/>
      <c r="BM155" s="12"/>
      <c r="BN155" s="12"/>
    </row>
    <row r="156" spans="1:66" ht="12">
      <c r="A156" s="12"/>
      <c r="B156" s="142"/>
      <c r="C156" s="12"/>
      <c r="D156" s="140" t="s">
        <v>135</v>
      </c>
      <c r="E156" s="12"/>
      <c r="F156" s="144" t="s">
        <v>245</v>
      </c>
      <c r="G156" s="12"/>
      <c r="H156" s="145">
        <v>111.825</v>
      </c>
      <c r="I156" s="146"/>
      <c r="J156" s="12"/>
      <c r="K156" s="12"/>
      <c r="L156" s="142"/>
      <c r="M156" s="147"/>
      <c r="N156" s="12"/>
      <c r="O156" s="12"/>
      <c r="P156" s="12"/>
      <c r="Q156" s="12"/>
      <c r="R156" s="12"/>
      <c r="S156" s="12"/>
      <c r="T156" s="148"/>
      <c r="U156" s="12"/>
      <c r="V156" s="12"/>
      <c r="W156" s="12"/>
      <c r="X156" s="12"/>
      <c r="Y156" s="12"/>
      <c r="AQ156" s="12"/>
      <c r="AR156" s="12"/>
      <c r="AS156" s="12"/>
      <c r="AT156" s="143" t="s">
        <v>135</v>
      </c>
      <c r="AU156" s="143" t="s">
        <v>88</v>
      </c>
      <c r="AV156" s="12" t="s">
        <v>88</v>
      </c>
      <c r="AW156" s="12" t="s">
        <v>4</v>
      </c>
      <c r="AX156" s="12" t="s">
        <v>86</v>
      </c>
      <c r="AY156" s="143" t="s">
        <v>121</v>
      </c>
      <c r="AZ156" s="12"/>
      <c r="BA156" s="12"/>
      <c r="BB156" s="12"/>
      <c r="BC156" s="12"/>
      <c r="BD156" s="12"/>
      <c r="BE156" s="12"/>
      <c r="BF156" s="12"/>
      <c r="BG156" s="12"/>
      <c r="BH156" s="12"/>
      <c r="BI156" s="12"/>
      <c r="BJ156" s="12"/>
      <c r="BK156" s="12"/>
      <c r="BL156" s="12"/>
      <c r="BM156" s="12"/>
      <c r="BN156" s="12"/>
    </row>
    <row r="157" spans="1:66" ht="22.8">
      <c r="A157" s="1"/>
      <c r="B157" s="32"/>
      <c r="C157" s="123" t="s">
        <v>246</v>
      </c>
      <c r="D157" s="123" t="s">
        <v>124</v>
      </c>
      <c r="E157" s="124" t="s">
        <v>247</v>
      </c>
      <c r="F157" s="125" t="s">
        <v>248</v>
      </c>
      <c r="G157" s="126" t="s">
        <v>127</v>
      </c>
      <c r="H157" s="127">
        <v>106.5</v>
      </c>
      <c r="I157" s="128"/>
      <c r="J157" s="129">
        <f>ROUND(I157*H157,2)</f>
        <v>0</v>
      </c>
      <c r="K157" s="125" t="s">
        <v>128</v>
      </c>
      <c r="L157" s="32"/>
      <c r="M157" s="130" t="s">
        <v>77</v>
      </c>
      <c r="N157" s="131" t="s">
        <v>49</v>
      </c>
      <c r="O157" s="1"/>
      <c r="P157" s="132">
        <f>O157*H157</f>
        <v>0</v>
      </c>
      <c r="Q157" s="132">
        <v>0</v>
      </c>
      <c r="R157" s="132">
        <f>Q157*H157</f>
        <v>0</v>
      </c>
      <c r="S157" s="132">
        <v>0</v>
      </c>
      <c r="T157" s="133">
        <f>S157*H157</f>
        <v>0</v>
      </c>
      <c r="U157" s="1"/>
      <c r="V157" s="1"/>
      <c r="W157" s="1"/>
      <c r="X157" s="1"/>
      <c r="Y157" s="1"/>
      <c r="AQ157" s="1"/>
      <c r="AR157" s="134" t="s">
        <v>219</v>
      </c>
      <c r="AS157" s="1"/>
      <c r="AT157" s="134" t="s">
        <v>124</v>
      </c>
      <c r="AU157" s="134" t="s">
        <v>88</v>
      </c>
      <c r="AV157" s="1"/>
      <c r="AW157" s="1"/>
      <c r="AX157" s="1"/>
      <c r="AY157" s="17" t="s">
        <v>121</v>
      </c>
      <c r="AZ157" s="1"/>
      <c r="BA157" s="1"/>
      <c r="BB157" s="1"/>
      <c r="BC157" s="1"/>
      <c r="BD157" s="1"/>
      <c r="BE157" s="135">
        <f>IF(N157="základní",J157,0)</f>
        <v>0</v>
      </c>
      <c r="BF157" s="135">
        <f>IF(N157="snížená",J157,0)</f>
        <v>0</v>
      </c>
      <c r="BG157" s="135">
        <f>IF(N157="zákl. přenesená",J157,0)</f>
        <v>0</v>
      </c>
      <c r="BH157" s="135">
        <f>IF(N157="sníž. přenesená",J157,0)</f>
        <v>0</v>
      </c>
      <c r="BI157" s="135">
        <f>IF(N157="nulová",J157,0)</f>
        <v>0</v>
      </c>
      <c r="BJ157" s="17" t="s">
        <v>86</v>
      </c>
      <c r="BK157" s="135">
        <f>ROUND(I157*H157,2)</f>
        <v>0</v>
      </c>
      <c r="BL157" s="17" t="s">
        <v>219</v>
      </c>
      <c r="BM157" s="134" t="s">
        <v>249</v>
      </c>
      <c r="BN157" s="1"/>
    </row>
    <row r="158" spans="1:66" ht="12">
      <c r="A158" s="1"/>
      <c r="B158" s="32"/>
      <c r="C158" s="1"/>
      <c r="D158" s="136" t="s">
        <v>131</v>
      </c>
      <c r="E158" s="1"/>
      <c r="F158" s="137" t="s">
        <v>250</v>
      </c>
      <c r="G158" s="1"/>
      <c r="H158" s="1"/>
      <c r="I158" s="138"/>
      <c r="J158" s="1"/>
      <c r="K158" s="1"/>
      <c r="L158" s="32"/>
      <c r="M158" s="139"/>
      <c r="N158" s="1"/>
      <c r="O158" s="1"/>
      <c r="P158" s="1"/>
      <c r="Q158" s="1"/>
      <c r="R158" s="1"/>
      <c r="S158" s="1"/>
      <c r="T158" s="53"/>
      <c r="U158" s="1"/>
      <c r="V158" s="1"/>
      <c r="W158" s="1"/>
      <c r="X158" s="1"/>
      <c r="Y158" s="1"/>
      <c r="AQ158" s="1"/>
      <c r="AR158" s="1"/>
      <c r="AS158" s="1"/>
      <c r="AT158" s="17" t="s">
        <v>131</v>
      </c>
      <c r="AU158" s="17" t="s">
        <v>88</v>
      </c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</row>
    <row r="159" spans="1:66" ht="18">
      <c r="A159" s="1"/>
      <c r="B159" s="32"/>
      <c r="C159" s="1"/>
      <c r="D159" s="140" t="s">
        <v>133</v>
      </c>
      <c r="E159" s="1"/>
      <c r="F159" s="141" t="s">
        <v>251</v>
      </c>
      <c r="G159" s="1"/>
      <c r="H159" s="1"/>
      <c r="I159" s="138"/>
      <c r="J159" s="1"/>
      <c r="K159" s="1"/>
      <c r="L159" s="32"/>
      <c r="M159" s="139"/>
      <c r="N159" s="1"/>
      <c r="O159" s="1"/>
      <c r="P159" s="1"/>
      <c r="Q159" s="1"/>
      <c r="R159" s="1"/>
      <c r="S159" s="1"/>
      <c r="T159" s="53"/>
      <c r="U159" s="1"/>
      <c r="V159" s="1"/>
      <c r="W159" s="1"/>
      <c r="X159" s="1"/>
      <c r="Y159" s="1"/>
      <c r="AQ159" s="1"/>
      <c r="AR159" s="1"/>
      <c r="AS159" s="1"/>
      <c r="AT159" s="17" t="s">
        <v>133</v>
      </c>
      <c r="AU159" s="17" t="s">
        <v>88</v>
      </c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</row>
    <row r="160" spans="1:66" ht="11.4">
      <c r="A160" s="1"/>
      <c r="B160" s="32"/>
      <c r="C160" s="123" t="s">
        <v>252</v>
      </c>
      <c r="D160" s="123" t="s">
        <v>124</v>
      </c>
      <c r="E160" s="124" t="s">
        <v>253</v>
      </c>
      <c r="F160" s="125" t="s">
        <v>254</v>
      </c>
      <c r="G160" s="126" t="s">
        <v>164</v>
      </c>
      <c r="H160" s="127">
        <v>426</v>
      </c>
      <c r="I160" s="128"/>
      <c r="J160" s="129">
        <f>ROUND(I160*H160,2)</f>
        <v>0</v>
      </c>
      <c r="K160" s="125" t="s">
        <v>128</v>
      </c>
      <c r="L160" s="32"/>
      <c r="M160" s="130" t="s">
        <v>77</v>
      </c>
      <c r="N160" s="131" t="s">
        <v>49</v>
      </c>
      <c r="O160" s="1"/>
      <c r="P160" s="132">
        <f>O160*H160</f>
        <v>0</v>
      </c>
      <c r="Q160" s="132">
        <v>0</v>
      </c>
      <c r="R160" s="132">
        <f>Q160*H160</f>
        <v>0</v>
      </c>
      <c r="S160" s="132">
        <v>0</v>
      </c>
      <c r="T160" s="133">
        <f>S160*H160</f>
        <v>0</v>
      </c>
      <c r="U160" s="1"/>
      <c r="V160" s="1"/>
      <c r="W160" s="1"/>
      <c r="X160" s="1"/>
      <c r="Y160" s="1"/>
      <c r="AQ160" s="1"/>
      <c r="AR160" s="134" t="s">
        <v>219</v>
      </c>
      <c r="AS160" s="1"/>
      <c r="AT160" s="134" t="s">
        <v>124</v>
      </c>
      <c r="AU160" s="134" t="s">
        <v>88</v>
      </c>
      <c r="AV160" s="1"/>
      <c r="AW160" s="1"/>
      <c r="AX160" s="1"/>
      <c r="AY160" s="17" t="s">
        <v>121</v>
      </c>
      <c r="AZ160" s="1"/>
      <c r="BA160" s="1"/>
      <c r="BB160" s="1"/>
      <c r="BC160" s="1"/>
      <c r="BD160" s="1"/>
      <c r="BE160" s="135">
        <f>IF(N160="základní",J160,0)</f>
        <v>0</v>
      </c>
      <c r="BF160" s="135">
        <f>IF(N160="snížená",J160,0)</f>
        <v>0</v>
      </c>
      <c r="BG160" s="135">
        <f>IF(N160="zákl. přenesená",J160,0)</f>
        <v>0</v>
      </c>
      <c r="BH160" s="135">
        <f>IF(N160="sníž. přenesená",J160,0)</f>
        <v>0</v>
      </c>
      <c r="BI160" s="135">
        <f>IF(N160="nulová",J160,0)</f>
        <v>0</v>
      </c>
      <c r="BJ160" s="17" t="s">
        <v>86</v>
      </c>
      <c r="BK160" s="135">
        <f>ROUND(I160*H160,2)</f>
        <v>0</v>
      </c>
      <c r="BL160" s="17" t="s">
        <v>219</v>
      </c>
      <c r="BM160" s="134" t="s">
        <v>255</v>
      </c>
      <c r="BN160" s="1"/>
    </row>
    <row r="161" spans="1:66" ht="12">
      <c r="A161" s="1"/>
      <c r="B161" s="32"/>
      <c r="C161" s="1"/>
      <c r="D161" s="136" t="s">
        <v>131</v>
      </c>
      <c r="E161" s="1"/>
      <c r="F161" s="137" t="s">
        <v>256</v>
      </c>
      <c r="G161" s="1"/>
      <c r="H161" s="1"/>
      <c r="I161" s="138"/>
      <c r="J161" s="1"/>
      <c r="K161" s="1"/>
      <c r="L161" s="32"/>
      <c r="M161" s="139"/>
      <c r="N161" s="1"/>
      <c r="O161" s="1"/>
      <c r="P161" s="1"/>
      <c r="Q161" s="1"/>
      <c r="R161" s="1"/>
      <c r="S161" s="1"/>
      <c r="T161" s="53"/>
      <c r="U161" s="1"/>
      <c r="V161" s="1"/>
      <c r="W161" s="1"/>
      <c r="X161" s="1"/>
      <c r="Y161" s="1"/>
      <c r="AQ161" s="1"/>
      <c r="AR161" s="1"/>
      <c r="AS161" s="1"/>
      <c r="AT161" s="17" t="s">
        <v>131</v>
      </c>
      <c r="AU161" s="17" t="s">
        <v>88</v>
      </c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</row>
    <row r="162" spans="1:66" ht="18">
      <c r="A162" s="1"/>
      <c r="B162" s="32"/>
      <c r="C162" s="1"/>
      <c r="D162" s="140" t="s">
        <v>133</v>
      </c>
      <c r="E162" s="1"/>
      <c r="F162" s="141" t="s">
        <v>257</v>
      </c>
      <c r="G162" s="1"/>
      <c r="H162" s="1"/>
      <c r="I162" s="138"/>
      <c r="J162" s="1"/>
      <c r="K162" s="1"/>
      <c r="L162" s="32"/>
      <c r="M162" s="139"/>
      <c r="N162" s="1"/>
      <c r="O162" s="1"/>
      <c r="P162" s="1"/>
      <c r="Q162" s="1"/>
      <c r="R162" s="1"/>
      <c r="S162" s="1"/>
      <c r="T162" s="53"/>
      <c r="U162" s="1"/>
      <c r="V162" s="1"/>
      <c r="W162" s="1"/>
      <c r="X162" s="1"/>
      <c r="Y162" s="1"/>
      <c r="AQ162" s="1"/>
      <c r="AR162" s="1"/>
      <c r="AS162" s="1"/>
      <c r="AT162" s="17" t="s">
        <v>133</v>
      </c>
      <c r="AU162" s="17" t="s">
        <v>88</v>
      </c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</row>
    <row r="163" spans="1:66" ht="12">
      <c r="A163" s="12"/>
      <c r="B163" s="142"/>
      <c r="C163" s="12"/>
      <c r="D163" s="140" t="s">
        <v>135</v>
      </c>
      <c r="E163" s="143" t="s">
        <v>77</v>
      </c>
      <c r="F163" s="144" t="s">
        <v>258</v>
      </c>
      <c r="G163" s="12"/>
      <c r="H163" s="145">
        <v>426</v>
      </c>
      <c r="I163" s="146"/>
      <c r="J163" s="12"/>
      <c r="K163" s="12"/>
      <c r="L163" s="142"/>
      <c r="M163" s="147"/>
      <c r="N163" s="12"/>
      <c r="O163" s="12"/>
      <c r="P163" s="12"/>
      <c r="Q163" s="12"/>
      <c r="R163" s="12"/>
      <c r="S163" s="12"/>
      <c r="T163" s="148"/>
      <c r="U163" s="12"/>
      <c r="V163" s="12"/>
      <c r="W163" s="12"/>
      <c r="X163" s="12"/>
      <c r="Y163" s="12"/>
      <c r="AQ163" s="12"/>
      <c r="AR163" s="12"/>
      <c r="AS163" s="12"/>
      <c r="AT163" s="143" t="s">
        <v>135</v>
      </c>
      <c r="AU163" s="143" t="s">
        <v>88</v>
      </c>
      <c r="AV163" s="12" t="s">
        <v>88</v>
      </c>
      <c r="AW163" s="12" t="s">
        <v>40</v>
      </c>
      <c r="AX163" s="12" t="s">
        <v>86</v>
      </c>
      <c r="AY163" s="143" t="s">
        <v>121</v>
      </c>
      <c r="AZ163" s="12"/>
      <c r="BA163" s="12"/>
      <c r="BB163" s="12"/>
      <c r="BC163" s="12"/>
      <c r="BD163" s="12"/>
      <c r="BE163" s="12"/>
      <c r="BF163" s="12"/>
      <c r="BG163" s="12"/>
      <c r="BH163" s="12"/>
      <c r="BI163" s="12"/>
      <c r="BJ163" s="12"/>
      <c r="BK163" s="12"/>
      <c r="BL163" s="12"/>
      <c r="BM163" s="12"/>
      <c r="BN163" s="12"/>
    </row>
    <row r="164" spans="1:66" ht="11.4">
      <c r="A164" s="1"/>
      <c r="B164" s="32"/>
      <c r="C164" s="123" t="s">
        <v>259</v>
      </c>
      <c r="D164" s="123" t="s">
        <v>124</v>
      </c>
      <c r="E164" s="124" t="s">
        <v>260</v>
      </c>
      <c r="F164" s="125" t="s">
        <v>261</v>
      </c>
      <c r="G164" s="126" t="s">
        <v>164</v>
      </c>
      <c r="H164" s="127">
        <v>710</v>
      </c>
      <c r="I164" s="128"/>
      <c r="J164" s="129">
        <f>ROUND(I164*H164,2)</f>
        <v>0</v>
      </c>
      <c r="K164" s="125" t="s">
        <v>128</v>
      </c>
      <c r="L164" s="32"/>
      <c r="M164" s="130" t="s">
        <v>77</v>
      </c>
      <c r="N164" s="131" t="s">
        <v>49</v>
      </c>
      <c r="O164" s="1"/>
      <c r="P164" s="132">
        <f>O164*H164</f>
        <v>0</v>
      </c>
      <c r="Q164" s="132">
        <v>0</v>
      </c>
      <c r="R164" s="132">
        <f>Q164*H164</f>
        <v>0</v>
      </c>
      <c r="S164" s="132">
        <v>0</v>
      </c>
      <c r="T164" s="133">
        <f>S164*H164</f>
        <v>0</v>
      </c>
      <c r="U164" s="1"/>
      <c r="V164" s="1"/>
      <c r="W164" s="1"/>
      <c r="X164" s="1"/>
      <c r="Y164" s="1"/>
      <c r="AQ164" s="1"/>
      <c r="AR164" s="134" t="s">
        <v>219</v>
      </c>
      <c r="AS164" s="1"/>
      <c r="AT164" s="134" t="s">
        <v>124</v>
      </c>
      <c r="AU164" s="134" t="s">
        <v>88</v>
      </c>
      <c r="AV164" s="1"/>
      <c r="AW164" s="1"/>
      <c r="AX164" s="1"/>
      <c r="AY164" s="17" t="s">
        <v>121</v>
      </c>
      <c r="AZ164" s="1"/>
      <c r="BA164" s="1"/>
      <c r="BB164" s="1"/>
      <c r="BC164" s="1"/>
      <c r="BD164" s="1"/>
      <c r="BE164" s="135">
        <f>IF(N164="základní",J164,0)</f>
        <v>0</v>
      </c>
      <c r="BF164" s="135">
        <f>IF(N164="snížená",J164,0)</f>
        <v>0</v>
      </c>
      <c r="BG164" s="135">
        <f>IF(N164="zákl. přenesená",J164,0)</f>
        <v>0</v>
      </c>
      <c r="BH164" s="135">
        <f>IF(N164="sníž. přenesená",J164,0)</f>
        <v>0</v>
      </c>
      <c r="BI164" s="135">
        <f>IF(N164="nulová",J164,0)</f>
        <v>0</v>
      </c>
      <c r="BJ164" s="17" t="s">
        <v>86</v>
      </c>
      <c r="BK164" s="135">
        <f>ROUND(I164*H164,2)</f>
        <v>0</v>
      </c>
      <c r="BL164" s="17" t="s">
        <v>219</v>
      </c>
      <c r="BM164" s="134" t="s">
        <v>262</v>
      </c>
      <c r="BN164" s="1"/>
    </row>
    <row r="165" spans="1:66" ht="12">
      <c r="A165" s="1"/>
      <c r="B165" s="32"/>
      <c r="C165" s="1"/>
      <c r="D165" s="136" t="s">
        <v>131</v>
      </c>
      <c r="E165" s="1"/>
      <c r="F165" s="137" t="s">
        <v>263</v>
      </c>
      <c r="G165" s="1"/>
      <c r="H165" s="1"/>
      <c r="I165" s="138"/>
      <c r="J165" s="1"/>
      <c r="K165" s="1"/>
      <c r="L165" s="32"/>
      <c r="M165" s="139"/>
      <c r="N165" s="1"/>
      <c r="O165" s="1"/>
      <c r="P165" s="1"/>
      <c r="Q165" s="1"/>
      <c r="R165" s="1"/>
      <c r="S165" s="1"/>
      <c r="T165" s="53"/>
      <c r="U165" s="1"/>
      <c r="V165" s="1"/>
      <c r="W165" s="1"/>
      <c r="X165" s="1"/>
      <c r="Y165" s="1"/>
      <c r="AQ165" s="1"/>
      <c r="AR165" s="1"/>
      <c r="AS165" s="1"/>
      <c r="AT165" s="17" t="s">
        <v>131</v>
      </c>
      <c r="AU165" s="17" t="s">
        <v>88</v>
      </c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</row>
    <row r="166" spans="1:66" ht="18">
      <c r="A166" s="1"/>
      <c r="B166" s="32"/>
      <c r="C166" s="1"/>
      <c r="D166" s="140" t="s">
        <v>133</v>
      </c>
      <c r="E166" s="1"/>
      <c r="F166" s="141" t="s">
        <v>264</v>
      </c>
      <c r="G166" s="1"/>
      <c r="H166" s="1"/>
      <c r="I166" s="138"/>
      <c r="J166" s="1"/>
      <c r="K166" s="1"/>
      <c r="L166" s="32"/>
      <c r="M166" s="139"/>
      <c r="N166" s="1"/>
      <c r="O166" s="1"/>
      <c r="P166" s="1"/>
      <c r="Q166" s="1"/>
      <c r="R166" s="1"/>
      <c r="S166" s="1"/>
      <c r="T166" s="53"/>
      <c r="U166" s="1"/>
      <c r="V166" s="1"/>
      <c r="W166" s="1"/>
      <c r="X166" s="1"/>
      <c r="Y166" s="1"/>
      <c r="AQ166" s="1"/>
      <c r="AR166" s="1"/>
      <c r="AS166" s="1"/>
      <c r="AT166" s="17" t="s">
        <v>133</v>
      </c>
      <c r="AU166" s="17" t="s">
        <v>88</v>
      </c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</row>
    <row r="167" spans="1:66" ht="12">
      <c r="A167" s="12"/>
      <c r="B167" s="142"/>
      <c r="C167" s="12"/>
      <c r="D167" s="140" t="s">
        <v>135</v>
      </c>
      <c r="E167" s="143" t="s">
        <v>77</v>
      </c>
      <c r="F167" s="144" t="s">
        <v>265</v>
      </c>
      <c r="G167" s="12"/>
      <c r="H167" s="145">
        <v>710</v>
      </c>
      <c r="I167" s="146"/>
      <c r="J167" s="12"/>
      <c r="K167" s="12"/>
      <c r="L167" s="142"/>
      <c r="M167" s="147"/>
      <c r="N167" s="12"/>
      <c r="O167" s="12"/>
      <c r="P167" s="12"/>
      <c r="Q167" s="12"/>
      <c r="R167" s="12"/>
      <c r="S167" s="12"/>
      <c r="T167" s="148"/>
      <c r="U167" s="12"/>
      <c r="V167" s="12"/>
      <c r="W167" s="12"/>
      <c r="X167" s="12"/>
      <c r="Y167" s="12"/>
      <c r="AQ167" s="12"/>
      <c r="AR167" s="12"/>
      <c r="AS167" s="12"/>
      <c r="AT167" s="143" t="s">
        <v>135</v>
      </c>
      <c r="AU167" s="143" t="s">
        <v>88</v>
      </c>
      <c r="AV167" s="12" t="s">
        <v>88</v>
      </c>
      <c r="AW167" s="12" t="s">
        <v>40</v>
      </c>
      <c r="AX167" s="12" t="s">
        <v>86</v>
      </c>
      <c r="AY167" s="143" t="s">
        <v>121</v>
      </c>
      <c r="AZ167" s="12"/>
      <c r="BA167" s="12"/>
      <c r="BB167" s="12"/>
      <c r="BC167" s="12"/>
      <c r="BD167" s="12"/>
      <c r="BE167" s="12"/>
      <c r="BF167" s="12"/>
      <c r="BG167" s="12"/>
      <c r="BH167" s="12"/>
      <c r="BI167" s="12"/>
      <c r="BJ167" s="12"/>
      <c r="BK167" s="12"/>
      <c r="BL167" s="12"/>
      <c r="BM167" s="12"/>
      <c r="BN167" s="12"/>
    </row>
    <row r="168" spans="1:66" ht="22.8">
      <c r="A168" s="1"/>
      <c r="B168" s="32"/>
      <c r="C168" s="123" t="s">
        <v>7</v>
      </c>
      <c r="D168" s="123" t="s">
        <v>124</v>
      </c>
      <c r="E168" s="124" t="s">
        <v>266</v>
      </c>
      <c r="F168" s="125" t="s">
        <v>267</v>
      </c>
      <c r="G168" s="126" t="s">
        <v>164</v>
      </c>
      <c r="H168" s="127">
        <v>71</v>
      </c>
      <c r="I168" s="128"/>
      <c r="J168" s="129">
        <f>ROUND(I168*H168,2)</f>
        <v>0</v>
      </c>
      <c r="K168" s="125" t="s">
        <v>77</v>
      </c>
      <c r="L168" s="32"/>
      <c r="M168" s="130" t="s">
        <v>77</v>
      </c>
      <c r="N168" s="131" t="s">
        <v>49</v>
      </c>
      <c r="O168" s="1"/>
      <c r="P168" s="132">
        <f>O168*H168</f>
        <v>0</v>
      </c>
      <c r="Q168" s="132">
        <v>0</v>
      </c>
      <c r="R168" s="132">
        <f>Q168*H168</f>
        <v>0</v>
      </c>
      <c r="S168" s="132">
        <v>0</v>
      </c>
      <c r="T168" s="133">
        <f>S168*H168</f>
        <v>0</v>
      </c>
      <c r="U168" s="1"/>
      <c r="V168" s="1"/>
      <c r="W168" s="1"/>
      <c r="X168" s="1"/>
      <c r="Y168" s="1"/>
      <c r="AQ168" s="1"/>
      <c r="AR168" s="134" t="s">
        <v>219</v>
      </c>
      <c r="AS168" s="1"/>
      <c r="AT168" s="134" t="s">
        <v>124</v>
      </c>
      <c r="AU168" s="134" t="s">
        <v>88</v>
      </c>
      <c r="AV168" s="1"/>
      <c r="AW168" s="1"/>
      <c r="AX168" s="1"/>
      <c r="AY168" s="17" t="s">
        <v>121</v>
      </c>
      <c r="AZ168" s="1"/>
      <c r="BA168" s="1"/>
      <c r="BB168" s="1"/>
      <c r="BC168" s="1"/>
      <c r="BD168" s="1"/>
      <c r="BE168" s="135">
        <f>IF(N168="základní",J168,0)</f>
        <v>0</v>
      </c>
      <c r="BF168" s="135">
        <f>IF(N168="snížená",J168,0)</f>
        <v>0</v>
      </c>
      <c r="BG168" s="135">
        <f>IF(N168="zákl. přenesená",J168,0)</f>
        <v>0</v>
      </c>
      <c r="BH168" s="135">
        <f>IF(N168="sníž. přenesená",J168,0)</f>
        <v>0</v>
      </c>
      <c r="BI168" s="135">
        <f>IF(N168="nulová",J168,0)</f>
        <v>0</v>
      </c>
      <c r="BJ168" s="17" t="s">
        <v>86</v>
      </c>
      <c r="BK168" s="135">
        <f>ROUND(I168*H168,2)</f>
        <v>0</v>
      </c>
      <c r="BL168" s="17" t="s">
        <v>219</v>
      </c>
      <c r="BM168" s="134" t="s">
        <v>268</v>
      </c>
      <c r="BN168" s="1"/>
    </row>
    <row r="169" spans="1:66" ht="18">
      <c r="A169" s="1"/>
      <c r="B169" s="32"/>
      <c r="C169" s="1"/>
      <c r="D169" s="140" t="s">
        <v>133</v>
      </c>
      <c r="E169" s="1"/>
      <c r="F169" s="141" t="s">
        <v>269</v>
      </c>
      <c r="G169" s="1"/>
      <c r="H169" s="1"/>
      <c r="I169" s="138"/>
      <c r="J169" s="1"/>
      <c r="K169" s="1"/>
      <c r="L169" s="32"/>
      <c r="M169" s="139"/>
      <c r="N169" s="1"/>
      <c r="O169" s="1"/>
      <c r="P169" s="1"/>
      <c r="Q169" s="1"/>
      <c r="R169" s="1"/>
      <c r="S169" s="1"/>
      <c r="T169" s="53"/>
      <c r="U169" s="1"/>
      <c r="V169" s="1"/>
      <c r="W169" s="1"/>
      <c r="X169" s="1"/>
      <c r="Y169" s="1"/>
      <c r="AQ169" s="1"/>
      <c r="AR169" s="1"/>
      <c r="AS169" s="1"/>
      <c r="AT169" s="17" t="s">
        <v>133</v>
      </c>
      <c r="AU169" s="17" t="s">
        <v>88</v>
      </c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</row>
    <row r="170" spans="1:66" ht="12">
      <c r="A170" s="12"/>
      <c r="B170" s="142"/>
      <c r="C170" s="12"/>
      <c r="D170" s="140" t="s">
        <v>135</v>
      </c>
      <c r="E170" s="143" t="s">
        <v>77</v>
      </c>
      <c r="F170" s="144" t="s">
        <v>270</v>
      </c>
      <c r="G170" s="12"/>
      <c r="H170" s="145">
        <v>71</v>
      </c>
      <c r="I170" s="146"/>
      <c r="J170" s="12"/>
      <c r="K170" s="12"/>
      <c r="L170" s="142"/>
      <c r="M170" s="147"/>
      <c r="N170" s="12"/>
      <c r="O170" s="12"/>
      <c r="P170" s="12"/>
      <c r="Q170" s="12"/>
      <c r="R170" s="12"/>
      <c r="S170" s="12"/>
      <c r="T170" s="148"/>
      <c r="U170" s="12"/>
      <c r="V170" s="12"/>
      <c r="W170" s="12"/>
      <c r="X170" s="12"/>
      <c r="Y170" s="12"/>
      <c r="AQ170" s="12"/>
      <c r="AR170" s="12"/>
      <c r="AS170" s="12"/>
      <c r="AT170" s="143" t="s">
        <v>135</v>
      </c>
      <c r="AU170" s="143" t="s">
        <v>88</v>
      </c>
      <c r="AV170" s="12" t="s">
        <v>88</v>
      </c>
      <c r="AW170" s="12" t="s">
        <v>40</v>
      </c>
      <c r="AX170" s="12" t="s">
        <v>86</v>
      </c>
      <c r="AY170" s="143" t="s">
        <v>121</v>
      </c>
      <c r="AZ170" s="12"/>
      <c r="BA170" s="12"/>
      <c r="BB170" s="12"/>
      <c r="BC170" s="12"/>
      <c r="BD170" s="12"/>
      <c r="BE170" s="12"/>
      <c r="BF170" s="12"/>
      <c r="BG170" s="12"/>
      <c r="BH170" s="12"/>
      <c r="BI170" s="12"/>
      <c r="BJ170" s="12"/>
      <c r="BK170" s="12"/>
      <c r="BL170" s="12"/>
      <c r="BM170" s="12"/>
      <c r="BN170" s="12"/>
    </row>
    <row r="171" spans="1:66" ht="34.2">
      <c r="A171" s="1"/>
      <c r="B171" s="32"/>
      <c r="C171" s="149" t="s">
        <v>271</v>
      </c>
      <c r="D171" s="149" t="s">
        <v>195</v>
      </c>
      <c r="E171" s="150" t="s">
        <v>272</v>
      </c>
      <c r="F171" s="151" t="s">
        <v>762</v>
      </c>
      <c r="G171" s="152" t="s">
        <v>164</v>
      </c>
      <c r="H171" s="153">
        <v>69</v>
      </c>
      <c r="I171" s="154"/>
      <c r="J171" s="155">
        <f>ROUND(I171*H171,2)</f>
        <v>0</v>
      </c>
      <c r="K171" s="151" t="s">
        <v>77</v>
      </c>
      <c r="L171" s="156"/>
      <c r="M171" s="157" t="s">
        <v>77</v>
      </c>
      <c r="N171" s="158" t="s">
        <v>49</v>
      </c>
      <c r="O171" s="1"/>
      <c r="P171" s="132">
        <f>O171*H171</f>
        <v>0</v>
      </c>
      <c r="Q171" s="132">
        <v>0</v>
      </c>
      <c r="R171" s="132">
        <f>Q171*H171</f>
        <v>0</v>
      </c>
      <c r="S171" s="132">
        <v>0</v>
      </c>
      <c r="T171" s="133">
        <f>S171*H171</f>
        <v>0</v>
      </c>
      <c r="U171" s="1"/>
      <c r="V171" s="1"/>
      <c r="W171" s="1"/>
      <c r="X171" s="1"/>
      <c r="Y171" s="1"/>
      <c r="AQ171" s="1"/>
      <c r="AR171" s="134" t="s">
        <v>198</v>
      </c>
      <c r="AS171" s="1"/>
      <c r="AT171" s="134" t="s">
        <v>195</v>
      </c>
      <c r="AU171" s="134" t="s">
        <v>88</v>
      </c>
      <c r="AV171" s="1"/>
      <c r="AW171" s="1"/>
      <c r="AX171" s="1"/>
      <c r="AY171" s="17" t="s">
        <v>121</v>
      </c>
      <c r="AZ171" s="1"/>
      <c r="BA171" s="1"/>
      <c r="BB171" s="1"/>
      <c r="BC171" s="1"/>
      <c r="BD171" s="1"/>
      <c r="BE171" s="135">
        <f>IF(N171="základní",J171,0)</f>
        <v>0</v>
      </c>
      <c r="BF171" s="135">
        <f>IF(N171="snížená",J171,0)</f>
        <v>0</v>
      </c>
      <c r="BG171" s="135">
        <f>IF(N171="zákl. přenesená",J171,0)</f>
        <v>0</v>
      </c>
      <c r="BH171" s="135">
        <f>IF(N171="sníž. přenesená",J171,0)</f>
        <v>0</v>
      </c>
      <c r="BI171" s="135">
        <f>IF(N171="nulová",J171,0)</f>
        <v>0</v>
      </c>
      <c r="BJ171" s="17" t="s">
        <v>86</v>
      </c>
      <c r="BK171" s="135">
        <f>ROUND(I171*H171,2)</f>
        <v>0</v>
      </c>
      <c r="BL171" s="17" t="s">
        <v>198</v>
      </c>
      <c r="BM171" s="134" t="s">
        <v>273</v>
      </c>
      <c r="BN171" s="1"/>
    </row>
    <row r="172" spans="1:66" ht="27">
      <c r="A172" s="1"/>
      <c r="B172" s="32"/>
      <c r="C172" s="1"/>
      <c r="D172" s="140" t="s">
        <v>133</v>
      </c>
      <c r="E172" s="1"/>
      <c r="F172" s="141" t="s">
        <v>274</v>
      </c>
      <c r="G172" s="1"/>
      <c r="H172" s="1"/>
      <c r="I172" s="138"/>
      <c r="J172" s="1"/>
      <c r="K172" s="1"/>
      <c r="L172" s="32"/>
      <c r="M172" s="139"/>
      <c r="N172" s="1"/>
      <c r="O172" s="1"/>
      <c r="P172" s="1"/>
      <c r="Q172" s="1"/>
      <c r="R172" s="1"/>
      <c r="S172" s="1"/>
      <c r="T172" s="53"/>
      <c r="U172" s="1"/>
      <c r="V172" s="1"/>
      <c r="W172" s="1"/>
      <c r="X172" s="1"/>
      <c r="Y172" s="1"/>
      <c r="AQ172" s="1"/>
      <c r="AR172" s="1"/>
      <c r="AS172" s="1"/>
      <c r="AT172" s="17" t="s">
        <v>133</v>
      </c>
      <c r="AU172" s="17" t="s">
        <v>88</v>
      </c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</row>
    <row r="173" spans="1:66" ht="34.2">
      <c r="A173" s="1"/>
      <c r="B173" s="32"/>
      <c r="C173" s="149" t="s">
        <v>275</v>
      </c>
      <c r="D173" s="149" t="s">
        <v>195</v>
      </c>
      <c r="E173" s="150" t="s">
        <v>276</v>
      </c>
      <c r="F173" s="151" t="s">
        <v>763</v>
      </c>
      <c r="G173" s="152" t="s">
        <v>164</v>
      </c>
      <c r="H173" s="153">
        <v>2</v>
      </c>
      <c r="I173" s="154"/>
      <c r="J173" s="155">
        <f>ROUND(I173*H173,2)</f>
        <v>0</v>
      </c>
      <c r="K173" s="151" t="s">
        <v>77</v>
      </c>
      <c r="L173" s="156"/>
      <c r="M173" s="157" t="s">
        <v>77</v>
      </c>
      <c r="N173" s="158" t="s">
        <v>49</v>
      </c>
      <c r="O173" s="1"/>
      <c r="P173" s="132">
        <f>O173*H173</f>
        <v>0</v>
      </c>
      <c r="Q173" s="132">
        <v>0</v>
      </c>
      <c r="R173" s="132">
        <f>Q173*H173</f>
        <v>0</v>
      </c>
      <c r="S173" s="132">
        <v>0</v>
      </c>
      <c r="T173" s="133">
        <f>S173*H173</f>
        <v>0</v>
      </c>
      <c r="U173" s="1"/>
      <c r="V173" s="1"/>
      <c r="W173" s="1"/>
      <c r="X173" s="1"/>
      <c r="Y173" s="1"/>
      <c r="AQ173" s="1"/>
      <c r="AR173" s="134" t="s">
        <v>198</v>
      </c>
      <c r="AS173" s="1"/>
      <c r="AT173" s="134" t="s">
        <v>195</v>
      </c>
      <c r="AU173" s="134" t="s">
        <v>88</v>
      </c>
      <c r="AV173" s="1"/>
      <c r="AW173" s="1"/>
      <c r="AX173" s="1"/>
      <c r="AY173" s="17" t="s">
        <v>121</v>
      </c>
      <c r="AZ173" s="1"/>
      <c r="BA173" s="1"/>
      <c r="BB173" s="1"/>
      <c r="BC173" s="1"/>
      <c r="BD173" s="1"/>
      <c r="BE173" s="135">
        <f>IF(N173="základní",J173,0)</f>
        <v>0</v>
      </c>
      <c r="BF173" s="135">
        <f>IF(N173="snížená",J173,0)</f>
        <v>0</v>
      </c>
      <c r="BG173" s="135">
        <f>IF(N173="zákl. přenesená",J173,0)</f>
        <v>0</v>
      </c>
      <c r="BH173" s="135">
        <f>IF(N173="sníž. přenesená",J173,0)</f>
        <v>0</v>
      </c>
      <c r="BI173" s="135">
        <f>IF(N173="nulová",J173,0)</f>
        <v>0</v>
      </c>
      <c r="BJ173" s="17" t="s">
        <v>86</v>
      </c>
      <c r="BK173" s="135">
        <f>ROUND(I173*H173,2)</f>
        <v>0</v>
      </c>
      <c r="BL173" s="17" t="s">
        <v>198</v>
      </c>
      <c r="BM173" s="134" t="s">
        <v>277</v>
      </c>
      <c r="BN173" s="1"/>
    </row>
    <row r="174" spans="1:66" ht="27">
      <c r="A174" s="1"/>
      <c r="B174" s="32"/>
      <c r="C174" s="1"/>
      <c r="D174" s="140" t="s">
        <v>133</v>
      </c>
      <c r="E174" s="1"/>
      <c r="F174" s="141" t="s">
        <v>278</v>
      </c>
      <c r="G174" s="1"/>
      <c r="H174" s="1"/>
      <c r="I174" s="138"/>
      <c r="J174" s="1"/>
      <c r="K174" s="1"/>
      <c r="L174" s="32"/>
      <c r="M174" s="139"/>
      <c r="N174" s="1"/>
      <c r="O174" s="1"/>
      <c r="P174" s="1"/>
      <c r="Q174" s="1"/>
      <c r="R174" s="1"/>
      <c r="S174" s="1"/>
      <c r="T174" s="53"/>
      <c r="U174" s="1"/>
      <c r="V174" s="1"/>
      <c r="W174" s="1"/>
      <c r="X174" s="1"/>
      <c r="Y174" s="1"/>
      <c r="AQ174" s="1"/>
      <c r="AR174" s="1"/>
      <c r="AS174" s="1"/>
      <c r="AT174" s="17" t="s">
        <v>133</v>
      </c>
      <c r="AU174" s="17" t="s">
        <v>88</v>
      </c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</row>
    <row r="175" spans="1:66" ht="22.8">
      <c r="A175" s="1"/>
      <c r="B175" s="32"/>
      <c r="C175" s="149" t="s">
        <v>279</v>
      </c>
      <c r="D175" s="149" t="s">
        <v>195</v>
      </c>
      <c r="E175" s="150" t="s">
        <v>280</v>
      </c>
      <c r="F175" s="151" t="s">
        <v>766</v>
      </c>
      <c r="G175" s="152" t="s">
        <v>164</v>
      </c>
      <c r="H175" s="153">
        <v>1</v>
      </c>
      <c r="I175" s="154"/>
      <c r="J175" s="155">
        <f>ROUND(I175*H175,2)</f>
        <v>0</v>
      </c>
      <c r="K175" s="151" t="s">
        <v>77</v>
      </c>
      <c r="L175" s="156"/>
      <c r="M175" s="157" t="s">
        <v>77</v>
      </c>
      <c r="N175" s="158" t="s">
        <v>49</v>
      </c>
      <c r="O175" s="1"/>
      <c r="P175" s="132">
        <f>O175*H175</f>
        <v>0</v>
      </c>
      <c r="Q175" s="132">
        <v>0</v>
      </c>
      <c r="R175" s="132">
        <f>Q175*H175</f>
        <v>0</v>
      </c>
      <c r="S175" s="132">
        <v>0</v>
      </c>
      <c r="T175" s="133">
        <f>S175*H175</f>
        <v>0</v>
      </c>
      <c r="U175" s="1"/>
      <c r="V175" s="1"/>
      <c r="W175" s="1"/>
      <c r="X175" s="1"/>
      <c r="Y175" s="1"/>
      <c r="AQ175" s="1"/>
      <c r="AR175" s="134" t="s">
        <v>281</v>
      </c>
      <c r="AS175" s="1"/>
      <c r="AT175" s="134" t="s">
        <v>195</v>
      </c>
      <c r="AU175" s="134" t="s">
        <v>88</v>
      </c>
      <c r="AV175" s="1"/>
      <c r="AW175" s="1"/>
      <c r="AX175" s="1"/>
      <c r="AY175" s="17" t="s">
        <v>121</v>
      </c>
      <c r="AZ175" s="1"/>
      <c r="BA175" s="1"/>
      <c r="BB175" s="1"/>
      <c r="BC175" s="1"/>
      <c r="BD175" s="1"/>
      <c r="BE175" s="135">
        <f>IF(N175="základní",J175,0)</f>
        <v>0</v>
      </c>
      <c r="BF175" s="135">
        <f>IF(N175="snížená",J175,0)</f>
        <v>0</v>
      </c>
      <c r="BG175" s="135">
        <f>IF(N175="zákl. přenesená",J175,0)</f>
        <v>0</v>
      </c>
      <c r="BH175" s="135">
        <f>IF(N175="sníž. přenesená",J175,0)</f>
        <v>0</v>
      </c>
      <c r="BI175" s="135">
        <f>IF(N175="nulová",J175,0)</f>
        <v>0</v>
      </c>
      <c r="BJ175" s="17" t="s">
        <v>86</v>
      </c>
      <c r="BK175" s="135">
        <f>ROUND(I175*H175,2)</f>
        <v>0</v>
      </c>
      <c r="BL175" s="17" t="s">
        <v>219</v>
      </c>
      <c r="BM175" s="134" t="s">
        <v>282</v>
      </c>
      <c r="BN175" s="1"/>
    </row>
    <row r="176" spans="1:66" ht="18">
      <c r="A176" s="1"/>
      <c r="B176" s="32"/>
      <c r="C176" s="1"/>
      <c r="D176" s="140" t="s">
        <v>133</v>
      </c>
      <c r="E176" s="1"/>
      <c r="F176" s="141" t="s">
        <v>283</v>
      </c>
      <c r="G176" s="1"/>
      <c r="H176" s="1"/>
      <c r="I176" s="138"/>
      <c r="J176" s="1"/>
      <c r="K176" s="1"/>
      <c r="L176" s="32"/>
      <c r="M176" s="139"/>
      <c r="N176" s="1"/>
      <c r="O176" s="1"/>
      <c r="P176" s="1"/>
      <c r="Q176" s="1"/>
      <c r="R176" s="1"/>
      <c r="S176" s="1"/>
      <c r="T176" s="53"/>
      <c r="U176" s="1"/>
      <c r="V176" s="1"/>
      <c r="W176" s="1"/>
      <c r="X176" s="1"/>
      <c r="Y176" s="1"/>
      <c r="AQ176" s="1"/>
      <c r="AR176" s="1"/>
      <c r="AS176" s="1"/>
      <c r="AT176" s="17" t="s">
        <v>133</v>
      </c>
      <c r="AU176" s="17" t="s">
        <v>88</v>
      </c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</row>
    <row r="177" spans="1:66" ht="11.4">
      <c r="A177" s="1"/>
      <c r="B177" s="32"/>
      <c r="C177" s="123" t="s">
        <v>284</v>
      </c>
      <c r="D177" s="123" t="s">
        <v>124</v>
      </c>
      <c r="E177" s="124" t="s">
        <v>285</v>
      </c>
      <c r="F177" s="125" t="s">
        <v>286</v>
      </c>
      <c r="G177" s="126" t="s">
        <v>164</v>
      </c>
      <c r="H177" s="127">
        <v>213</v>
      </c>
      <c r="I177" s="128"/>
      <c r="J177" s="129">
        <f>ROUND(I177*H177,2)</f>
        <v>0</v>
      </c>
      <c r="K177" s="125" t="s">
        <v>128</v>
      </c>
      <c r="L177" s="32"/>
      <c r="M177" s="130" t="s">
        <v>77</v>
      </c>
      <c r="N177" s="131" t="s">
        <v>49</v>
      </c>
      <c r="O177" s="1"/>
      <c r="P177" s="132">
        <f>O177*H177</f>
        <v>0</v>
      </c>
      <c r="Q177" s="132">
        <v>0</v>
      </c>
      <c r="R177" s="132">
        <f>Q177*H177</f>
        <v>0</v>
      </c>
      <c r="S177" s="132">
        <v>0</v>
      </c>
      <c r="T177" s="133">
        <f>S177*H177</f>
        <v>0</v>
      </c>
      <c r="U177" s="1"/>
      <c r="V177" s="1"/>
      <c r="W177" s="1"/>
      <c r="X177" s="1"/>
      <c r="Y177" s="1"/>
      <c r="AQ177" s="1"/>
      <c r="AR177" s="134" t="s">
        <v>219</v>
      </c>
      <c r="AS177" s="1"/>
      <c r="AT177" s="134" t="s">
        <v>124</v>
      </c>
      <c r="AU177" s="134" t="s">
        <v>88</v>
      </c>
      <c r="AV177" s="1"/>
      <c r="AW177" s="1"/>
      <c r="AX177" s="1"/>
      <c r="AY177" s="17" t="s">
        <v>121</v>
      </c>
      <c r="AZ177" s="1"/>
      <c r="BA177" s="1"/>
      <c r="BB177" s="1"/>
      <c r="BC177" s="1"/>
      <c r="BD177" s="1"/>
      <c r="BE177" s="135">
        <f>IF(N177="základní",J177,0)</f>
        <v>0</v>
      </c>
      <c r="BF177" s="135">
        <f>IF(N177="snížená",J177,0)</f>
        <v>0</v>
      </c>
      <c r="BG177" s="135">
        <f>IF(N177="zákl. přenesená",J177,0)</f>
        <v>0</v>
      </c>
      <c r="BH177" s="135">
        <f>IF(N177="sníž. přenesená",J177,0)</f>
        <v>0</v>
      </c>
      <c r="BI177" s="135">
        <f>IF(N177="nulová",J177,0)</f>
        <v>0</v>
      </c>
      <c r="BJ177" s="17" t="s">
        <v>86</v>
      </c>
      <c r="BK177" s="135">
        <f>ROUND(I177*H177,2)</f>
        <v>0</v>
      </c>
      <c r="BL177" s="17" t="s">
        <v>219</v>
      </c>
      <c r="BM177" s="134" t="s">
        <v>287</v>
      </c>
      <c r="BN177" s="1"/>
    </row>
    <row r="178" spans="1:66" ht="12">
      <c r="A178" s="1"/>
      <c r="B178" s="32"/>
      <c r="C178" s="1"/>
      <c r="D178" s="136" t="s">
        <v>131</v>
      </c>
      <c r="E178" s="1"/>
      <c r="F178" s="137" t="s">
        <v>288</v>
      </c>
      <c r="G178" s="1"/>
      <c r="H178" s="1"/>
      <c r="I178" s="138"/>
      <c r="J178" s="1"/>
      <c r="K178" s="1"/>
      <c r="L178" s="32"/>
      <c r="M178" s="139"/>
      <c r="N178" s="1"/>
      <c r="O178" s="1"/>
      <c r="P178" s="1"/>
      <c r="Q178" s="1"/>
      <c r="R178" s="1"/>
      <c r="S178" s="1"/>
      <c r="T178" s="53"/>
      <c r="U178" s="1"/>
      <c r="V178" s="1"/>
      <c r="W178" s="1"/>
      <c r="X178" s="1"/>
      <c r="Y178" s="1"/>
      <c r="AQ178" s="1"/>
      <c r="AR178" s="1"/>
      <c r="AS178" s="1"/>
      <c r="AT178" s="17" t="s">
        <v>131</v>
      </c>
      <c r="AU178" s="17" t="s">
        <v>88</v>
      </c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</row>
    <row r="179" spans="1:66" ht="18">
      <c r="A179" s="1"/>
      <c r="B179" s="32"/>
      <c r="C179" s="1"/>
      <c r="D179" s="140" t="s">
        <v>133</v>
      </c>
      <c r="E179" s="1"/>
      <c r="F179" s="141" t="s">
        <v>289</v>
      </c>
      <c r="G179" s="1"/>
      <c r="H179" s="1"/>
      <c r="I179" s="138"/>
      <c r="J179" s="1"/>
      <c r="K179" s="1"/>
      <c r="L179" s="32"/>
      <c r="M179" s="139"/>
      <c r="N179" s="1"/>
      <c r="O179" s="1"/>
      <c r="P179" s="1"/>
      <c r="Q179" s="1"/>
      <c r="R179" s="1"/>
      <c r="S179" s="1"/>
      <c r="T179" s="53"/>
      <c r="U179" s="1"/>
      <c r="V179" s="1"/>
      <c r="W179" s="1"/>
      <c r="X179" s="1"/>
      <c r="Y179" s="1"/>
      <c r="AQ179" s="1"/>
      <c r="AR179" s="1"/>
      <c r="AS179" s="1"/>
      <c r="AT179" s="17" t="s">
        <v>133</v>
      </c>
      <c r="AU179" s="17" t="s">
        <v>88</v>
      </c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</row>
    <row r="180" spans="1:66" ht="12">
      <c r="A180" s="12"/>
      <c r="B180" s="142"/>
      <c r="C180" s="12"/>
      <c r="D180" s="140" t="s">
        <v>135</v>
      </c>
      <c r="E180" s="143" t="s">
        <v>77</v>
      </c>
      <c r="F180" s="144" t="s">
        <v>290</v>
      </c>
      <c r="G180" s="12"/>
      <c r="H180" s="145">
        <v>213</v>
      </c>
      <c r="I180" s="146"/>
      <c r="J180" s="12"/>
      <c r="K180" s="12"/>
      <c r="L180" s="142"/>
      <c r="M180" s="147"/>
      <c r="N180" s="12"/>
      <c r="O180" s="12"/>
      <c r="P180" s="12"/>
      <c r="Q180" s="12"/>
      <c r="R180" s="12"/>
      <c r="S180" s="12"/>
      <c r="T180" s="148"/>
      <c r="U180" s="12"/>
      <c r="V180" s="12"/>
      <c r="W180" s="12"/>
      <c r="X180" s="12"/>
      <c r="Y180" s="12"/>
      <c r="AQ180" s="12"/>
      <c r="AR180" s="12"/>
      <c r="AS180" s="12"/>
      <c r="AT180" s="143" t="s">
        <v>135</v>
      </c>
      <c r="AU180" s="143" t="s">
        <v>88</v>
      </c>
      <c r="AV180" s="12" t="s">
        <v>88</v>
      </c>
      <c r="AW180" s="12" t="s">
        <v>40</v>
      </c>
      <c r="AX180" s="12" t="s">
        <v>86</v>
      </c>
      <c r="AY180" s="143" t="s">
        <v>121</v>
      </c>
      <c r="AZ180" s="12"/>
      <c r="BA180" s="12"/>
      <c r="BB180" s="12"/>
      <c r="BC180" s="12"/>
      <c r="BD180" s="12"/>
      <c r="BE180" s="12"/>
      <c r="BF180" s="12"/>
      <c r="BG180" s="12"/>
      <c r="BH180" s="12"/>
      <c r="BI180" s="12"/>
      <c r="BJ180" s="12"/>
      <c r="BK180" s="12"/>
      <c r="BL180" s="12"/>
      <c r="BM180" s="12"/>
      <c r="BN180" s="12"/>
    </row>
    <row r="181" spans="1:66" ht="12.3">
      <c r="A181" s="11"/>
      <c r="B181" s="111"/>
      <c r="C181" s="11"/>
      <c r="D181" s="112" t="s">
        <v>78</v>
      </c>
      <c r="E181" s="121" t="s">
        <v>291</v>
      </c>
      <c r="F181" s="121" t="s">
        <v>292</v>
      </c>
      <c r="G181" s="11"/>
      <c r="H181" s="11"/>
      <c r="I181" s="114"/>
      <c r="J181" s="122">
        <f>BK181</f>
        <v>0</v>
      </c>
      <c r="K181" s="11"/>
      <c r="L181" s="111"/>
      <c r="M181" s="116"/>
      <c r="N181" s="11"/>
      <c r="O181" s="11"/>
      <c r="P181" s="117">
        <f>SUM(P182:P314)</f>
        <v>0</v>
      </c>
      <c r="Q181" s="11"/>
      <c r="R181" s="117">
        <f>SUM(R182:R314)</f>
        <v>32.71238548</v>
      </c>
      <c r="S181" s="11"/>
      <c r="T181" s="118">
        <f>SUM(T182:T314)</f>
        <v>37.964225</v>
      </c>
      <c r="U181" s="11"/>
      <c r="V181" s="11"/>
      <c r="W181" s="11"/>
      <c r="X181" s="11"/>
      <c r="Y181" s="11"/>
      <c r="AQ181" s="11"/>
      <c r="AR181" s="112" t="s">
        <v>146</v>
      </c>
      <c r="AS181" s="11"/>
      <c r="AT181" s="119" t="s">
        <v>78</v>
      </c>
      <c r="AU181" s="119" t="s">
        <v>86</v>
      </c>
      <c r="AV181" s="11"/>
      <c r="AW181" s="11"/>
      <c r="AX181" s="11"/>
      <c r="AY181" s="112" t="s">
        <v>121</v>
      </c>
      <c r="AZ181" s="11"/>
      <c r="BA181" s="11"/>
      <c r="BB181" s="11"/>
      <c r="BC181" s="11"/>
      <c r="BD181" s="11"/>
      <c r="BE181" s="11"/>
      <c r="BF181" s="11"/>
      <c r="BG181" s="11"/>
      <c r="BH181" s="11"/>
      <c r="BI181" s="11"/>
      <c r="BJ181" s="11"/>
      <c r="BK181" s="120">
        <f>SUM(BK182:BK314)</f>
        <v>0</v>
      </c>
      <c r="BL181" s="11"/>
      <c r="BM181" s="11"/>
      <c r="BN181" s="11"/>
    </row>
    <row r="182" spans="1:66" ht="11.4">
      <c r="A182" s="1"/>
      <c r="B182" s="32"/>
      <c r="C182" s="123" t="s">
        <v>293</v>
      </c>
      <c r="D182" s="123" t="s">
        <v>124</v>
      </c>
      <c r="E182" s="124" t="s">
        <v>294</v>
      </c>
      <c r="F182" s="125" t="s">
        <v>295</v>
      </c>
      <c r="G182" s="126" t="s">
        <v>296</v>
      </c>
      <c r="H182" s="127">
        <v>4.438</v>
      </c>
      <c r="I182" s="128"/>
      <c r="J182" s="129">
        <f>ROUND(I182*H182,2)</f>
        <v>0</v>
      </c>
      <c r="K182" s="125" t="s">
        <v>128</v>
      </c>
      <c r="L182" s="32"/>
      <c r="M182" s="130" t="s">
        <v>77</v>
      </c>
      <c r="N182" s="131" t="s">
        <v>49</v>
      </c>
      <c r="O182" s="1"/>
      <c r="P182" s="132">
        <f>O182*H182</f>
        <v>0</v>
      </c>
      <c r="Q182" s="132">
        <v>0</v>
      </c>
      <c r="R182" s="132">
        <f>Q182*H182</f>
        <v>0</v>
      </c>
      <c r="S182" s="132">
        <v>2.2</v>
      </c>
      <c r="T182" s="133">
        <f>S182*H182</f>
        <v>9.7636</v>
      </c>
      <c r="U182" s="1"/>
      <c r="V182" s="1"/>
      <c r="W182" s="1"/>
      <c r="X182" s="1"/>
      <c r="Y182" s="1"/>
      <c r="AQ182" s="1"/>
      <c r="AR182" s="134" t="s">
        <v>219</v>
      </c>
      <c r="AS182" s="1"/>
      <c r="AT182" s="134" t="s">
        <v>124</v>
      </c>
      <c r="AU182" s="134" t="s">
        <v>88</v>
      </c>
      <c r="AV182" s="1"/>
      <c r="AW182" s="1"/>
      <c r="AX182" s="1"/>
      <c r="AY182" s="17" t="s">
        <v>121</v>
      </c>
      <c r="AZ182" s="1"/>
      <c r="BA182" s="1"/>
      <c r="BB182" s="1"/>
      <c r="BC182" s="1"/>
      <c r="BD182" s="1"/>
      <c r="BE182" s="135">
        <f>IF(N182="základní",J182,0)</f>
        <v>0</v>
      </c>
      <c r="BF182" s="135">
        <f>IF(N182="snížená",J182,0)</f>
        <v>0</v>
      </c>
      <c r="BG182" s="135">
        <f>IF(N182="zákl. přenesená",J182,0)</f>
        <v>0</v>
      </c>
      <c r="BH182" s="135">
        <f>IF(N182="sníž. přenesená",J182,0)</f>
        <v>0</v>
      </c>
      <c r="BI182" s="135">
        <f>IF(N182="nulová",J182,0)</f>
        <v>0</v>
      </c>
      <c r="BJ182" s="17" t="s">
        <v>86</v>
      </c>
      <c r="BK182" s="135">
        <f>ROUND(I182*H182,2)</f>
        <v>0</v>
      </c>
      <c r="BL182" s="17" t="s">
        <v>219</v>
      </c>
      <c r="BM182" s="134" t="s">
        <v>297</v>
      </c>
      <c r="BN182" s="1"/>
    </row>
    <row r="183" spans="1:66" ht="12">
      <c r="A183" s="1"/>
      <c r="B183" s="32"/>
      <c r="C183" s="1"/>
      <c r="D183" s="136" t="s">
        <v>131</v>
      </c>
      <c r="E183" s="1"/>
      <c r="F183" s="137" t="s">
        <v>298</v>
      </c>
      <c r="G183" s="1"/>
      <c r="H183" s="1"/>
      <c r="I183" s="138"/>
      <c r="J183" s="1"/>
      <c r="K183" s="1"/>
      <c r="L183" s="32"/>
      <c r="M183" s="139"/>
      <c r="N183" s="1"/>
      <c r="O183" s="1"/>
      <c r="P183" s="1"/>
      <c r="Q183" s="1"/>
      <c r="R183" s="1"/>
      <c r="S183" s="1"/>
      <c r="T183" s="53"/>
      <c r="U183" s="1"/>
      <c r="V183" s="1"/>
      <c r="W183" s="1"/>
      <c r="X183" s="1"/>
      <c r="Y183" s="1"/>
      <c r="AQ183" s="1"/>
      <c r="AR183" s="1"/>
      <c r="AS183" s="1"/>
      <c r="AT183" s="17" t="s">
        <v>131</v>
      </c>
      <c r="AU183" s="17" t="s">
        <v>88</v>
      </c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</row>
    <row r="184" spans="1:66" ht="27">
      <c r="A184" s="1"/>
      <c r="B184" s="32"/>
      <c r="C184" s="1"/>
      <c r="D184" s="140" t="s">
        <v>133</v>
      </c>
      <c r="E184" s="1"/>
      <c r="F184" s="141" t="s">
        <v>299</v>
      </c>
      <c r="G184" s="1"/>
      <c r="H184" s="1"/>
      <c r="I184" s="138"/>
      <c r="J184" s="1"/>
      <c r="K184" s="1"/>
      <c r="L184" s="32"/>
      <c r="M184" s="139"/>
      <c r="N184" s="1"/>
      <c r="O184" s="1"/>
      <c r="P184" s="1"/>
      <c r="Q184" s="1"/>
      <c r="R184" s="1"/>
      <c r="S184" s="1"/>
      <c r="T184" s="53"/>
      <c r="U184" s="1"/>
      <c r="V184" s="1"/>
      <c r="W184" s="1"/>
      <c r="X184" s="1"/>
      <c r="Y184" s="1"/>
      <c r="AQ184" s="1"/>
      <c r="AR184" s="1"/>
      <c r="AS184" s="1"/>
      <c r="AT184" s="17" t="s">
        <v>133</v>
      </c>
      <c r="AU184" s="17" t="s">
        <v>88</v>
      </c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</row>
    <row r="185" spans="1:66" ht="12">
      <c r="A185" s="12"/>
      <c r="B185" s="142"/>
      <c r="C185" s="12"/>
      <c r="D185" s="140" t="s">
        <v>135</v>
      </c>
      <c r="E185" s="143" t="s">
        <v>77</v>
      </c>
      <c r="F185" s="144" t="s">
        <v>300</v>
      </c>
      <c r="G185" s="12"/>
      <c r="H185" s="145">
        <v>4.438</v>
      </c>
      <c r="I185" s="146"/>
      <c r="J185" s="12"/>
      <c r="K185" s="12"/>
      <c r="L185" s="142"/>
      <c r="M185" s="147"/>
      <c r="N185" s="12"/>
      <c r="O185" s="12"/>
      <c r="P185" s="12"/>
      <c r="Q185" s="12"/>
      <c r="R185" s="12"/>
      <c r="S185" s="12"/>
      <c r="T185" s="148"/>
      <c r="U185" s="12"/>
      <c r="V185" s="12"/>
      <c r="W185" s="12"/>
      <c r="X185" s="12"/>
      <c r="Y185" s="12"/>
      <c r="AQ185" s="12"/>
      <c r="AR185" s="12"/>
      <c r="AS185" s="12"/>
      <c r="AT185" s="143" t="s">
        <v>135</v>
      </c>
      <c r="AU185" s="143" t="s">
        <v>88</v>
      </c>
      <c r="AV185" s="12" t="s">
        <v>88</v>
      </c>
      <c r="AW185" s="12" t="s">
        <v>40</v>
      </c>
      <c r="AX185" s="12" t="s">
        <v>86</v>
      </c>
      <c r="AY185" s="143" t="s">
        <v>121</v>
      </c>
      <c r="AZ185" s="12"/>
      <c r="BA185" s="12"/>
      <c r="BB185" s="12"/>
      <c r="BC185" s="12"/>
      <c r="BD185" s="12"/>
      <c r="BE185" s="12"/>
      <c r="BF185" s="12"/>
      <c r="BG185" s="12"/>
      <c r="BH185" s="12"/>
      <c r="BI185" s="12"/>
      <c r="BJ185" s="12"/>
      <c r="BK185" s="12"/>
      <c r="BL185" s="12"/>
      <c r="BM185" s="12"/>
      <c r="BN185" s="12"/>
    </row>
    <row r="186" spans="1:66" ht="22.8">
      <c r="A186" s="1"/>
      <c r="B186" s="32"/>
      <c r="C186" s="123" t="s">
        <v>301</v>
      </c>
      <c r="D186" s="123" t="s">
        <v>124</v>
      </c>
      <c r="E186" s="124" t="s">
        <v>302</v>
      </c>
      <c r="F186" s="125" t="s">
        <v>303</v>
      </c>
      <c r="G186" s="126" t="s">
        <v>304</v>
      </c>
      <c r="H186" s="127">
        <v>17.75</v>
      </c>
      <c r="I186" s="128"/>
      <c r="J186" s="129">
        <f>ROUND(I186*H186,2)</f>
        <v>0</v>
      </c>
      <c r="K186" s="125" t="s">
        <v>128</v>
      </c>
      <c r="L186" s="32"/>
      <c r="M186" s="130" t="s">
        <v>77</v>
      </c>
      <c r="N186" s="131" t="s">
        <v>49</v>
      </c>
      <c r="O186" s="1"/>
      <c r="P186" s="132">
        <f>O186*H186</f>
        <v>0</v>
      </c>
      <c r="Q186" s="132">
        <v>0</v>
      </c>
      <c r="R186" s="132">
        <f>Q186*H186</f>
        <v>0</v>
      </c>
      <c r="S186" s="132">
        <v>0.5</v>
      </c>
      <c r="T186" s="133">
        <f>S186*H186</f>
        <v>8.875</v>
      </c>
      <c r="U186" s="1"/>
      <c r="V186" s="1"/>
      <c r="W186" s="1"/>
      <c r="X186" s="1"/>
      <c r="Y186" s="1"/>
      <c r="AQ186" s="1"/>
      <c r="AR186" s="134" t="s">
        <v>219</v>
      </c>
      <c r="AS186" s="1"/>
      <c r="AT186" s="134" t="s">
        <v>124</v>
      </c>
      <c r="AU186" s="134" t="s">
        <v>88</v>
      </c>
      <c r="AV186" s="1"/>
      <c r="AW186" s="1"/>
      <c r="AX186" s="1"/>
      <c r="AY186" s="17" t="s">
        <v>121</v>
      </c>
      <c r="AZ186" s="1"/>
      <c r="BA186" s="1"/>
      <c r="BB186" s="1"/>
      <c r="BC186" s="1"/>
      <c r="BD186" s="1"/>
      <c r="BE186" s="135">
        <f>IF(N186="základní",J186,0)</f>
        <v>0</v>
      </c>
      <c r="BF186" s="135">
        <f>IF(N186="snížená",J186,0)</f>
        <v>0</v>
      </c>
      <c r="BG186" s="135">
        <f>IF(N186="zákl. přenesená",J186,0)</f>
        <v>0</v>
      </c>
      <c r="BH186" s="135">
        <f>IF(N186="sníž. přenesená",J186,0)</f>
        <v>0</v>
      </c>
      <c r="BI186" s="135">
        <f>IF(N186="nulová",J186,0)</f>
        <v>0</v>
      </c>
      <c r="BJ186" s="17" t="s">
        <v>86</v>
      </c>
      <c r="BK186" s="135">
        <f>ROUND(I186*H186,2)</f>
        <v>0</v>
      </c>
      <c r="BL186" s="17" t="s">
        <v>219</v>
      </c>
      <c r="BM186" s="134" t="s">
        <v>305</v>
      </c>
      <c r="BN186" s="1"/>
    </row>
    <row r="187" spans="1:66" ht="12">
      <c r="A187" s="1"/>
      <c r="B187" s="32"/>
      <c r="C187" s="1"/>
      <c r="D187" s="136" t="s">
        <v>131</v>
      </c>
      <c r="E187" s="1"/>
      <c r="F187" s="137" t="s">
        <v>306</v>
      </c>
      <c r="G187" s="1"/>
      <c r="H187" s="1"/>
      <c r="I187" s="138"/>
      <c r="J187" s="1"/>
      <c r="K187" s="1"/>
      <c r="L187" s="32"/>
      <c r="M187" s="139"/>
      <c r="N187" s="1"/>
      <c r="O187" s="1"/>
      <c r="P187" s="1"/>
      <c r="Q187" s="1"/>
      <c r="R187" s="1"/>
      <c r="S187" s="1"/>
      <c r="T187" s="53"/>
      <c r="U187" s="1"/>
      <c r="V187" s="1"/>
      <c r="W187" s="1"/>
      <c r="X187" s="1"/>
      <c r="Y187" s="1"/>
      <c r="AQ187" s="1"/>
      <c r="AR187" s="1"/>
      <c r="AS187" s="1"/>
      <c r="AT187" s="17" t="s">
        <v>131</v>
      </c>
      <c r="AU187" s="17" t="s">
        <v>88</v>
      </c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</row>
    <row r="188" spans="1:66" ht="27">
      <c r="A188" s="1"/>
      <c r="B188" s="32"/>
      <c r="C188" s="1"/>
      <c r="D188" s="140" t="s">
        <v>133</v>
      </c>
      <c r="E188" s="1"/>
      <c r="F188" s="141" t="s">
        <v>307</v>
      </c>
      <c r="G188" s="1"/>
      <c r="H188" s="1"/>
      <c r="I188" s="138"/>
      <c r="J188" s="1"/>
      <c r="K188" s="1"/>
      <c r="L188" s="32"/>
      <c r="M188" s="139"/>
      <c r="N188" s="1"/>
      <c r="O188" s="1"/>
      <c r="P188" s="1"/>
      <c r="Q188" s="1"/>
      <c r="R188" s="1"/>
      <c r="S188" s="1"/>
      <c r="T188" s="53"/>
      <c r="U188" s="1"/>
      <c r="V188" s="1"/>
      <c r="W188" s="1"/>
      <c r="X188" s="1"/>
      <c r="Y188" s="1"/>
      <c r="AQ188" s="1"/>
      <c r="AR188" s="1"/>
      <c r="AS188" s="1"/>
      <c r="AT188" s="17" t="s">
        <v>133</v>
      </c>
      <c r="AU188" s="17" t="s">
        <v>88</v>
      </c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</row>
    <row r="189" spans="1:66" ht="12">
      <c r="A189" s="12"/>
      <c r="B189" s="142"/>
      <c r="C189" s="12"/>
      <c r="D189" s="140" t="s">
        <v>135</v>
      </c>
      <c r="E189" s="143" t="s">
        <v>77</v>
      </c>
      <c r="F189" s="144" t="s">
        <v>308</v>
      </c>
      <c r="G189" s="12"/>
      <c r="H189" s="145">
        <v>17.75</v>
      </c>
      <c r="I189" s="146"/>
      <c r="J189" s="12"/>
      <c r="K189" s="12"/>
      <c r="L189" s="142"/>
      <c r="M189" s="147"/>
      <c r="N189" s="12"/>
      <c r="O189" s="12"/>
      <c r="P189" s="12"/>
      <c r="Q189" s="12"/>
      <c r="R189" s="12"/>
      <c r="S189" s="12"/>
      <c r="T189" s="148"/>
      <c r="U189" s="12"/>
      <c r="V189" s="12"/>
      <c r="W189" s="12"/>
      <c r="X189" s="12"/>
      <c r="Y189" s="12"/>
      <c r="AQ189" s="12"/>
      <c r="AR189" s="12"/>
      <c r="AS189" s="12"/>
      <c r="AT189" s="143" t="s">
        <v>135</v>
      </c>
      <c r="AU189" s="143" t="s">
        <v>88</v>
      </c>
      <c r="AV189" s="12" t="s">
        <v>88</v>
      </c>
      <c r="AW189" s="12" t="s">
        <v>40</v>
      </c>
      <c r="AX189" s="12" t="s">
        <v>86</v>
      </c>
      <c r="AY189" s="143" t="s">
        <v>121</v>
      </c>
      <c r="AZ189" s="12"/>
      <c r="BA189" s="12"/>
      <c r="BB189" s="12"/>
      <c r="BC189" s="12"/>
      <c r="BD189" s="12"/>
      <c r="BE189" s="12"/>
      <c r="BF189" s="12"/>
      <c r="BG189" s="12"/>
      <c r="BH189" s="12"/>
      <c r="BI189" s="12"/>
      <c r="BJ189" s="12"/>
      <c r="BK189" s="12"/>
      <c r="BL189" s="12"/>
      <c r="BM189" s="12"/>
      <c r="BN189" s="12"/>
    </row>
    <row r="190" spans="1:66" ht="22.8">
      <c r="A190" s="1"/>
      <c r="B190" s="32"/>
      <c r="C190" s="123" t="s">
        <v>309</v>
      </c>
      <c r="D190" s="123" t="s">
        <v>124</v>
      </c>
      <c r="E190" s="124" t="s">
        <v>310</v>
      </c>
      <c r="F190" s="125" t="s">
        <v>311</v>
      </c>
      <c r="G190" s="126" t="s">
        <v>296</v>
      </c>
      <c r="H190" s="127">
        <v>1.825</v>
      </c>
      <c r="I190" s="128"/>
      <c r="J190" s="129">
        <f>ROUND(I190*H190,2)</f>
        <v>0</v>
      </c>
      <c r="K190" s="125" t="s">
        <v>128</v>
      </c>
      <c r="L190" s="32"/>
      <c r="M190" s="130" t="s">
        <v>77</v>
      </c>
      <c r="N190" s="131" t="s">
        <v>49</v>
      </c>
      <c r="O190" s="1"/>
      <c r="P190" s="132">
        <f>O190*H190</f>
        <v>0</v>
      </c>
      <c r="Q190" s="132">
        <v>0</v>
      </c>
      <c r="R190" s="132">
        <f>Q190*H190</f>
        <v>0</v>
      </c>
      <c r="S190" s="132">
        <v>0</v>
      </c>
      <c r="T190" s="133">
        <f>S190*H190</f>
        <v>0</v>
      </c>
      <c r="U190" s="1"/>
      <c r="V190" s="1"/>
      <c r="W190" s="1"/>
      <c r="X190" s="1"/>
      <c r="Y190" s="1"/>
      <c r="AQ190" s="1"/>
      <c r="AR190" s="134" t="s">
        <v>219</v>
      </c>
      <c r="AS190" s="1"/>
      <c r="AT190" s="134" t="s">
        <v>124</v>
      </c>
      <c r="AU190" s="134" t="s">
        <v>88</v>
      </c>
      <c r="AV190" s="1"/>
      <c r="AW190" s="1"/>
      <c r="AX190" s="1"/>
      <c r="AY190" s="17" t="s">
        <v>121</v>
      </c>
      <c r="AZ190" s="1"/>
      <c r="BA190" s="1"/>
      <c r="BB190" s="1"/>
      <c r="BC190" s="1"/>
      <c r="BD190" s="1"/>
      <c r="BE190" s="135">
        <f>IF(N190="základní",J190,0)</f>
        <v>0</v>
      </c>
      <c r="BF190" s="135">
        <f>IF(N190="snížená",J190,0)</f>
        <v>0</v>
      </c>
      <c r="BG190" s="135">
        <f>IF(N190="zákl. přenesená",J190,0)</f>
        <v>0</v>
      </c>
      <c r="BH190" s="135">
        <f>IF(N190="sníž. přenesená",J190,0)</f>
        <v>0</v>
      </c>
      <c r="BI190" s="135">
        <f>IF(N190="nulová",J190,0)</f>
        <v>0</v>
      </c>
      <c r="BJ190" s="17" t="s">
        <v>86</v>
      </c>
      <c r="BK190" s="135">
        <f>ROUND(I190*H190,2)</f>
        <v>0</v>
      </c>
      <c r="BL190" s="17" t="s">
        <v>219</v>
      </c>
      <c r="BM190" s="134" t="s">
        <v>312</v>
      </c>
      <c r="BN190" s="1"/>
    </row>
    <row r="191" spans="1:66" ht="12">
      <c r="A191" s="1"/>
      <c r="B191" s="32"/>
      <c r="C191" s="1"/>
      <c r="D191" s="136" t="s">
        <v>131</v>
      </c>
      <c r="E191" s="1"/>
      <c r="F191" s="137" t="s">
        <v>313</v>
      </c>
      <c r="G191" s="1"/>
      <c r="H191" s="1"/>
      <c r="I191" s="138"/>
      <c r="J191" s="1"/>
      <c r="K191" s="1"/>
      <c r="L191" s="32"/>
      <c r="M191" s="139"/>
      <c r="N191" s="1"/>
      <c r="O191" s="1"/>
      <c r="P191" s="1"/>
      <c r="Q191" s="1"/>
      <c r="R191" s="1"/>
      <c r="S191" s="1"/>
      <c r="T191" s="53"/>
      <c r="U191" s="1"/>
      <c r="V191" s="1"/>
      <c r="W191" s="1"/>
      <c r="X191" s="1"/>
      <c r="Y191" s="1"/>
      <c r="AQ191" s="1"/>
      <c r="AR191" s="1"/>
      <c r="AS191" s="1"/>
      <c r="AT191" s="17" t="s">
        <v>131</v>
      </c>
      <c r="AU191" s="17" t="s">
        <v>88</v>
      </c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</row>
    <row r="192" spans="1:66" ht="54">
      <c r="A192" s="1"/>
      <c r="B192" s="32"/>
      <c r="C192" s="1"/>
      <c r="D192" s="140" t="s">
        <v>133</v>
      </c>
      <c r="E192" s="1"/>
      <c r="F192" s="141" t="s">
        <v>314</v>
      </c>
      <c r="G192" s="1"/>
      <c r="H192" s="1"/>
      <c r="I192" s="138"/>
      <c r="J192" s="1"/>
      <c r="K192" s="1"/>
      <c r="L192" s="32"/>
      <c r="M192" s="139"/>
      <c r="N192" s="1"/>
      <c r="O192" s="1"/>
      <c r="P192" s="1"/>
      <c r="Q192" s="1"/>
      <c r="R192" s="1"/>
      <c r="S192" s="1"/>
      <c r="T192" s="53"/>
      <c r="U192" s="1"/>
      <c r="V192" s="1"/>
      <c r="W192" s="1"/>
      <c r="X192" s="1"/>
      <c r="Y192" s="1"/>
      <c r="AQ192" s="1"/>
      <c r="AR192" s="1"/>
      <c r="AS192" s="1"/>
      <c r="AT192" s="17" t="s">
        <v>133</v>
      </c>
      <c r="AU192" s="17" t="s">
        <v>88</v>
      </c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</row>
    <row r="193" spans="1:66" ht="12">
      <c r="A193" s="12"/>
      <c r="B193" s="142"/>
      <c r="C193" s="12"/>
      <c r="D193" s="140" t="s">
        <v>135</v>
      </c>
      <c r="E193" s="143" t="s">
        <v>77</v>
      </c>
      <c r="F193" s="144" t="s">
        <v>315</v>
      </c>
      <c r="G193" s="12"/>
      <c r="H193" s="145">
        <v>1.825</v>
      </c>
      <c r="I193" s="146"/>
      <c r="J193" s="12"/>
      <c r="K193" s="12"/>
      <c r="L193" s="142"/>
      <c r="M193" s="147"/>
      <c r="N193" s="12"/>
      <c r="O193" s="12"/>
      <c r="P193" s="12"/>
      <c r="Q193" s="12"/>
      <c r="R193" s="12"/>
      <c r="S193" s="12"/>
      <c r="T193" s="148"/>
      <c r="U193" s="12"/>
      <c r="V193" s="12"/>
      <c r="W193" s="12"/>
      <c r="X193" s="12"/>
      <c r="Y193" s="12"/>
      <c r="AQ193" s="12"/>
      <c r="AR193" s="12"/>
      <c r="AS193" s="12"/>
      <c r="AT193" s="143" t="s">
        <v>135</v>
      </c>
      <c r="AU193" s="143" t="s">
        <v>88</v>
      </c>
      <c r="AV193" s="12" t="s">
        <v>88</v>
      </c>
      <c r="AW193" s="12" t="s">
        <v>40</v>
      </c>
      <c r="AX193" s="12" t="s">
        <v>86</v>
      </c>
      <c r="AY193" s="143" t="s">
        <v>121</v>
      </c>
      <c r="AZ193" s="12"/>
      <c r="BA193" s="12"/>
      <c r="BB193" s="12"/>
      <c r="BC193" s="12"/>
      <c r="BD193" s="12"/>
      <c r="BE193" s="12"/>
      <c r="BF193" s="12"/>
      <c r="BG193" s="12"/>
      <c r="BH193" s="12"/>
      <c r="BI193" s="12"/>
      <c r="BJ193" s="12"/>
      <c r="BK193" s="12"/>
      <c r="BL193" s="12"/>
      <c r="BM193" s="12"/>
      <c r="BN193" s="12"/>
    </row>
    <row r="194" spans="1:66" ht="22.8">
      <c r="A194" s="1"/>
      <c r="B194" s="32"/>
      <c r="C194" s="123" t="s">
        <v>316</v>
      </c>
      <c r="D194" s="123" t="s">
        <v>124</v>
      </c>
      <c r="E194" s="124" t="s">
        <v>317</v>
      </c>
      <c r="F194" s="125" t="s">
        <v>318</v>
      </c>
      <c r="G194" s="126" t="s">
        <v>296</v>
      </c>
      <c r="H194" s="127">
        <v>0.05</v>
      </c>
      <c r="I194" s="128"/>
      <c r="J194" s="129">
        <f>ROUND(I194*H194,2)</f>
        <v>0</v>
      </c>
      <c r="K194" s="125" t="s">
        <v>128</v>
      </c>
      <c r="L194" s="32"/>
      <c r="M194" s="130" t="s">
        <v>77</v>
      </c>
      <c r="N194" s="131" t="s">
        <v>49</v>
      </c>
      <c r="O194" s="1"/>
      <c r="P194" s="132">
        <f>O194*H194</f>
        <v>0</v>
      </c>
      <c r="Q194" s="132">
        <v>0</v>
      </c>
      <c r="R194" s="132">
        <f>Q194*H194</f>
        <v>0</v>
      </c>
      <c r="S194" s="132">
        <v>0</v>
      </c>
      <c r="T194" s="133">
        <f>S194*H194</f>
        <v>0</v>
      </c>
      <c r="U194" s="1"/>
      <c r="V194" s="1"/>
      <c r="W194" s="1"/>
      <c r="X194" s="1"/>
      <c r="Y194" s="1"/>
      <c r="AQ194" s="1"/>
      <c r="AR194" s="134" t="s">
        <v>219</v>
      </c>
      <c r="AS194" s="1"/>
      <c r="AT194" s="134" t="s">
        <v>124</v>
      </c>
      <c r="AU194" s="134" t="s">
        <v>88</v>
      </c>
      <c r="AV194" s="1"/>
      <c r="AW194" s="1"/>
      <c r="AX194" s="1"/>
      <c r="AY194" s="17" t="s">
        <v>121</v>
      </c>
      <c r="AZ194" s="1"/>
      <c r="BA194" s="1"/>
      <c r="BB194" s="1"/>
      <c r="BC194" s="1"/>
      <c r="BD194" s="1"/>
      <c r="BE194" s="135">
        <f>IF(N194="základní",J194,0)</f>
        <v>0</v>
      </c>
      <c r="BF194" s="135">
        <f>IF(N194="snížená",J194,0)</f>
        <v>0</v>
      </c>
      <c r="BG194" s="135">
        <f>IF(N194="zákl. přenesená",J194,0)</f>
        <v>0</v>
      </c>
      <c r="BH194" s="135">
        <f>IF(N194="sníž. přenesená",J194,0)</f>
        <v>0</v>
      </c>
      <c r="BI194" s="135">
        <f>IF(N194="nulová",J194,0)</f>
        <v>0</v>
      </c>
      <c r="BJ194" s="17" t="s">
        <v>86</v>
      </c>
      <c r="BK194" s="135">
        <f>ROUND(I194*H194,2)</f>
        <v>0</v>
      </c>
      <c r="BL194" s="17" t="s">
        <v>219</v>
      </c>
      <c r="BM194" s="134" t="s">
        <v>319</v>
      </c>
      <c r="BN194" s="1"/>
    </row>
    <row r="195" spans="1:66" ht="12">
      <c r="A195" s="1"/>
      <c r="B195" s="32"/>
      <c r="C195" s="1"/>
      <c r="D195" s="136" t="s">
        <v>131</v>
      </c>
      <c r="E195" s="1"/>
      <c r="F195" s="137" t="s">
        <v>320</v>
      </c>
      <c r="G195" s="1"/>
      <c r="H195" s="1"/>
      <c r="I195" s="138"/>
      <c r="J195" s="1"/>
      <c r="K195" s="1"/>
      <c r="L195" s="32"/>
      <c r="M195" s="139"/>
      <c r="N195" s="1"/>
      <c r="O195" s="1"/>
      <c r="P195" s="1"/>
      <c r="Q195" s="1"/>
      <c r="R195" s="1"/>
      <c r="S195" s="1"/>
      <c r="T195" s="53"/>
      <c r="U195" s="1"/>
      <c r="V195" s="1"/>
      <c r="W195" s="1"/>
      <c r="X195" s="1"/>
      <c r="Y195" s="1"/>
      <c r="AQ195" s="1"/>
      <c r="AR195" s="1"/>
      <c r="AS195" s="1"/>
      <c r="AT195" s="17" t="s">
        <v>131</v>
      </c>
      <c r="AU195" s="17" t="s">
        <v>88</v>
      </c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</row>
    <row r="196" spans="1:66" ht="45">
      <c r="A196" s="1"/>
      <c r="B196" s="32"/>
      <c r="C196" s="1"/>
      <c r="D196" s="140" t="s">
        <v>133</v>
      </c>
      <c r="E196" s="1"/>
      <c r="F196" s="141" t="s">
        <v>321</v>
      </c>
      <c r="G196" s="1"/>
      <c r="H196" s="1"/>
      <c r="I196" s="138"/>
      <c r="J196" s="1"/>
      <c r="K196" s="1"/>
      <c r="L196" s="32"/>
      <c r="M196" s="139"/>
      <c r="N196" s="1"/>
      <c r="O196" s="1"/>
      <c r="P196" s="1"/>
      <c r="Q196" s="1"/>
      <c r="R196" s="1"/>
      <c r="S196" s="1"/>
      <c r="T196" s="53"/>
      <c r="U196" s="1"/>
      <c r="V196" s="1"/>
      <c r="W196" s="1"/>
      <c r="X196" s="1"/>
      <c r="Y196" s="1"/>
      <c r="AQ196" s="1"/>
      <c r="AR196" s="1"/>
      <c r="AS196" s="1"/>
      <c r="AT196" s="17" t="s">
        <v>133</v>
      </c>
      <c r="AU196" s="17" t="s">
        <v>88</v>
      </c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</row>
    <row r="197" spans="1:66" ht="12">
      <c r="A197" s="12"/>
      <c r="B197" s="142"/>
      <c r="C197" s="12"/>
      <c r="D197" s="140" t="s">
        <v>135</v>
      </c>
      <c r="E197" s="143" t="s">
        <v>77</v>
      </c>
      <c r="F197" s="144" t="s">
        <v>322</v>
      </c>
      <c r="G197" s="12"/>
      <c r="H197" s="145">
        <v>0.05</v>
      </c>
      <c r="I197" s="146"/>
      <c r="J197" s="12"/>
      <c r="K197" s="12"/>
      <c r="L197" s="142"/>
      <c r="M197" s="147"/>
      <c r="N197" s="12"/>
      <c r="O197" s="12"/>
      <c r="P197" s="12"/>
      <c r="Q197" s="12"/>
      <c r="R197" s="12"/>
      <c r="S197" s="12"/>
      <c r="T197" s="148"/>
      <c r="U197" s="12"/>
      <c r="V197" s="12"/>
      <c r="W197" s="12"/>
      <c r="X197" s="12"/>
      <c r="Y197" s="12"/>
      <c r="AQ197" s="12"/>
      <c r="AR197" s="12"/>
      <c r="AS197" s="12"/>
      <c r="AT197" s="143" t="s">
        <v>135</v>
      </c>
      <c r="AU197" s="143" t="s">
        <v>88</v>
      </c>
      <c r="AV197" s="12" t="s">
        <v>88</v>
      </c>
      <c r="AW197" s="12" t="s">
        <v>40</v>
      </c>
      <c r="AX197" s="12" t="s">
        <v>86</v>
      </c>
      <c r="AY197" s="143" t="s">
        <v>121</v>
      </c>
      <c r="AZ197" s="12"/>
      <c r="BA197" s="12"/>
      <c r="BB197" s="12"/>
      <c r="BC197" s="12"/>
      <c r="BD197" s="12"/>
      <c r="BE197" s="12"/>
      <c r="BF197" s="12"/>
      <c r="BG197" s="12"/>
      <c r="BH197" s="12"/>
      <c r="BI197" s="12"/>
      <c r="BJ197" s="12"/>
      <c r="BK197" s="12"/>
      <c r="BL197" s="12"/>
      <c r="BM197" s="12"/>
      <c r="BN197" s="12"/>
    </row>
    <row r="198" spans="1:66" ht="22.8">
      <c r="A198" s="1"/>
      <c r="B198" s="32"/>
      <c r="C198" s="123" t="s">
        <v>323</v>
      </c>
      <c r="D198" s="123" t="s">
        <v>124</v>
      </c>
      <c r="E198" s="124" t="s">
        <v>324</v>
      </c>
      <c r="F198" s="125" t="s">
        <v>325</v>
      </c>
      <c r="G198" s="126" t="s">
        <v>304</v>
      </c>
      <c r="H198" s="127">
        <v>22.365</v>
      </c>
      <c r="I198" s="128"/>
      <c r="J198" s="129">
        <f>ROUND(I198*H198,2)</f>
        <v>0</v>
      </c>
      <c r="K198" s="125" t="s">
        <v>128</v>
      </c>
      <c r="L198" s="32"/>
      <c r="M198" s="130" t="s">
        <v>77</v>
      </c>
      <c r="N198" s="131" t="s">
        <v>49</v>
      </c>
      <c r="O198" s="1"/>
      <c r="P198" s="132">
        <f>O198*H198</f>
        <v>0</v>
      </c>
      <c r="Q198" s="132">
        <v>0.50601</v>
      </c>
      <c r="R198" s="132">
        <f>Q198*H198</f>
        <v>11.316913649999998</v>
      </c>
      <c r="S198" s="132">
        <v>0</v>
      </c>
      <c r="T198" s="133">
        <f>S198*H198</f>
        <v>0</v>
      </c>
      <c r="U198" s="1"/>
      <c r="V198" s="1"/>
      <c r="W198" s="1"/>
      <c r="X198" s="1"/>
      <c r="Y198" s="1"/>
      <c r="AQ198" s="1"/>
      <c r="AR198" s="134" t="s">
        <v>219</v>
      </c>
      <c r="AS198" s="1"/>
      <c r="AT198" s="134" t="s">
        <v>124</v>
      </c>
      <c r="AU198" s="134" t="s">
        <v>88</v>
      </c>
      <c r="AV198" s="1"/>
      <c r="AW198" s="1"/>
      <c r="AX198" s="1"/>
      <c r="AY198" s="17" t="s">
        <v>121</v>
      </c>
      <c r="AZ198" s="1"/>
      <c r="BA198" s="1"/>
      <c r="BB198" s="1"/>
      <c r="BC198" s="1"/>
      <c r="BD198" s="1"/>
      <c r="BE198" s="135">
        <f>IF(N198="základní",J198,0)</f>
        <v>0</v>
      </c>
      <c r="BF198" s="135">
        <f>IF(N198="snížená",J198,0)</f>
        <v>0</v>
      </c>
      <c r="BG198" s="135">
        <f>IF(N198="zákl. přenesená",J198,0)</f>
        <v>0</v>
      </c>
      <c r="BH198" s="135">
        <f>IF(N198="sníž. přenesená",J198,0)</f>
        <v>0</v>
      </c>
      <c r="BI198" s="135">
        <f>IF(N198="nulová",J198,0)</f>
        <v>0</v>
      </c>
      <c r="BJ198" s="17" t="s">
        <v>86</v>
      </c>
      <c r="BK198" s="135">
        <f>ROUND(I198*H198,2)</f>
        <v>0</v>
      </c>
      <c r="BL198" s="17" t="s">
        <v>219</v>
      </c>
      <c r="BM198" s="134" t="s">
        <v>326</v>
      </c>
      <c r="BN198" s="1"/>
    </row>
    <row r="199" spans="1:66" ht="12">
      <c r="A199" s="1"/>
      <c r="B199" s="32"/>
      <c r="C199" s="1"/>
      <c r="D199" s="136" t="s">
        <v>131</v>
      </c>
      <c r="E199" s="1"/>
      <c r="F199" s="137" t="s">
        <v>327</v>
      </c>
      <c r="G199" s="1"/>
      <c r="H199" s="1"/>
      <c r="I199" s="138"/>
      <c r="J199" s="1"/>
      <c r="K199" s="1"/>
      <c r="L199" s="32"/>
      <c r="M199" s="139"/>
      <c r="N199" s="1"/>
      <c r="O199" s="1"/>
      <c r="P199" s="1"/>
      <c r="Q199" s="1"/>
      <c r="R199" s="1"/>
      <c r="S199" s="1"/>
      <c r="T199" s="53"/>
      <c r="U199" s="1"/>
      <c r="V199" s="1"/>
      <c r="W199" s="1"/>
      <c r="X199" s="1"/>
      <c r="Y199" s="1"/>
      <c r="AQ199" s="1"/>
      <c r="AR199" s="1"/>
      <c r="AS199" s="1"/>
      <c r="AT199" s="17" t="s">
        <v>131</v>
      </c>
      <c r="AU199" s="17" t="s">
        <v>88</v>
      </c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</row>
    <row r="200" spans="1:66" ht="54">
      <c r="A200" s="1"/>
      <c r="B200" s="32"/>
      <c r="C200" s="1"/>
      <c r="D200" s="140" t="s">
        <v>133</v>
      </c>
      <c r="E200" s="1"/>
      <c r="F200" s="141" t="s">
        <v>328</v>
      </c>
      <c r="G200" s="1"/>
      <c r="H200" s="1"/>
      <c r="I200" s="138"/>
      <c r="J200" s="1"/>
      <c r="K200" s="1"/>
      <c r="L200" s="32"/>
      <c r="M200" s="139"/>
      <c r="N200" s="1"/>
      <c r="O200" s="1"/>
      <c r="P200" s="1"/>
      <c r="Q200" s="1"/>
      <c r="R200" s="1"/>
      <c r="S200" s="1"/>
      <c r="T200" s="53"/>
      <c r="U200" s="1"/>
      <c r="V200" s="1"/>
      <c r="W200" s="1"/>
      <c r="X200" s="1"/>
      <c r="Y200" s="1"/>
      <c r="AQ200" s="1"/>
      <c r="AR200" s="1"/>
      <c r="AS200" s="1"/>
      <c r="AT200" s="17" t="s">
        <v>133</v>
      </c>
      <c r="AU200" s="17" t="s">
        <v>88</v>
      </c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</row>
    <row r="201" spans="1:66" ht="12">
      <c r="A201" s="12"/>
      <c r="B201" s="142"/>
      <c r="C201" s="12"/>
      <c r="D201" s="140" t="s">
        <v>135</v>
      </c>
      <c r="E201" s="143" t="s">
        <v>77</v>
      </c>
      <c r="F201" s="144" t="s">
        <v>329</v>
      </c>
      <c r="G201" s="12"/>
      <c r="H201" s="145">
        <v>21.3</v>
      </c>
      <c r="I201" s="146"/>
      <c r="J201" s="12"/>
      <c r="K201" s="12"/>
      <c r="L201" s="142"/>
      <c r="M201" s="147"/>
      <c r="N201" s="12"/>
      <c r="O201" s="12"/>
      <c r="P201" s="12"/>
      <c r="Q201" s="12"/>
      <c r="R201" s="12"/>
      <c r="S201" s="12"/>
      <c r="T201" s="148"/>
      <c r="U201" s="12"/>
      <c r="V201" s="12"/>
      <c r="W201" s="12"/>
      <c r="X201" s="12"/>
      <c r="Y201" s="12"/>
      <c r="AQ201" s="12"/>
      <c r="AR201" s="12"/>
      <c r="AS201" s="12"/>
      <c r="AT201" s="143" t="s">
        <v>135</v>
      </c>
      <c r="AU201" s="143" t="s">
        <v>88</v>
      </c>
      <c r="AV201" s="12" t="s">
        <v>88</v>
      </c>
      <c r="AW201" s="12" t="s">
        <v>40</v>
      </c>
      <c r="AX201" s="12" t="s">
        <v>86</v>
      </c>
      <c r="AY201" s="143" t="s">
        <v>121</v>
      </c>
      <c r="AZ201" s="12"/>
      <c r="BA201" s="12"/>
      <c r="BB201" s="12"/>
      <c r="BC201" s="12"/>
      <c r="BD201" s="12"/>
      <c r="BE201" s="12"/>
      <c r="BF201" s="12"/>
      <c r="BG201" s="12"/>
      <c r="BH201" s="12"/>
      <c r="BI201" s="12"/>
      <c r="BJ201" s="12"/>
      <c r="BK201" s="12"/>
      <c r="BL201" s="12"/>
      <c r="BM201" s="12"/>
      <c r="BN201" s="12"/>
    </row>
    <row r="202" spans="1:66" ht="12">
      <c r="A202" s="12"/>
      <c r="B202" s="142"/>
      <c r="C202" s="12"/>
      <c r="D202" s="140" t="s">
        <v>135</v>
      </c>
      <c r="E202" s="12"/>
      <c r="F202" s="144" t="s">
        <v>330</v>
      </c>
      <c r="G202" s="12"/>
      <c r="H202" s="145">
        <v>22.365</v>
      </c>
      <c r="I202" s="146"/>
      <c r="J202" s="12"/>
      <c r="K202" s="12"/>
      <c r="L202" s="142"/>
      <c r="M202" s="147"/>
      <c r="N202" s="12"/>
      <c r="O202" s="12"/>
      <c r="P202" s="12"/>
      <c r="Q202" s="12"/>
      <c r="R202" s="12"/>
      <c r="S202" s="12"/>
      <c r="T202" s="148"/>
      <c r="U202" s="12"/>
      <c r="V202" s="12"/>
      <c r="W202" s="12"/>
      <c r="X202" s="12"/>
      <c r="Y202" s="12"/>
      <c r="AQ202" s="12"/>
      <c r="AR202" s="12"/>
      <c r="AS202" s="12"/>
      <c r="AT202" s="143" t="s">
        <v>135</v>
      </c>
      <c r="AU202" s="143" t="s">
        <v>88</v>
      </c>
      <c r="AV202" s="12" t="s">
        <v>88</v>
      </c>
      <c r="AW202" s="12" t="s">
        <v>4</v>
      </c>
      <c r="AX202" s="12" t="s">
        <v>86</v>
      </c>
      <c r="AY202" s="143" t="s">
        <v>121</v>
      </c>
      <c r="AZ202" s="12"/>
      <c r="BA202" s="12"/>
      <c r="BB202" s="12"/>
      <c r="BC202" s="12"/>
      <c r="BD202" s="12"/>
      <c r="BE202" s="12"/>
      <c r="BF202" s="12"/>
      <c r="BG202" s="12"/>
      <c r="BH202" s="12"/>
      <c r="BI202" s="12"/>
      <c r="BJ202" s="12"/>
      <c r="BK202" s="12"/>
      <c r="BL202" s="12"/>
      <c r="BM202" s="12"/>
      <c r="BN202" s="12"/>
    </row>
    <row r="203" spans="1:66" ht="22.8">
      <c r="A203" s="1"/>
      <c r="B203" s="32"/>
      <c r="C203" s="123" t="s">
        <v>331</v>
      </c>
      <c r="D203" s="123" t="s">
        <v>124</v>
      </c>
      <c r="E203" s="124" t="s">
        <v>332</v>
      </c>
      <c r="F203" s="125" t="s">
        <v>333</v>
      </c>
      <c r="G203" s="126" t="s">
        <v>296</v>
      </c>
      <c r="H203" s="127">
        <v>3.259</v>
      </c>
      <c r="I203" s="128"/>
      <c r="J203" s="129">
        <f>ROUND(I203*H203,2)</f>
        <v>0</v>
      </c>
      <c r="K203" s="125" t="s">
        <v>128</v>
      </c>
      <c r="L203" s="32"/>
      <c r="M203" s="130" t="s">
        <v>77</v>
      </c>
      <c r="N203" s="131" t="s">
        <v>49</v>
      </c>
      <c r="O203" s="1"/>
      <c r="P203" s="132">
        <f>O203*H203</f>
        <v>0</v>
      </c>
      <c r="Q203" s="132">
        <v>2.50187</v>
      </c>
      <c r="R203" s="132">
        <f>Q203*H203</f>
        <v>8.153594329999999</v>
      </c>
      <c r="S203" s="132">
        <v>0</v>
      </c>
      <c r="T203" s="133">
        <f>S203*H203</f>
        <v>0</v>
      </c>
      <c r="U203" s="1"/>
      <c r="V203" s="1"/>
      <c r="W203" s="1"/>
      <c r="X203" s="1"/>
      <c r="Y203" s="1"/>
      <c r="AQ203" s="1"/>
      <c r="AR203" s="134" t="s">
        <v>219</v>
      </c>
      <c r="AS203" s="1"/>
      <c r="AT203" s="134" t="s">
        <v>124</v>
      </c>
      <c r="AU203" s="134" t="s">
        <v>88</v>
      </c>
      <c r="AV203" s="1"/>
      <c r="AW203" s="1"/>
      <c r="AX203" s="1"/>
      <c r="AY203" s="17" t="s">
        <v>121</v>
      </c>
      <c r="AZ203" s="1"/>
      <c r="BA203" s="1"/>
      <c r="BB203" s="1"/>
      <c r="BC203" s="1"/>
      <c r="BD203" s="1"/>
      <c r="BE203" s="135">
        <f>IF(N203="základní",J203,0)</f>
        <v>0</v>
      </c>
      <c r="BF203" s="135">
        <f>IF(N203="snížená",J203,0)</f>
        <v>0</v>
      </c>
      <c r="BG203" s="135">
        <f>IF(N203="zákl. přenesená",J203,0)</f>
        <v>0</v>
      </c>
      <c r="BH203" s="135">
        <f>IF(N203="sníž. přenesená",J203,0)</f>
        <v>0</v>
      </c>
      <c r="BI203" s="135">
        <f>IF(N203="nulová",J203,0)</f>
        <v>0</v>
      </c>
      <c r="BJ203" s="17" t="s">
        <v>86</v>
      </c>
      <c r="BK203" s="135">
        <f>ROUND(I203*H203,2)</f>
        <v>0</v>
      </c>
      <c r="BL203" s="17" t="s">
        <v>219</v>
      </c>
      <c r="BM203" s="134" t="s">
        <v>334</v>
      </c>
      <c r="BN203" s="1"/>
    </row>
    <row r="204" spans="1:66" ht="12">
      <c r="A204" s="1"/>
      <c r="B204" s="32"/>
      <c r="C204" s="1"/>
      <c r="D204" s="136" t="s">
        <v>131</v>
      </c>
      <c r="E204" s="1"/>
      <c r="F204" s="137" t="s">
        <v>335</v>
      </c>
      <c r="G204" s="1"/>
      <c r="H204" s="1"/>
      <c r="I204" s="138"/>
      <c r="J204" s="1"/>
      <c r="K204" s="1"/>
      <c r="L204" s="32"/>
      <c r="M204" s="139"/>
      <c r="N204" s="1"/>
      <c r="O204" s="1"/>
      <c r="P204" s="1"/>
      <c r="Q204" s="1"/>
      <c r="R204" s="1"/>
      <c r="S204" s="1"/>
      <c r="T204" s="53"/>
      <c r="U204" s="1"/>
      <c r="V204" s="1"/>
      <c r="W204" s="1"/>
      <c r="X204" s="1"/>
      <c r="Y204" s="1"/>
      <c r="AQ204" s="1"/>
      <c r="AR204" s="1"/>
      <c r="AS204" s="1"/>
      <c r="AT204" s="17" t="s">
        <v>131</v>
      </c>
      <c r="AU204" s="17" t="s">
        <v>88</v>
      </c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</row>
    <row r="205" spans="1:66" ht="18">
      <c r="A205" s="1"/>
      <c r="B205" s="32"/>
      <c r="C205" s="1"/>
      <c r="D205" s="140" t="s">
        <v>133</v>
      </c>
      <c r="E205" s="1"/>
      <c r="F205" s="141" t="s">
        <v>336</v>
      </c>
      <c r="G205" s="1"/>
      <c r="H205" s="1"/>
      <c r="I205" s="138"/>
      <c r="J205" s="1"/>
      <c r="K205" s="1"/>
      <c r="L205" s="32"/>
      <c r="M205" s="139"/>
      <c r="N205" s="1"/>
      <c r="O205" s="1"/>
      <c r="P205" s="1"/>
      <c r="Q205" s="1"/>
      <c r="R205" s="1"/>
      <c r="S205" s="1"/>
      <c r="T205" s="53"/>
      <c r="U205" s="1"/>
      <c r="V205" s="1"/>
      <c r="W205" s="1"/>
      <c r="X205" s="1"/>
      <c r="Y205" s="1"/>
      <c r="AQ205" s="1"/>
      <c r="AR205" s="1"/>
      <c r="AS205" s="1"/>
      <c r="AT205" s="17" t="s">
        <v>133</v>
      </c>
      <c r="AU205" s="17" t="s">
        <v>88</v>
      </c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</row>
    <row r="206" spans="1:66" ht="12">
      <c r="A206" s="12"/>
      <c r="B206" s="142"/>
      <c r="C206" s="12"/>
      <c r="D206" s="140" t="s">
        <v>135</v>
      </c>
      <c r="E206" s="143" t="s">
        <v>77</v>
      </c>
      <c r="F206" s="144" t="s">
        <v>337</v>
      </c>
      <c r="G206" s="12"/>
      <c r="H206" s="145">
        <v>3.104</v>
      </c>
      <c r="I206" s="146"/>
      <c r="J206" s="12"/>
      <c r="K206" s="12"/>
      <c r="L206" s="142"/>
      <c r="M206" s="147"/>
      <c r="N206" s="12"/>
      <c r="O206" s="12"/>
      <c r="P206" s="12"/>
      <c r="Q206" s="12"/>
      <c r="R206" s="12"/>
      <c r="S206" s="12"/>
      <c r="T206" s="148"/>
      <c r="U206" s="12"/>
      <c r="V206" s="12"/>
      <c r="W206" s="12"/>
      <c r="X206" s="12"/>
      <c r="Y206" s="12"/>
      <c r="AQ206" s="12"/>
      <c r="AR206" s="12"/>
      <c r="AS206" s="12"/>
      <c r="AT206" s="143" t="s">
        <v>135</v>
      </c>
      <c r="AU206" s="143" t="s">
        <v>88</v>
      </c>
      <c r="AV206" s="12" t="s">
        <v>88</v>
      </c>
      <c r="AW206" s="12" t="s">
        <v>40</v>
      </c>
      <c r="AX206" s="12" t="s">
        <v>86</v>
      </c>
      <c r="AY206" s="143" t="s">
        <v>121</v>
      </c>
      <c r="AZ206" s="12"/>
      <c r="BA206" s="12"/>
      <c r="BB206" s="12"/>
      <c r="BC206" s="12"/>
      <c r="BD206" s="12"/>
      <c r="BE206" s="12"/>
      <c r="BF206" s="12"/>
      <c r="BG206" s="12"/>
      <c r="BH206" s="12"/>
      <c r="BI206" s="12"/>
      <c r="BJ206" s="12"/>
      <c r="BK206" s="12"/>
      <c r="BL206" s="12"/>
      <c r="BM206" s="12"/>
      <c r="BN206" s="12"/>
    </row>
    <row r="207" spans="1:66" ht="12">
      <c r="A207" s="12"/>
      <c r="B207" s="142"/>
      <c r="C207" s="12"/>
      <c r="D207" s="140" t="s">
        <v>135</v>
      </c>
      <c r="E207" s="12"/>
      <c r="F207" s="144" t="s">
        <v>338</v>
      </c>
      <c r="G207" s="12"/>
      <c r="H207" s="145">
        <v>3.259</v>
      </c>
      <c r="I207" s="146"/>
      <c r="J207" s="12"/>
      <c r="K207" s="12"/>
      <c r="L207" s="142"/>
      <c r="M207" s="147"/>
      <c r="N207" s="12"/>
      <c r="O207" s="12"/>
      <c r="P207" s="12"/>
      <c r="Q207" s="12"/>
      <c r="R207" s="12"/>
      <c r="S207" s="12"/>
      <c r="T207" s="148"/>
      <c r="U207" s="12"/>
      <c r="V207" s="12"/>
      <c r="W207" s="12"/>
      <c r="X207" s="12"/>
      <c r="Y207" s="12"/>
      <c r="AQ207" s="12"/>
      <c r="AR207" s="12"/>
      <c r="AS207" s="12"/>
      <c r="AT207" s="143" t="s">
        <v>135</v>
      </c>
      <c r="AU207" s="143" t="s">
        <v>88</v>
      </c>
      <c r="AV207" s="12" t="s">
        <v>88</v>
      </c>
      <c r="AW207" s="12" t="s">
        <v>4</v>
      </c>
      <c r="AX207" s="12" t="s">
        <v>86</v>
      </c>
      <c r="AY207" s="143" t="s">
        <v>121</v>
      </c>
      <c r="AZ207" s="12"/>
      <c r="BA207" s="12"/>
      <c r="BB207" s="12"/>
      <c r="BC207" s="12"/>
      <c r="BD207" s="12"/>
      <c r="BE207" s="12"/>
      <c r="BF207" s="12"/>
      <c r="BG207" s="12"/>
      <c r="BH207" s="12"/>
      <c r="BI207" s="12"/>
      <c r="BJ207" s="12"/>
      <c r="BK207" s="12"/>
      <c r="BL207" s="12"/>
      <c r="BM207" s="12"/>
      <c r="BN207" s="12"/>
    </row>
    <row r="208" spans="1:66" ht="11.4">
      <c r="A208" s="1"/>
      <c r="B208" s="32"/>
      <c r="C208" s="123" t="s">
        <v>339</v>
      </c>
      <c r="D208" s="123" t="s">
        <v>124</v>
      </c>
      <c r="E208" s="124" t="s">
        <v>340</v>
      </c>
      <c r="F208" s="125" t="s">
        <v>341</v>
      </c>
      <c r="G208" s="126" t="s">
        <v>127</v>
      </c>
      <c r="H208" s="127">
        <v>53.25</v>
      </c>
      <c r="I208" s="128"/>
      <c r="J208" s="129">
        <f>ROUND(I208*H208,2)</f>
        <v>0</v>
      </c>
      <c r="K208" s="125" t="s">
        <v>128</v>
      </c>
      <c r="L208" s="32"/>
      <c r="M208" s="130" t="s">
        <v>77</v>
      </c>
      <c r="N208" s="131" t="s">
        <v>49</v>
      </c>
      <c r="O208" s="1"/>
      <c r="P208" s="132">
        <f>O208*H208</f>
        <v>0</v>
      </c>
      <c r="Q208" s="132">
        <v>0</v>
      </c>
      <c r="R208" s="132">
        <f>Q208*H208</f>
        <v>0</v>
      </c>
      <c r="S208" s="132">
        <v>0</v>
      </c>
      <c r="T208" s="133">
        <f>S208*H208</f>
        <v>0</v>
      </c>
      <c r="U208" s="1"/>
      <c r="V208" s="1"/>
      <c r="W208" s="1"/>
      <c r="X208" s="1"/>
      <c r="Y208" s="1"/>
      <c r="AQ208" s="1"/>
      <c r="AR208" s="134" t="s">
        <v>219</v>
      </c>
      <c r="AS208" s="1"/>
      <c r="AT208" s="134" t="s">
        <v>124</v>
      </c>
      <c r="AU208" s="134" t="s">
        <v>88</v>
      </c>
      <c r="AV208" s="1"/>
      <c r="AW208" s="1"/>
      <c r="AX208" s="1"/>
      <c r="AY208" s="17" t="s">
        <v>121</v>
      </c>
      <c r="AZ208" s="1"/>
      <c r="BA208" s="1"/>
      <c r="BB208" s="1"/>
      <c r="BC208" s="1"/>
      <c r="BD208" s="1"/>
      <c r="BE208" s="135">
        <f>IF(N208="základní",J208,0)</f>
        <v>0</v>
      </c>
      <c r="BF208" s="135">
        <f>IF(N208="snížená",J208,0)</f>
        <v>0</v>
      </c>
      <c r="BG208" s="135">
        <f>IF(N208="zákl. přenesená",J208,0)</f>
        <v>0</v>
      </c>
      <c r="BH208" s="135">
        <f>IF(N208="sníž. přenesená",J208,0)</f>
        <v>0</v>
      </c>
      <c r="BI208" s="135">
        <f>IF(N208="nulová",J208,0)</f>
        <v>0</v>
      </c>
      <c r="BJ208" s="17" t="s">
        <v>86</v>
      </c>
      <c r="BK208" s="135">
        <f>ROUND(I208*H208,2)</f>
        <v>0</v>
      </c>
      <c r="BL208" s="17" t="s">
        <v>219</v>
      </c>
      <c r="BM208" s="134" t="s">
        <v>342</v>
      </c>
      <c r="BN208" s="1"/>
    </row>
    <row r="209" spans="1:66" ht="12">
      <c r="A209" s="1"/>
      <c r="B209" s="32"/>
      <c r="C209" s="1"/>
      <c r="D209" s="136" t="s">
        <v>131</v>
      </c>
      <c r="E209" s="1"/>
      <c r="F209" s="137" t="s">
        <v>343</v>
      </c>
      <c r="G209" s="1"/>
      <c r="H209" s="1"/>
      <c r="I209" s="138"/>
      <c r="J209" s="1"/>
      <c r="K209" s="1"/>
      <c r="L209" s="32"/>
      <c r="M209" s="139"/>
      <c r="N209" s="1"/>
      <c r="O209" s="1"/>
      <c r="P209" s="1"/>
      <c r="Q209" s="1"/>
      <c r="R209" s="1"/>
      <c r="S209" s="1"/>
      <c r="T209" s="53"/>
      <c r="U209" s="1"/>
      <c r="V209" s="1"/>
      <c r="W209" s="1"/>
      <c r="X209" s="1"/>
      <c r="Y209" s="1"/>
      <c r="AQ209" s="1"/>
      <c r="AR209" s="1"/>
      <c r="AS209" s="1"/>
      <c r="AT209" s="17" t="s">
        <v>131</v>
      </c>
      <c r="AU209" s="17" t="s">
        <v>88</v>
      </c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</row>
    <row r="210" spans="1:66" ht="18">
      <c r="A210" s="1"/>
      <c r="B210" s="32"/>
      <c r="C210" s="1"/>
      <c r="D210" s="140" t="s">
        <v>133</v>
      </c>
      <c r="E210" s="1"/>
      <c r="F210" s="141" t="s">
        <v>344</v>
      </c>
      <c r="G210" s="1"/>
      <c r="H210" s="1"/>
      <c r="I210" s="138"/>
      <c r="J210" s="1"/>
      <c r="K210" s="1"/>
      <c r="L210" s="32"/>
      <c r="M210" s="139"/>
      <c r="N210" s="1"/>
      <c r="O210" s="1"/>
      <c r="P210" s="1"/>
      <c r="Q210" s="1"/>
      <c r="R210" s="1"/>
      <c r="S210" s="1"/>
      <c r="T210" s="53"/>
      <c r="U210" s="1"/>
      <c r="V210" s="1"/>
      <c r="W210" s="1"/>
      <c r="X210" s="1"/>
      <c r="Y210" s="1"/>
      <c r="AQ210" s="1"/>
      <c r="AR210" s="1"/>
      <c r="AS210" s="1"/>
      <c r="AT210" s="17" t="s">
        <v>133</v>
      </c>
      <c r="AU210" s="17" t="s">
        <v>88</v>
      </c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</row>
    <row r="211" spans="1:66" ht="12">
      <c r="A211" s="12"/>
      <c r="B211" s="142"/>
      <c r="C211" s="12"/>
      <c r="D211" s="140" t="s">
        <v>135</v>
      </c>
      <c r="E211" s="143" t="s">
        <v>77</v>
      </c>
      <c r="F211" s="144" t="s">
        <v>345</v>
      </c>
      <c r="G211" s="12"/>
      <c r="H211" s="145">
        <v>53.25</v>
      </c>
      <c r="I211" s="146"/>
      <c r="J211" s="12"/>
      <c r="K211" s="12"/>
      <c r="L211" s="142"/>
      <c r="M211" s="147"/>
      <c r="N211" s="12"/>
      <c r="O211" s="12"/>
      <c r="P211" s="12"/>
      <c r="Q211" s="12"/>
      <c r="R211" s="12"/>
      <c r="S211" s="12"/>
      <c r="T211" s="148"/>
      <c r="U211" s="12"/>
      <c r="V211" s="12"/>
      <c r="W211" s="12"/>
      <c r="X211" s="12"/>
      <c r="Y211" s="12"/>
      <c r="AQ211" s="12"/>
      <c r="AR211" s="12"/>
      <c r="AS211" s="12"/>
      <c r="AT211" s="143" t="s">
        <v>135</v>
      </c>
      <c r="AU211" s="143" t="s">
        <v>88</v>
      </c>
      <c r="AV211" s="12" t="s">
        <v>88</v>
      </c>
      <c r="AW211" s="12" t="s">
        <v>40</v>
      </c>
      <c r="AX211" s="12" t="s">
        <v>86</v>
      </c>
      <c r="AY211" s="143" t="s">
        <v>121</v>
      </c>
      <c r="AZ211" s="12"/>
      <c r="BA211" s="12"/>
      <c r="BB211" s="12"/>
      <c r="BC211" s="12"/>
      <c r="BD211" s="12"/>
      <c r="BE211" s="12"/>
      <c r="BF211" s="12"/>
      <c r="BG211" s="12"/>
      <c r="BH211" s="12"/>
      <c r="BI211" s="12"/>
      <c r="BJ211" s="12"/>
      <c r="BK211" s="12"/>
      <c r="BL211" s="12"/>
      <c r="BM211" s="12"/>
      <c r="BN211" s="12"/>
    </row>
    <row r="212" spans="1:66" ht="22.8">
      <c r="A212" s="1"/>
      <c r="B212" s="32"/>
      <c r="C212" s="149" t="s">
        <v>346</v>
      </c>
      <c r="D212" s="149" t="s">
        <v>195</v>
      </c>
      <c r="E212" s="150" t="s">
        <v>347</v>
      </c>
      <c r="F212" s="151" t="s">
        <v>348</v>
      </c>
      <c r="G212" s="152" t="s">
        <v>127</v>
      </c>
      <c r="H212" s="153">
        <v>55.913</v>
      </c>
      <c r="I212" s="128"/>
      <c r="J212" s="155">
        <f>ROUND(I212*H212,2)</f>
        <v>0</v>
      </c>
      <c r="K212" s="151" t="s">
        <v>77</v>
      </c>
      <c r="L212" s="156"/>
      <c r="M212" s="157" t="s">
        <v>77</v>
      </c>
      <c r="N212" s="158" t="s">
        <v>49</v>
      </c>
      <c r="O212" s="1"/>
      <c r="P212" s="132">
        <f>O212*H212</f>
        <v>0</v>
      </c>
      <c r="Q212" s="132">
        <v>0</v>
      </c>
      <c r="R212" s="132">
        <f>Q212*H212</f>
        <v>0</v>
      </c>
      <c r="S212" s="132">
        <v>0</v>
      </c>
      <c r="T212" s="133">
        <f>S212*H212</f>
        <v>0</v>
      </c>
      <c r="U212" s="1"/>
      <c r="V212" s="1"/>
      <c r="W212" s="1"/>
      <c r="X212" s="1"/>
      <c r="Y212" s="1"/>
      <c r="AQ212" s="1"/>
      <c r="AR212" s="134" t="s">
        <v>198</v>
      </c>
      <c r="AS212" s="1"/>
      <c r="AT212" s="134" t="s">
        <v>195</v>
      </c>
      <c r="AU212" s="134" t="s">
        <v>88</v>
      </c>
      <c r="AV212" s="1"/>
      <c r="AW212" s="1"/>
      <c r="AX212" s="1"/>
      <c r="AY212" s="17" t="s">
        <v>121</v>
      </c>
      <c r="AZ212" s="1"/>
      <c r="BA212" s="1"/>
      <c r="BB212" s="1"/>
      <c r="BC212" s="1"/>
      <c r="BD212" s="1"/>
      <c r="BE212" s="135">
        <f>IF(N212="základní",J212,0)</f>
        <v>0</v>
      </c>
      <c r="BF212" s="135">
        <f>IF(N212="snížená",J212,0)</f>
        <v>0</v>
      </c>
      <c r="BG212" s="135">
        <f>IF(N212="zákl. přenesená",J212,0)</f>
        <v>0</v>
      </c>
      <c r="BH212" s="135">
        <f>IF(N212="sníž. přenesená",J212,0)</f>
        <v>0</v>
      </c>
      <c r="BI212" s="135">
        <f>IF(N212="nulová",J212,0)</f>
        <v>0</v>
      </c>
      <c r="BJ212" s="17" t="s">
        <v>86</v>
      </c>
      <c r="BK212" s="135">
        <f>ROUND(I212*H212,2)</f>
        <v>0</v>
      </c>
      <c r="BL212" s="17" t="s">
        <v>198</v>
      </c>
      <c r="BM212" s="134" t="s">
        <v>349</v>
      </c>
      <c r="BN212" s="1"/>
    </row>
    <row r="213" spans="1:66" ht="18">
      <c r="A213" s="1"/>
      <c r="B213" s="32"/>
      <c r="C213" s="1"/>
      <c r="D213" s="140" t="s">
        <v>133</v>
      </c>
      <c r="E213" s="1"/>
      <c r="F213" s="141" t="s">
        <v>211</v>
      </c>
      <c r="G213" s="1"/>
      <c r="H213" s="1"/>
      <c r="I213" s="138"/>
      <c r="J213" s="1"/>
      <c r="K213" s="1"/>
      <c r="L213" s="32"/>
      <c r="M213" s="139"/>
      <c r="N213" s="1"/>
      <c r="O213" s="1"/>
      <c r="P213" s="1"/>
      <c r="Q213" s="1"/>
      <c r="R213" s="1"/>
      <c r="S213" s="1"/>
      <c r="T213" s="53"/>
      <c r="U213" s="1"/>
      <c r="V213" s="1"/>
      <c r="W213" s="1"/>
      <c r="X213" s="1"/>
      <c r="Y213" s="1"/>
      <c r="AQ213" s="1"/>
      <c r="AR213" s="1"/>
      <c r="AS213" s="1"/>
      <c r="AT213" s="17" t="s">
        <v>133</v>
      </c>
      <c r="AU213" s="17" t="s">
        <v>88</v>
      </c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</row>
    <row r="214" spans="1:66" ht="12">
      <c r="A214" s="12"/>
      <c r="B214" s="142"/>
      <c r="C214" s="12"/>
      <c r="D214" s="140" t="s">
        <v>135</v>
      </c>
      <c r="E214" s="143" t="s">
        <v>77</v>
      </c>
      <c r="F214" s="144" t="s">
        <v>345</v>
      </c>
      <c r="G214" s="12"/>
      <c r="H214" s="145">
        <v>53.25</v>
      </c>
      <c r="I214" s="146"/>
      <c r="J214" s="12"/>
      <c r="K214" s="12"/>
      <c r="L214" s="142"/>
      <c r="M214" s="147"/>
      <c r="N214" s="12"/>
      <c r="O214" s="12"/>
      <c r="P214" s="12"/>
      <c r="Q214" s="12"/>
      <c r="R214" s="12"/>
      <c r="S214" s="12"/>
      <c r="T214" s="148"/>
      <c r="U214" s="12"/>
      <c r="V214" s="12"/>
      <c r="W214" s="12"/>
      <c r="X214" s="12"/>
      <c r="Y214" s="12"/>
      <c r="AQ214" s="12"/>
      <c r="AR214" s="12"/>
      <c r="AS214" s="12"/>
      <c r="AT214" s="143" t="s">
        <v>135</v>
      </c>
      <c r="AU214" s="143" t="s">
        <v>88</v>
      </c>
      <c r="AV214" s="12" t="s">
        <v>88</v>
      </c>
      <c r="AW214" s="12" t="s">
        <v>40</v>
      </c>
      <c r="AX214" s="12" t="s">
        <v>86</v>
      </c>
      <c r="AY214" s="143" t="s">
        <v>121</v>
      </c>
      <c r="AZ214" s="12"/>
      <c r="BA214" s="12"/>
      <c r="BB214" s="12"/>
      <c r="BC214" s="12"/>
      <c r="BD214" s="12"/>
      <c r="BE214" s="12"/>
      <c r="BF214" s="12"/>
      <c r="BG214" s="12"/>
      <c r="BH214" s="12"/>
      <c r="BI214" s="12"/>
      <c r="BJ214" s="12"/>
      <c r="BK214" s="12"/>
      <c r="BL214" s="12"/>
      <c r="BM214" s="12"/>
      <c r="BN214" s="12"/>
    </row>
    <row r="215" spans="1:66" ht="12">
      <c r="A215" s="12"/>
      <c r="B215" s="142"/>
      <c r="C215" s="12"/>
      <c r="D215" s="140" t="s">
        <v>135</v>
      </c>
      <c r="E215" s="12"/>
      <c r="F215" s="144" t="s">
        <v>350</v>
      </c>
      <c r="G215" s="12"/>
      <c r="H215" s="145">
        <v>55.913</v>
      </c>
      <c r="I215" s="146"/>
      <c r="J215" s="12"/>
      <c r="K215" s="12"/>
      <c r="L215" s="142"/>
      <c r="M215" s="147"/>
      <c r="N215" s="12"/>
      <c r="O215" s="12"/>
      <c r="P215" s="12"/>
      <c r="Q215" s="12"/>
      <c r="R215" s="12"/>
      <c r="S215" s="12"/>
      <c r="T215" s="148"/>
      <c r="U215" s="12"/>
      <c r="V215" s="12"/>
      <c r="W215" s="12"/>
      <c r="X215" s="12"/>
      <c r="Y215" s="12"/>
      <c r="AQ215" s="12"/>
      <c r="AR215" s="12"/>
      <c r="AS215" s="12"/>
      <c r="AT215" s="143" t="s">
        <v>135</v>
      </c>
      <c r="AU215" s="143" t="s">
        <v>88</v>
      </c>
      <c r="AV215" s="12" t="s">
        <v>88</v>
      </c>
      <c r="AW215" s="12" t="s">
        <v>4</v>
      </c>
      <c r="AX215" s="12" t="s">
        <v>86</v>
      </c>
      <c r="AY215" s="143" t="s">
        <v>121</v>
      </c>
      <c r="AZ215" s="12"/>
      <c r="BA215" s="12"/>
      <c r="BB215" s="12"/>
      <c r="BC215" s="12"/>
      <c r="BD215" s="12"/>
      <c r="BE215" s="12"/>
      <c r="BF215" s="12"/>
      <c r="BG215" s="12"/>
      <c r="BH215" s="12"/>
      <c r="BI215" s="12"/>
      <c r="BJ215" s="12"/>
      <c r="BK215" s="12"/>
      <c r="BL215" s="12"/>
      <c r="BM215" s="12"/>
      <c r="BN215" s="12"/>
    </row>
    <row r="216" spans="1:66" ht="11.4">
      <c r="A216" s="1"/>
      <c r="B216" s="32"/>
      <c r="C216" s="123" t="s">
        <v>351</v>
      </c>
      <c r="D216" s="123" t="s">
        <v>124</v>
      </c>
      <c r="E216" s="124" t="s">
        <v>352</v>
      </c>
      <c r="F216" s="125" t="s">
        <v>353</v>
      </c>
      <c r="G216" s="126" t="s">
        <v>164</v>
      </c>
      <c r="H216" s="127">
        <v>284</v>
      </c>
      <c r="I216" s="128"/>
      <c r="J216" s="129">
        <f>ROUND(I216*H216,2)</f>
        <v>0</v>
      </c>
      <c r="K216" s="125" t="s">
        <v>77</v>
      </c>
      <c r="L216" s="32"/>
      <c r="M216" s="130" t="s">
        <v>77</v>
      </c>
      <c r="N216" s="131" t="s">
        <v>49</v>
      </c>
      <c r="O216" s="1"/>
      <c r="P216" s="132">
        <f>O216*H216</f>
        <v>0</v>
      </c>
      <c r="Q216" s="132">
        <v>0</v>
      </c>
      <c r="R216" s="132">
        <f>Q216*H216</f>
        <v>0</v>
      </c>
      <c r="S216" s="132">
        <v>0</v>
      </c>
      <c r="T216" s="133">
        <f>S216*H216</f>
        <v>0</v>
      </c>
      <c r="U216" s="1"/>
      <c r="V216" s="1"/>
      <c r="W216" s="1"/>
      <c r="X216" s="1"/>
      <c r="Y216" s="1"/>
      <c r="AQ216" s="1"/>
      <c r="AR216" s="134" t="s">
        <v>219</v>
      </c>
      <c r="AS216" s="1"/>
      <c r="AT216" s="134" t="s">
        <v>124</v>
      </c>
      <c r="AU216" s="134" t="s">
        <v>88</v>
      </c>
      <c r="AV216" s="1"/>
      <c r="AW216" s="1"/>
      <c r="AX216" s="1"/>
      <c r="AY216" s="17" t="s">
        <v>121</v>
      </c>
      <c r="AZ216" s="1"/>
      <c r="BA216" s="1"/>
      <c r="BB216" s="1"/>
      <c r="BC216" s="1"/>
      <c r="BD216" s="1"/>
      <c r="BE216" s="135">
        <f>IF(N216="základní",J216,0)</f>
        <v>0</v>
      </c>
      <c r="BF216" s="135">
        <f>IF(N216="snížená",J216,0)</f>
        <v>0</v>
      </c>
      <c r="BG216" s="135">
        <f>IF(N216="zákl. přenesená",J216,0)</f>
        <v>0</v>
      </c>
      <c r="BH216" s="135">
        <f>IF(N216="sníž. přenesená",J216,0)</f>
        <v>0</v>
      </c>
      <c r="BI216" s="135">
        <f>IF(N216="nulová",J216,0)</f>
        <v>0</v>
      </c>
      <c r="BJ216" s="17" t="s">
        <v>86</v>
      </c>
      <c r="BK216" s="135">
        <f>ROUND(I216*H216,2)</f>
        <v>0</v>
      </c>
      <c r="BL216" s="17" t="s">
        <v>219</v>
      </c>
      <c r="BM216" s="134" t="s">
        <v>354</v>
      </c>
      <c r="BN216" s="1"/>
    </row>
    <row r="217" spans="1:66" ht="27">
      <c r="A217" s="1"/>
      <c r="B217" s="32"/>
      <c r="C217" s="1"/>
      <c r="D217" s="140" t="s">
        <v>133</v>
      </c>
      <c r="E217" s="1"/>
      <c r="F217" s="141" t="s">
        <v>355</v>
      </c>
      <c r="G217" s="1"/>
      <c r="H217" s="1"/>
      <c r="I217" s="138"/>
      <c r="J217" s="1"/>
      <c r="K217" s="1"/>
      <c r="L217" s="32"/>
      <c r="M217" s="139"/>
      <c r="N217" s="1"/>
      <c r="O217" s="1"/>
      <c r="P217" s="1"/>
      <c r="Q217" s="1"/>
      <c r="R217" s="1"/>
      <c r="S217" s="1"/>
      <c r="T217" s="53"/>
      <c r="U217" s="1"/>
      <c r="V217" s="1"/>
      <c r="W217" s="1"/>
      <c r="X217" s="1"/>
      <c r="Y217" s="1"/>
      <c r="AQ217" s="1"/>
      <c r="AR217" s="1"/>
      <c r="AS217" s="1"/>
      <c r="AT217" s="17" t="s">
        <v>133</v>
      </c>
      <c r="AU217" s="17" t="s">
        <v>88</v>
      </c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</row>
    <row r="218" spans="1:66" ht="12">
      <c r="A218" s="12"/>
      <c r="B218" s="142"/>
      <c r="C218" s="12"/>
      <c r="D218" s="140" t="s">
        <v>135</v>
      </c>
      <c r="E218" s="143" t="s">
        <v>77</v>
      </c>
      <c r="F218" s="144" t="s">
        <v>356</v>
      </c>
      <c r="G218" s="12"/>
      <c r="H218" s="145">
        <v>284</v>
      </c>
      <c r="I218" s="146"/>
      <c r="J218" s="12"/>
      <c r="K218" s="12"/>
      <c r="L218" s="142"/>
      <c r="M218" s="147"/>
      <c r="N218" s="12"/>
      <c r="O218" s="12"/>
      <c r="P218" s="12"/>
      <c r="Q218" s="12"/>
      <c r="R218" s="12"/>
      <c r="S218" s="12"/>
      <c r="T218" s="148"/>
      <c r="U218" s="12"/>
      <c r="V218" s="12"/>
      <c r="W218" s="12"/>
      <c r="X218" s="12"/>
      <c r="Y218" s="12"/>
      <c r="AQ218" s="12"/>
      <c r="AR218" s="12"/>
      <c r="AS218" s="12"/>
      <c r="AT218" s="143" t="s">
        <v>135</v>
      </c>
      <c r="AU218" s="143" t="s">
        <v>88</v>
      </c>
      <c r="AV218" s="12" t="s">
        <v>88</v>
      </c>
      <c r="AW218" s="12" t="s">
        <v>40</v>
      </c>
      <c r="AX218" s="12" t="s">
        <v>86</v>
      </c>
      <c r="AY218" s="143" t="s">
        <v>121</v>
      </c>
      <c r="AZ218" s="12"/>
      <c r="BA218" s="12"/>
      <c r="BB218" s="12"/>
      <c r="BC218" s="12"/>
      <c r="BD218" s="12"/>
      <c r="BE218" s="12"/>
      <c r="BF218" s="12"/>
      <c r="BG218" s="12"/>
      <c r="BH218" s="12"/>
      <c r="BI218" s="12"/>
      <c r="BJ218" s="12"/>
      <c r="BK218" s="12"/>
      <c r="BL218" s="12"/>
      <c r="BM218" s="12"/>
      <c r="BN218" s="12"/>
    </row>
    <row r="219" spans="1:66" ht="11.4">
      <c r="A219" s="1"/>
      <c r="B219" s="32"/>
      <c r="C219" s="149" t="s">
        <v>357</v>
      </c>
      <c r="D219" s="149" t="s">
        <v>195</v>
      </c>
      <c r="E219" s="150" t="s">
        <v>358</v>
      </c>
      <c r="F219" s="151" t="s">
        <v>359</v>
      </c>
      <c r="G219" s="152" t="s">
        <v>164</v>
      </c>
      <c r="H219" s="153">
        <v>12</v>
      </c>
      <c r="I219" s="128"/>
      <c r="J219" s="155">
        <f>ROUND(I219*H219,2)</f>
        <v>0</v>
      </c>
      <c r="K219" s="151" t="s">
        <v>77</v>
      </c>
      <c r="L219" s="156"/>
      <c r="M219" s="157" t="s">
        <v>77</v>
      </c>
      <c r="N219" s="158" t="s">
        <v>49</v>
      </c>
      <c r="O219" s="1"/>
      <c r="P219" s="132">
        <f>O219*H219</f>
        <v>0</v>
      </c>
      <c r="Q219" s="132">
        <v>0</v>
      </c>
      <c r="R219" s="132">
        <f>Q219*H219</f>
        <v>0</v>
      </c>
      <c r="S219" s="132">
        <v>0</v>
      </c>
      <c r="T219" s="133">
        <f>S219*H219</f>
        <v>0</v>
      </c>
      <c r="U219" s="1"/>
      <c r="V219" s="1"/>
      <c r="W219" s="1"/>
      <c r="X219" s="1"/>
      <c r="Y219" s="1"/>
      <c r="AQ219" s="1"/>
      <c r="AR219" s="134" t="s">
        <v>281</v>
      </c>
      <c r="AS219" s="1"/>
      <c r="AT219" s="134" t="s">
        <v>195</v>
      </c>
      <c r="AU219" s="134" t="s">
        <v>88</v>
      </c>
      <c r="AV219" s="1"/>
      <c r="AW219" s="1"/>
      <c r="AX219" s="1"/>
      <c r="AY219" s="17" t="s">
        <v>121</v>
      </c>
      <c r="AZ219" s="1"/>
      <c r="BA219" s="1"/>
      <c r="BB219" s="1"/>
      <c r="BC219" s="1"/>
      <c r="BD219" s="1"/>
      <c r="BE219" s="135">
        <f>IF(N219="základní",J219,0)</f>
        <v>0</v>
      </c>
      <c r="BF219" s="135">
        <f>IF(N219="snížená",J219,0)</f>
        <v>0</v>
      </c>
      <c r="BG219" s="135">
        <f>IF(N219="zákl. přenesená",J219,0)</f>
        <v>0</v>
      </c>
      <c r="BH219" s="135">
        <f>IF(N219="sníž. přenesená",J219,0)</f>
        <v>0</v>
      </c>
      <c r="BI219" s="135">
        <f>IF(N219="nulová",J219,0)</f>
        <v>0</v>
      </c>
      <c r="BJ219" s="17" t="s">
        <v>86</v>
      </c>
      <c r="BK219" s="135">
        <f>ROUND(I219*H219,2)</f>
        <v>0</v>
      </c>
      <c r="BL219" s="17" t="s">
        <v>219</v>
      </c>
      <c r="BM219" s="134" t="s">
        <v>360</v>
      </c>
      <c r="BN219" s="1"/>
    </row>
    <row r="220" spans="1:66" ht="18">
      <c r="A220" s="1"/>
      <c r="B220" s="32"/>
      <c r="C220" s="1"/>
      <c r="D220" s="140" t="s">
        <v>133</v>
      </c>
      <c r="E220" s="1"/>
      <c r="F220" s="141" t="s">
        <v>361</v>
      </c>
      <c r="G220" s="1"/>
      <c r="H220" s="1"/>
      <c r="I220" s="138"/>
      <c r="J220" s="1"/>
      <c r="K220" s="1"/>
      <c r="L220" s="32"/>
      <c r="M220" s="139"/>
      <c r="N220" s="1"/>
      <c r="O220" s="1"/>
      <c r="P220" s="1"/>
      <c r="Q220" s="1"/>
      <c r="R220" s="1"/>
      <c r="S220" s="1"/>
      <c r="T220" s="53"/>
      <c r="U220" s="1"/>
      <c r="V220" s="1"/>
      <c r="W220" s="1"/>
      <c r="X220" s="1"/>
      <c r="Y220" s="1"/>
      <c r="AQ220" s="1"/>
      <c r="AR220" s="1"/>
      <c r="AS220" s="1"/>
      <c r="AT220" s="17" t="s">
        <v>133</v>
      </c>
      <c r="AU220" s="17" t="s">
        <v>88</v>
      </c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</row>
    <row r="221" spans="1:66" ht="11.4">
      <c r="A221" s="1"/>
      <c r="B221" s="32"/>
      <c r="C221" s="123" t="s">
        <v>362</v>
      </c>
      <c r="D221" s="123" t="s">
        <v>124</v>
      </c>
      <c r="E221" s="124" t="s">
        <v>363</v>
      </c>
      <c r="F221" s="125" t="s">
        <v>364</v>
      </c>
      <c r="G221" s="126" t="s">
        <v>304</v>
      </c>
      <c r="H221" s="127">
        <v>8</v>
      </c>
      <c r="I221" s="128"/>
      <c r="J221" s="129">
        <f>ROUND(I221*H221,2)</f>
        <v>0</v>
      </c>
      <c r="K221" s="125" t="s">
        <v>128</v>
      </c>
      <c r="L221" s="32"/>
      <c r="M221" s="130" t="s">
        <v>77</v>
      </c>
      <c r="N221" s="131" t="s">
        <v>49</v>
      </c>
      <c r="O221" s="1"/>
      <c r="P221" s="132">
        <f>O221*H221</f>
        <v>0</v>
      </c>
      <c r="Q221" s="132">
        <v>0</v>
      </c>
      <c r="R221" s="132">
        <f>Q221*H221</f>
        <v>0</v>
      </c>
      <c r="S221" s="132">
        <v>0</v>
      </c>
      <c r="T221" s="133">
        <f>S221*H221</f>
        <v>0</v>
      </c>
      <c r="U221" s="1"/>
      <c r="V221" s="1"/>
      <c r="W221" s="1"/>
      <c r="X221" s="1"/>
      <c r="Y221" s="1"/>
      <c r="AQ221" s="1"/>
      <c r="AR221" s="134" t="s">
        <v>219</v>
      </c>
      <c r="AS221" s="1"/>
      <c r="AT221" s="134" t="s">
        <v>124</v>
      </c>
      <c r="AU221" s="134" t="s">
        <v>88</v>
      </c>
      <c r="AV221" s="1"/>
      <c r="AW221" s="1"/>
      <c r="AX221" s="1"/>
      <c r="AY221" s="17" t="s">
        <v>121</v>
      </c>
      <c r="AZ221" s="1"/>
      <c r="BA221" s="1"/>
      <c r="BB221" s="1"/>
      <c r="BC221" s="1"/>
      <c r="BD221" s="1"/>
      <c r="BE221" s="135">
        <f>IF(N221="základní",J221,0)</f>
        <v>0</v>
      </c>
      <c r="BF221" s="135">
        <f>IF(N221="snížená",J221,0)</f>
        <v>0</v>
      </c>
      <c r="BG221" s="135">
        <f>IF(N221="zákl. přenesená",J221,0)</f>
        <v>0</v>
      </c>
      <c r="BH221" s="135">
        <f>IF(N221="sníž. přenesená",J221,0)</f>
        <v>0</v>
      </c>
      <c r="BI221" s="135">
        <f>IF(N221="nulová",J221,0)</f>
        <v>0</v>
      </c>
      <c r="BJ221" s="17" t="s">
        <v>86</v>
      </c>
      <c r="BK221" s="135">
        <f>ROUND(I221*H221,2)</f>
        <v>0</v>
      </c>
      <c r="BL221" s="17" t="s">
        <v>219</v>
      </c>
      <c r="BM221" s="134" t="s">
        <v>365</v>
      </c>
      <c r="BN221" s="1"/>
    </row>
    <row r="222" spans="1:66" ht="12">
      <c r="A222" s="1"/>
      <c r="B222" s="32"/>
      <c r="C222" s="1"/>
      <c r="D222" s="136" t="s">
        <v>131</v>
      </c>
      <c r="E222" s="1"/>
      <c r="F222" s="137" t="s">
        <v>366</v>
      </c>
      <c r="G222" s="1"/>
      <c r="H222" s="1"/>
      <c r="I222" s="138"/>
      <c r="J222" s="1"/>
      <c r="K222" s="1"/>
      <c r="L222" s="32"/>
      <c r="M222" s="139"/>
      <c r="N222" s="1"/>
      <c r="O222" s="1"/>
      <c r="P222" s="1"/>
      <c r="Q222" s="1"/>
      <c r="R222" s="1"/>
      <c r="S222" s="1"/>
      <c r="T222" s="53"/>
      <c r="U222" s="1"/>
      <c r="V222" s="1"/>
      <c r="W222" s="1"/>
      <c r="X222" s="1"/>
      <c r="Y222" s="1"/>
      <c r="AQ222" s="1"/>
      <c r="AR222" s="1"/>
      <c r="AS222" s="1"/>
      <c r="AT222" s="17" t="s">
        <v>131</v>
      </c>
      <c r="AU222" s="17" t="s">
        <v>88</v>
      </c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</row>
    <row r="223" spans="1:66" ht="18">
      <c r="A223" s="1"/>
      <c r="B223" s="32"/>
      <c r="C223" s="1"/>
      <c r="D223" s="140" t="s">
        <v>133</v>
      </c>
      <c r="E223" s="1"/>
      <c r="F223" s="141" t="s">
        <v>367</v>
      </c>
      <c r="G223" s="1"/>
      <c r="H223" s="1"/>
      <c r="I223" s="138"/>
      <c r="J223" s="1"/>
      <c r="K223" s="1"/>
      <c r="L223" s="32"/>
      <c r="M223" s="139"/>
      <c r="N223" s="1"/>
      <c r="O223" s="1"/>
      <c r="P223" s="1"/>
      <c r="Q223" s="1"/>
      <c r="R223" s="1"/>
      <c r="S223" s="1"/>
      <c r="T223" s="53"/>
      <c r="U223" s="1"/>
      <c r="V223" s="1"/>
      <c r="W223" s="1"/>
      <c r="X223" s="1"/>
      <c r="Y223" s="1"/>
      <c r="AQ223" s="1"/>
      <c r="AR223" s="1"/>
      <c r="AS223" s="1"/>
      <c r="AT223" s="17" t="s">
        <v>133</v>
      </c>
      <c r="AU223" s="17" t="s">
        <v>88</v>
      </c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</row>
    <row r="224" spans="1:66" ht="12">
      <c r="A224" s="12"/>
      <c r="B224" s="142"/>
      <c r="C224" s="12"/>
      <c r="D224" s="140" t="s">
        <v>135</v>
      </c>
      <c r="E224" s="143" t="s">
        <v>77</v>
      </c>
      <c r="F224" s="144" t="s">
        <v>368</v>
      </c>
      <c r="G224" s="12"/>
      <c r="H224" s="145">
        <v>8</v>
      </c>
      <c r="I224" s="146"/>
      <c r="J224" s="12"/>
      <c r="K224" s="12"/>
      <c r="L224" s="142"/>
      <c r="M224" s="147"/>
      <c r="N224" s="12"/>
      <c r="O224" s="12"/>
      <c r="P224" s="12"/>
      <c r="Q224" s="12"/>
      <c r="R224" s="12"/>
      <c r="S224" s="12"/>
      <c r="T224" s="148"/>
      <c r="U224" s="12"/>
      <c r="V224" s="12"/>
      <c r="W224" s="12"/>
      <c r="X224" s="12"/>
      <c r="Y224" s="12"/>
      <c r="AQ224" s="12"/>
      <c r="AR224" s="12"/>
      <c r="AS224" s="12"/>
      <c r="AT224" s="143" t="s">
        <v>135</v>
      </c>
      <c r="AU224" s="143" t="s">
        <v>88</v>
      </c>
      <c r="AV224" s="12" t="s">
        <v>88</v>
      </c>
      <c r="AW224" s="12" t="s">
        <v>40</v>
      </c>
      <c r="AX224" s="12" t="s">
        <v>86</v>
      </c>
      <c r="AY224" s="143" t="s">
        <v>121</v>
      </c>
      <c r="AZ224" s="12"/>
      <c r="BA224" s="12"/>
      <c r="BB224" s="12"/>
      <c r="BC224" s="12"/>
      <c r="BD224" s="12"/>
      <c r="BE224" s="12"/>
      <c r="BF224" s="12"/>
      <c r="BG224" s="12"/>
      <c r="BH224" s="12"/>
      <c r="BI224" s="12"/>
      <c r="BJ224" s="12"/>
      <c r="BK224" s="12"/>
      <c r="BL224" s="12"/>
      <c r="BM224" s="12"/>
      <c r="BN224" s="12"/>
    </row>
    <row r="225" spans="1:66" ht="22.8">
      <c r="A225" s="1"/>
      <c r="B225" s="32"/>
      <c r="C225" s="123" t="s">
        <v>369</v>
      </c>
      <c r="D225" s="123" t="s">
        <v>124</v>
      </c>
      <c r="E225" s="124" t="s">
        <v>370</v>
      </c>
      <c r="F225" s="125" t="s">
        <v>371</v>
      </c>
      <c r="G225" s="126" t="s">
        <v>304</v>
      </c>
      <c r="H225" s="127">
        <v>8</v>
      </c>
      <c r="I225" s="128"/>
      <c r="J225" s="129">
        <f>ROUND(I225*H225,2)</f>
        <v>0</v>
      </c>
      <c r="K225" s="125" t="s">
        <v>128</v>
      </c>
      <c r="L225" s="32"/>
      <c r="M225" s="130" t="s">
        <v>77</v>
      </c>
      <c r="N225" s="131" t="s">
        <v>49</v>
      </c>
      <c r="O225" s="1"/>
      <c r="P225" s="132">
        <f>O225*H225</f>
        <v>0</v>
      </c>
      <c r="Q225" s="132">
        <v>2E-05</v>
      </c>
      <c r="R225" s="132">
        <f>Q225*H225</f>
        <v>0.00016</v>
      </c>
      <c r="S225" s="132">
        <v>0</v>
      </c>
      <c r="T225" s="133">
        <f>S225*H225</f>
        <v>0</v>
      </c>
      <c r="U225" s="1"/>
      <c r="V225" s="1"/>
      <c r="W225" s="1"/>
      <c r="X225" s="1"/>
      <c r="Y225" s="1"/>
      <c r="AQ225" s="1"/>
      <c r="AR225" s="134" t="s">
        <v>219</v>
      </c>
      <c r="AS225" s="1"/>
      <c r="AT225" s="134" t="s">
        <v>124</v>
      </c>
      <c r="AU225" s="134" t="s">
        <v>88</v>
      </c>
      <c r="AV225" s="1"/>
      <c r="AW225" s="1"/>
      <c r="AX225" s="1"/>
      <c r="AY225" s="17" t="s">
        <v>121</v>
      </c>
      <c r="AZ225" s="1"/>
      <c r="BA225" s="1"/>
      <c r="BB225" s="1"/>
      <c r="BC225" s="1"/>
      <c r="BD225" s="1"/>
      <c r="BE225" s="135">
        <f>IF(N225="základní",J225,0)</f>
        <v>0</v>
      </c>
      <c r="BF225" s="135">
        <f>IF(N225="snížená",J225,0)</f>
        <v>0</v>
      </c>
      <c r="BG225" s="135">
        <f>IF(N225="zákl. přenesená",J225,0)</f>
        <v>0</v>
      </c>
      <c r="BH225" s="135">
        <f>IF(N225="sníž. přenesená",J225,0)</f>
        <v>0</v>
      </c>
      <c r="BI225" s="135">
        <f>IF(N225="nulová",J225,0)</f>
        <v>0</v>
      </c>
      <c r="BJ225" s="17" t="s">
        <v>86</v>
      </c>
      <c r="BK225" s="135">
        <f>ROUND(I225*H225,2)</f>
        <v>0</v>
      </c>
      <c r="BL225" s="17" t="s">
        <v>219</v>
      </c>
      <c r="BM225" s="134" t="s">
        <v>372</v>
      </c>
      <c r="BN225" s="1"/>
    </row>
    <row r="226" spans="1:66" ht="12">
      <c r="A226" s="1"/>
      <c r="B226" s="32"/>
      <c r="C226" s="1"/>
      <c r="D226" s="136" t="s">
        <v>131</v>
      </c>
      <c r="E226" s="1"/>
      <c r="F226" s="137" t="s">
        <v>373</v>
      </c>
      <c r="G226" s="1"/>
      <c r="H226" s="1"/>
      <c r="I226" s="138"/>
      <c r="J226" s="1"/>
      <c r="K226" s="1"/>
      <c r="L226" s="32"/>
      <c r="M226" s="139"/>
      <c r="N226" s="1"/>
      <c r="O226" s="1"/>
      <c r="P226" s="1"/>
      <c r="Q226" s="1"/>
      <c r="R226" s="1"/>
      <c r="S226" s="1"/>
      <c r="T226" s="53"/>
      <c r="U226" s="1"/>
      <c r="V226" s="1"/>
      <c r="W226" s="1"/>
      <c r="X226" s="1"/>
      <c r="Y226" s="1"/>
      <c r="AQ226" s="1"/>
      <c r="AR226" s="1"/>
      <c r="AS226" s="1"/>
      <c r="AT226" s="17" t="s">
        <v>131</v>
      </c>
      <c r="AU226" s="17" t="s">
        <v>88</v>
      </c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</row>
    <row r="227" spans="1:66" ht="18">
      <c r="A227" s="1"/>
      <c r="B227" s="32"/>
      <c r="C227" s="1"/>
      <c r="D227" s="140" t="s">
        <v>133</v>
      </c>
      <c r="E227" s="1"/>
      <c r="F227" s="141" t="s">
        <v>374</v>
      </c>
      <c r="G227" s="1"/>
      <c r="H227" s="1"/>
      <c r="I227" s="138"/>
      <c r="J227" s="1"/>
      <c r="K227" s="1"/>
      <c r="L227" s="32"/>
      <c r="M227" s="139"/>
      <c r="N227" s="1"/>
      <c r="O227" s="1"/>
      <c r="P227" s="1"/>
      <c r="Q227" s="1"/>
      <c r="R227" s="1"/>
      <c r="S227" s="1"/>
      <c r="T227" s="53"/>
      <c r="U227" s="1"/>
      <c r="V227" s="1"/>
      <c r="W227" s="1"/>
      <c r="X227" s="1"/>
      <c r="Y227" s="1"/>
      <c r="AQ227" s="1"/>
      <c r="AR227" s="1"/>
      <c r="AS227" s="1"/>
      <c r="AT227" s="17" t="s">
        <v>133</v>
      </c>
      <c r="AU227" s="17" t="s">
        <v>88</v>
      </c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</row>
    <row r="228" spans="1:66" ht="11.4">
      <c r="A228" s="1"/>
      <c r="B228" s="32"/>
      <c r="C228" s="123" t="s">
        <v>375</v>
      </c>
      <c r="D228" s="123" t="s">
        <v>124</v>
      </c>
      <c r="E228" s="124" t="s">
        <v>376</v>
      </c>
      <c r="F228" s="125" t="s">
        <v>377</v>
      </c>
      <c r="G228" s="126" t="s">
        <v>304</v>
      </c>
      <c r="H228" s="127">
        <v>8</v>
      </c>
      <c r="I228" s="128"/>
      <c r="J228" s="129">
        <f>ROUND(I228*H228,2)</f>
        <v>0</v>
      </c>
      <c r="K228" s="125" t="s">
        <v>128</v>
      </c>
      <c r="L228" s="32"/>
      <c r="M228" s="130" t="s">
        <v>77</v>
      </c>
      <c r="N228" s="131" t="s">
        <v>49</v>
      </c>
      <c r="O228" s="1"/>
      <c r="P228" s="132">
        <f>O228*H228</f>
        <v>0</v>
      </c>
      <c r="Q228" s="132">
        <v>3E-05</v>
      </c>
      <c r="R228" s="132">
        <f>Q228*H228</f>
        <v>0.00024</v>
      </c>
      <c r="S228" s="132">
        <v>0</v>
      </c>
      <c r="T228" s="133">
        <f>S228*H228</f>
        <v>0</v>
      </c>
      <c r="U228" s="1"/>
      <c r="V228" s="1"/>
      <c r="W228" s="1"/>
      <c r="X228" s="1"/>
      <c r="Y228" s="1"/>
      <c r="AQ228" s="1"/>
      <c r="AR228" s="134" t="s">
        <v>219</v>
      </c>
      <c r="AS228" s="1"/>
      <c r="AT228" s="134" t="s">
        <v>124</v>
      </c>
      <c r="AU228" s="134" t="s">
        <v>88</v>
      </c>
      <c r="AV228" s="1"/>
      <c r="AW228" s="1"/>
      <c r="AX228" s="1"/>
      <c r="AY228" s="17" t="s">
        <v>121</v>
      </c>
      <c r="AZ228" s="1"/>
      <c r="BA228" s="1"/>
      <c r="BB228" s="1"/>
      <c r="BC228" s="1"/>
      <c r="BD228" s="1"/>
      <c r="BE228" s="135">
        <f>IF(N228="základní",J228,0)</f>
        <v>0</v>
      </c>
      <c r="BF228" s="135">
        <f>IF(N228="snížená",J228,0)</f>
        <v>0</v>
      </c>
      <c r="BG228" s="135">
        <f>IF(N228="zákl. přenesená",J228,0)</f>
        <v>0</v>
      </c>
      <c r="BH228" s="135">
        <f>IF(N228="sníž. přenesená",J228,0)</f>
        <v>0</v>
      </c>
      <c r="BI228" s="135">
        <f>IF(N228="nulová",J228,0)</f>
        <v>0</v>
      </c>
      <c r="BJ228" s="17" t="s">
        <v>86</v>
      </c>
      <c r="BK228" s="135">
        <f>ROUND(I228*H228,2)</f>
        <v>0</v>
      </c>
      <c r="BL228" s="17" t="s">
        <v>219</v>
      </c>
      <c r="BM228" s="134" t="s">
        <v>378</v>
      </c>
      <c r="BN228" s="1"/>
    </row>
    <row r="229" spans="1:66" ht="12">
      <c r="A229" s="1"/>
      <c r="B229" s="32"/>
      <c r="C229" s="1"/>
      <c r="D229" s="136" t="s">
        <v>131</v>
      </c>
      <c r="E229" s="1"/>
      <c r="F229" s="137" t="s">
        <v>379</v>
      </c>
      <c r="G229" s="1"/>
      <c r="H229" s="1"/>
      <c r="I229" s="138"/>
      <c r="J229" s="1"/>
      <c r="K229" s="1"/>
      <c r="L229" s="32"/>
      <c r="M229" s="139"/>
      <c r="N229" s="1"/>
      <c r="O229" s="1"/>
      <c r="P229" s="1"/>
      <c r="Q229" s="1"/>
      <c r="R229" s="1"/>
      <c r="S229" s="1"/>
      <c r="T229" s="53"/>
      <c r="U229" s="1"/>
      <c r="V229" s="1"/>
      <c r="W229" s="1"/>
      <c r="X229" s="1"/>
      <c r="Y229" s="1"/>
      <c r="AQ229" s="1"/>
      <c r="AR229" s="1"/>
      <c r="AS229" s="1"/>
      <c r="AT229" s="17" t="s">
        <v>131</v>
      </c>
      <c r="AU229" s="17" t="s">
        <v>88</v>
      </c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</row>
    <row r="230" spans="1:66" ht="27">
      <c r="A230" s="1"/>
      <c r="B230" s="32"/>
      <c r="C230" s="1"/>
      <c r="D230" s="140" t="s">
        <v>133</v>
      </c>
      <c r="E230" s="1"/>
      <c r="F230" s="141" t="s">
        <v>380</v>
      </c>
      <c r="G230" s="1"/>
      <c r="H230" s="1"/>
      <c r="I230" s="138"/>
      <c r="J230" s="1"/>
      <c r="K230" s="1"/>
      <c r="L230" s="32"/>
      <c r="M230" s="139"/>
      <c r="N230" s="1"/>
      <c r="O230" s="1"/>
      <c r="P230" s="1"/>
      <c r="Q230" s="1"/>
      <c r="R230" s="1"/>
      <c r="S230" s="1"/>
      <c r="T230" s="53"/>
      <c r="U230" s="1"/>
      <c r="V230" s="1"/>
      <c r="W230" s="1"/>
      <c r="X230" s="1"/>
      <c r="Y230" s="1"/>
      <c r="AQ230" s="1"/>
      <c r="AR230" s="1"/>
      <c r="AS230" s="1"/>
      <c r="AT230" s="17" t="s">
        <v>133</v>
      </c>
      <c r="AU230" s="17" t="s">
        <v>88</v>
      </c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</row>
    <row r="231" spans="1:66" ht="22.8">
      <c r="A231" s="1"/>
      <c r="B231" s="32"/>
      <c r="C231" s="123" t="s">
        <v>381</v>
      </c>
      <c r="D231" s="123" t="s">
        <v>124</v>
      </c>
      <c r="E231" s="124" t="s">
        <v>382</v>
      </c>
      <c r="F231" s="125" t="s">
        <v>383</v>
      </c>
      <c r="G231" s="126" t="s">
        <v>304</v>
      </c>
      <c r="H231" s="127">
        <v>2</v>
      </c>
      <c r="I231" s="128"/>
      <c r="J231" s="129">
        <f>ROUND(I231*H231,2)</f>
        <v>0</v>
      </c>
      <c r="K231" s="125" t="s">
        <v>128</v>
      </c>
      <c r="L231" s="32"/>
      <c r="M231" s="130" t="s">
        <v>77</v>
      </c>
      <c r="N231" s="131" t="s">
        <v>49</v>
      </c>
      <c r="O231" s="1"/>
      <c r="P231" s="132">
        <f>O231*H231</f>
        <v>0</v>
      </c>
      <c r="Q231" s="132">
        <v>0</v>
      </c>
      <c r="R231" s="132">
        <f>Q231*H231</f>
        <v>0</v>
      </c>
      <c r="S231" s="132">
        <v>0.18</v>
      </c>
      <c r="T231" s="133">
        <f>S231*H231</f>
        <v>0.36</v>
      </c>
      <c r="U231" s="1"/>
      <c r="V231" s="1"/>
      <c r="W231" s="1"/>
      <c r="X231" s="1"/>
      <c r="Y231" s="1"/>
      <c r="AQ231" s="1"/>
      <c r="AR231" s="134" t="s">
        <v>219</v>
      </c>
      <c r="AS231" s="1"/>
      <c r="AT231" s="134" t="s">
        <v>124</v>
      </c>
      <c r="AU231" s="134" t="s">
        <v>88</v>
      </c>
      <c r="AV231" s="1"/>
      <c r="AW231" s="1"/>
      <c r="AX231" s="1"/>
      <c r="AY231" s="17" t="s">
        <v>121</v>
      </c>
      <c r="AZ231" s="1"/>
      <c r="BA231" s="1"/>
      <c r="BB231" s="1"/>
      <c r="BC231" s="1"/>
      <c r="BD231" s="1"/>
      <c r="BE231" s="135">
        <f>IF(N231="základní",J231,0)</f>
        <v>0</v>
      </c>
      <c r="BF231" s="135">
        <f>IF(N231="snížená",J231,0)</f>
        <v>0</v>
      </c>
      <c r="BG231" s="135">
        <f>IF(N231="zákl. přenesená",J231,0)</f>
        <v>0</v>
      </c>
      <c r="BH231" s="135">
        <f>IF(N231="sníž. přenesená",J231,0)</f>
        <v>0</v>
      </c>
      <c r="BI231" s="135">
        <f>IF(N231="nulová",J231,0)</f>
        <v>0</v>
      </c>
      <c r="BJ231" s="17" t="s">
        <v>86</v>
      </c>
      <c r="BK231" s="135">
        <f>ROUND(I231*H231,2)</f>
        <v>0</v>
      </c>
      <c r="BL231" s="17" t="s">
        <v>219</v>
      </c>
      <c r="BM231" s="134" t="s">
        <v>384</v>
      </c>
      <c r="BN231" s="1"/>
    </row>
    <row r="232" spans="1:66" ht="12">
      <c r="A232" s="1"/>
      <c r="B232" s="32"/>
      <c r="C232" s="1"/>
      <c r="D232" s="136" t="s">
        <v>131</v>
      </c>
      <c r="E232" s="1"/>
      <c r="F232" s="137" t="s">
        <v>385</v>
      </c>
      <c r="G232" s="1"/>
      <c r="H232" s="1"/>
      <c r="I232" s="138"/>
      <c r="J232" s="1"/>
      <c r="K232" s="1"/>
      <c r="L232" s="32"/>
      <c r="M232" s="139"/>
      <c r="N232" s="1"/>
      <c r="O232" s="1"/>
      <c r="P232" s="1"/>
      <c r="Q232" s="1"/>
      <c r="R232" s="1"/>
      <c r="S232" s="1"/>
      <c r="T232" s="53"/>
      <c r="U232" s="1"/>
      <c r="V232" s="1"/>
      <c r="W232" s="1"/>
      <c r="X232" s="1"/>
      <c r="Y232" s="1"/>
      <c r="AQ232" s="1"/>
      <c r="AR232" s="1"/>
      <c r="AS232" s="1"/>
      <c r="AT232" s="17" t="s">
        <v>131</v>
      </c>
      <c r="AU232" s="17" t="s">
        <v>88</v>
      </c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</row>
    <row r="233" spans="1:66" ht="27">
      <c r="A233" s="1"/>
      <c r="B233" s="32"/>
      <c r="C233" s="1"/>
      <c r="D233" s="140" t="s">
        <v>133</v>
      </c>
      <c r="E233" s="1"/>
      <c r="F233" s="141" t="s">
        <v>386</v>
      </c>
      <c r="G233" s="1"/>
      <c r="H233" s="1"/>
      <c r="I233" s="138"/>
      <c r="J233" s="1"/>
      <c r="K233" s="1"/>
      <c r="L233" s="32"/>
      <c r="M233" s="139"/>
      <c r="N233" s="1"/>
      <c r="O233" s="1"/>
      <c r="P233" s="1"/>
      <c r="Q233" s="1"/>
      <c r="R233" s="1"/>
      <c r="S233" s="1"/>
      <c r="T233" s="53"/>
      <c r="U233" s="1"/>
      <c r="V233" s="1"/>
      <c r="W233" s="1"/>
      <c r="X233" s="1"/>
      <c r="Y233" s="1"/>
      <c r="AQ233" s="1"/>
      <c r="AR233" s="1"/>
      <c r="AS233" s="1"/>
      <c r="AT233" s="17" t="s">
        <v>133</v>
      </c>
      <c r="AU233" s="17" t="s">
        <v>88</v>
      </c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</row>
    <row r="234" spans="1:66" ht="12">
      <c r="A234" s="12"/>
      <c r="B234" s="142"/>
      <c r="C234" s="12"/>
      <c r="D234" s="140" t="s">
        <v>135</v>
      </c>
      <c r="E234" s="143" t="s">
        <v>77</v>
      </c>
      <c r="F234" s="144" t="s">
        <v>387</v>
      </c>
      <c r="G234" s="12"/>
      <c r="H234" s="145">
        <v>2</v>
      </c>
      <c r="I234" s="146"/>
      <c r="J234" s="12"/>
      <c r="K234" s="12"/>
      <c r="L234" s="142"/>
      <c r="M234" s="147"/>
      <c r="N234" s="12"/>
      <c r="O234" s="12"/>
      <c r="P234" s="12"/>
      <c r="Q234" s="12"/>
      <c r="R234" s="12"/>
      <c r="S234" s="12"/>
      <c r="T234" s="148"/>
      <c r="U234" s="12"/>
      <c r="V234" s="12"/>
      <c r="W234" s="12"/>
      <c r="X234" s="12"/>
      <c r="Y234" s="12"/>
      <c r="AQ234" s="12"/>
      <c r="AR234" s="12"/>
      <c r="AS234" s="12"/>
      <c r="AT234" s="143" t="s">
        <v>135</v>
      </c>
      <c r="AU234" s="143" t="s">
        <v>88</v>
      </c>
      <c r="AV234" s="12" t="s">
        <v>88</v>
      </c>
      <c r="AW234" s="12" t="s">
        <v>40</v>
      </c>
      <c r="AX234" s="12" t="s">
        <v>86</v>
      </c>
      <c r="AY234" s="143" t="s">
        <v>121</v>
      </c>
      <c r="AZ234" s="12"/>
      <c r="BA234" s="12"/>
      <c r="BB234" s="12"/>
      <c r="BC234" s="12"/>
      <c r="BD234" s="12"/>
      <c r="BE234" s="12"/>
      <c r="BF234" s="12"/>
      <c r="BG234" s="12"/>
      <c r="BH234" s="12"/>
      <c r="BI234" s="12"/>
      <c r="BJ234" s="12"/>
      <c r="BK234" s="12"/>
      <c r="BL234" s="12"/>
      <c r="BM234" s="12"/>
      <c r="BN234" s="12"/>
    </row>
    <row r="235" spans="1:66" ht="22.8">
      <c r="A235" s="1"/>
      <c r="B235" s="32"/>
      <c r="C235" s="123" t="s">
        <v>388</v>
      </c>
      <c r="D235" s="123" t="s">
        <v>124</v>
      </c>
      <c r="E235" s="124" t="s">
        <v>389</v>
      </c>
      <c r="F235" s="125" t="s">
        <v>390</v>
      </c>
      <c r="G235" s="126" t="s">
        <v>304</v>
      </c>
      <c r="H235" s="127">
        <v>6</v>
      </c>
      <c r="I235" s="128"/>
      <c r="J235" s="129">
        <f>ROUND(I235*H235,2)</f>
        <v>0</v>
      </c>
      <c r="K235" s="125" t="s">
        <v>128</v>
      </c>
      <c r="L235" s="32"/>
      <c r="M235" s="130" t="s">
        <v>77</v>
      </c>
      <c r="N235" s="131" t="s">
        <v>49</v>
      </c>
      <c r="O235" s="1"/>
      <c r="P235" s="132">
        <f>O235*H235</f>
        <v>0</v>
      </c>
      <c r="Q235" s="132">
        <v>0.06503</v>
      </c>
      <c r="R235" s="132">
        <f>Q235*H235</f>
        <v>0.39018</v>
      </c>
      <c r="S235" s="132">
        <v>0</v>
      </c>
      <c r="T235" s="133">
        <f>S235*H235</f>
        <v>0</v>
      </c>
      <c r="U235" s="1"/>
      <c r="V235" s="1"/>
      <c r="W235" s="1"/>
      <c r="X235" s="1"/>
      <c r="Y235" s="1"/>
      <c r="AQ235" s="1"/>
      <c r="AR235" s="134" t="s">
        <v>219</v>
      </c>
      <c r="AS235" s="1"/>
      <c r="AT235" s="134" t="s">
        <v>124</v>
      </c>
      <c r="AU235" s="134" t="s">
        <v>88</v>
      </c>
      <c r="AV235" s="1"/>
      <c r="AW235" s="1"/>
      <c r="AX235" s="1"/>
      <c r="AY235" s="17" t="s">
        <v>121</v>
      </c>
      <c r="AZ235" s="1"/>
      <c r="BA235" s="1"/>
      <c r="BB235" s="1"/>
      <c r="BC235" s="1"/>
      <c r="BD235" s="1"/>
      <c r="BE235" s="135">
        <f>IF(N235="základní",J235,0)</f>
        <v>0</v>
      </c>
      <c r="BF235" s="135">
        <f>IF(N235="snížená",J235,0)</f>
        <v>0</v>
      </c>
      <c r="BG235" s="135">
        <f>IF(N235="zákl. přenesená",J235,0)</f>
        <v>0</v>
      </c>
      <c r="BH235" s="135">
        <f>IF(N235="sníž. přenesená",J235,0)</f>
        <v>0</v>
      </c>
      <c r="BI235" s="135">
        <f>IF(N235="nulová",J235,0)</f>
        <v>0</v>
      </c>
      <c r="BJ235" s="17" t="s">
        <v>86</v>
      </c>
      <c r="BK235" s="135">
        <f>ROUND(I235*H235,2)</f>
        <v>0</v>
      </c>
      <c r="BL235" s="17" t="s">
        <v>219</v>
      </c>
      <c r="BM235" s="134" t="s">
        <v>391</v>
      </c>
      <c r="BN235" s="1"/>
    </row>
    <row r="236" spans="1:66" ht="12">
      <c r="A236" s="1"/>
      <c r="B236" s="32"/>
      <c r="C236" s="1"/>
      <c r="D236" s="136" t="s">
        <v>131</v>
      </c>
      <c r="E236" s="1"/>
      <c r="F236" s="137" t="s">
        <v>392</v>
      </c>
      <c r="G236" s="1"/>
      <c r="H236" s="1"/>
      <c r="I236" s="138"/>
      <c r="J236" s="1"/>
      <c r="K236" s="1"/>
      <c r="L236" s="32"/>
      <c r="M236" s="139"/>
      <c r="N236" s="1"/>
      <c r="O236" s="1"/>
      <c r="P236" s="1"/>
      <c r="Q236" s="1"/>
      <c r="R236" s="1"/>
      <c r="S236" s="1"/>
      <c r="T236" s="53"/>
      <c r="U236" s="1"/>
      <c r="V236" s="1"/>
      <c r="W236" s="1"/>
      <c r="X236" s="1"/>
      <c r="Y236" s="1"/>
      <c r="AQ236" s="1"/>
      <c r="AR236" s="1"/>
      <c r="AS236" s="1"/>
      <c r="AT236" s="17" t="s">
        <v>131</v>
      </c>
      <c r="AU236" s="17" t="s">
        <v>88</v>
      </c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</row>
    <row r="237" spans="1:66" ht="27">
      <c r="A237" s="1"/>
      <c r="B237" s="32"/>
      <c r="C237" s="1"/>
      <c r="D237" s="140" t="s">
        <v>133</v>
      </c>
      <c r="E237" s="1"/>
      <c r="F237" s="141" t="s">
        <v>393</v>
      </c>
      <c r="G237" s="1"/>
      <c r="H237" s="1"/>
      <c r="I237" s="138"/>
      <c r="J237" s="1"/>
      <c r="K237" s="1"/>
      <c r="L237" s="32"/>
      <c r="M237" s="139"/>
      <c r="N237" s="1"/>
      <c r="O237" s="1"/>
      <c r="P237" s="1"/>
      <c r="Q237" s="1"/>
      <c r="R237" s="1"/>
      <c r="S237" s="1"/>
      <c r="T237" s="53"/>
      <c r="U237" s="1"/>
      <c r="V237" s="1"/>
      <c r="W237" s="1"/>
      <c r="X237" s="1"/>
      <c r="Y237" s="1"/>
      <c r="AQ237" s="1"/>
      <c r="AR237" s="1"/>
      <c r="AS237" s="1"/>
      <c r="AT237" s="17" t="s">
        <v>133</v>
      </c>
      <c r="AU237" s="17" t="s">
        <v>88</v>
      </c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</row>
    <row r="238" spans="1:66" ht="12">
      <c r="A238" s="12"/>
      <c r="B238" s="142"/>
      <c r="C238" s="12"/>
      <c r="D238" s="140" t="s">
        <v>135</v>
      </c>
      <c r="E238" s="143" t="s">
        <v>77</v>
      </c>
      <c r="F238" s="144" t="s">
        <v>394</v>
      </c>
      <c r="G238" s="12"/>
      <c r="H238" s="145">
        <v>6</v>
      </c>
      <c r="I238" s="146"/>
      <c r="J238" s="12"/>
      <c r="K238" s="12"/>
      <c r="L238" s="142"/>
      <c r="M238" s="147"/>
      <c r="N238" s="12"/>
      <c r="O238" s="12"/>
      <c r="P238" s="12"/>
      <c r="Q238" s="12"/>
      <c r="R238" s="12"/>
      <c r="S238" s="12"/>
      <c r="T238" s="148"/>
      <c r="U238" s="12"/>
      <c r="V238" s="12"/>
      <c r="W238" s="12"/>
      <c r="X238" s="12"/>
      <c r="Y238" s="12"/>
      <c r="AQ238" s="12"/>
      <c r="AR238" s="12"/>
      <c r="AS238" s="12"/>
      <c r="AT238" s="143" t="s">
        <v>135</v>
      </c>
      <c r="AU238" s="143" t="s">
        <v>88</v>
      </c>
      <c r="AV238" s="12" t="s">
        <v>88</v>
      </c>
      <c r="AW238" s="12" t="s">
        <v>40</v>
      </c>
      <c r="AX238" s="12" t="s">
        <v>86</v>
      </c>
      <c r="AY238" s="143" t="s">
        <v>121</v>
      </c>
      <c r="AZ238" s="12"/>
      <c r="BA238" s="12"/>
      <c r="BB238" s="12"/>
      <c r="BC238" s="12"/>
      <c r="BD238" s="12"/>
      <c r="BE238" s="12"/>
      <c r="BF238" s="12"/>
      <c r="BG238" s="12"/>
      <c r="BH238" s="12"/>
      <c r="BI238" s="12"/>
      <c r="BJ238" s="12"/>
      <c r="BK238" s="12"/>
      <c r="BL238" s="12"/>
      <c r="BM238" s="12"/>
      <c r="BN238" s="12"/>
    </row>
    <row r="239" spans="1:66" ht="11.4">
      <c r="A239" s="1"/>
      <c r="B239" s="32"/>
      <c r="C239" s="149" t="s">
        <v>395</v>
      </c>
      <c r="D239" s="149" t="s">
        <v>195</v>
      </c>
      <c r="E239" s="150" t="s">
        <v>396</v>
      </c>
      <c r="F239" s="151" t="s">
        <v>397</v>
      </c>
      <c r="G239" s="152" t="s">
        <v>141</v>
      </c>
      <c r="H239" s="153">
        <v>0.373</v>
      </c>
      <c r="I239" s="128"/>
      <c r="J239" s="155">
        <f>ROUND(I239*H239,2)</f>
        <v>0</v>
      </c>
      <c r="K239" s="151" t="s">
        <v>77</v>
      </c>
      <c r="L239" s="156"/>
      <c r="M239" s="157" t="s">
        <v>77</v>
      </c>
      <c r="N239" s="158" t="s">
        <v>49</v>
      </c>
      <c r="O239" s="1"/>
      <c r="P239" s="132">
        <f>O239*H239</f>
        <v>0</v>
      </c>
      <c r="Q239" s="132">
        <v>1</v>
      </c>
      <c r="R239" s="132">
        <f>Q239*H239</f>
        <v>0.373</v>
      </c>
      <c r="S239" s="132">
        <v>0</v>
      </c>
      <c r="T239" s="133">
        <f>S239*H239</f>
        <v>0</v>
      </c>
      <c r="U239" s="1"/>
      <c r="V239" s="1"/>
      <c r="W239" s="1"/>
      <c r="X239" s="1"/>
      <c r="Y239" s="1"/>
      <c r="AQ239" s="1"/>
      <c r="AR239" s="134" t="s">
        <v>281</v>
      </c>
      <c r="AS239" s="1"/>
      <c r="AT239" s="134" t="s">
        <v>195</v>
      </c>
      <c r="AU239" s="134" t="s">
        <v>88</v>
      </c>
      <c r="AV239" s="1"/>
      <c r="AW239" s="1"/>
      <c r="AX239" s="1"/>
      <c r="AY239" s="17" t="s">
        <v>121</v>
      </c>
      <c r="AZ239" s="1"/>
      <c r="BA239" s="1"/>
      <c r="BB239" s="1"/>
      <c r="BC239" s="1"/>
      <c r="BD239" s="1"/>
      <c r="BE239" s="135">
        <f>IF(N239="základní",J239,0)</f>
        <v>0</v>
      </c>
      <c r="BF239" s="135">
        <f>IF(N239="snížená",J239,0)</f>
        <v>0</v>
      </c>
      <c r="BG239" s="135">
        <f>IF(N239="zákl. přenesená",J239,0)</f>
        <v>0</v>
      </c>
      <c r="BH239" s="135">
        <f>IF(N239="sníž. přenesená",J239,0)</f>
        <v>0</v>
      </c>
      <c r="BI239" s="135">
        <f>IF(N239="nulová",J239,0)</f>
        <v>0</v>
      </c>
      <c r="BJ239" s="17" t="s">
        <v>86</v>
      </c>
      <c r="BK239" s="135">
        <f>ROUND(I239*H239,2)</f>
        <v>0</v>
      </c>
      <c r="BL239" s="17" t="s">
        <v>219</v>
      </c>
      <c r="BM239" s="134" t="s">
        <v>398</v>
      </c>
      <c r="BN239" s="1"/>
    </row>
    <row r="240" spans="1:66" ht="12">
      <c r="A240" s="12"/>
      <c r="B240" s="142"/>
      <c r="C240" s="12"/>
      <c r="D240" s="140" t="s">
        <v>135</v>
      </c>
      <c r="E240" s="143" t="s">
        <v>77</v>
      </c>
      <c r="F240" s="144" t="s">
        <v>399</v>
      </c>
      <c r="G240" s="12"/>
      <c r="H240" s="145">
        <v>0.36</v>
      </c>
      <c r="I240" s="146"/>
      <c r="J240" s="12"/>
      <c r="K240" s="12"/>
      <c r="L240" s="142"/>
      <c r="M240" s="147"/>
      <c r="N240" s="12"/>
      <c r="O240" s="12"/>
      <c r="P240" s="12"/>
      <c r="Q240" s="12"/>
      <c r="R240" s="12"/>
      <c r="S240" s="12"/>
      <c r="T240" s="148"/>
      <c r="U240" s="12"/>
      <c r="V240" s="12"/>
      <c r="W240" s="12"/>
      <c r="X240" s="12"/>
      <c r="Y240" s="12"/>
      <c r="AQ240" s="12"/>
      <c r="AR240" s="12"/>
      <c r="AS240" s="12"/>
      <c r="AT240" s="143" t="s">
        <v>135</v>
      </c>
      <c r="AU240" s="143" t="s">
        <v>88</v>
      </c>
      <c r="AV240" s="12" t="s">
        <v>88</v>
      </c>
      <c r="AW240" s="12" t="s">
        <v>40</v>
      </c>
      <c r="AX240" s="12" t="s">
        <v>86</v>
      </c>
      <c r="AY240" s="143" t="s">
        <v>121</v>
      </c>
      <c r="AZ240" s="12"/>
      <c r="BA240" s="12"/>
      <c r="BB240" s="12"/>
      <c r="BC240" s="12"/>
      <c r="BD240" s="12"/>
      <c r="BE240" s="12"/>
      <c r="BF240" s="12"/>
      <c r="BG240" s="12"/>
      <c r="BH240" s="12"/>
      <c r="BI240" s="12"/>
      <c r="BJ240" s="12"/>
      <c r="BK240" s="12"/>
      <c r="BL240" s="12"/>
      <c r="BM240" s="12"/>
      <c r="BN240" s="12"/>
    </row>
    <row r="241" spans="1:66" ht="12">
      <c r="A241" s="12"/>
      <c r="B241" s="142"/>
      <c r="C241" s="12"/>
      <c r="D241" s="140" t="s">
        <v>135</v>
      </c>
      <c r="E241" s="12"/>
      <c r="F241" s="144" t="s">
        <v>400</v>
      </c>
      <c r="G241" s="12"/>
      <c r="H241" s="145">
        <v>0.373</v>
      </c>
      <c r="I241" s="146"/>
      <c r="J241" s="12"/>
      <c r="K241" s="12"/>
      <c r="L241" s="142"/>
      <c r="M241" s="147"/>
      <c r="N241" s="12"/>
      <c r="O241" s="12"/>
      <c r="P241" s="12"/>
      <c r="Q241" s="12"/>
      <c r="R241" s="12"/>
      <c r="S241" s="12"/>
      <c r="T241" s="148"/>
      <c r="U241" s="12"/>
      <c r="V241" s="12"/>
      <c r="W241" s="12"/>
      <c r="X241" s="12"/>
      <c r="Y241" s="12"/>
      <c r="AQ241" s="12"/>
      <c r="AR241" s="12"/>
      <c r="AS241" s="12"/>
      <c r="AT241" s="143" t="s">
        <v>135</v>
      </c>
      <c r="AU241" s="143" t="s">
        <v>88</v>
      </c>
      <c r="AV241" s="12" t="s">
        <v>88</v>
      </c>
      <c r="AW241" s="12" t="s">
        <v>4</v>
      </c>
      <c r="AX241" s="12" t="s">
        <v>86</v>
      </c>
      <c r="AY241" s="143" t="s">
        <v>121</v>
      </c>
      <c r="AZ241" s="12"/>
      <c r="BA241" s="12"/>
      <c r="BB241" s="12"/>
      <c r="BC241" s="12"/>
      <c r="BD241" s="12"/>
      <c r="BE241" s="12"/>
      <c r="BF241" s="12"/>
      <c r="BG241" s="12"/>
      <c r="BH241" s="12"/>
      <c r="BI241" s="12"/>
      <c r="BJ241" s="12"/>
      <c r="BK241" s="12"/>
      <c r="BL241" s="12"/>
      <c r="BM241" s="12"/>
      <c r="BN241" s="12"/>
    </row>
    <row r="242" spans="1:66" ht="22.8">
      <c r="A242" s="1"/>
      <c r="B242" s="32"/>
      <c r="C242" s="123" t="s">
        <v>401</v>
      </c>
      <c r="D242" s="123" t="s">
        <v>124</v>
      </c>
      <c r="E242" s="124" t="s">
        <v>402</v>
      </c>
      <c r="F242" s="125" t="s">
        <v>403</v>
      </c>
      <c r="G242" s="126" t="s">
        <v>304</v>
      </c>
      <c r="H242" s="127">
        <v>9.75</v>
      </c>
      <c r="I242" s="128"/>
      <c r="J242" s="129">
        <f>ROUND(I242*H242,2)</f>
        <v>0</v>
      </c>
      <c r="K242" s="125" t="s">
        <v>128</v>
      </c>
      <c r="L242" s="32"/>
      <c r="M242" s="130" t="s">
        <v>77</v>
      </c>
      <c r="N242" s="131" t="s">
        <v>49</v>
      </c>
      <c r="O242" s="1"/>
      <c r="P242" s="132">
        <f>O242*H242</f>
        <v>0</v>
      </c>
      <c r="Q242" s="132">
        <v>0</v>
      </c>
      <c r="R242" s="132">
        <f>Q242*H242</f>
        <v>0</v>
      </c>
      <c r="S242" s="132">
        <v>0.255</v>
      </c>
      <c r="T242" s="133">
        <f>S242*H242</f>
        <v>2.48625</v>
      </c>
      <c r="U242" s="1"/>
      <c r="V242" s="1"/>
      <c r="W242" s="1"/>
      <c r="X242" s="1"/>
      <c r="Y242" s="1"/>
      <c r="AQ242" s="1"/>
      <c r="AR242" s="134" t="s">
        <v>219</v>
      </c>
      <c r="AS242" s="1"/>
      <c r="AT242" s="134" t="s">
        <v>124</v>
      </c>
      <c r="AU242" s="134" t="s">
        <v>88</v>
      </c>
      <c r="AV242" s="1"/>
      <c r="AW242" s="1"/>
      <c r="AX242" s="1"/>
      <c r="AY242" s="17" t="s">
        <v>121</v>
      </c>
      <c r="AZ242" s="1"/>
      <c r="BA242" s="1"/>
      <c r="BB242" s="1"/>
      <c r="BC242" s="1"/>
      <c r="BD242" s="1"/>
      <c r="BE242" s="135">
        <f>IF(N242="základní",J242,0)</f>
        <v>0</v>
      </c>
      <c r="BF242" s="135">
        <f>IF(N242="snížená",J242,0)</f>
        <v>0</v>
      </c>
      <c r="BG242" s="135">
        <f>IF(N242="zákl. přenesená",J242,0)</f>
        <v>0</v>
      </c>
      <c r="BH242" s="135">
        <f>IF(N242="sníž. přenesená",J242,0)</f>
        <v>0</v>
      </c>
      <c r="BI242" s="135">
        <f>IF(N242="nulová",J242,0)</f>
        <v>0</v>
      </c>
      <c r="BJ242" s="17" t="s">
        <v>86</v>
      </c>
      <c r="BK242" s="135">
        <f>ROUND(I242*H242,2)</f>
        <v>0</v>
      </c>
      <c r="BL242" s="17" t="s">
        <v>219</v>
      </c>
      <c r="BM242" s="134" t="s">
        <v>404</v>
      </c>
      <c r="BN242" s="1"/>
    </row>
    <row r="243" spans="1:66" ht="12">
      <c r="A243" s="1"/>
      <c r="B243" s="32"/>
      <c r="C243" s="1"/>
      <c r="D243" s="136" t="s">
        <v>131</v>
      </c>
      <c r="E243" s="1"/>
      <c r="F243" s="137" t="s">
        <v>405</v>
      </c>
      <c r="G243" s="1"/>
      <c r="H243" s="1"/>
      <c r="I243" s="138"/>
      <c r="J243" s="1"/>
      <c r="K243" s="1"/>
      <c r="L243" s="32"/>
      <c r="M243" s="139"/>
      <c r="N243" s="1"/>
      <c r="O243" s="1"/>
      <c r="P243" s="1"/>
      <c r="Q243" s="1"/>
      <c r="R243" s="1"/>
      <c r="S243" s="1"/>
      <c r="T243" s="53"/>
      <c r="U243" s="1"/>
      <c r="V243" s="1"/>
      <c r="W243" s="1"/>
      <c r="X243" s="1"/>
      <c r="Y243" s="1"/>
      <c r="AQ243" s="1"/>
      <c r="AR243" s="1"/>
      <c r="AS243" s="1"/>
      <c r="AT243" s="17" t="s">
        <v>131</v>
      </c>
      <c r="AU243" s="17" t="s">
        <v>88</v>
      </c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</row>
    <row r="244" spans="1:66" ht="18">
      <c r="A244" s="1"/>
      <c r="B244" s="32"/>
      <c r="C244" s="1"/>
      <c r="D244" s="140" t="s">
        <v>133</v>
      </c>
      <c r="E244" s="1"/>
      <c r="F244" s="141" t="s">
        <v>406</v>
      </c>
      <c r="G244" s="1"/>
      <c r="H244" s="1"/>
      <c r="I244" s="138"/>
      <c r="J244" s="1"/>
      <c r="K244" s="1"/>
      <c r="L244" s="32"/>
      <c r="M244" s="139"/>
      <c r="N244" s="1"/>
      <c r="O244" s="1"/>
      <c r="P244" s="1"/>
      <c r="Q244" s="1"/>
      <c r="R244" s="1"/>
      <c r="S244" s="1"/>
      <c r="T244" s="53"/>
      <c r="U244" s="1"/>
      <c r="V244" s="1"/>
      <c r="W244" s="1"/>
      <c r="X244" s="1"/>
      <c r="Y244" s="1"/>
      <c r="AQ244" s="1"/>
      <c r="AR244" s="1"/>
      <c r="AS244" s="1"/>
      <c r="AT244" s="17" t="s">
        <v>133</v>
      </c>
      <c r="AU244" s="17" t="s">
        <v>88</v>
      </c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</row>
    <row r="245" spans="1:66" ht="12">
      <c r="A245" s="12"/>
      <c r="B245" s="142"/>
      <c r="C245" s="12"/>
      <c r="D245" s="140" t="s">
        <v>135</v>
      </c>
      <c r="E245" s="143" t="s">
        <v>77</v>
      </c>
      <c r="F245" s="144" t="s">
        <v>407</v>
      </c>
      <c r="G245" s="12"/>
      <c r="H245" s="145">
        <v>1</v>
      </c>
      <c r="I245" s="146"/>
      <c r="J245" s="12"/>
      <c r="K245" s="12"/>
      <c r="L245" s="142"/>
      <c r="M245" s="147"/>
      <c r="N245" s="12"/>
      <c r="O245" s="12"/>
      <c r="P245" s="12"/>
      <c r="Q245" s="12"/>
      <c r="R245" s="12"/>
      <c r="S245" s="12"/>
      <c r="T245" s="148"/>
      <c r="U245" s="12"/>
      <c r="V245" s="12"/>
      <c r="W245" s="12"/>
      <c r="X245" s="12"/>
      <c r="Y245" s="12"/>
      <c r="AQ245" s="12"/>
      <c r="AR245" s="12"/>
      <c r="AS245" s="12"/>
      <c r="AT245" s="143" t="s">
        <v>135</v>
      </c>
      <c r="AU245" s="143" t="s">
        <v>88</v>
      </c>
      <c r="AV245" s="12" t="s">
        <v>88</v>
      </c>
      <c r="AW245" s="12" t="s">
        <v>40</v>
      </c>
      <c r="AX245" s="12" t="s">
        <v>79</v>
      </c>
      <c r="AY245" s="143" t="s">
        <v>121</v>
      </c>
      <c r="AZ245" s="12"/>
      <c r="BA245" s="12"/>
      <c r="BB245" s="12"/>
      <c r="BC245" s="12"/>
      <c r="BD245" s="12"/>
      <c r="BE245" s="12"/>
      <c r="BF245" s="12"/>
      <c r="BG245" s="12"/>
      <c r="BH245" s="12"/>
      <c r="BI245" s="12"/>
      <c r="BJ245" s="12"/>
      <c r="BK245" s="12"/>
      <c r="BL245" s="12"/>
      <c r="BM245" s="12"/>
      <c r="BN245" s="12"/>
    </row>
    <row r="246" spans="1:66" ht="12">
      <c r="A246" s="12"/>
      <c r="B246" s="142"/>
      <c r="C246" s="12"/>
      <c r="D246" s="140" t="s">
        <v>135</v>
      </c>
      <c r="E246" s="143" t="s">
        <v>77</v>
      </c>
      <c r="F246" s="144" t="s">
        <v>408</v>
      </c>
      <c r="G246" s="12"/>
      <c r="H246" s="145">
        <v>8.75</v>
      </c>
      <c r="I246" s="146"/>
      <c r="J246" s="12"/>
      <c r="K246" s="12"/>
      <c r="L246" s="142"/>
      <c r="M246" s="147"/>
      <c r="N246" s="12"/>
      <c r="O246" s="12"/>
      <c r="P246" s="12"/>
      <c r="Q246" s="12"/>
      <c r="R246" s="12"/>
      <c r="S246" s="12"/>
      <c r="T246" s="148"/>
      <c r="U246" s="12"/>
      <c r="V246" s="12"/>
      <c r="W246" s="12"/>
      <c r="X246" s="12"/>
      <c r="Y246" s="12"/>
      <c r="AQ246" s="12"/>
      <c r="AR246" s="12"/>
      <c r="AS246" s="12"/>
      <c r="AT246" s="143" t="s">
        <v>135</v>
      </c>
      <c r="AU246" s="143" t="s">
        <v>88</v>
      </c>
      <c r="AV246" s="12" t="s">
        <v>88</v>
      </c>
      <c r="AW246" s="12" t="s">
        <v>40</v>
      </c>
      <c r="AX246" s="12" t="s">
        <v>79</v>
      </c>
      <c r="AY246" s="143" t="s">
        <v>121</v>
      </c>
      <c r="AZ246" s="12"/>
      <c r="BA246" s="12"/>
      <c r="BB246" s="12"/>
      <c r="BC246" s="12"/>
      <c r="BD246" s="12"/>
      <c r="BE246" s="12"/>
      <c r="BF246" s="12"/>
      <c r="BG246" s="12"/>
      <c r="BH246" s="12"/>
      <c r="BI246" s="12"/>
      <c r="BJ246" s="12"/>
      <c r="BK246" s="12"/>
      <c r="BL246" s="12"/>
      <c r="BM246" s="12"/>
      <c r="BN246" s="12"/>
    </row>
    <row r="247" spans="1:66" ht="12">
      <c r="A247" s="13"/>
      <c r="B247" s="159"/>
      <c r="C247" s="13"/>
      <c r="D247" s="140" t="s">
        <v>135</v>
      </c>
      <c r="E247" s="160" t="s">
        <v>77</v>
      </c>
      <c r="F247" s="161" t="s">
        <v>235</v>
      </c>
      <c r="G247" s="13"/>
      <c r="H247" s="162">
        <v>9.75</v>
      </c>
      <c r="I247" s="163"/>
      <c r="J247" s="13"/>
      <c r="K247" s="13"/>
      <c r="L247" s="159"/>
      <c r="M247" s="164"/>
      <c r="N247" s="13"/>
      <c r="O247" s="13"/>
      <c r="P247" s="13"/>
      <c r="Q247" s="13"/>
      <c r="R247" s="13"/>
      <c r="S247" s="13"/>
      <c r="T247" s="165"/>
      <c r="U247" s="13"/>
      <c r="V247" s="13"/>
      <c r="W247" s="13"/>
      <c r="X247" s="13"/>
      <c r="Y247" s="13"/>
      <c r="AQ247" s="13"/>
      <c r="AR247" s="13"/>
      <c r="AS247" s="13"/>
      <c r="AT247" s="160" t="s">
        <v>135</v>
      </c>
      <c r="AU247" s="160" t="s">
        <v>88</v>
      </c>
      <c r="AV247" s="13" t="s">
        <v>129</v>
      </c>
      <c r="AW247" s="13" t="s">
        <v>40</v>
      </c>
      <c r="AX247" s="13" t="s">
        <v>86</v>
      </c>
      <c r="AY247" s="160" t="s">
        <v>121</v>
      </c>
      <c r="AZ247" s="13"/>
      <c r="BA247" s="13"/>
      <c r="BB247" s="13"/>
      <c r="BC247" s="13"/>
      <c r="BD247" s="13"/>
      <c r="BE247" s="13"/>
      <c r="BF247" s="13"/>
      <c r="BG247" s="13"/>
      <c r="BH247" s="13"/>
      <c r="BI247" s="13"/>
      <c r="BJ247" s="13"/>
      <c r="BK247" s="13"/>
      <c r="BL247" s="13"/>
      <c r="BM247" s="13"/>
      <c r="BN247" s="13"/>
    </row>
    <row r="248" spans="1:66" ht="22.8">
      <c r="A248" s="1"/>
      <c r="B248" s="32"/>
      <c r="C248" s="123" t="s">
        <v>409</v>
      </c>
      <c r="D248" s="123" t="s">
        <v>124</v>
      </c>
      <c r="E248" s="124" t="s">
        <v>410</v>
      </c>
      <c r="F248" s="125" t="s">
        <v>411</v>
      </c>
      <c r="G248" s="126" t="s">
        <v>304</v>
      </c>
      <c r="H248" s="127">
        <v>9.75</v>
      </c>
      <c r="I248" s="128"/>
      <c r="J248" s="129">
        <f>ROUND(I248*H248,2)</f>
        <v>0</v>
      </c>
      <c r="K248" s="125" t="s">
        <v>128</v>
      </c>
      <c r="L248" s="32"/>
      <c r="M248" s="130" t="s">
        <v>77</v>
      </c>
      <c r="N248" s="131" t="s">
        <v>49</v>
      </c>
      <c r="O248" s="1"/>
      <c r="P248" s="132">
        <f>O248*H248</f>
        <v>0</v>
      </c>
      <c r="Q248" s="132">
        <v>0.101</v>
      </c>
      <c r="R248" s="132">
        <f>Q248*H248</f>
        <v>0.98475</v>
      </c>
      <c r="S248" s="132">
        <v>0</v>
      </c>
      <c r="T248" s="133">
        <f>S248*H248</f>
        <v>0</v>
      </c>
      <c r="U248" s="1"/>
      <c r="V248" s="1"/>
      <c r="W248" s="1"/>
      <c r="X248" s="1"/>
      <c r="Y248" s="1"/>
      <c r="AQ248" s="1"/>
      <c r="AR248" s="134" t="s">
        <v>219</v>
      </c>
      <c r="AS248" s="1"/>
      <c r="AT248" s="134" t="s">
        <v>124</v>
      </c>
      <c r="AU248" s="134" t="s">
        <v>88</v>
      </c>
      <c r="AV248" s="1"/>
      <c r="AW248" s="1"/>
      <c r="AX248" s="1"/>
      <c r="AY248" s="17" t="s">
        <v>121</v>
      </c>
      <c r="AZ248" s="1"/>
      <c r="BA248" s="1"/>
      <c r="BB248" s="1"/>
      <c r="BC248" s="1"/>
      <c r="BD248" s="1"/>
      <c r="BE248" s="135">
        <f>IF(N248="základní",J248,0)</f>
        <v>0</v>
      </c>
      <c r="BF248" s="135">
        <f>IF(N248="snížená",J248,0)</f>
        <v>0</v>
      </c>
      <c r="BG248" s="135">
        <f>IF(N248="zákl. přenesená",J248,0)</f>
        <v>0</v>
      </c>
      <c r="BH248" s="135">
        <f>IF(N248="sníž. přenesená",J248,0)</f>
        <v>0</v>
      </c>
      <c r="BI248" s="135">
        <f>IF(N248="nulová",J248,0)</f>
        <v>0</v>
      </c>
      <c r="BJ248" s="17" t="s">
        <v>86</v>
      </c>
      <c r="BK248" s="135">
        <f>ROUND(I248*H248,2)</f>
        <v>0</v>
      </c>
      <c r="BL248" s="17" t="s">
        <v>219</v>
      </c>
      <c r="BM248" s="134" t="s">
        <v>412</v>
      </c>
      <c r="BN248" s="1"/>
    </row>
    <row r="249" spans="1:66" ht="12">
      <c r="A249" s="1"/>
      <c r="B249" s="32"/>
      <c r="C249" s="1"/>
      <c r="D249" s="136" t="s">
        <v>131</v>
      </c>
      <c r="E249" s="1"/>
      <c r="F249" s="137" t="s">
        <v>413</v>
      </c>
      <c r="G249" s="1"/>
      <c r="H249" s="1"/>
      <c r="I249" s="138"/>
      <c r="J249" s="1"/>
      <c r="K249" s="1"/>
      <c r="L249" s="32"/>
      <c r="M249" s="139"/>
      <c r="N249" s="1"/>
      <c r="O249" s="1"/>
      <c r="P249" s="1"/>
      <c r="Q249" s="1"/>
      <c r="R249" s="1"/>
      <c r="S249" s="1"/>
      <c r="T249" s="53"/>
      <c r="U249" s="1"/>
      <c r="V249" s="1"/>
      <c r="W249" s="1"/>
      <c r="X249" s="1"/>
      <c r="Y249" s="1"/>
      <c r="AQ249" s="1"/>
      <c r="AR249" s="1"/>
      <c r="AS249" s="1"/>
      <c r="AT249" s="17" t="s">
        <v>131</v>
      </c>
      <c r="AU249" s="17" t="s">
        <v>88</v>
      </c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</row>
    <row r="250" spans="1:66" ht="18">
      <c r="A250" s="1"/>
      <c r="B250" s="32"/>
      <c r="C250" s="1"/>
      <c r="D250" s="140" t="s">
        <v>133</v>
      </c>
      <c r="E250" s="1"/>
      <c r="F250" s="141" t="s">
        <v>414</v>
      </c>
      <c r="G250" s="1"/>
      <c r="H250" s="1"/>
      <c r="I250" s="138"/>
      <c r="J250" s="1"/>
      <c r="K250" s="1"/>
      <c r="L250" s="32"/>
      <c r="M250" s="139"/>
      <c r="N250" s="1"/>
      <c r="O250" s="1"/>
      <c r="P250" s="1"/>
      <c r="Q250" s="1"/>
      <c r="R250" s="1"/>
      <c r="S250" s="1"/>
      <c r="T250" s="53"/>
      <c r="U250" s="1"/>
      <c r="V250" s="1"/>
      <c r="W250" s="1"/>
      <c r="X250" s="1"/>
      <c r="Y250" s="1"/>
      <c r="AQ250" s="1"/>
      <c r="AR250" s="1"/>
      <c r="AS250" s="1"/>
      <c r="AT250" s="17" t="s">
        <v>133</v>
      </c>
      <c r="AU250" s="17" t="s">
        <v>88</v>
      </c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</row>
    <row r="251" spans="1:66" ht="11.4">
      <c r="A251" s="1"/>
      <c r="B251" s="32"/>
      <c r="C251" s="149" t="s">
        <v>415</v>
      </c>
      <c r="D251" s="149" t="s">
        <v>195</v>
      </c>
      <c r="E251" s="150" t="s">
        <v>416</v>
      </c>
      <c r="F251" s="151" t="s">
        <v>417</v>
      </c>
      <c r="G251" s="152" t="s">
        <v>304</v>
      </c>
      <c r="H251" s="153">
        <v>1.05</v>
      </c>
      <c r="I251" s="128"/>
      <c r="J251" s="155">
        <f>ROUND(I251*H251,2)</f>
        <v>0</v>
      </c>
      <c r="K251" s="151" t="s">
        <v>77</v>
      </c>
      <c r="L251" s="156"/>
      <c r="M251" s="157" t="s">
        <v>77</v>
      </c>
      <c r="N251" s="158" t="s">
        <v>49</v>
      </c>
      <c r="O251" s="1"/>
      <c r="P251" s="132">
        <f>O251*H251</f>
        <v>0</v>
      </c>
      <c r="Q251" s="132">
        <v>0</v>
      </c>
      <c r="R251" s="132">
        <f>Q251*H251</f>
        <v>0</v>
      </c>
      <c r="S251" s="132">
        <v>0</v>
      </c>
      <c r="T251" s="133">
        <f>S251*H251</f>
        <v>0</v>
      </c>
      <c r="U251" s="1"/>
      <c r="V251" s="1"/>
      <c r="W251" s="1"/>
      <c r="X251" s="1"/>
      <c r="Y251" s="1"/>
      <c r="AQ251" s="1"/>
      <c r="AR251" s="134" t="s">
        <v>281</v>
      </c>
      <c r="AS251" s="1"/>
      <c r="AT251" s="134" t="s">
        <v>195</v>
      </c>
      <c r="AU251" s="134" t="s">
        <v>88</v>
      </c>
      <c r="AV251" s="1"/>
      <c r="AW251" s="1"/>
      <c r="AX251" s="1"/>
      <c r="AY251" s="17" t="s">
        <v>121</v>
      </c>
      <c r="AZ251" s="1"/>
      <c r="BA251" s="1"/>
      <c r="BB251" s="1"/>
      <c r="BC251" s="1"/>
      <c r="BD251" s="1"/>
      <c r="BE251" s="135">
        <f>IF(N251="základní",J251,0)</f>
        <v>0</v>
      </c>
      <c r="BF251" s="135">
        <f>IF(N251="snížená",J251,0)</f>
        <v>0</v>
      </c>
      <c r="BG251" s="135">
        <f>IF(N251="zákl. přenesená",J251,0)</f>
        <v>0</v>
      </c>
      <c r="BH251" s="135">
        <f>IF(N251="sníž. přenesená",J251,0)</f>
        <v>0</v>
      </c>
      <c r="BI251" s="135">
        <f>IF(N251="nulová",J251,0)</f>
        <v>0</v>
      </c>
      <c r="BJ251" s="17" t="s">
        <v>86</v>
      </c>
      <c r="BK251" s="135">
        <f>ROUND(I251*H251,2)</f>
        <v>0</v>
      </c>
      <c r="BL251" s="17" t="s">
        <v>219</v>
      </c>
      <c r="BM251" s="134" t="s">
        <v>418</v>
      </c>
      <c r="BN251" s="1"/>
    </row>
    <row r="252" spans="1:66" ht="18">
      <c r="A252" s="1"/>
      <c r="B252" s="32"/>
      <c r="C252" s="1"/>
      <c r="D252" s="140" t="s">
        <v>133</v>
      </c>
      <c r="E252" s="1"/>
      <c r="F252" s="141" t="s">
        <v>419</v>
      </c>
      <c r="G252" s="1"/>
      <c r="H252" s="1"/>
      <c r="I252" s="138"/>
      <c r="J252" s="1"/>
      <c r="K252" s="1"/>
      <c r="L252" s="32"/>
      <c r="M252" s="139"/>
      <c r="N252" s="1"/>
      <c r="O252" s="1"/>
      <c r="P252" s="1"/>
      <c r="Q252" s="1"/>
      <c r="R252" s="1"/>
      <c r="S252" s="1"/>
      <c r="T252" s="53"/>
      <c r="U252" s="1"/>
      <c r="V252" s="1"/>
      <c r="W252" s="1"/>
      <c r="X252" s="1"/>
      <c r="Y252" s="1"/>
      <c r="AQ252" s="1"/>
      <c r="AR252" s="1"/>
      <c r="AS252" s="1"/>
      <c r="AT252" s="17" t="s">
        <v>133</v>
      </c>
      <c r="AU252" s="17" t="s">
        <v>88</v>
      </c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</row>
    <row r="253" spans="1:66" ht="12">
      <c r="A253" s="12"/>
      <c r="B253" s="142"/>
      <c r="C253" s="12"/>
      <c r="D253" s="140" t="s">
        <v>135</v>
      </c>
      <c r="E253" s="143" t="s">
        <v>77</v>
      </c>
      <c r="F253" s="144" t="s">
        <v>407</v>
      </c>
      <c r="G253" s="12"/>
      <c r="H253" s="145">
        <v>1</v>
      </c>
      <c r="I253" s="146"/>
      <c r="J253" s="12"/>
      <c r="K253" s="12"/>
      <c r="L253" s="142"/>
      <c r="M253" s="147"/>
      <c r="N253" s="12"/>
      <c r="O253" s="12"/>
      <c r="P253" s="12"/>
      <c r="Q253" s="12"/>
      <c r="R253" s="12"/>
      <c r="S253" s="12"/>
      <c r="T253" s="148"/>
      <c r="U253" s="12"/>
      <c r="V253" s="12"/>
      <c r="W253" s="12"/>
      <c r="X253" s="12"/>
      <c r="Y253" s="12"/>
      <c r="AQ253" s="12"/>
      <c r="AR253" s="12"/>
      <c r="AS253" s="12"/>
      <c r="AT253" s="143" t="s">
        <v>135</v>
      </c>
      <c r="AU253" s="143" t="s">
        <v>88</v>
      </c>
      <c r="AV253" s="12" t="s">
        <v>88</v>
      </c>
      <c r="AW253" s="12" t="s">
        <v>40</v>
      </c>
      <c r="AX253" s="12" t="s">
        <v>86</v>
      </c>
      <c r="AY253" s="143" t="s">
        <v>121</v>
      </c>
      <c r="AZ253" s="12"/>
      <c r="BA253" s="12"/>
      <c r="BB253" s="12"/>
      <c r="BC253" s="12"/>
      <c r="BD253" s="12"/>
      <c r="BE253" s="12"/>
      <c r="BF253" s="12"/>
      <c r="BG253" s="12"/>
      <c r="BH253" s="12"/>
      <c r="BI253" s="12"/>
      <c r="BJ253" s="12"/>
      <c r="BK253" s="12"/>
      <c r="BL253" s="12"/>
      <c r="BM253" s="12"/>
      <c r="BN253" s="12"/>
    </row>
    <row r="254" spans="1:66" ht="12">
      <c r="A254" s="12"/>
      <c r="B254" s="142"/>
      <c r="C254" s="12"/>
      <c r="D254" s="140" t="s">
        <v>135</v>
      </c>
      <c r="E254" s="12"/>
      <c r="F254" s="144" t="s">
        <v>420</v>
      </c>
      <c r="G254" s="12"/>
      <c r="H254" s="145">
        <v>1.05</v>
      </c>
      <c r="I254" s="146"/>
      <c r="J254" s="12"/>
      <c r="K254" s="12"/>
      <c r="L254" s="142"/>
      <c r="M254" s="147"/>
      <c r="N254" s="12"/>
      <c r="O254" s="12"/>
      <c r="P254" s="12"/>
      <c r="Q254" s="12"/>
      <c r="R254" s="12"/>
      <c r="S254" s="12"/>
      <c r="T254" s="148"/>
      <c r="U254" s="12"/>
      <c r="V254" s="12"/>
      <c r="W254" s="12"/>
      <c r="X254" s="12"/>
      <c r="Y254" s="12"/>
      <c r="AQ254" s="12"/>
      <c r="AR254" s="12"/>
      <c r="AS254" s="12"/>
      <c r="AT254" s="143" t="s">
        <v>135</v>
      </c>
      <c r="AU254" s="143" t="s">
        <v>88</v>
      </c>
      <c r="AV254" s="12" t="s">
        <v>88</v>
      </c>
      <c r="AW254" s="12" t="s">
        <v>4</v>
      </c>
      <c r="AX254" s="12" t="s">
        <v>86</v>
      </c>
      <c r="AY254" s="143" t="s">
        <v>121</v>
      </c>
      <c r="AZ254" s="12"/>
      <c r="BA254" s="12"/>
      <c r="BB254" s="12"/>
      <c r="BC254" s="12"/>
      <c r="BD254" s="12"/>
      <c r="BE254" s="12"/>
      <c r="BF254" s="12"/>
      <c r="BG254" s="12"/>
      <c r="BH254" s="12"/>
      <c r="BI254" s="12"/>
      <c r="BJ254" s="12"/>
      <c r="BK254" s="12"/>
      <c r="BL254" s="12"/>
      <c r="BM254" s="12"/>
      <c r="BN254" s="12"/>
    </row>
    <row r="255" spans="1:66" ht="22.8">
      <c r="A255" s="1"/>
      <c r="B255" s="32"/>
      <c r="C255" s="149" t="s">
        <v>421</v>
      </c>
      <c r="D255" s="149" t="s">
        <v>195</v>
      </c>
      <c r="E255" s="150" t="s">
        <v>422</v>
      </c>
      <c r="F255" s="151" t="s">
        <v>423</v>
      </c>
      <c r="G255" s="152" t="s">
        <v>304</v>
      </c>
      <c r="H255" s="153">
        <v>9.188</v>
      </c>
      <c r="I255" s="128"/>
      <c r="J255" s="155">
        <f>ROUND(I255*H255,2)</f>
        <v>0</v>
      </c>
      <c r="K255" s="151" t="s">
        <v>77</v>
      </c>
      <c r="L255" s="156"/>
      <c r="M255" s="157" t="s">
        <v>77</v>
      </c>
      <c r="N255" s="158" t="s">
        <v>49</v>
      </c>
      <c r="O255" s="1"/>
      <c r="P255" s="132">
        <f>O255*H255</f>
        <v>0</v>
      </c>
      <c r="Q255" s="132">
        <v>0</v>
      </c>
      <c r="R255" s="132">
        <f>Q255*H255</f>
        <v>0</v>
      </c>
      <c r="S255" s="132">
        <v>0</v>
      </c>
      <c r="T255" s="133">
        <f>S255*H255</f>
        <v>0</v>
      </c>
      <c r="U255" s="1"/>
      <c r="V255" s="1"/>
      <c r="W255" s="1"/>
      <c r="X255" s="1"/>
      <c r="Y255" s="1"/>
      <c r="AQ255" s="1"/>
      <c r="AR255" s="134" t="s">
        <v>281</v>
      </c>
      <c r="AS255" s="1"/>
      <c r="AT255" s="134" t="s">
        <v>195</v>
      </c>
      <c r="AU255" s="134" t="s">
        <v>88</v>
      </c>
      <c r="AV255" s="1"/>
      <c r="AW255" s="1"/>
      <c r="AX255" s="1"/>
      <c r="AY255" s="17" t="s">
        <v>121</v>
      </c>
      <c r="AZ255" s="1"/>
      <c r="BA255" s="1"/>
      <c r="BB255" s="1"/>
      <c r="BC255" s="1"/>
      <c r="BD255" s="1"/>
      <c r="BE255" s="135">
        <f>IF(N255="základní",J255,0)</f>
        <v>0</v>
      </c>
      <c r="BF255" s="135">
        <f>IF(N255="snížená",J255,0)</f>
        <v>0</v>
      </c>
      <c r="BG255" s="135">
        <f>IF(N255="zákl. přenesená",J255,0)</f>
        <v>0</v>
      </c>
      <c r="BH255" s="135">
        <f>IF(N255="sníž. přenesená",J255,0)</f>
        <v>0</v>
      </c>
      <c r="BI255" s="135">
        <f>IF(N255="nulová",J255,0)</f>
        <v>0</v>
      </c>
      <c r="BJ255" s="17" t="s">
        <v>86</v>
      </c>
      <c r="BK255" s="135">
        <f>ROUND(I255*H255,2)</f>
        <v>0</v>
      </c>
      <c r="BL255" s="17" t="s">
        <v>219</v>
      </c>
      <c r="BM255" s="134" t="s">
        <v>424</v>
      </c>
      <c r="BN255" s="1"/>
    </row>
    <row r="256" spans="1:66" ht="18">
      <c r="A256" s="1"/>
      <c r="B256" s="32"/>
      <c r="C256" s="1"/>
      <c r="D256" s="140" t="s">
        <v>133</v>
      </c>
      <c r="E256" s="1"/>
      <c r="F256" s="141" t="s">
        <v>419</v>
      </c>
      <c r="G256" s="1"/>
      <c r="H256" s="1"/>
      <c r="I256" s="138"/>
      <c r="J256" s="1"/>
      <c r="K256" s="1"/>
      <c r="L256" s="32"/>
      <c r="M256" s="139"/>
      <c r="N256" s="1"/>
      <c r="O256" s="1"/>
      <c r="P256" s="1"/>
      <c r="Q256" s="1"/>
      <c r="R256" s="1"/>
      <c r="S256" s="1"/>
      <c r="T256" s="53"/>
      <c r="U256" s="1"/>
      <c r="V256" s="1"/>
      <c r="W256" s="1"/>
      <c r="X256" s="1"/>
      <c r="Y256" s="1"/>
      <c r="AQ256" s="1"/>
      <c r="AR256" s="1"/>
      <c r="AS256" s="1"/>
      <c r="AT256" s="17" t="s">
        <v>133</v>
      </c>
      <c r="AU256" s="17" t="s">
        <v>88</v>
      </c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</row>
    <row r="257" spans="1:66" ht="12">
      <c r="A257" s="12"/>
      <c r="B257" s="142"/>
      <c r="C257" s="12"/>
      <c r="D257" s="140" t="s">
        <v>135</v>
      </c>
      <c r="E257" s="143" t="s">
        <v>77</v>
      </c>
      <c r="F257" s="144" t="s">
        <v>408</v>
      </c>
      <c r="G257" s="12"/>
      <c r="H257" s="145">
        <v>8.75</v>
      </c>
      <c r="I257" s="146"/>
      <c r="J257" s="12"/>
      <c r="K257" s="12"/>
      <c r="L257" s="142"/>
      <c r="M257" s="147"/>
      <c r="N257" s="12"/>
      <c r="O257" s="12"/>
      <c r="P257" s="12"/>
      <c r="Q257" s="12"/>
      <c r="R257" s="12"/>
      <c r="S257" s="12"/>
      <c r="T257" s="148"/>
      <c r="U257" s="12"/>
      <c r="V257" s="12"/>
      <c r="W257" s="12"/>
      <c r="X257" s="12"/>
      <c r="Y257" s="12"/>
      <c r="AQ257" s="12"/>
      <c r="AR257" s="12"/>
      <c r="AS257" s="12"/>
      <c r="AT257" s="143" t="s">
        <v>135</v>
      </c>
      <c r="AU257" s="143" t="s">
        <v>88</v>
      </c>
      <c r="AV257" s="12" t="s">
        <v>88</v>
      </c>
      <c r="AW257" s="12" t="s">
        <v>40</v>
      </c>
      <c r="AX257" s="12" t="s">
        <v>86</v>
      </c>
      <c r="AY257" s="143" t="s">
        <v>121</v>
      </c>
      <c r="AZ257" s="12"/>
      <c r="BA257" s="12"/>
      <c r="BB257" s="12"/>
      <c r="BC257" s="12"/>
      <c r="BD257" s="12"/>
      <c r="BE257" s="12"/>
      <c r="BF257" s="12"/>
      <c r="BG257" s="12"/>
      <c r="BH257" s="12"/>
      <c r="BI257" s="12"/>
      <c r="BJ257" s="12"/>
      <c r="BK257" s="12"/>
      <c r="BL257" s="12"/>
      <c r="BM257" s="12"/>
      <c r="BN257" s="12"/>
    </row>
    <row r="258" spans="1:66" ht="12">
      <c r="A258" s="12"/>
      <c r="B258" s="142"/>
      <c r="C258" s="12"/>
      <c r="D258" s="140" t="s">
        <v>135</v>
      </c>
      <c r="E258" s="12"/>
      <c r="F258" s="144" t="s">
        <v>425</v>
      </c>
      <c r="G258" s="12"/>
      <c r="H258" s="145">
        <v>9.188</v>
      </c>
      <c r="I258" s="146"/>
      <c r="J258" s="12"/>
      <c r="K258" s="12"/>
      <c r="L258" s="142"/>
      <c r="M258" s="147"/>
      <c r="N258" s="12"/>
      <c r="O258" s="12"/>
      <c r="P258" s="12"/>
      <c r="Q258" s="12"/>
      <c r="R258" s="12"/>
      <c r="S258" s="12"/>
      <c r="T258" s="148"/>
      <c r="U258" s="12"/>
      <c r="V258" s="12"/>
      <c r="W258" s="12"/>
      <c r="X258" s="12"/>
      <c r="Y258" s="12"/>
      <c r="AQ258" s="12"/>
      <c r="AR258" s="12"/>
      <c r="AS258" s="12"/>
      <c r="AT258" s="143" t="s">
        <v>135</v>
      </c>
      <c r="AU258" s="143" t="s">
        <v>88</v>
      </c>
      <c r="AV258" s="12" t="s">
        <v>88</v>
      </c>
      <c r="AW258" s="12" t="s">
        <v>4</v>
      </c>
      <c r="AX258" s="12" t="s">
        <v>86</v>
      </c>
      <c r="AY258" s="143" t="s">
        <v>121</v>
      </c>
      <c r="AZ258" s="12"/>
      <c r="BA258" s="12"/>
      <c r="BB258" s="12"/>
      <c r="BC258" s="12"/>
      <c r="BD258" s="12"/>
      <c r="BE258" s="12"/>
      <c r="BF258" s="12"/>
      <c r="BG258" s="12"/>
      <c r="BH258" s="12"/>
      <c r="BI258" s="12"/>
      <c r="BJ258" s="12"/>
      <c r="BK258" s="12"/>
      <c r="BL258" s="12"/>
      <c r="BM258" s="12"/>
      <c r="BN258" s="12"/>
    </row>
    <row r="259" spans="1:66" ht="22.8">
      <c r="A259" s="1"/>
      <c r="B259" s="32"/>
      <c r="C259" s="123" t="s">
        <v>426</v>
      </c>
      <c r="D259" s="123" t="s">
        <v>124</v>
      </c>
      <c r="E259" s="124" t="s">
        <v>427</v>
      </c>
      <c r="F259" s="125" t="s">
        <v>428</v>
      </c>
      <c r="G259" s="126" t="s">
        <v>304</v>
      </c>
      <c r="H259" s="127">
        <v>16.875</v>
      </c>
      <c r="I259" s="128"/>
      <c r="J259" s="129">
        <f>ROUND(I259*H259,2)</f>
        <v>0</v>
      </c>
      <c r="K259" s="125" t="s">
        <v>128</v>
      </c>
      <c r="L259" s="32"/>
      <c r="M259" s="130" t="s">
        <v>77</v>
      </c>
      <c r="N259" s="131" t="s">
        <v>49</v>
      </c>
      <c r="O259" s="1"/>
      <c r="P259" s="132">
        <f>O259*H259</f>
        <v>0</v>
      </c>
      <c r="Q259" s="132">
        <v>0</v>
      </c>
      <c r="R259" s="132">
        <f>Q259*H259</f>
        <v>0</v>
      </c>
      <c r="S259" s="132">
        <v>0.519</v>
      </c>
      <c r="T259" s="133">
        <f>S259*H259</f>
        <v>8.758125</v>
      </c>
      <c r="U259" s="1"/>
      <c r="V259" s="1"/>
      <c r="W259" s="1"/>
      <c r="X259" s="1"/>
      <c r="Y259" s="1"/>
      <c r="AQ259" s="1"/>
      <c r="AR259" s="134" t="s">
        <v>219</v>
      </c>
      <c r="AS259" s="1"/>
      <c r="AT259" s="134" t="s">
        <v>124</v>
      </c>
      <c r="AU259" s="134" t="s">
        <v>88</v>
      </c>
      <c r="AV259" s="1"/>
      <c r="AW259" s="1"/>
      <c r="AX259" s="1"/>
      <c r="AY259" s="17" t="s">
        <v>121</v>
      </c>
      <c r="AZ259" s="1"/>
      <c r="BA259" s="1"/>
      <c r="BB259" s="1"/>
      <c r="BC259" s="1"/>
      <c r="BD259" s="1"/>
      <c r="BE259" s="135">
        <f>IF(N259="základní",J259,0)</f>
        <v>0</v>
      </c>
      <c r="BF259" s="135">
        <f>IF(N259="snížená",J259,0)</f>
        <v>0</v>
      </c>
      <c r="BG259" s="135">
        <f>IF(N259="zákl. přenesená",J259,0)</f>
        <v>0</v>
      </c>
      <c r="BH259" s="135">
        <f>IF(N259="sníž. přenesená",J259,0)</f>
        <v>0</v>
      </c>
      <c r="BI259" s="135">
        <f>IF(N259="nulová",J259,0)</f>
        <v>0</v>
      </c>
      <c r="BJ259" s="17" t="s">
        <v>86</v>
      </c>
      <c r="BK259" s="135">
        <f>ROUND(I259*H259,2)</f>
        <v>0</v>
      </c>
      <c r="BL259" s="17" t="s">
        <v>219</v>
      </c>
      <c r="BM259" s="134" t="s">
        <v>429</v>
      </c>
      <c r="BN259" s="1"/>
    </row>
    <row r="260" spans="1:66" ht="12">
      <c r="A260" s="1"/>
      <c r="B260" s="32"/>
      <c r="C260" s="1"/>
      <c r="D260" s="136" t="s">
        <v>131</v>
      </c>
      <c r="E260" s="1"/>
      <c r="F260" s="137" t="s">
        <v>430</v>
      </c>
      <c r="G260" s="1"/>
      <c r="H260" s="1"/>
      <c r="I260" s="138"/>
      <c r="J260" s="1"/>
      <c r="K260" s="1"/>
      <c r="L260" s="32"/>
      <c r="M260" s="139"/>
      <c r="N260" s="1"/>
      <c r="O260" s="1"/>
      <c r="P260" s="1"/>
      <c r="Q260" s="1"/>
      <c r="R260" s="1"/>
      <c r="S260" s="1"/>
      <c r="T260" s="53"/>
      <c r="U260" s="1"/>
      <c r="V260" s="1"/>
      <c r="W260" s="1"/>
      <c r="X260" s="1"/>
      <c r="Y260" s="1"/>
      <c r="AQ260" s="1"/>
      <c r="AR260" s="1"/>
      <c r="AS260" s="1"/>
      <c r="AT260" s="17" t="s">
        <v>131</v>
      </c>
      <c r="AU260" s="17" t="s">
        <v>88</v>
      </c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</row>
    <row r="261" spans="1:66" ht="18">
      <c r="A261" s="1"/>
      <c r="B261" s="32"/>
      <c r="C261" s="1"/>
      <c r="D261" s="140" t="s">
        <v>133</v>
      </c>
      <c r="E261" s="1"/>
      <c r="F261" s="141" t="s">
        <v>431</v>
      </c>
      <c r="G261" s="1"/>
      <c r="H261" s="1"/>
      <c r="I261" s="138"/>
      <c r="J261" s="1"/>
      <c r="K261" s="1"/>
      <c r="L261" s="32"/>
      <c r="M261" s="139"/>
      <c r="N261" s="1"/>
      <c r="O261" s="1"/>
      <c r="P261" s="1"/>
      <c r="Q261" s="1"/>
      <c r="R261" s="1"/>
      <c r="S261" s="1"/>
      <c r="T261" s="53"/>
      <c r="U261" s="1"/>
      <c r="V261" s="1"/>
      <c r="W261" s="1"/>
      <c r="X261" s="1"/>
      <c r="Y261" s="1"/>
      <c r="AQ261" s="1"/>
      <c r="AR261" s="1"/>
      <c r="AS261" s="1"/>
      <c r="AT261" s="17" t="s">
        <v>133</v>
      </c>
      <c r="AU261" s="17" t="s">
        <v>88</v>
      </c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  <c r="BN261" s="1"/>
    </row>
    <row r="262" spans="1:66" ht="12">
      <c r="A262" s="12"/>
      <c r="B262" s="142"/>
      <c r="C262" s="12"/>
      <c r="D262" s="140" t="s">
        <v>135</v>
      </c>
      <c r="E262" s="143" t="s">
        <v>77</v>
      </c>
      <c r="F262" s="144" t="s">
        <v>432</v>
      </c>
      <c r="G262" s="12"/>
      <c r="H262" s="145">
        <v>16.875</v>
      </c>
      <c r="I262" s="146"/>
      <c r="J262" s="12"/>
      <c r="K262" s="12"/>
      <c r="L262" s="142"/>
      <c r="M262" s="147"/>
      <c r="N262" s="12"/>
      <c r="O262" s="12"/>
      <c r="P262" s="12"/>
      <c r="Q262" s="12"/>
      <c r="R262" s="12"/>
      <c r="S262" s="12"/>
      <c r="T262" s="148"/>
      <c r="U262" s="12"/>
      <c r="V262" s="12"/>
      <c r="W262" s="12"/>
      <c r="X262" s="12"/>
      <c r="Y262" s="12"/>
      <c r="AQ262" s="12"/>
      <c r="AR262" s="12"/>
      <c r="AS262" s="12"/>
      <c r="AT262" s="143" t="s">
        <v>135</v>
      </c>
      <c r="AU262" s="143" t="s">
        <v>88</v>
      </c>
      <c r="AV262" s="12" t="s">
        <v>88</v>
      </c>
      <c r="AW262" s="12" t="s">
        <v>40</v>
      </c>
      <c r="AX262" s="12" t="s">
        <v>86</v>
      </c>
      <c r="AY262" s="143" t="s">
        <v>121</v>
      </c>
      <c r="AZ262" s="12"/>
      <c r="BA262" s="12"/>
      <c r="BB262" s="12"/>
      <c r="BC262" s="12"/>
      <c r="BD262" s="12"/>
      <c r="BE262" s="12"/>
      <c r="BF262" s="12"/>
      <c r="BG262" s="12"/>
      <c r="BH262" s="12"/>
      <c r="BI262" s="12"/>
      <c r="BJ262" s="12"/>
      <c r="BK262" s="12"/>
      <c r="BL262" s="12"/>
      <c r="BM262" s="12"/>
      <c r="BN262" s="12"/>
    </row>
    <row r="263" spans="1:66" ht="22.8">
      <c r="A263" s="1"/>
      <c r="B263" s="32"/>
      <c r="C263" s="123" t="s">
        <v>433</v>
      </c>
      <c r="D263" s="123" t="s">
        <v>124</v>
      </c>
      <c r="E263" s="124" t="s">
        <v>434</v>
      </c>
      <c r="F263" s="125" t="s">
        <v>435</v>
      </c>
      <c r="G263" s="126" t="s">
        <v>304</v>
      </c>
      <c r="H263" s="127">
        <v>16.875</v>
      </c>
      <c r="I263" s="128"/>
      <c r="J263" s="129">
        <f>ROUND(I263*H263,2)</f>
        <v>0</v>
      </c>
      <c r="K263" s="125" t="s">
        <v>128</v>
      </c>
      <c r="L263" s="32"/>
      <c r="M263" s="130" t="s">
        <v>77</v>
      </c>
      <c r="N263" s="131" t="s">
        <v>49</v>
      </c>
      <c r="O263" s="1"/>
      <c r="P263" s="132">
        <f>O263*H263</f>
        <v>0</v>
      </c>
      <c r="Q263" s="132">
        <v>0</v>
      </c>
      <c r="R263" s="132">
        <f>Q263*H263</f>
        <v>0</v>
      </c>
      <c r="S263" s="132">
        <v>0</v>
      </c>
      <c r="T263" s="133">
        <f>S263*H263</f>
        <v>0</v>
      </c>
      <c r="U263" s="1"/>
      <c r="V263" s="1"/>
      <c r="W263" s="1"/>
      <c r="X263" s="1"/>
      <c r="Y263" s="1"/>
      <c r="AQ263" s="1"/>
      <c r="AR263" s="134" t="s">
        <v>219</v>
      </c>
      <c r="AS263" s="1"/>
      <c r="AT263" s="134" t="s">
        <v>124</v>
      </c>
      <c r="AU263" s="134" t="s">
        <v>88</v>
      </c>
      <c r="AV263" s="1"/>
      <c r="AW263" s="1"/>
      <c r="AX263" s="1"/>
      <c r="AY263" s="17" t="s">
        <v>121</v>
      </c>
      <c r="AZ263" s="1"/>
      <c r="BA263" s="1"/>
      <c r="BB263" s="1"/>
      <c r="BC263" s="1"/>
      <c r="BD263" s="1"/>
      <c r="BE263" s="135">
        <f>IF(N263="základní",J263,0)</f>
        <v>0</v>
      </c>
      <c r="BF263" s="135">
        <f>IF(N263="snížená",J263,0)</f>
        <v>0</v>
      </c>
      <c r="BG263" s="135">
        <f>IF(N263="zákl. přenesená",J263,0)</f>
        <v>0</v>
      </c>
      <c r="BH263" s="135">
        <f>IF(N263="sníž. přenesená",J263,0)</f>
        <v>0</v>
      </c>
      <c r="BI263" s="135">
        <f>IF(N263="nulová",J263,0)</f>
        <v>0</v>
      </c>
      <c r="BJ263" s="17" t="s">
        <v>86</v>
      </c>
      <c r="BK263" s="135">
        <f>ROUND(I263*H263,2)</f>
        <v>0</v>
      </c>
      <c r="BL263" s="17" t="s">
        <v>219</v>
      </c>
      <c r="BM263" s="134" t="s">
        <v>436</v>
      </c>
      <c r="BN263" s="1"/>
    </row>
    <row r="264" spans="1:66" ht="12">
      <c r="A264" s="1"/>
      <c r="B264" s="32"/>
      <c r="C264" s="1"/>
      <c r="D264" s="136" t="s">
        <v>131</v>
      </c>
      <c r="E264" s="1"/>
      <c r="F264" s="137" t="s">
        <v>437</v>
      </c>
      <c r="G264" s="1"/>
      <c r="H264" s="1"/>
      <c r="I264" s="138"/>
      <c r="J264" s="1"/>
      <c r="K264" s="1"/>
      <c r="L264" s="32"/>
      <c r="M264" s="139"/>
      <c r="N264" s="1"/>
      <c r="O264" s="1"/>
      <c r="P264" s="1"/>
      <c r="Q264" s="1"/>
      <c r="R264" s="1"/>
      <c r="S264" s="1"/>
      <c r="T264" s="53"/>
      <c r="U264" s="1"/>
      <c r="V264" s="1"/>
      <c r="W264" s="1"/>
      <c r="X264" s="1"/>
      <c r="Y264" s="1"/>
      <c r="AQ264" s="1"/>
      <c r="AR264" s="1"/>
      <c r="AS264" s="1"/>
      <c r="AT264" s="17" t="s">
        <v>131</v>
      </c>
      <c r="AU264" s="17" t="s">
        <v>88</v>
      </c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  <c r="BN264" s="1"/>
    </row>
    <row r="265" spans="1:66" ht="18">
      <c r="A265" s="1"/>
      <c r="B265" s="32"/>
      <c r="C265" s="1"/>
      <c r="D265" s="140" t="s">
        <v>133</v>
      </c>
      <c r="E265" s="1"/>
      <c r="F265" s="141" t="s">
        <v>438</v>
      </c>
      <c r="G265" s="1"/>
      <c r="H265" s="1"/>
      <c r="I265" s="138"/>
      <c r="J265" s="1"/>
      <c r="K265" s="1"/>
      <c r="L265" s="32"/>
      <c r="M265" s="139"/>
      <c r="N265" s="1"/>
      <c r="O265" s="1"/>
      <c r="P265" s="1"/>
      <c r="Q265" s="1"/>
      <c r="R265" s="1"/>
      <c r="S265" s="1"/>
      <c r="T265" s="53"/>
      <c r="U265" s="1"/>
      <c r="V265" s="1"/>
      <c r="W265" s="1"/>
      <c r="X265" s="1"/>
      <c r="Y265" s="1"/>
      <c r="AQ265" s="1"/>
      <c r="AR265" s="1"/>
      <c r="AS265" s="1"/>
      <c r="AT265" s="17" t="s">
        <v>133</v>
      </c>
      <c r="AU265" s="17" t="s">
        <v>88</v>
      </c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1"/>
      <c r="BM265" s="1"/>
      <c r="BN265" s="1"/>
    </row>
    <row r="266" spans="1:66" ht="22.8">
      <c r="A266" s="1"/>
      <c r="B266" s="32"/>
      <c r="C266" s="123" t="s">
        <v>439</v>
      </c>
      <c r="D266" s="123" t="s">
        <v>124</v>
      </c>
      <c r="E266" s="124" t="s">
        <v>440</v>
      </c>
      <c r="F266" s="125" t="s">
        <v>441</v>
      </c>
      <c r="G266" s="126" t="s">
        <v>304</v>
      </c>
      <c r="H266" s="127">
        <v>16.875</v>
      </c>
      <c r="I266" s="128"/>
      <c r="J266" s="129">
        <f>ROUND(I266*H266,2)</f>
        <v>0</v>
      </c>
      <c r="K266" s="125" t="s">
        <v>128</v>
      </c>
      <c r="L266" s="32"/>
      <c r="M266" s="130" t="s">
        <v>77</v>
      </c>
      <c r="N266" s="131" t="s">
        <v>49</v>
      </c>
      <c r="O266" s="1"/>
      <c r="P266" s="132">
        <f>O266*H266</f>
        <v>0</v>
      </c>
      <c r="Q266" s="132">
        <v>0.20207</v>
      </c>
      <c r="R266" s="132">
        <f>Q266*H266</f>
        <v>3.40993125</v>
      </c>
      <c r="S266" s="132">
        <v>0</v>
      </c>
      <c r="T266" s="133">
        <f>S266*H266</f>
        <v>0</v>
      </c>
      <c r="U266" s="1"/>
      <c r="V266" s="1"/>
      <c r="W266" s="1"/>
      <c r="X266" s="1"/>
      <c r="Y266" s="1"/>
      <c r="AQ266" s="1"/>
      <c r="AR266" s="134" t="s">
        <v>219</v>
      </c>
      <c r="AS266" s="1"/>
      <c r="AT266" s="134" t="s">
        <v>124</v>
      </c>
      <c r="AU266" s="134" t="s">
        <v>88</v>
      </c>
      <c r="AV266" s="1"/>
      <c r="AW266" s="1"/>
      <c r="AX266" s="1"/>
      <c r="AY266" s="17" t="s">
        <v>121</v>
      </c>
      <c r="AZ266" s="1"/>
      <c r="BA266" s="1"/>
      <c r="BB266" s="1"/>
      <c r="BC266" s="1"/>
      <c r="BD266" s="1"/>
      <c r="BE266" s="135">
        <f>IF(N266="základní",J266,0)</f>
        <v>0</v>
      </c>
      <c r="BF266" s="135">
        <f>IF(N266="snížená",J266,0)</f>
        <v>0</v>
      </c>
      <c r="BG266" s="135">
        <f>IF(N266="zákl. přenesená",J266,0)</f>
        <v>0</v>
      </c>
      <c r="BH266" s="135">
        <f>IF(N266="sníž. přenesená",J266,0)</f>
        <v>0</v>
      </c>
      <c r="BI266" s="135">
        <f>IF(N266="nulová",J266,0)</f>
        <v>0</v>
      </c>
      <c r="BJ266" s="17" t="s">
        <v>86</v>
      </c>
      <c r="BK266" s="135">
        <f>ROUND(I266*H266,2)</f>
        <v>0</v>
      </c>
      <c r="BL266" s="17" t="s">
        <v>219</v>
      </c>
      <c r="BM266" s="134" t="s">
        <v>442</v>
      </c>
      <c r="BN266" s="1"/>
    </row>
    <row r="267" spans="1:66" ht="12">
      <c r="A267" s="1"/>
      <c r="B267" s="32"/>
      <c r="C267" s="1"/>
      <c r="D267" s="136" t="s">
        <v>131</v>
      </c>
      <c r="E267" s="1"/>
      <c r="F267" s="137" t="s">
        <v>443</v>
      </c>
      <c r="G267" s="1"/>
      <c r="H267" s="1"/>
      <c r="I267" s="138"/>
      <c r="J267" s="1"/>
      <c r="K267" s="1"/>
      <c r="L267" s="32"/>
      <c r="M267" s="139"/>
      <c r="N267" s="1"/>
      <c r="O267" s="1"/>
      <c r="P267" s="1"/>
      <c r="Q267" s="1"/>
      <c r="R267" s="1"/>
      <c r="S267" s="1"/>
      <c r="T267" s="53"/>
      <c r="U267" s="1"/>
      <c r="V267" s="1"/>
      <c r="W267" s="1"/>
      <c r="X267" s="1"/>
      <c r="Y267" s="1"/>
      <c r="AQ267" s="1"/>
      <c r="AR267" s="1"/>
      <c r="AS267" s="1"/>
      <c r="AT267" s="17" t="s">
        <v>131</v>
      </c>
      <c r="AU267" s="17" t="s">
        <v>88</v>
      </c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J267" s="1"/>
      <c r="BK267" s="1"/>
      <c r="BL267" s="1"/>
      <c r="BM267" s="1"/>
      <c r="BN267" s="1"/>
    </row>
    <row r="268" spans="1:66" ht="18">
      <c r="A268" s="1"/>
      <c r="B268" s="32"/>
      <c r="C268" s="1"/>
      <c r="D268" s="140" t="s">
        <v>133</v>
      </c>
      <c r="E268" s="1"/>
      <c r="F268" s="141" t="s">
        <v>438</v>
      </c>
      <c r="G268" s="1"/>
      <c r="H268" s="1"/>
      <c r="I268" s="138"/>
      <c r="J268" s="1"/>
      <c r="K268" s="1"/>
      <c r="L268" s="32"/>
      <c r="M268" s="139"/>
      <c r="N268" s="1"/>
      <c r="O268" s="1"/>
      <c r="P268" s="1"/>
      <c r="Q268" s="1"/>
      <c r="R268" s="1"/>
      <c r="S268" s="1"/>
      <c r="T268" s="53"/>
      <c r="U268" s="1"/>
      <c r="V268" s="1"/>
      <c r="W268" s="1"/>
      <c r="X268" s="1"/>
      <c r="Y268" s="1"/>
      <c r="AQ268" s="1"/>
      <c r="AR268" s="1"/>
      <c r="AS268" s="1"/>
      <c r="AT268" s="17" t="s">
        <v>133</v>
      </c>
      <c r="AU268" s="17" t="s">
        <v>88</v>
      </c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/>
      <c r="BL268" s="1"/>
      <c r="BM268" s="1"/>
      <c r="BN268" s="1"/>
    </row>
    <row r="269" spans="1:66" ht="11.4">
      <c r="A269" s="1"/>
      <c r="B269" s="32"/>
      <c r="C269" s="149" t="s">
        <v>444</v>
      </c>
      <c r="D269" s="149" t="s">
        <v>195</v>
      </c>
      <c r="E269" s="150" t="s">
        <v>445</v>
      </c>
      <c r="F269" s="151" t="s">
        <v>446</v>
      </c>
      <c r="G269" s="152" t="s">
        <v>304</v>
      </c>
      <c r="H269" s="153">
        <v>3.375</v>
      </c>
      <c r="I269" s="128"/>
      <c r="J269" s="155">
        <f>ROUND(I269*H269,2)</f>
        <v>0</v>
      </c>
      <c r="K269" s="151" t="s">
        <v>77</v>
      </c>
      <c r="L269" s="156"/>
      <c r="M269" s="157" t="s">
        <v>77</v>
      </c>
      <c r="N269" s="158" t="s">
        <v>49</v>
      </c>
      <c r="O269" s="1"/>
      <c r="P269" s="132">
        <f>O269*H269</f>
        <v>0</v>
      </c>
      <c r="Q269" s="132">
        <v>0</v>
      </c>
      <c r="R269" s="132">
        <f>Q269*H269</f>
        <v>0</v>
      </c>
      <c r="S269" s="132">
        <v>0</v>
      </c>
      <c r="T269" s="133">
        <f>S269*H269</f>
        <v>0</v>
      </c>
      <c r="U269" s="1"/>
      <c r="V269" s="1"/>
      <c r="W269" s="1"/>
      <c r="X269" s="1"/>
      <c r="Y269" s="1"/>
      <c r="AQ269" s="1"/>
      <c r="AR269" s="134" t="s">
        <v>281</v>
      </c>
      <c r="AS269" s="1"/>
      <c r="AT269" s="134" t="s">
        <v>195</v>
      </c>
      <c r="AU269" s="134" t="s">
        <v>88</v>
      </c>
      <c r="AV269" s="1"/>
      <c r="AW269" s="1"/>
      <c r="AX269" s="1"/>
      <c r="AY269" s="17" t="s">
        <v>121</v>
      </c>
      <c r="AZ269" s="1"/>
      <c r="BA269" s="1"/>
      <c r="BB269" s="1"/>
      <c r="BC269" s="1"/>
      <c r="BD269" s="1"/>
      <c r="BE269" s="135">
        <f>IF(N269="základní",J269,0)</f>
        <v>0</v>
      </c>
      <c r="BF269" s="135">
        <f>IF(N269="snížená",J269,0)</f>
        <v>0</v>
      </c>
      <c r="BG269" s="135">
        <f>IF(N269="zákl. přenesená",J269,0)</f>
        <v>0</v>
      </c>
      <c r="BH269" s="135">
        <f>IF(N269="sníž. přenesená",J269,0)</f>
        <v>0</v>
      </c>
      <c r="BI269" s="135">
        <f>IF(N269="nulová",J269,0)</f>
        <v>0</v>
      </c>
      <c r="BJ269" s="17" t="s">
        <v>86</v>
      </c>
      <c r="BK269" s="135">
        <f>ROUND(I269*H269,2)</f>
        <v>0</v>
      </c>
      <c r="BL269" s="17" t="s">
        <v>219</v>
      </c>
      <c r="BM269" s="134" t="s">
        <v>447</v>
      </c>
      <c r="BN269" s="1"/>
    </row>
    <row r="270" spans="1:66" ht="27">
      <c r="A270" s="1"/>
      <c r="B270" s="32"/>
      <c r="C270" s="1"/>
      <c r="D270" s="140" t="s">
        <v>133</v>
      </c>
      <c r="E270" s="1"/>
      <c r="F270" s="141" t="s">
        <v>448</v>
      </c>
      <c r="G270" s="1"/>
      <c r="H270" s="1"/>
      <c r="I270" s="138"/>
      <c r="J270" s="1"/>
      <c r="K270" s="1"/>
      <c r="L270" s="32"/>
      <c r="M270" s="139"/>
      <c r="N270" s="1"/>
      <c r="O270" s="1"/>
      <c r="P270" s="1"/>
      <c r="Q270" s="1"/>
      <c r="R270" s="1"/>
      <c r="S270" s="1"/>
      <c r="T270" s="53"/>
      <c r="U270" s="1"/>
      <c r="V270" s="1"/>
      <c r="W270" s="1"/>
      <c r="X270" s="1"/>
      <c r="Y270" s="1"/>
      <c r="AQ270" s="1"/>
      <c r="AR270" s="1"/>
      <c r="AS270" s="1"/>
      <c r="AT270" s="17" t="s">
        <v>133</v>
      </c>
      <c r="AU270" s="17" t="s">
        <v>88</v>
      </c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  <c r="BL270" s="1"/>
      <c r="BM270" s="1"/>
      <c r="BN270" s="1"/>
    </row>
    <row r="271" spans="1:66" ht="12">
      <c r="A271" s="12"/>
      <c r="B271" s="142"/>
      <c r="C271" s="12"/>
      <c r="D271" s="140" t="s">
        <v>135</v>
      </c>
      <c r="E271" s="143" t="s">
        <v>77</v>
      </c>
      <c r="F271" s="144" t="s">
        <v>449</v>
      </c>
      <c r="G271" s="12"/>
      <c r="H271" s="145">
        <v>3.375</v>
      </c>
      <c r="I271" s="146"/>
      <c r="J271" s="12"/>
      <c r="K271" s="12"/>
      <c r="L271" s="142"/>
      <c r="M271" s="147"/>
      <c r="N271" s="12"/>
      <c r="O271" s="12"/>
      <c r="P271" s="12"/>
      <c r="Q271" s="12"/>
      <c r="R271" s="12"/>
      <c r="S271" s="12"/>
      <c r="T271" s="148"/>
      <c r="U271" s="12"/>
      <c r="V271" s="12"/>
      <c r="W271" s="12"/>
      <c r="X271" s="12"/>
      <c r="Y271" s="12"/>
      <c r="AQ271" s="12"/>
      <c r="AR271" s="12"/>
      <c r="AS271" s="12"/>
      <c r="AT271" s="143" t="s">
        <v>135</v>
      </c>
      <c r="AU271" s="143" t="s">
        <v>88</v>
      </c>
      <c r="AV271" s="12" t="s">
        <v>88</v>
      </c>
      <c r="AW271" s="12" t="s">
        <v>40</v>
      </c>
      <c r="AX271" s="12" t="s">
        <v>86</v>
      </c>
      <c r="AY271" s="143" t="s">
        <v>121</v>
      </c>
      <c r="AZ271" s="12"/>
      <c r="BA271" s="12"/>
      <c r="BB271" s="12"/>
      <c r="BC271" s="12"/>
      <c r="BD271" s="12"/>
      <c r="BE271" s="12"/>
      <c r="BF271" s="12"/>
      <c r="BG271" s="12"/>
      <c r="BH271" s="12"/>
      <c r="BI271" s="12"/>
      <c r="BJ271" s="12"/>
      <c r="BK271" s="12"/>
      <c r="BL271" s="12"/>
      <c r="BM271" s="12"/>
      <c r="BN271" s="12"/>
    </row>
    <row r="272" spans="1:66" ht="22.8">
      <c r="A272" s="1"/>
      <c r="B272" s="32"/>
      <c r="C272" s="123" t="s">
        <v>450</v>
      </c>
      <c r="D272" s="123" t="s">
        <v>124</v>
      </c>
      <c r="E272" s="124" t="s">
        <v>451</v>
      </c>
      <c r="F272" s="125" t="s">
        <v>452</v>
      </c>
      <c r="G272" s="126" t="s">
        <v>304</v>
      </c>
      <c r="H272" s="127">
        <v>26.625</v>
      </c>
      <c r="I272" s="128"/>
      <c r="J272" s="129">
        <f>ROUND(I272*H272,2)</f>
        <v>0</v>
      </c>
      <c r="K272" s="125" t="s">
        <v>128</v>
      </c>
      <c r="L272" s="32"/>
      <c r="M272" s="130" t="s">
        <v>77</v>
      </c>
      <c r="N272" s="131" t="s">
        <v>49</v>
      </c>
      <c r="O272" s="1"/>
      <c r="P272" s="132">
        <f>O272*H272</f>
        <v>0</v>
      </c>
      <c r="Q272" s="132">
        <v>0</v>
      </c>
      <c r="R272" s="132">
        <f>Q272*H272</f>
        <v>0</v>
      </c>
      <c r="S272" s="132">
        <v>0.29</v>
      </c>
      <c r="T272" s="133">
        <f>S272*H272</f>
        <v>7.7212499999999995</v>
      </c>
      <c r="U272" s="1"/>
      <c r="V272" s="1"/>
      <c r="W272" s="1"/>
      <c r="X272" s="1"/>
      <c r="Y272" s="1"/>
      <c r="AQ272" s="1"/>
      <c r="AR272" s="134" t="s">
        <v>219</v>
      </c>
      <c r="AS272" s="1"/>
      <c r="AT272" s="134" t="s">
        <v>124</v>
      </c>
      <c r="AU272" s="134" t="s">
        <v>88</v>
      </c>
      <c r="AV272" s="1"/>
      <c r="AW272" s="1"/>
      <c r="AX272" s="1"/>
      <c r="AY272" s="17" t="s">
        <v>121</v>
      </c>
      <c r="AZ272" s="1"/>
      <c r="BA272" s="1"/>
      <c r="BB272" s="1"/>
      <c r="BC272" s="1"/>
      <c r="BD272" s="1"/>
      <c r="BE272" s="135">
        <f>IF(N272="základní",J272,0)</f>
        <v>0</v>
      </c>
      <c r="BF272" s="135">
        <f>IF(N272="snížená",J272,0)</f>
        <v>0</v>
      </c>
      <c r="BG272" s="135">
        <f>IF(N272="zákl. přenesená",J272,0)</f>
        <v>0</v>
      </c>
      <c r="BH272" s="135">
        <f>IF(N272="sníž. přenesená",J272,0)</f>
        <v>0</v>
      </c>
      <c r="BI272" s="135">
        <f>IF(N272="nulová",J272,0)</f>
        <v>0</v>
      </c>
      <c r="BJ272" s="17" t="s">
        <v>86</v>
      </c>
      <c r="BK272" s="135">
        <f>ROUND(I272*H272,2)</f>
        <v>0</v>
      </c>
      <c r="BL272" s="17" t="s">
        <v>219</v>
      </c>
      <c r="BM272" s="134" t="s">
        <v>453</v>
      </c>
      <c r="BN272" s="1"/>
    </row>
    <row r="273" spans="1:66" ht="12">
      <c r="A273" s="1"/>
      <c r="B273" s="32"/>
      <c r="C273" s="1"/>
      <c r="D273" s="136" t="s">
        <v>131</v>
      </c>
      <c r="E273" s="1"/>
      <c r="F273" s="137" t="s">
        <v>454</v>
      </c>
      <c r="G273" s="1"/>
      <c r="H273" s="1"/>
      <c r="I273" s="138"/>
      <c r="J273" s="1"/>
      <c r="K273" s="1"/>
      <c r="L273" s="32"/>
      <c r="M273" s="139"/>
      <c r="N273" s="1"/>
      <c r="O273" s="1"/>
      <c r="P273" s="1"/>
      <c r="Q273" s="1"/>
      <c r="R273" s="1"/>
      <c r="S273" s="1"/>
      <c r="T273" s="53"/>
      <c r="U273" s="1"/>
      <c r="V273" s="1"/>
      <c r="W273" s="1"/>
      <c r="X273" s="1"/>
      <c r="Y273" s="1"/>
      <c r="AQ273" s="1"/>
      <c r="AR273" s="1"/>
      <c r="AS273" s="1"/>
      <c r="AT273" s="17" t="s">
        <v>131</v>
      </c>
      <c r="AU273" s="17" t="s">
        <v>88</v>
      </c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  <c r="BJ273" s="1"/>
      <c r="BK273" s="1"/>
      <c r="BL273" s="1"/>
      <c r="BM273" s="1"/>
      <c r="BN273" s="1"/>
    </row>
    <row r="274" spans="1:66" ht="18">
      <c r="A274" s="1"/>
      <c r="B274" s="32"/>
      <c r="C274" s="1"/>
      <c r="D274" s="140" t="s">
        <v>133</v>
      </c>
      <c r="E274" s="1"/>
      <c r="F274" s="141" t="s">
        <v>455</v>
      </c>
      <c r="G274" s="1"/>
      <c r="H274" s="1"/>
      <c r="I274" s="138"/>
      <c r="J274" s="1"/>
      <c r="K274" s="1"/>
      <c r="L274" s="32"/>
      <c r="M274" s="139"/>
      <c r="N274" s="1"/>
      <c r="O274" s="1"/>
      <c r="P274" s="1"/>
      <c r="Q274" s="1"/>
      <c r="R274" s="1"/>
      <c r="S274" s="1"/>
      <c r="T274" s="53"/>
      <c r="U274" s="1"/>
      <c r="V274" s="1"/>
      <c r="W274" s="1"/>
      <c r="X274" s="1"/>
      <c r="Y274" s="1"/>
      <c r="AQ274" s="1"/>
      <c r="AR274" s="1"/>
      <c r="AS274" s="1"/>
      <c r="AT274" s="17" t="s">
        <v>133</v>
      </c>
      <c r="AU274" s="17" t="s">
        <v>88</v>
      </c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  <c r="BJ274" s="1"/>
      <c r="BK274" s="1"/>
      <c r="BL274" s="1"/>
      <c r="BM274" s="1"/>
      <c r="BN274" s="1"/>
    </row>
    <row r="275" spans="1:66" ht="12">
      <c r="A275" s="12"/>
      <c r="B275" s="142"/>
      <c r="C275" s="12"/>
      <c r="D275" s="140" t="s">
        <v>135</v>
      </c>
      <c r="E275" s="143" t="s">
        <v>77</v>
      </c>
      <c r="F275" s="144" t="s">
        <v>456</v>
      </c>
      <c r="G275" s="12"/>
      <c r="H275" s="145">
        <v>26.625</v>
      </c>
      <c r="I275" s="146"/>
      <c r="J275" s="12"/>
      <c r="K275" s="12"/>
      <c r="L275" s="142"/>
      <c r="M275" s="147"/>
      <c r="N275" s="12"/>
      <c r="O275" s="12"/>
      <c r="P275" s="12"/>
      <c r="Q275" s="12"/>
      <c r="R275" s="12"/>
      <c r="S275" s="12"/>
      <c r="T275" s="148"/>
      <c r="U275" s="12"/>
      <c r="V275" s="12"/>
      <c r="W275" s="12"/>
      <c r="X275" s="12"/>
      <c r="Y275" s="12"/>
      <c r="AQ275" s="12"/>
      <c r="AR275" s="12"/>
      <c r="AS275" s="12"/>
      <c r="AT275" s="143" t="s">
        <v>135</v>
      </c>
      <c r="AU275" s="143" t="s">
        <v>88</v>
      </c>
      <c r="AV275" s="12" t="s">
        <v>88</v>
      </c>
      <c r="AW275" s="12" t="s">
        <v>40</v>
      </c>
      <c r="AX275" s="12" t="s">
        <v>86</v>
      </c>
      <c r="AY275" s="143" t="s">
        <v>121</v>
      </c>
      <c r="AZ275" s="12"/>
      <c r="BA275" s="12"/>
      <c r="BB275" s="12"/>
      <c r="BC275" s="12"/>
      <c r="BD275" s="12"/>
      <c r="BE275" s="12"/>
      <c r="BF275" s="12"/>
      <c r="BG275" s="12"/>
      <c r="BH275" s="12"/>
      <c r="BI275" s="12"/>
      <c r="BJ275" s="12"/>
      <c r="BK275" s="12"/>
      <c r="BL275" s="12"/>
      <c r="BM275" s="12"/>
      <c r="BN275" s="12"/>
    </row>
    <row r="276" spans="1:66" ht="22.8">
      <c r="A276" s="1"/>
      <c r="B276" s="32"/>
      <c r="C276" s="123" t="s">
        <v>457</v>
      </c>
      <c r="D276" s="123" t="s">
        <v>124</v>
      </c>
      <c r="E276" s="124" t="s">
        <v>458</v>
      </c>
      <c r="F276" s="125" t="s">
        <v>459</v>
      </c>
      <c r="G276" s="126" t="s">
        <v>304</v>
      </c>
      <c r="H276" s="127">
        <v>26.625</v>
      </c>
      <c r="I276" s="128"/>
      <c r="J276" s="129">
        <f>ROUND(I276*H276,2)</f>
        <v>0</v>
      </c>
      <c r="K276" s="125" t="s">
        <v>128</v>
      </c>
      <c r="L276" s="32"/>
      <c r="M276" s="130" t="s">
        <v>77</v>
      </c>
      <c r="N276" s="131" t="s">
        <v>49</v>
      </c>
      <c r="O276" s="1"/>
      <c r="P276" s="132">
        <f>O276*H276</f>
        <v>0</v>
      </c>
      <c r="Q276" s="132">
        <v>0.30361</v>
      </c>
      <c r="R276" s="132">
        <f>Q276*H276</f>
        <v>8.08361625</v>
      </c>
      <c r="S276" s="132">
        <v>0</v>
      </c>
      <c r="T276" s="133">
        <f>S276*H276</f>
        <v>0</v>
      </c>
      <c r="U276" s="1"/>
      <c r="V276" s="1"/>
      <c r="W276" s="1"/>
      <c r="X276" s="1"/>
      <c r="Y276" s="1"/>
      <c r="AQ276" s="1"/>
      <c r="AR276" s="134" t="s">
        <v>219</v>
      </c>
      <c r="AS276" s="1"/>
      <c r="AT276" s="134" t="s">
        <v>124</v>
      </c>
      <c r="AU276" s="134" t="s">
        <v>88</v>
      </c>
      <c r="AV276" s="1"/>
      <c r="AW276" s="1"/>
      <c r="AX276" s="1"/>
      <c r="AY276" s="17" t="s">
        <v>121</v>
      </c>
      <c r="AZ276" s="1"/>
      <c r="BA276" s="1"/>
      <c r="BB276" s="1"/>
      <c r="BC276" s="1"/>
      <c r="BD276" s="1"/>
      <c r="BE276" s="135">
        <f>IF(N276="základní",J276,0)</f>
        <v>0</v>
      </c>
      <c r="BF276" s="135">
        <f>IF(N276="snížená",J276,0)</f>
        <v>0</v>
      </c>
      <c r="BG276" s="135">
        <f>IF(N276="zákl. přenesená",J276,0)</f>
        <v>0</v>
      </c>
      <c r="BH276" s="135">
        <f>IF(N276="sníž. přenesená",J276,0)</f>
        <v>0</v>
      </c>
      <c r="BI276" s="135">
        <f>IF(N276="nulová",J276,0)</f>
        <v>0</v>
      </c>
      <c r="BJ276" s="17" t="s">
        <v>86</v>
      </c>
      <c r="BK276" s="135">
        <f>ROUND(I276*H276,2)</f>
        <v>0</v>
      </c>
      <c r="BL276" s="17" t="s">
        <v>219</v>
      </c>
      <c r="BM276" s="134" t="s">
        <v>460</v>
      </c>
      <c r="BN276" s="1"/>
    </row>
    <row r="277" spans="1:66" ht="12">
      <c r="A277" s="1"/>
      <c r="B277" s="32"/>
      <c r="C277" s="1"/>
      <c r="D277" s="136" t="s">
        <v>131</v>
      </c>
      <c r="E277" s="1"/>
      <c r="F277" s="137" t="s">
        <v>461</v>
      </c>
      <c r="G277" s="1"/>
      <c r="H277" s="1"/>
      <c r="I277" s="138"/>
      <c r="J277" s="1"/>
      <c r="K277" s="1"/>
      <c r="L277" s="32"/>
      <c r="M277" s="139"/>
      <c r="N277" s="1"/>
      <c r="O277" s="1"/>
      <c r="P277" s="1"/>
      <c r="Q277" s="1"/>
      <c r="R277" s="1"/>
      <c r="S277" s="1"/>
      <c r="T277" s="53"/>
      <c r="U277" s="1"/>
      <c r="V277" s="1"/>
      <c r="W277" s="1"/>
      <c r="X277" s="1"/>
      <c r="Y277" s="1"/>
      <c r="AQ277" s="1"/>
      <c r="AR277" s="1"/>
      <c r="AS277" s="1"/>
      <c r="AT277" s="17" t="s">
        <v>131</v>
      </c>
      <c r="AU277" s="17" t="s">
        <v>88</v>
      </c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J277" s="1"/>
      <c r="BK277" s="1"/>
      <c r="BL277" s="1"/>
      <c r="BM277" s="1"/>
      <c r="BN277" s="1"/>
    </row>
    <row r="278" spans="1:66" ht="18">
      <c r="A278" s="1"/>
      <c r="B278" s="32"/>
      <c r="C278" s="1"/>
      <c r="D278" s="140" t="s">
        <v>133</v>
      </c>
      <c r="E278" s="1"/>
      <c r="F278" s="141" t="s">
        <v>462</v>
      </c>
      <c r="G278" s="1"/>
      <c r="H278" s="1"/>
      <c r="I278" s="138"/>
      <c r="J278" s="1"/>
      <c r="K278" s="1"/>
      <c r="L278" s="32"/>
      <c r="M278" s="139"/>
      <c r="N278" s="1"/>
      <c r="O278" s="1"/>
      <c r="P278" s="1"/>
      <c r="Q278" s="1"/>
      <c r="R278" s="1"/>
      <c r="S278" s="1"/>
      <c r="T278" s="53"/>
      <c r="U278" s="1"/>
      <c r="V278" s="1"/>
      <c r="W278" s="1"/>
      <c r="X278" s="1"/>
      <c r="Y278" s="1"/>
      <c r="AQ278" s="1"/>
      <c r="AR278" s="1"/>
      <c r="AS278" s="1"/>
      <c r="AT278" s="17" t="s">
        <v>133</v>
      </c>
      <c r="AU278" s="17" t="s">
        <v>88</v>
      </c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J278" s="1"/>
      <c r="BK278" s="1"/>
      <c r="BL278" s="1"/>
      <c r="BM278" s="1"/>
      <c r="BN278" s="1"/>
    </row>
    <row r="279" spans="1:66" ht="11.4">
      <c r="A279" s="1"/>
      <c r="B279" s="32"/>
      <c r="C279" s="123" t="s">
        <v>463</v>
      </c>
      <c r="D279" s="123" t="s">
        <v>124</v>
      </c>
      <c r="E279" s="124" t="s">
        <v>464</v>
      </c>
      <c r="F279" s="125" t="s">
        <v>465</v>
      </c>
      <c r="G279" s="126" t="s">
        <v>296</v>
      </c>
      <c r="H279" s="127">
        <v>1.775</v>
      </c>
      <c r="I279" s="128"/>
      <c r="J279" s="129">
        <f>ROUND(I279*H279,2)</f>
        <v>0</v>
      </c>
      <c r="K279" s="125" t="s">
        <v>128</v>
      </c>
      <c r="L279" s="32"/>
      <c r="M279" s="130" t="s">
        <v>77</v>
      </c>
      <c r="N279" s="131" t="s">
        <v>49</v>
      </c>
      <c r="O279" s="1"/>
      <c r="P279" s="132">
        <f>O279*H279</f>
        <v>0</v>
      </c>
      <c r="Q279" s="132">
        <v>0</v>
      </c>
      <c r="R279" s="132">
        <f>Q279*H279</f>
        <v>0</v>
      </c>
      <c r="S279" s="132">
        <v>0</v>
      </c>
      <c r="T279" s="133">
        <f>S279*H279</f>
        <v>0</v>
      </c>
      <c r="U279" s="1"/>
      <c r="V279" s="1"/>
      <c r="W279" s="1"/>
      <c r="X279" s="1"/>
      <c r="Y279" s="1"/>
      <c r="AQ279" s="1"/>
      <c r="AR279" s="134" t="s">
        <v>219</v>
      </c>
      <c r="AS279" s="1"/>
      <c r="AT279" s="134" t="s">
        <v>124</v>
      </c>
      <c r="AU279" s="134" t="s">
        <v>88</v>
      </c>
      <c r="AV279" s="1"/>
      <c r="AW279" s="1"/>
      <c r="AX279" s="1"/>
      <c r="AY279" s="17" t="s">
        <v>121</v>
      </c>
      <c r="AZ279" s="1"/>
      <c r="BA279" s="1"/>
      <c r="BB279" s="1"/>
      <c r="BC279" s="1"/>
      <c r="BD279" s="1"/>
      <c r="BE279" s="135">
        <f>IF(N279="základní",J279,0)</f>
        <v>0</v>
      </c>
      <c r="BF279" s="135">
        <f>IF(N279="snížená",J279,0)</f>
        <v>0</v>
      </c>
      <c r="BG279" s="135">
        <f>IF(N279="zákl. přenesená",J279,0)</f>
        <v>0</v>
      </c>
      <c r="BH279" s="135">
        <f>IF(N279="sníž. přenesená",J279,0)</f>
        <v>0</v>
      </c>
      <c r="BI279" s="135">
        <f>IF(N279="nulová",J279,0)</f>
        <v>0</v>
      </c>
      <c r="BJ279" s="17" t="s">
        <v>86</v>
      </c>
      <c r="BK279" s="135">
        <f>ROUND(I279*H279,2)</f>
        <v>0</v>
      </c>
      <c r="BL279" s="17" t="s">
        <v>219</v>
      </c>
      <c r="BM279" s="134" t="s">
        <v>466</v>
      </c>
      <c r="BN279" s="1"/>
    </row>
    <row r="280" spans="1:66" ht="12">
      <c r="A280" s="1"/>
      <c r="B280" s="32"/>
      <c r="C280" s="1"/>
      <c r="D280" s="136" t="s">
        <v>131</v>
      </c>
      <c r="E280" s="1"/>
      <c r="F280" s="137" t="s">
        <v>467</v>
      </c>
      <c r="G280" s="1"/>
      <c r="H280" s="1"/>
      <c r="I280" s="138"/>
      <c r="J280" s="1"/>
      <c r="K280" s="1"/>
      <c r="L280" s="32"/>
      <c r="M280" s="139"/>
      <c r="N280" s="1"/>
      <c r="O280" s="1"/>
      <c r="P280" s="1"/>
      <c r="Q280" s="1"/>
      <c r="R280" s="1"/>
      <c r="S280" s="1"/>
      <c r="T280" s="53"/>
      <c r="U280" s="1"/>
      <c r="V280" s="1"/>
      <c r="W280" s="1"/>
      <c r="X280" s="1"/>
      <c r="Y280" s="1"/>
      <c r="AQ280" s="1"/>
      <c r="AR280" s="1"/>
      <c r="AS280" s="1"/>
      <c r="AT280" s="17" t="s">
        <v>131</v>
      </c>
      <c r="AU280" s="17" t="s">
        <v>88</v>
      </c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  <c r="BI280" s="1"/>
      <c r="BJ280" s="1"/>
      <c r="BK280" s="1"/>
      <c r="BL280" s="1"/>
      <c r="BM280" s="1"/>
      <c r="BN280" s="1"/>
    </row>
    <row r="281" spans="1:66" ht="18">
      <c r="A281" s="1"/>
      <c r="B281" s="32"/>
      <c r="C281" s="1"/>
      <c r="D281" s="140" t="s">
        <v>133</v>
      </c>
      <c r="E281" s="1"/>
      <c r="F281" s="141" t="s">
        <v>468</v>
      </c>
      <c r="G281" s="1"/>
      <c r="H281" s="1"/>
      <c r="I281" s="138"/>
      <c r="J281" s="1"/>
      <c r="K281" s="1"/>
      <c r="L281" s="32"/>
      <c r="M281" s="139"/>
      <c r="N281" s="1"/>
      <c r="O281" s="1"/>
      <c r="P281" s="1"/>
      <c r="Q281" s="1"/>
      <c r="R281" s="1"/>
      <c r="S281" s="1"/>
      <c r="T281" s="53"/>
      <c r="U281" s="1"/>
      <c r="V281" s="1"/>
      <c r="W281" s="1"/>
      <c r="X281" s="1"/>
      <c r="Y281" s="1"/>
      <c r="AQ281" s="1"/>
      <c r="AR281" s="1"/>
      <c r="AS281" s="1"/>
      <c r="AT281" s="17" t="s">
        <v>133</v>
      </c>
      <c r="AU281" s="17" t="s">
        <v>88</v>
      </c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  <c r="BH281" s="1"/>
      <c r="BI281" s="1"/>
      <c r="BJ281" s="1"/>
      <c r="BK281" s="1"/>
      <c r="BL281" s="1"/>
      <c r="BM281" s="1"/>
      <c r="BN281" s="1"/>
    </row>
    <row r="282" spans="1:66" ht="12">
      <c r="A282" s="14"/>
      <c r="B282" s="166"/>
      <c r="C282" s="14"/>
      <c r="D282" s="140" t="s">
        <v>135</v>
      </c>
      <c r="E282" s="167" t="s">
        <v>77</v>
      </c>
      <c r="F282" s="168" t="s">
        <v>469</v>
      </c>
      <c r="G282" s="14"/>
      <c r="H282" s="167" t="s">
        <v>77</v>
      </c>
      <c r="I282" s="169"/>
      <c r="J282" s="14"/>
      <c r="K282" s="14"/>
      <c r="L282" s="166"/>
      <c r="M282" s="170"/>
      <c r="N282" s="14"/>
      <c r="O282" s="14"/>
      <c r="P282" s="14"/>
      <c r="Q282" s="14"/>
      <c r="R282" s="14"/>
      <c r="S282" s="14"/>
      <c r="T282" s="171"/>
      <c r="U282" s="14"/>
      <c r="V282" s="14"/>
      <c r="W282" s="14"/>
      <c r="X282" s="14"/>
      <c r="Y282" s="14"/>
      <c r="AQ282" s="14"/>
      <c r="AR282" s="14"/>
      <c r="AS282" s="14"/>
      <c r="AT282" s="167" t="s">
        <v>135</v>
      </c>
      <c r="AU282" s="167" t="s">
        <v>88</v>
      </c>
      <c r="AV282" s="14" t="s">
        <v>86</v>
      </c>
      <c r="AW282" s="14" t="s">
        <v>40</v>
      </c>
      <c r="AX282" s="14" t="s">
        <v>79</v>
      </c>
      <c r="AY282" s="167" t="s">
        <v>121</v>
      </c>
      <c r="AZ282" s="14"/>
      <c r="BA282" s="14"/>
      <c r="BB282" s="14"/>
      <c r="BC282" s="14"/>
      <c r="BD282" s="14"/>
      <c r="BE282" s="14"/>
      <c r="BF282" s="14"/>
      <c r="BG282" s="14"/>
      <c r="BH282" s="14"/>
      <c r="BI282" s="14"/>
      <c r="BJ282" s="14"/>
      <c r="BK282" s="14"/>
      <c r="BL282" s="14"/>
      <c r="BM282" s="14"/>
      <c r="BN282" s="14"/>
    </row>
    <row r="283" spans="1:66" ht="12">
      <c r="A283" s="12"/>
      <c r="B283" s="142"/>
      <c r="C283" s="12"/>
      <c r="D283" s="140" t="s">
        <v>135</v>
      </c>
      <c r="E283" s="143" t="s">
        <v>77</v>
      </c>
      <c r="F283" s="144" t="s">
        <v>470</v>
      </c>
      <c r="G283" s="12"/>
      <c r="H283" s="145">
        <v>1.775</v>
      </c>
      <c r="I283" s="146"/>
      <c r="J283" s="12"/>
      <c r="K283" s="12"/>
      <c r="L283" s="142"/>
      <c r="M283" s="147"/>
      <c r="N283" s="12"/>
      <c r="O283" s="12"/>
      <c r="P283" s="12"/>
      <c r="Q283" s="12"/>
      <c r="R283" s="12"/>
      <c r="S283" s="12"/>
      <c r="T283" s="148"/>
      <c r="U283" s="12"/>
      <c r="V283" s="12"/>
      <c r="W283" s="12"/>
      <c r="X283" s="12"/>
      <c r="Y283" s="12"/>
      <c r="AQ283" s="12"/>
      <c r="AR283" s="12"/>
      <c r="AS283" s="12"/>
      <c r="AT283" s="143" t="s">
        <v>135</v>
      </c>
      <c r="AU283" s="143" t="s">
        <v>88</v>
      </c>
      <c r="AV283" s="12" t="s">
        <v>88</v>
      </c>
      <c r="AW283" s="12" t="s">
        <v>40</v>
      </c>
      <c r="AX283" s="12" t="s">
        <v>86</v>
      </c>
      <c r="AY283" s="143" t="s">
        <v>121</v>
      </c>
      <c r="AZ283" s="12"/>
      <c r="BA283" s="12"/>
      <c r="BB283" s="12"/>
      <c r="BC283" s="12"/>
      <c r="BD283" s="12"/>
      <c r="BE283" s="12"/>
      <c r="BF283" s="12"/>
      <c r="BG283" s="12"/>
      <c r="BH283" s="12"/>
      <c r="BI283" s="12"/>
      <c r="BJ283" s="12"/>
      <c r="BK283" s="12"/>
      <c r="BL283" s="12"/>
      <c r="BM283" s="12"/>
      <c r="BN283" s="12"/>
    </row>
    <row r="284" spans="1:66" ht="11.4">
      <c r="A284" s="1"/>
      <c r="B284" s="32"/>
      <c r="C284" s="123" t="s">
        <v>471</v>
      </c>
      <c r="D284" s="123" t="s">
        <v>124</v>
      </c>
      <c r="E284" s="124" t="s">
        <v>472</v>
      </c>
      <c r="F284" s="125" t="s">
        <v>473</v>
      </c>
      <c r="G284" s="126" t="s">
        <v>296</v>
      </c>
      <c r="H284" s="127">
        <v>14.879</v>
      </c>
      <c r="I284" s="128"/>
      <c r="J284" s="129">
        <f>ROUND(I284*H284,2)</f>
        <v>0</v>
      </c>
      <c r="K284" s="125" t="s">
        <v>128</v>
      </c>
      <c r="L284" s="32"/>
      <c r="M284" s="130" t="s">
        <v>77</v>
      </c>
      <c r="N284" s="131" t="s">
        <v>49</v>
      </c>
      <c r="O284" s="1"/>
      <c r="P284" s="132">
        <f>O284*H284</f>
        <v>0</v>
      </c>
      <c r="Q284" s="132">
        <v>0</v>
      </c>
      <c r="R284" s="132">
        <f>Q284*H284</f>
        <v>0</v>
      </c>
      <c r="S284" s="132">
        <v>0</v>
      </c>
      <c r="T284" s="133">
        <f>S284*H284</f>
        <v>0</v>
      </c>
      <c r="U284" s="1"/>
      <c r="V284" s="1"/>
      <c r="W284" s="1"/>
      <c r="X284" s="1"/>
      <c r="Y284" s="1"/>
      <c r="AQ284" s="1"/>
      <c r="AR284" s="134" t="s">
        <v>219</v>
      </c>
      <c r="AS284" s="1"/>
      <c r="AT284" s="134" t="s">
        <v>124</v>
      </c>
      <c r="AU284" s="134" t="s">
        <v>88</v>
      </c>
      <c r="AV284" s="1"/>
      <c r="AW284" s="1"/>
      <c r="AX284" s="1"/>
      <c r="AY284" s="17" t="s">
        <v>121</v>
      </c>
      <c r="AZ284" s="1"/>
      <c r="BA284" s="1"/>
      <c r="BB284" s="1"/>
      <c r="BC284" s="1"/>
      <c r="BD284" s="1"/>
      <c r="BE284" s="135">
        <f>IF(N284="základní",J284,0)</f>
        <v>0</v>
      </c>
      <c r="BF284" s="135">
        <f>IF(N284="snížená",J284,0)</f>
        <v>0</v>
      </c>
      <c r="BG284" s="135">
        <f>IF(N284="zákl. přenesená",J284,0)</f>
        <v>0</v>
      </c>
      <c r="BH284" s="135">
        <f>IF(N284="sníž. přenesená",J284,0)</f>
        <v>0</v>
      </c>
      <c r="BI284" s="135">
        <f>IF(N284="nulová",J284,0)</f>
        <v>0</v>
      </c>
      <c r="BJ284" s="17" t="s">
        <v>86</v>
      </c>
      <c r="BK284" s="135">
        <f>ROUND(I284*H284,2)</f>
        <v>0</v>
      </c>
      <c r="BL284" s="17" t="s">
        <v>219</v>
      </c>
      <c r="BM284" s="134" t="s">
        <v>474</v>
      </c>
      <c r="BN284" s="1"/>
    </row>
    <row r="285" spans="1:66" ht="12">
      <c r="A285" s="1"/>
      <c r="B285" s="32"/>
      <c r="C285" s="1"/>
      <c r="D285" s="136" t="s">
        <v>131</v>
      </c>
      <c r="E285" s="1"/>
      <c r="F285" s="137" t="s">
        <v>475</v>
      </c>
      <c r="G285" s="1"/>
      <c r="H285" s="1"/>
      <c r="I285" s="138"/>
      <c r="J285" s="1"/>
      <c r="K285" s="1"/>
      <c r="L285" s="32"/>
      <c r="M285" s="139"/>
      <c r="N285" s="1"/>
      <c r="O285" s="1"/>
      <c r="P285" s="1"/>
      <c r="Q285" s="1"/>
      <c r="R285" s="1"/>
      <c r="S285" s="1"/>
      <c r="T285" s="53"/>
      <c r="U285" s="1"/>
      <c r="V285" s="1"/>
      <c r="W285" s="1"/>
      <c r="X285" s="1"/>
      <c r="Y285" s="1"/>
      <c r="AQ285" s="1"/>
      <c r="AR285" s="1"/>
      <c r="AS285" s="1"/>
      <c r="AT285" s="17" t="s">
        <v>131</v>
      </c>
      <c r="AU285" s="17" t="s">
        <v>88</v>
      </c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  <c r="BH285" s="1"/>
      <c r="BI285" s="1"/>
      <c r="BJ285" s="1"/>
      <c r="BK285" s="1"/>
      <c r="BL285" s="1"/>
      <c r="BM285" s="1"/>
      <c r="BN285" s="1"/>
    </row>
    <row r="286" spans="1:66" ht="18">
      <c r="A286" s="1"/>
      <c r="B286" s="32"/>
      <c r="C286" s="1"/>
      <c r="D286" s="140" t="s">
        <v>133</v>
      </c>
      <c r="E286" s="1"/>
      <c r="F286" s="141" t="s">
        <v>476</v>
      </c>
      <c r="G286" s="1"/>
      <c r="H286" s="1"/>
      <c r="I286" s="138"/>
      <c r="J286" s="1"/>
      <c r="K286" s="1"/>
      <c r="L286" s="32"/>
      <c r="M286" s="139"/>
      <c r="N286" s="1"/>
      <c r="O286" s="1"/>
      <c r="P286" s="1"/>
      <c r="Q286" s="1"/>
      <c r="R286" s="1"/>
      <c r="S286" s="1"/>
      <c r="T286" s="53"/>
      <c r="U286" s="1"/>
      <c r="V286" s="1"/>
      <c r="W286" s="1"/>
      <c r="X286" s="1"/>
      <c r="Y286" s="1"/>
      <c r="AQ286" s="1"/>
      <c r="AR286" s="1"/>
      <c r="AS286" s="1"/>
      <c r="AT286" s="17" t="s">
        <v>133</v>
      </c>
      <c r="AU286" s="17" t="s">
        <v>88</v>
      </c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  <c r="BH286" s="1"/>
      <c r="BI286" s="1"/>
      <c r="BJ286" s="1"/>
      <c r="BK286" s="1"/>
      <c r="BL286" s="1"/>
      <c r="BM286" s="1"/>
      <c r="BN286" s="1"/>
    </row>
    <row r="287" spans="1:66" ht="12">
      <c r="A287" s="14"/>
      <c r="B287" s="166"/>
      <c r="C287" s="14"/>
      <c r="D287" s="140" t="s">
        <v>135</v>
      </c>
      <c r="E287" s="167" t="s">
        <v>77</v>
      </c>
      <c r="F287" s="168" t="s">
        <v>477</v>
      </c>
      <c r="G287" s="14"/>
      <c r="H287" s="167" t="s">
        <v>77</v>
      </c>
      <c r="I287" s="169"/>
      <c r="J287" s="14"/>
      <c r="K287" s="14"/>
      <c r="L287" s="166"/>
      <c r="M287" s="170"/>
      <c r="N287" s="14"/>
      <c r="O287" s="14"/>
      <c r="P287" s="14"/>
      <c r="Q287" s="14"/>
      <c r="R287" s="14"/>
      <c r="S287" s="14"/>
      <c r="T287" s="171"/>
      <c r="U287" s="14"/>
      <c r="V287" s="14"/>
      <c r="W287" s="14"/>
      <c r="X287" s="14"/>
      <c r="Y287" s="14"/>
      <c r="AQ287" s="14"/>
      <c r="AR287" s="14"/>
      <c r="AS287" s="14"/>
      <c r="AT287" s="167" t="s">
        <v>135</v>
      </c>
      <c r="AU287" s="167" t="s">
        <v>88</v>
      </c>
      <c r="AV287" s="14" t="s">
        <v>86</v>
      </c>
      <c r="AW287" s="14" t="s">
        <v>40</v>
      </c>
      <c r="AX287" s="14" t="s">
        <v>79</v>
      </c>
      <c r="AY287" s="167" t="s">
        <v>121</v>
      </c>
      <c r="AZ287" s="14"/>
      <c r="BA287" s="14"/>
      <c r="BB287" s="14"/>
      <c r="BC287" s="14"/>
      <c r="BD287" s="14"/>
      <c r="BE287" s="14"/>
      <c r="BF287" s="14"/>
      <c r="BG287" s="14"/>
      <c r="BH287" s="14"/>
      <c r="BI287" s="14"/>
      <c r="BJ287" s="14"/>
      <c r="BK287" s="14"/>
      <c r="BL287" s="14"/>
      <c r="BM287" s="14"/>
      <c r="BN287" s="14"/>
    </row>
    <row r="288" spans="1:66" ht="12">
      <c r="A288" s="12"/>
      <c r="B288" s="142"/>
      <c r="C288" s="12"/>
      <c r="D288" s="140" t="s">
        <v>135</v>
      </c>
      <c r="E288" s="143" t="s">
        <v>77</v>
      </c>
      <c r="F288" s="144" t="s">
        <v>478</v>
      </c>
      <c r="G288" s="12"/>
      <c r="H288" s="145">
        <v>4.43</v>
      </c>
      <c r="I288" s="146"/>
      <c r="J288" s="12"/>
      <c r="K288" s="12"/>
      <c r="L288" s="142"/>
      <c r="M288" s="147"/>
      <c r="N288" s="12"/>
      <c r="O288" s="12"/>
      <c r="P288" s="12"/>
      <c r="Q288" s="12"/>
      <c r="R288" s="12"/>
      <c r="S288" s="12"/>
      <c r="T288" s="148"/>
      <c r="U288" s="12"/>
      <c r="V288" s="12"/>
      <c r="W288" s="12"/>
      <c r="X288" s="12"/>
      <c r="Y288" s="12"/>
      <c r="AQ288" s="12"/>
      <c r="AR288" s="12"/>
      <c r="AS288" s="12"/>
      <c r="AT288" s="143" t="s">
        <v>135</v>
      </c>
      <c r="AU288" s="143" t="s">
        <v>88</v>
      </c>
      <c r="AV288" s="12" t="s">
        <v>88</v>
      </c>
      <c r="AW288" s="12" t="s">
        <v>40</v>
      </c>
      <c r="AX288" s="12" t="s">
        <v>79</v>
      </c>
      <c r="AY288" s="143" t="s">
        <v>121</v>
      </c>
      <c r="AZ288" s="12"/>
      <c r="BA288" s="12"/>
      <c r="BB288" s="12"/>
      <c r="BC288" s="12"/>
      <c r="BD288" s="12"/>
      <c r="BE288" s="12"/>
      <c r="BF288" s="12"/>
      <c r="BG288" s="12"/>
      <c r="BH288" s="12"/>
      <c r="BI288" s="12"/>
      <c r="BJ288" s="12"/>
      <c r="BK288" s="12"/>
      <c r="BL288" s="12"/>
      <c r="BM288" s="12"/>
      <c r="BN288" s="12"/>
    </row>
    <row r="289" spans="1:66" ht="12">
      <c r="A289" s="14"/>
      <c r="B289" s="166"/>
      <c r="C289" s="14"/>
      <c r="D289" s="140" t="s">
        <v>135</v>
      </c>
      <c r="E289" s="167" t="s">
        <v>77</v>
      </c>
      <c r="F289" s="168" t="s">
        <v>479</v>
      </c>
      <c r="G289" s="14"/>
      <c r="H289" s="167" t="s">
        <v>77</v>
      </c>
      <c r="I289" s="169"/>
      <c r="J289" s="14"/>
      <c r="K289" s="14"/>
      <c r="L289" s="166"/>
      <c r="M289" s="170"/>
      <c r="N289" s="14"/>
      <c r="O289" s="14"/>
      <c r="P289" s="14"/>
      <c r="Q289" s="14"/>
      <c r="R289" s="14"/>
      <c r="S289" s="14"/>
      <c r="T289" s="171"/>
      <c r="U289" s="14"/>
      <c r="V289" s="14"/>
      <c r="W289" s="14"/>
      <c r="X289" s="14"/>
      <c r="Y289" s="14"/>
      <c r="AQ289" s="14"/>
      <c r="AR289" s="14"/>
      <c r="AS289" s="14"/>
      <c r="AT289" s="167" t="s">
        <v>135</v>
      </c>
      <c r="AU289" s="167" t="s">
        <v>88</v>
      </c>
      <c r="AV289" s="14" t="s">
        <v>86</v>
      </c>
      <c r="AW289" s="14" t="s">
        <v>40</v>
      </c>
      <c r="AX289" s="14" t="s">
        <v>79</v>
      </c>
      <c r="AY289" s="167" t="s">
        <v>121</v>
      </c>
      <c r="AZ289" s="14"/>
      <c r="BA289" s="14"/>
      <c r="BB289" s="14"/>
      <c r="BC289" s="14"/>
      <c r="BD289" s="14"/>
      <c r="BE289" s="14"/>
      <c r="BF289" s="14"/>
      <c r="BG289" s="14"/>
      <c r="BH289" s="14"/>
      <c r="BI289" s="14"/>
      <c r="BJ289" s="14"/>
      <c r="BK289" s="14"/>
      <c r="BL289" s="14"/>
      <c r="BM289" s="14"/>
      <c r="BN289" s="14"/>
    </row>
    <row r="290" spans="1:66" ht="12">
      <c r="A290" s="12"/>
      <c r="B290" s="142"/>
      <c r="C290" s="12"/>
      <c r="D290" s="140" t="s">
        <v>135</v>
      </c>
      <c r="E290" s="143" t="s">
        <v>77</v>
      </c>
      <c r="F290" s="144" t="s">
        <v>480</v>
      </c>
      <c r="G290" s="12"/>
      <c r="H290" s="145">
        <v>10.449</v>
      </c>
      <c r="I290" s="146"/>
      <c r="J290" s="12"/>
      <c r="K290" s="12"/>
      <c r="L290" s="142"/>
      <c r="M290" s="147"/>
      <c r="N290" s="12"/>
      <c r="O290" s="12"/>
      <c r="P290" s="12"/>
      <c r="Q290" s="12"/>
      <c r="R290" s="12"/>
      <c r="S290" s="12"/>
      <c r="T290" s="148"/>
      <c r="U290" s="12"/>
      <c r="V290" s="12"/>
      <c r="W290" s="12"/>
      <c r="X290" s="12"/>
      <c r="Y290" s="12"/>
      <c r="AQ290" s="12"/>
      <c r="AR290" s="12"/>
      <c r="AS290" s="12"/>
      <c r="AT290" s="143" t="s">
        <v>135</v>
      </c>
      <c r="AU290" s="143" t="s">
        <v>88</v>
      </c>
      <c r="AV290" s="12" t="s">
        <v>88</v>
      </c>
      <c r="AW290" s="12" t="s">
        <v>40</v>
      </c>
      <c r="AX290" s="12" t="s">
        <v>79</v>
      </c>
      <c r="AY290" s="143" t="s">
        <v>121</v>
      </c>
      <c r="AZ290" s="12"/>
      <c r="BA290" s="12"/>
      <c r="BB290" s="12"/>
      <c r="BC290" s="12"/>
      <c r="BD290" s="12"/>
      <c r="BE290" s="12"/>
      <c r="BF290" s="12"/>
      <c r="BG290" s="12"/>
      <c r="BH290" s="12"/>
      <c r="BI290" s="12"/>
      <c r="BJ290" s="12"/>
      <c r="BK290" s="12"/>
      <c r="BL290" s="12"/>
      <c r="BM290" s="12"/>
      <c r="BN290" s="12"/>
    </row>
    <row r="291" spans="1:66" ht="12">
      <c r="A291" s="13"/>
      <c r="B291" s="159"/>
      <c r="C291" s="13"/>
      <c r="D291" s="140" t="s">
        <v>135</v>
      </c>
      <c r="E291" s="160" t="s">
        <v>77</v>
      </c>
      <c r="F291" s="161" t="s">
        <v>235</v>
      </c>
      <c r="G291" s="13"/>
      <c r="H291" s="162">
        <v>14.879</v>
      </c>
      <c r="I291" s="163"/>
      <c r="J291" s="13"/>
      <c r="K291" s="13"/>
      <c r="L291" s="159"/>
      <c r="M291" s="164"/>
      <c r="N291" s="13"/>
      <c r="O291" s="13"/>
      <c r="P291" s="13"/>
      <c r="Q291" s="13"/>
      <c r="R291" s="13"/>
      <c r="S291" s="13"/>
      <c r="T291" s="165"/>
      <c r="U291" s="13"/>
      <c r="V291" s="13"/>
      <c r="W291" s="13"/>
      <c r="X291" s="13"/>
      <c r="Y291" s="13"/>
      <c r="AQ291" s="13"/>
      <c r="AR291" s="13"/>
      <c r="AS291" s="13"/>
      <c r="AT291" s="160" t="s">
        <v>135</v>
      </c>
      <c r="AU291" s="160" t="s">
        <v>88</v>
      </c>
      <c r="AV291" s="13" t="s">
        <v>129</v>
      </c>
      <c r="AW291" s="13" t="s">
        <v>40</v>
      </c>
      <c r="AX291" s="13" t="s">
        <v>86</v>
      </c>
      <c r="AY291" s="160" t="s">
        <v>121</v>
      </c>
      <c r="AZ291" s="13"/>
      <c r="BA291" s="13"/>
      <c r="BB291" s="13"/>
      <c r="BC291" s="13"/>
      <c r="BD291" s="13"/>
      <c r="BE291" s="13"/>
      <c r="BF291" s="13"/>
      <c r="BG291" s="13"/>
      <c r="BH291" s="13"/>
      <c r="BI291" s="13"/>
      <c r="BJ291" s="13"/>
      <c r="BK291" s="13"/>
      <c r="BL291" s="13"/>
      <c r="BM291" s="13"/>
      <c r="BN291" s="13"/>
    </row>
    <row r="292" spans="1:66" ht="22.8">
      <c r="A292" s="1"/>
      <c r="B292" s="32"/>
      <c r="C292" s="123" t="s">
        <v>481</v>
      </c>
      <c r="D292" s="123" t="s">
        <v>124</v>
      </c>
      <c r="E292" s="124" t="s">
        <v>482</v>
      </c>
      <c r="F292" s="125" t="s">
        <v>483</v>
      </c>
      <c r="G292" s="126" t="s">
        <v>296</v>
      </c>
      <c r="H292" s="127">
        <v>1.775</v>
      </c>
      <c r="I292" s="128"/>
      <c r="J292" s="129">
        <f>ROUND(I292*H292,2)</f>
        <v>0</v>
      </c>
      <c r="K292" s="125" t="s">
        <v>128</v>
      </c>
      <c r="L292" s="32"/>
      <c r="M292" s="130" t="s">
        <v>77</v>
      </c>
      <c r="N292" s="131" t="s">
        <v>49</v>
      </c>
      <c r="O292" s="1"/>
      <c r="P292" s="132">
        <f>O292*H292</f>
        <v>0</v>
      </c>
      <c r="Q292" s="132">
        <v>0</v>
      </c>
      <c r="R292" s="132">
        <f>Q292*H292</f>
        <v>0</v>
      </c>
      <c r="S292" s="132">
        <v>0</v>
      </c>
      <c r="T292" s="133">
        <f>S292*H292</f>
        <v>0</v>
      </c>
      <c r="U292" s="1"/>
      <c r="V292" s="1"/>
      <c r="W292" s="1"/>
      <c r="X292" s="1"/>
      <c r="Y292" s="1"/>
      <c r="AQ292" s="1"/>
      <c r="AR292" s="134" t="s">
        <v>219</v>
      </c>
      <c r="AS292" s="1"/>
      <c r="AT292" s="134" t="s">
        <v>124</v>
      </c>
      <c r="AU292" s="134" t="s">
        <v>88</v>
      </c>
      <c r="AV292" s="1"/>
      <c r="AW292" s="1"/>
      <c r="AX292" s="1"/>
      <c r="AY292" s="17" t="s">
        <v>121</v>
      </c>
      <c r="AZ292" s="1"/>
      <c r="BA292" s="1"/>
      <c r="BB292" s="1"/>
      <c r="BC292" s="1"/>
      <c r="BD292" s="1"/>
      <c r="BE292" s="135">
        <f>IF(N292="základní",J292,0)</f>
        <v>0</v>
      </c>
      <c r="BF292" s="135">
        <f>IF(N292="snížená",J292,0)</f>
        <v>0</v>
      </c>
      <c r="BG292" s="135">
        <f>IF(N292="zákl. přenesená",J292,0)</f>
        <v>0</v>
      </c>
      <c r="BH292" s="135">
        <f>IF(N292="sníž. přenesená",J292,0)</f>
        <v>0</v>
      </c>
      <c r="BI292" s="135">
        <f>IF(N292="nulová",J292,0)</f>
        <v>0</v>
      </c>
      <c r="BJ292" s="17" t="s">
        <v>86</v>
      </c>
      <c r="BK292" s="135">
        <f>ROUND(I292*H292,2)</f>
        <v>0</v>
      </c>
      <c r="BL292" s="17" t="s">
        <v>219</v>
      </c>
      <c r="BM292" s="134" t="s">
        <v>484</v>
      </c>
      <c r="BN292" s="1"/>
    </row>
    <row r="293" spans="1:66" ht="12">
      <c r="A293" s="1"/>
      <c r="B293" s="32"/>
      <c r="C293" s="1"/>
      <c r="D293" s="136" t="s">
        <v>131</v>
      </c>
      <c r="E293" s="1"/>
      <c r="F293" s="137" t="s">
        <v>485</v>
      </c>
      <c r="G293" s="1"/>
      <c r="H293" s="1"/>
      <c r="I293" s="138"/>
      <c r="J293" s="1"/>
      <c r="K293" s="1"/>
      <c r="L293" s="32"/>
      <c r="M293" s="139"/>
      <c r="N293" s="1"/>
      <c r="O293" s="1"/>
      <c r="P293" s="1"/>
      <c r="Q293" s="1"/>
      <c r="R293" s="1"/>
      <c r="S293" s="1"/>
      <c r="T293" s="53"/>
      <c r="U293" s="1"/>
      <c r="V293" s="1"/>
      <c r="W293" s="1"/>
      <c r="X293" s="1"/>
      <c r="Y293" s="1"/>
      <c r="AQ293" s="1"/>
      <c r="AR293" s="1"/>
      <c r="AS293" s="1"/>
      <c r="AT293" s="17" t="s">
        <v>131</v>
      </c>
      <c r="AU293" s="17" t="s">
        <v>88</v>
      </c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  <c r="BH293" s="1"/>
      <c r="BI293" s="1"/>
      <c r="BJ293" s="1"/>
      <c r="BK293" s="1"/>
      <c r="BL293" s="1"/>
      <c r="BM293" s="1"/>
      <c r="BN293" s="1"/>
    </row>
    <row r="294" spans="1:66" ht="18">
      <c r="A294" s="1"/>
      <c r="B294" s="32"/>
      <c r="C294" s="1"/>
      <c r="D294" s="140" t="s">
        <v>133</v>
      </c>
      <c r="E294" s="1"/>
      <c r="F294" s="141" t="s">
        <v>486</v>
      </c>
      <c r="G294" s="1"/>
      <c r="H294" s="1"/>
      <c r="I294" s="138"/>
      <c r="J294" s="1"/>
      <c r="K294" s="1"/>
      <c r="L294" s="32"/>
      <c r="M294" s="139"/>
      <c r="N294" s="1"/>
      <c r="O294" s="1"/>
      <c r="P294" s="1"/>
      <c r="Q294" s="1"/>
      <c r="R294" s="1"/>
      <c r="S294" s="1"/>
      <c r="T294" s="53"/>
      <c r="U294" s="1"/>
      <c r="V294" s="1"/>
      <c r="W294" s="1"/>
      <c r="X294" s="1"/>
      <c r="Y294" s="1"/>
      <c r="AQ294" s="1"/>
      <c r="AR294" s="1"/>
      <c r="AS294" s="1"/>
      <c r="AT294" s="17" t="s">
        <v>133</v>
      </c>
      <c r="AU294" s="17" t="s">
        <v>88</v>
      </c>
      <c r="AV294" s="1"/>
      <c r="AW294" s="1"/>
      <c r="AX294" s="1"/>
      <c r="AY294" s="1"/>
      <c r="AZ294" s="1"/>
      <c r="BA294" s="1"/>
      <c r="BB294" s="1"/>
      <c r="BC294" s="1"/>
      <c r="BD294" s="1"/>
      <c r="BE294" s="1"/>
      <c r="BF294" s="1"/>
      <c r="BG294" s="1"/>
      <c r="BH294" s="1"/>
      <c r="BI294" s="1"/>
      <c r="BJ294" s="1"/>
      <c r="BK294" s="1"/>
      <c r="BL294" s="1"/>
      <c r="BM294" s="1"/>
      <c r="BN294" s="1"/>
    </row>
    <row r="295" spans="1:66" ht="22.8">
      <c r="A295" s="1"/>
      <c r="B295" s="32"/>
      <c r="C295" s="123" t="s">
        <v>487</v>
      </c>
      <c r="D295" s="123" t="s">
        <v>124</v>
      </c>
      <c r="E295" s="124" t="s">
        <v>488</v>
      </c>
      <c r="F295" s="125" t="s">
        <v>489</v>
      </c>
      <c r="G295" s="126" t="s">
        <v>296</v>
      </c>
      <c r="H295" s="127">
        <v>15.975</v>
      </c>
      <c r="I295" s="128"/>
      <c r="J295" s="129">
        <f>ROUND(I295*H295,2)</f>
        <v>0</v>
      </c>
      <c r="K295" s="125" t="s">
        <v>128</v>
      </c>
      <c r="L295" s="32"/>
      <c r="M295" s="130" t="s">
        <v>77</v>
      </c>
      <c r="N295" s="131" t="s">
        <v>49</v>
      </c>
      <c r="O295" s="1"/>
      <c r="P295" s="132">
        <f>O295*H295</f>
        <v>0</v>
      </c>
      <c r="Q295" s="132">
        <v>0</v>
      </c>
      <c r="R295" s="132">
        <f>Q295*H295</f>
        <v>0</v>
      </c>
      <c r="S295" s="132">
        <v>0</v>
      </c>
      <c r="T295" s="133">
        <f>S295*H295</f>
        <v>0</v>
      </c>
      <c r="U295" s="1"/>
      <c r="V295" s="1"/>
      <c r="W295" s="1"/>
      <c r="X295" s="1"/>
      <c r="Y295" s="1"/>
      <c r="AQ295" s="1"/>
      <c r="AR295" s="134" t="s">
        <v>219</v>
      </c>
      <c r="AS295" s="1"/>
      <c r="AT295" s="134" t="s">
        <v>124</v>
      </c>
      <c r="AU295" s="134" t="s">
        <v>88</v>
      </c>
      <c r="AV295" s="1"/>
      <c r="AW295" s="1"/>
      <c r="AX295" s="1"/>
      <c r="AY295" s="17" t="s">
        <v>121</v>
      </c>
      <c r="AZ295" s="1"/>
      <c r="BA295" s="1"/>
      <c r="BB295" s="1"/>
      <c r="BC295" s="1"/>
      <c r="BD295" s="1"/>
      <c r="BE295" s="135">
        <f>IF(N295="základní",J295,0)</f>
        <v>0</v>
      </c>
      <c r="BF295" s="135">
        <f>IF(N295="snížená",J295,0)</f>
        <v>0</v>
      </c>
      <c r="BG295" s="135">
        <f>IF(N295="zákl. přenesená",J295,0)</f>
        <v>0</v>
      </c>
      <c r="BH295" s="135">
        <f>IF(N295="sníž. přenesená",J295,0)</f>
        <v>0</v>
      </c>
      <c r="BI295" s="135">
        <f>IF(N295="nulová",J295,0)</f>
        <v>0</v>
      </c>
      <c r="BJ295" s="17" t="s">
        <v>86</v>
      </c>
      <c r="BK295" s="135">
        <f>ROUND(I295*H295,2)</f>
        <v>0</v>
      </c>
      <c r="BL295" s="17" t="s">
        <v>219</v>
      </c>
      <c r="BM295" s="134" t="s">
        <v>490</v>
      </c>
      <c r="BN295" s="1"/>
    </row>
    <row r="296" spans="1:66" ht="12">
      <c r="A296" s="1"/>
      <c r="B296" s="32"/>
      <c r="C296" s="1"/>
      <c r="D296" s="136" t="s">
        <v>131</v>
      </c>
      <c r="E296" s="1"/>
      <c r="F296" s="137" t="s">
        <v>491</v>
      </c>
      <c r="G296" s="1"/>
      <c r="H296" s="1"/>
      <c r="I296" s="138"/>
      <c r="J296" s="1"/>
      <c r="K296" s="1"/>
      <c r="L296" s="32"/>
      <c r="M296" s="139"/>
      <c r="N296" s="1"/>
      <c r="O296" s="1"/>
      <c r="P296" s="1"/>
      <c r="Q296" s="1"/>
      <c r="R296" s="1"/>
      <c r="S296" s="1"/>
      <c r="T296" s="53"/>
      <c r="U296" s="1"/>
      <c r="V296" s="1"/>
      <c r="W296" s="1"/>
      <c r="X296" s="1"/>
      <c r="Y296" s="1"/>
      <c r="AQ296" s="1"/>
      <c r="AR296" s="1"/>
      <c r="AS296" s="1"/>
      <c r="AT296" s="17" t="s">
        <v>131</v>
      </c>
      <c r="AU296" s="17" t="s">
        <v>88</v>
      </c>
      <c r="AV296" s="1"/>
      <c r="AW296" s="1"/>
      <c r="AX296" s="1"/>
      <c r="AY296" s="1"/>
      <c r="AZ296" s="1"/>
      <c r="BA296" s="1"/>
      <c r="BB296" s="1"/>
      <c r="BC296" s="1"/>
      <c r="BD296" s="1"/>
      <c r="BE296" s="1"/>
      <c r="BF296" s="1"/>
      <c r="BG296" s="1"/>
      <c r="BH296" s="1"/>
      <c r="BI296" s="1"/>
      <c r="BJ296" s="1"/>
      <c r="BK296" s="1"/>
      <c r="BL296" s="1"/>
      <c r="BM296" s="1"/>
      <c r="BN296" s="1"/>
    </row>
    <row r="297" spans="1:66" ht="18">
      <c r="A297" s="1"/>
      <c r="B297" s="32"/>
      <c r="C297" s="1"/>
      <c r="D297" s="140" t="s">
        <v>133</v>
      </c>
      <c r="E297" s="1"/>
      <c r="F297" s="141" t="s">
        <v>492</v>
      </c>
      <c r="G297" s="1"/>
      <c r="H297" s="1"/>
      <c r="I297" s="138"/>
      <c r="J297" s="1"/>
      <c r="K297" s="1"/>
      <c r="L297" s="32"/>
      <c r="M297" s="139"/>
      <c r="N297" s="1"/>
      <c r="O297" s="1"/>
      <c r="P297" s="1"/>
      <c r="Q297" s="1"/>
      <c r="R297" s="1"/>
      <c r="S297" s="1"/>
      <c r="T297" s="53"/>
      <c r="U297" s="1"/>
      <c r="V297" s="1"/>
      <c r="W297" s="1"/>
      <c r="X297" s="1"/>
      <c r="Y297" s="1"/>
      <c r="AQ297" s="1"/>
      <c r="AR297" s="1"/>
      <c r="AS297" s="1"/>
      <c r="AT297" s="17" t="s">
        <v>133</v>
      </c>
      <c r="AU297" s="17" t="s">
        <v>88</v>
      </c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  <c r="BH297" s="1"/>
      <c r="BI297" s="1"/>
      <c r="BJ297" s="1"/>
      <c r="BK297" s="1"/>
      <c r="BL297" s="1"/>
      <c r="BM297" s="1"/>
      <c r="BN297" s="1"/>
    </row>
    <row r="298" spans="1:66" ht="12">
      <c r="A298" s="12"/>
      <c r="B298" s="142"/>
      <c r="C298" s="12"/>
      <c r="D298" s="140" t="s">
        <v>135</v>
      </c>
      <c r="E298" s="143" t="s">
        <v>77</v>
      </c>
      <c r="F298" s="144" t="s">
        <v>493</v>
      </c>
      <c r="G298" s="12"/>
      <c r="H298" s="145">
        <v>15.975</v>
      </c>
      <c r="I298" s="146"/>
      <c r="J298" s="12"/>
      <c r="K298" s="12"/>
      <c r="L298" s="142"/>
      <c r="M298" s="147"/>
      <c r="N298" s="12"/>
      <c r="O298" s="12"/>
      <c r="P298" s="12"/>
      <c r="Q298" s="12"/>
      <c r="R298" s="12"/>
      <c r="S298" s="12"/>
      <c r="T298" s="148"/>
      <c r="U298" s="12"/>
      <c r="V298" s="12"/>
      <c r="W298" s="12"/>
      <c r="X298" s="12"/>
      <c r="Y298" s="12"/>
      <c r="AQ298" s="12"/>
      <c r="AR298" s="12"/>
      <c r="AS298" s="12"/>
      <c r="AT298" s="143" t="s">
        <v>135</v>
      </c>
      <c r="AU298" s="143" t="s">
        <v>88</v>
      </c>
      <c r="AV298" s="12" t="s">
        <v>88</v>
      </c>
      <c r="AW298" s="12" t="s">
        <v>40</v>
      </c>
      <c r="AX298" s="12" t="s">
        <v>86</v>
      </c>
      <c r="AY298" s="143" t="s">
        <v>121</v>
      </c>
      <c r="AZ298" s="12"/>
      <c r="BA298" s="12"/>
      <c r="BB298" s="12"/>
      <c r="BC298" s="12"/>
      <c r="BD298" s="12"/>
      <c r="BE298" s="12"/>
      <c r="BF298" s="12"/>
      <c r="BG298" s="12"/>
      <c r="BH298" s="12"/>
      <c r="BI298" s="12"/>
      <c r="BJ298" s="12"/>
      <c r="BK298" s="12"/>
      <c r="BL298" s="12"/>
      <c r="BM298" s="12"/>
      <c r="BN298" s="12"/>
    </row>
    <row r="299" spans="1:66" ht="11.4">
      <c r="A299" s="1"/>
      <c r="B299" s="32"/>
      <c r="C299" s="123" t="s">
        <v>494</v>
      </c>
      <c r="D299" s="123" t="s">
        <v>124</v>
      </c>
      <c r="E299" s="124" t="s">
        <v>495</v>
      </c>
      <c r="F299" s="125" t="s">
        <v>496</v>
      </c>
      <c r="G299" s="126" t="s">
        <v>141</v>
      </c>
      <c r="H299" s="127">
        <v>31.087</v>
      </c>
      <c r="I299" s="128"/>
      <c r="J299" s="129">
        <f>ROUND(I299*H299,2)</f>
        <v>0</v>
      </c>
      <c r="K299" s="125" t="s">
        <v>128</v>
      </c>
      <c r="L299" s="32"/>
      <c r="M299" s="130" t="s">
        <v>77</v>
      </c>
      <c r="N299" s="131" t="s">
        <v>49</v>
      </c>
      <c r="O299" s="1"/>
      <c r="P299" s="132">
        <f>O299*H299</f>
        <v>0</v>
      </c>
      <c r="Q299" s="132">
        <v>0</v>
      </c>
      <c r="R299" s="132">
        <f>Q299*H299</f>
        <v>0</v>
      </c>
      <c r="S299" s="132">
        <v>0</v>
      </c>
      <c r="T299" s="133">
        <f>S299*H299</f>
        <v>0</v>
      </c>
      <c r="U299" s="1"/>
      <c r="V299" s="1"/>
      <c r="W299" s="1"/>
      <c r="X299" s="1"/>
      <c r="Y299" s="1"/>
      <c r="AQ299" s="1"/>
      <c r="AR299" s="134" t="s">
        <v>219</v>
      </c>
      <c r="AS299" s="1"/>
      <c r="AT299" s="134" t="s">
        <v>124</v>
      </c>
      <c r="AU299" s="134" t="s">
        <v>88</v>
      </c>
      <c r="AV299" s="1"/>
      <c r="AW299" s="1"/>
      <c r="AX299" s="1"/>
      <c r="AY299" s="17" t="s">
        <v>121</v>
      </c>
      <c r="AZ299" s="1"/>
      <c r="BA299" s="1"/>
      <c r="BB299" s="1"/>
      <c r="BC299" s="1"/>
      <c r="BD299" s="1"/>
      <c r="BE299" s="135">
        <f>IF(N299="základní",J299,0)</f>
        <v>0</v>
      </c>
      <c r="BF299" s="135">
        <f>IF(N299="snížená",J299,0)</f>
        <v>0</v>
      </c>
      <c r="BG299" s="135">
        <f>IF(N299="zákl. přenesená",J299,0)</f>
        <v>0</v>
      </c>
      <c r="BH299" s="135">
        <f>IF(N299="sníž. přenesená",J299,0)</f>
        <v>0</v>
      </c>
      <c r="BI299" s="135">
        <f>IF(N299="nulová",J299,0)</f>
        <v>0</v>
      </c>
      <c r="BJ299" s="17" t="s">
        <v>86</v>
      </c>
      <c r="BK299" s="135">
        <f>ROUND(I299*H299,2)</f>
        <v>0</v>
      </c>
      <c r="BL299" s="17" t="s">
        <v>219</v>
      </c>
      <c r="BM299" s="134" t="s">
        <v>497</v>
      </c>
      <c r="BN299" s="1"/>
    </row>
    <row r="300" spans="1:66" ht="12">
      <c r="A300" s="1"/>
      <c r="B300" s="32"/>
      <c r="C300" s="1"/>
      <c r="D300" s="136" t="s">
        <v>131</v>
      </c>
      <c r="E300" s="1"/>
      <c r="F300" s="137" t="s">
        <v>498</v>
      </c>
      <c r="G300" s="1"/>
      <c r="H300" s="1"/>
      <c r="I300" s="138"/>
      <c r="J300" s="1"/>
      <c r="K300" s="1"/>
      <c r="L300" s="32"/>
      <c r="M300" s="139"/>
      <c r="N300" s="1"/>
      <c r="O300" s="1"/>
      <c r="P300" s="1"/>
      <c r="Q300" s="1"/>
      <c r="R300" s="1"/>
      <c r="S300" s="1"/>
      <c r="T300" s="53"/>
      <c r="U300" s="1"/>
      <c r="V300" s="1"/>
      <c r="W300" s="1"/>
      <c r="X300" s="1"/>
      <c r="Y300" s="1"/>
      <c r="AQ300" s="1"/>
      <c r="AR300" s="1"/>
      <c r="AS300" s="1"/>
      <c r="AT300" s="17" t="s">
        <v>131</v>
      </c>
      <c r="AU300" s="17" t="s">
        <v>88</v>
      </c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  <c r="BH300" s="1"/>
      <c r="BI300" s="1"/>
      <c r="BJ300" s="1"/>
      <c r="BK300" s="1"/>
      <c r="BL300" s="1"/>
      <c r="BM300" s="1"/>
      <c r="BN300" s="1"/>
    </row>
    <row r="301" spans="1:66" ht="18">
      <c r="A301" s="1"/>
      <c r="B301" s="32"/>
      <c r="C301" s="1"/>
      <c r="D301" s="140" t="s">
        <v>133</v>
      </c>
      <c r="E301" s="1"/>
      <c r="F301" s="141" t="s">
        <v>468</v>
      </c>
      <c r="G301" s="1"/>
      <c r="H301" s="1"/>
      <c r="I301" s="138"/>
      <c r="J301" s="1"/>
      <c r="K301" s="1"/>
      <c r="L301" s="32"/>
      <c r="M301" s="139"/>
      <c r="N301" s="1"/>
      <c r="O301" s="1"/>
      <c r="P301" s="1"/>
      <c r="Q301" s="1"/>
      <c r="R301" s="1"/>
      <c r="S301" s="1"/>
      <c r="T301" s="53"/>
      <c r="U301" s="1"/>
      <c r="V301" s="1"/>
      <c r="W301" s="1"/>
      <c r="X301" s="1"/>
      <c r="Y301" s="1"/>
      <c r="AQ301" s="1"/>
      <c r="AR301" s="1"/>
      <c r="AS301" s="1"/>
      <c r="AT301" s="17" t="s">
        <v>133</v>
      </c>
      <c r="AU301" s="17" t="s">
        <v>88</v>
      </c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  <c r="BH301" s="1"/>
      <c r="BI301" s="1"/>
      <c r="BJ301" s="1"/>
      <c r="BK301" s="1"/>
      <c r="BL301" s="1"/>
      <c r="BM301" s="1"/>
      <c r="BN301" s="1"/>
    </row>
    <row r="302" spans="1:66" ht="12">
      <c r="A302" s="12"/>
      <c r="B302" s="142"/>
      <c r="C302" s="12"/>
      <c r="D302" s="140" t="s">
        <v>135</v>
      </c>
      <c r="E302" s="143" t="s">
        <v>77</v>
      </c>
      <c r="F302" s="144" t="s">
        <v>499</v>
      </c>
      <c r="G302" s="12"/>
      <c r="H302" s="145">
        <v>31.087</v>
      </c>
      <c r="I302" s="146"/>
      <c r="J302" s="12"/>
      <c r="K302" s="12"/>
      <c r="L302" s="142"/>
      <c r="M302" s="147"/>
      <c r="N302" s="12"/>
      <c r="O302" s="12"/>
      <c r="P302" s="12"/>
      <c r="Q302" s="12"/>
      <c r="R302" s="12"/>
      <c r="S302" s="12"/>
      <c r="T302" s="148"/>
      <c r="U302" s="12"/>
      <c r="V302" s="12"/>
      <c r="W302" s="12"/>
      <c r="X302" s="12"/>
      <c r="Y302" s="12"/>
      <c r="AQ302" s="12"/>
      <c r="AR302" s="12"/>
      <c r="AS302" s="12"/>
      <c r="AT302" s="143" t="s">
        <v>135</v>
      </c>
      <c r="AU302" s="143" t="s">
        <v>88</v>
      </c>
      <c r="AV302" s="12" t="s">
        <v>88</v>
      </c>
      <c r="AW302" s="12" t="s">
        <v>40</v>
      </c>
      <c r="AX302" s="12" t="s">
        <v>86</v>
      </c>
      <c r="AY302" s="143" t="s">
        <v>121</v>
      </c>
      <c r="AZ302" s="12"/>
      <c r="BA302" s="12"/>
      <c r="BB302" s="12"/>
      <c r="BC302" s="12"/>
      <c r="BD302" s="12"/>
      <c r="BE302" s="12"/>
      <c r="BF302" s="12"/>
      <c r="BG302" s="12"/>
      <c r="BH302" s="12"/>
      <c r="BI302" s="12"/>
      <c r="BJ302" s="12"/>
      <c r="BK302" s="12"/>
      <c r="BL302" s="12"/>
      <c r="BM302" s="12"/>
      <c r="BN302" s="12"/>
    </row>
    <row r="303" spans="1:66" ht="11.4">
      <c r="A303" s="1"/>
      <c r="B303" s="32"/>
      <c r="C303" s="123" t="s">
        <v>500</v>
      </c>
      <c r="D303" s="123" t="s">
        <v>124</v>
      </c>
      <c r="E303" s="124" t="s">
        <v>501</v>
      </c>
      <c r="F303" s="125" t="s">
        <v>502</v>
      </c>
      <c r="G303" s="126" t="s">
        <v>141</v>
      </c>
      <c r="H303" s="127">
        <v>279.783</v>
      </c>
      <c r="I303" s="128"/>
      <c r="J303" s="129">
        <f>ROUND(I303*H303,2)</f>
        <v>0</v>
      </c>
      <c r="K303" s="125" t="s">
        <v>128</v>
      </c>
      <c r="L303" s="32"/>
      <c r="M303" s="130" t="s">
        <v>77</v>
      </c>
      <c r="N303" s="131" t="s">
        <v>49</v>
      </c>
      <c r="O303" s="1"/>
      <c r="P303" s="132">
        <f>O303*H303</f>
        <v>0</v>
      </c>
      <c r="Q303" s="132">
        <v>0</v>
      </c>
      <c r="R303" s="132">
        <f>Q303*H303</f>
        <v>0</v>
      </c>
      <c r="S303" s="132">
        <v>0</v>
      </c>
      <c r="T303" s="133">
        <f>S303*H303</f>
        <v>0</v>
      </c>
      <c r="U303" s="1"/>
      <c r="V303" s="1"/>
      <c r="W303" s="1"/>
      <c r="X303" s="1"/>
      <c r="Y303" s="1"/>
      <c r="AQ303" s="1"/>
      <c r="AR303" s="134" t="s">
        <v>219</v>
      </c>
      <c r="AS303" s="1"/>
      <c r="AT303" s="134" t="s">
        <v>124</v>
      </c>
      <c r="AU303" s="134" t="s">
        <v>88</v>
      </c>
      <c r="AV303" s="1"/>
      <c r="AW303" s="1"/>
      <c r="AX303" s="1"/>
      <c r="AY303" s="17" t="s">
        <v>121</v>
      </c>
      <c r="AZ303" s="1"/>
      <c r="BA303" s="1"/>
      <c r="BB303" s="1"/>
      <c r="BC303" s="1"/>
      <c r="BD303" s="1"/>
      <c r="BE303" s="135">
        <f>IF(N303="základní",J303,0)</f>
        <v>0</v>
      </c>
      <c r="BF303" s="135">
        <f>IF(N303="snížená",J303,0)</f>
        <v>0</v>
      </c>
      <c r="BG303" s="135">
        <f>IF(N303="zákl. přenesená",J303,0)</f>
        <v>0</v>
      </c>
      <c r="BH303" s="135">
        <f>IF(N303="sníž. přenesená",J303,0)</f>
        <v>0</v>
      </c>
      <c r="BI303" s="135">
        <f>IF(N303="nulová",J303,0)</f>
        <v>0</v>
      </c>
      <c r="BJ303" s="17" t="s">
        <v>86</v>
      </c>
      <c r="BK303" s="135">
        <f>ROUND(I303*H303,2)</f>
        <v>0</v>
      </c>
      <c r="BL303" s="17" t="s">
        <v>219</v>
      </c>
      <c r="BM303" s="134" t="s">
        <v>503</v>
      </c>
      <c r="BN303" s="1"/>
    </row>
    <row r="304" spans="1:66" ht="12">
      <c r="A304" s="1"/>
      <c r="B304" s="32"/>
      <c r="C304" s="1"/>
      <c r="D304" s="136" t="s">
        <v>131</v>
      </c>
      <c r="E304" s="1"/>
      <c r="F304" s="137" t="s">
        <v>504</v>
      </c>
      <c r="G304" s="1"/>
      <c r="H304" s="1"/>
      <c r="I304" s="138"/>
      <c r="J304" s="1"/>
      <c r="K304" s="1"/>
      <c r="L304" s="32"/>
      <c r="M304" s="139"/>
      <c r="N304" s="1"/>
      <c r="O304" s="1"/>
      <c r="P304" s="1"/>
      <c r="Q304" s="1"/>
      <c r="R304" s="1"/>
      <c r="S304" s="1"/>
      <c r="T304" s="53"/>
      <c r="U304" s="1"/>
      <c r="V304" s="1"/>
      <c r="W304" s="1"/>
      <c r="X304" s="1"/>
      <c r="Y304" s="1"/>
      <c r="AQ304" s="1"/>
      <c r="AR304" s="1"/>
      <c r="AS304" s="1"/>
      <c r="AT304" s="17" t="s">
        <v>131</v>
      </c>
      <c r="AU304" s="17" t="s">
        <v>88</v>
      </c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"/>
      <c r="BI304" s="1"/>
      <c r="BJ304" s="1"/>
      <c r="BK304" s="1"/>
      <c r="BL304" s="1"/>
      <c r="BM304" s="1"/>
      <c r="BN304" s="1"/>
    </row>
    <row r="305" spans="1:66" ht="18">
      <c r="A305" s="1"/>
      <c r="B305" s="32"/>
      <c r="C305" s="1"/>
      <c r="D305" s="140" t="s">
        <v>133</v>
      </c>
      <c r="E305" s="1"/>
      <c r="F305" s="141" t="s">
        <v>505</v>
      </c>
      <c r="G305" s="1"/>
      <c r="H305" s="1"/>
      <c r="I305" s="138"/>
      <c r="J305" s="1"/>
      <c r="K305" s="1"/>
      <c r="L305" s="32"/>
      <c r="M305" s="139"/>
      <c r="N305" s="1"/>
      <c r="O305" s="1"/>
      <c r="P305" s="1"/>
      <c r="Q305" s="1"/>
      <c r="R305" s="1"/>
      <c r="S305" s="1"/>
      <c r="T305" s="53"/>
      <c r="U305" s="1"/>
      <c r="V305" s="1"/>
      <c r="W305" s="1"/>
      <c r="X305" s="1"/>
      <c r="Y305" s="1"/>
      <c r="AQ305" s="1"/>
      <c r="AR305" s="1"/>
      <c r="AS305" s="1"/>
      <c r="AT305" s="17" t="s">
        <v>133</v>
      </c>
      <c r="AU305" s="17" t="s">
        <v>88</v>
      </c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F305" s="1"/>
      <c r="BG305" s="1"/>
      <c r="BH305" s="1"/>
      <c r="BI305" s="1"/>
      <c r="BJ305" s="1"/>
      <c r="BK305" s="1"/>
      <c r="BL305" s="1"/>
      <c r="BM305" s="1"/>
      <c r="BN305" s="1"/>
    </row>
    <row r="306" spans="1:66" ht="12">
      <c r="A306" s="12"/>
      <c r="B306" s="142"/>
      <c r="C306" s="12"/>
      <c r="D306" s="140" t="s">
        <v>135</v>
      </c>
      <c r="E306" s="143" t="s">
        <v>77</v>
      </c>
      <c r="F306" s="144" t="s">
        <v>506</v>
      </c>
      <c r="G306" s="12"/>
      <c r="H306" s="145">
        <v>279.783</v>
      </c>
      <c r="I306" s="146"/>
      <c r="J306" s="12"/>
      <c r="K306" s="12"/>
      <c r="L306" s="142"/>
      <c r="M306" s="147"/>
      <c r="N306" s="12"/>
      <c r="O306" s="12"/>
      <c r="P306" s="12"/>
      <c r="Q306" s="12"/>
      <c r="R306" s="12"/>
      <c r="S306" s="12"/>
      <c r="T306" s="148"/>
      <c r="U306" s="12"/>
      <c r="V306" s="12"/>
      <c r="W306" s="12"/>
      <c r="X306" s="12"/>
      <c r="Y306" s="12"/>
      <c r="AQ306" s="12"/>
      <c r="AR306" s="12"/>
      <c r="AS306" s="12"/>
      <c r="AT306" s="143" t="s">
        <v>135</v>
      </c>
      <c r="AU306" s="143" t="s">
        <v>88</v>
      </c>
      <c r="AV306" s="12" t="s">
        <v>88</v>
      </c>
      <c r="AW306" s="12" t="s">
        <v>40</v>
      </c>
      <c r="AX306" s="12" t="s">
        <v>86</v>
      </c>
      <c r="AY306" s="143" t="s">
        <v>121</v>
      </c>
      <c r="AZ306" s="12"/>
      <c r="BA306" s="12"/>
      <c r="BB306" s="12"/>
      <c r="BC306" s="12"/>
      <c r="BD306" s="12"/>
      <c r="BE306" s="12"/>
      <c r="BF306" s="12"/>
      <c r="BG306" s="12"/>
      <c r="BH306" s="12"/>
      <c r="BI306" s="12"/>
      <c r="BJ306" s="12"/>
      <c r="BK306" s="12"/>
      <c r="BL306" s="12"/>
      <c r="BM306" s="12"/>
      <c r="BN306" s="12"/>
    </row>
    <row r="307" spans="1:66" ht="22.8">
      <c r="A307" s="1"/>
      <c r="B307" s="32"/>
      <c r="C307" s="123" t="s">
        <v>507</v>
      </c>
      <c r="D307" s="123" t="s">
        <v>124</v>
      </c>
      <c r="E307" s="124" t="s">
        <v>508</v>
      </c>
      <c r="F307" s="125" t="s">
        <v>509</v>
      </c>
      <c r="G307" s="126" t="s">
        <v>141</v>
      </c>
      <c r="H307" s="127">
        <v>10.189</v>
      </c>
      <c r="I307" s="128"/>
      <c r="J307" s="129">
        <f>ROUND(I307*H307,2)</f>
        <v>0</v>
      </c>
      <c r="K307" s="125" t="s">
        <v>128</v>
      </c>
      <c r="L307" s="32"/>
      <c r="M307" s="130" t="s">
        <v>77</v>
      </c>
      <c r="N307" s="131" t="s">
        <v>49</v>
      </c>
      <c r="O307" s="1"/>
      <c r="P307" s="132">
        <f>O307*H307</f>
        <v>0</v>
      </c>
      <c r="Q307" s="132">
        <v>0</v>
      </c>
      <c r="R307" s="132">
        <f>Q307*H307</f>
        <v>0</v>
      </c>
      <c r="S307" s="132">
        <v>0</v>
      </c>
      <c r="T307" s="133">
        <f>S307*H307</f>
        <v>0</v>
      </c>
      <c r="U307" s="1"/>
      <c r="V307" s="1"/>
      <c r="W307" s="1"/>
      <c r="X307" s="1"/>
      <c r="Y307" s="1"/>
      <c r="AQ307" s="1"/>
      <c r="AR307" s="134" t="s">
        <v>219</v>
      </c>
      <c r="AS307" s="1"/>
      <c r="AT307" s="134" t="s">
        <v>124</v>
      </c>
      <c r="AU307" s="134" t="s">
        <v>88</v>
      </c>
      <c r="AV307" s="1"/>
      <c r="AW307" s="1"/>
      <c r="AX307" s="1"/>
      <c r="AY307" s="17" t="s">
        <v>121</v>
      </c>
      <c r="AZ307" s="1"/>
      <c r="BA307" s="1"/>
      <c r="BB307" s="1"/>
      <c r="BC307" s="1"/>
      <c r="BD307" s="1"/>
      <c r="BE307" s="135">
        <f>IF(N307="základní",J307,0)</f>
        <v>0</v>
      </c>
      <c r="BF307" s="135">
        <f>IF(N307="snížená",J307,0)</f>
        <v>0</v>
      </c>
      <c r="BG307" s="135">
        <f>IF(N307="zákl. přenesená",J307,0)</f>
        <v>0</v>
      </c>
      <c r="BH307" s="135">
        <f>IF(N307="sníž. přenesená",J307,0)</f>
        <v>0</v>
      </c>
      <c r="BI307" s="135">
        <f>IF(N307="nulová",J307,0)</f>
        <v>0</v>
      </c>
      <c r="BJ307" s="17" t="s">
        <v>86</v>
      </c>
      <c r="BK307" s="135">
        <f>ROUND(I307*H307,2)</f>
        <v>0</v>
      </c>
      <c r="BL307" s="17" t="s">
        <v>219</v>
      </c>
      <c r="BM307" s="134" t="s">
        <v>510</v>
      </c>
      <c r="BN307" s="1"/>
    </row>
    <row r="308" spans="1:66" ht="12">
      <c r="A308" s="1"/>
      <c r="B308" s="32"/>
      <c r="C308" s="1"/>
      <c r="D308" s="136" t="s">
        <v>131</v>
      </c>
      <c r="E308" s="1"/>
      <c r="F308" s="137" t="s">
        <v>511</v>
      </c>
      <c r="G308" s="1"/>
      <c r="H308" s="1"/>
      <c r="I308" s="138"/>
      <c r="J308" s="1"/>
      <c r="K308" s="1"/>
      <c r="L308" s="32"/>
      <c r="M308" s="139"/>
      <c r="N308" s="1"/>
      <c r="O308" s="1"/>
      <c r="P308" s="1"/>
      <c r="Q308" s="1"/>
      <c r="R308" s="1"/>
      <c r="S308" s="1"/>
      <c r="T308" s="53"/>
      <c r="U308" s="1"/>
      <c r="V308" s="1"/>
      <c r="W308" s="1"/>
      <c r="X308" s="1"/>
      <c r="Y308" s="1"/>
      <c r="AQ308" s="1"/>
      <c r="AR308" s="1"/>
      <c r="AS308" s="1"/>
      <c r="AT308" s="17" t="s">
        <v>131</v>
      </c>
      <c r="AU308" s="17" t="s">
        <v>88</v>
      </c>
      <c r="AV308" s="1"/>
      <c r="AW308" s="1"/>
      <c r="AX308" s="1"/>
      <c r="AY308" s="1"/>
      <c r="AZ308" s="1"/>
      <c r="BA308" s="1"/>
      <c r="BB308" s="1"/>
      <c r="BC308" s="1"/>
      <c r="BD308" s="1"/>
      <c r="BE308" s="1"/>
      <c r="BF308" s="1"/>
      <c r="BG308" s="1"/>
      <c r="BH308" s="1"/>
      <c r="BI308" s="1"/>
      <c r="BJ308" s="1"/>
      <c r="BK308" s="1"/>
      <c r="BL308" s="1"/>
      <c r="BM308" s="1"/>
      <c r="BN308" s="1"/>
    </row>
    <row r="309" spans="1:66" ht="18">
      <c r="A309" s="1"/>
      <c r="B309" s="32"/>
      <c r="C309" s="1"/>
      <c r="D309" s="140" t="s">
        <v>133</v>
      </c>
      <c r="E309" s="1"/>
      <c r="F309" s="141" t="s">
        <v>512</v>
      </c>
      <c r="G309" s="1"/>
      <c r="H309" s="1"/>
      <c r="I309" s="138"/>
      <c r="J309" s="1"/>
      <c r="K309" s="1"/>
      <c r="L309" s="32"/>
      <c r="M309" s="139"/>
      <c r="N309" s="1"/>
      <c r="O309" s="1"/>
      <c r="P309" s="1"/>
      <c r="Q309" s="1"/>
      <c r="R309" s="1"/>
      <c r="S309" s="1"/>
      <c r="T309" s="53"/>
      <c r="U309" s="1"/>
      <c r="V309" s="1"/>
      <c r="W309" s="1"/>
      <c r="X309" s="1"/>
      <c r="Y309" s="1"/>
      <c r="AQ309" s="1"/>
      <c r="AR309" s="1"/>
      <c r="AS309" s="1"/>
      <c r="AT309" s="17" t="s">
        <v>133</v>
      </c>
      <c r="AU309" s="17" t="s">
        <v>88</v>
      </c>
      <c r="AV309" s="1"/>
      <c r="AW309" s="1"/>
      <c r="AX309" s="1"/>
      <c r="AY309" s="1"/>
      <c r="AZ309" s="1"/>
      <c r="BA309" s="1"/>
      <c r="BB309" s="1"/>
      <c r="BC309" s="1"/>
      <c r="BD309" s="1"/>
      <c r="BE309" s="1"/>
      <c r="BF309" s="1"/>
      <c r="BG309" s="1"/>
      <c r="BH309" s="1"/>
      <c r="BI309" s="1"/>
      <c r="BJ309" s="1"/>
      <c r="BK309" s="1"/>
      <c r="BL309" s="1"/>
      <c r="BM309" s="1"/>
      <c r="BN309" s="1"/>
    </row>
    <row r="310" spans="1:66" ht="12">
      <c r="A310" s="12"/>
      <c r="B310" s="142"/>
      <c r="C310" s="12"/>
      <c r="D310" s="140" t="s">
        <v>135</v>
      </c>
      <c r="E310" s="143" t="s">
        <v>77</v>
      </c>
      <c r="F310" s="144" t="s">
        <v>513</v>
      </c>
      <c r="G310" s="12"/>
      <c r="H310" s="145">
        <v>10.189</v>
      </c>
      <c r="I310" s="146"/>
      <c r="J310" s="12"/>
      <c r="K310" s="12"/>
      <c r="L310" s="142"/>
      <c r="M310" s="147"/>
      <c r="N310" s="12"/>
      <c r="O310" s="12"/>
      <c r="P310" s="12"/>
      <c r="Q310" s="12"/>
      <c r="R310" s="12"/>
      <c r="S310" s="12"/>
      <c r="T310" s="148"/>
      <c r="U310" s="12"/>
      <c r="V310" s="12"/>
      <c r="W310" s="12"/>
      <c r="X310" s="12"/>
      <c r="Y310" s="12"/>
      <c r="AQ310" s="12"/>
      <c r="AR310" s="12"/>
      <c r="AS310" s="12"/>
      <c r="AT310" s="143" t="s">
        <v>135</v>
      </c>
      <c r="AU310" s="143" t="s">
        <v>88</v>
      </c>
      <c r="AV310" s="12" t="s">
        <v>88</v>
      </c>
      <c r="AW310" s="12" t="s">
        <v>40</v>
      </c>
      <c r="AX310" s="12" t="s">
        <v>86</v>
      </c>
      <c r="AY310" s="143" t="s">
        <v>121</v>
      </c>
      <c r="AZ310" s="12"/>
      <c r="BA310" s="12"/>
      <c r="BB310" s="12"/>
      <c r="BC310" s="12"/>
      <c r="BD310" s="12"/>
      <c r="BE310" s="12"/>
      <c r="BF310" s="12"/>
      <c r="BG310" s="12"/>
      <c r="BH310" s="12"/>
      <c r="BI310" s="12"/>
      <c r="BJ310" s="12"/>
      <c r="BK310" s="12"/>
      <c r="BL310" s="12"/>
      <c r="BM310" s="12"/>
      <c r="BN310" s="12"/>
    </row>
    <row r="311" spans="1:66" ht="22.8">
      <c r="A311" s="1"/>
      <c r="B311" s="32"/>
      <c r="C311" s="123" t="s">
        <v>514</v>
      </c>
      <c r="D311" s="123" t="s">
        <v>124</v>
      </c>
      <c r="E311" s="124" t="s">
        <v>515</v>
      </c>
      <c r="F311" s="125" t="s">
        <v>516</v>
      </c>
      <c r="G311" s="126" t="s">
        <v>141</v>
      </c>
      <c r="H311" s="127">
        <v>20.898</v>
      </c>
      <c r="I311" s="128"/>
      <c r="J311" s="129">
        <f>ROUND(I311*H311,2)</f>
        <v>0</v>
      </c>
      <c r="K311" s="125" t="s">
        <v>128</v>
      </c>
      <c r="L311" s="32"/>
      <c r="M311" s="130" t="s">
        <v>77</v>
      </c>
      <c r="N311" s="131" t="s">
        <v>49</v>
      </c>
      <c r="O311" s="1"/>
      <c r="P311" s="132">
        <f>O311*H311</f>
        <v>0</v>
      </c>
      <c r="Q311" s="132">
        <v>0</v>
      </c>
      <c r="R311" s="132">
        <f>Q311*H311</f>
        <v>0</v>
      </c>
      <c r="S311" s="132">
        <v>0</v>
      </c>
      <c r="T311" s="133">
        <f>S311*H311</f>
        <v>0</v>
      </c>
      <c r="U311" s="1"/>
      <c r="V311" s="1"/>
      <c r="W311" s="1"/>
      <c r="X311" s="1"/>
      <c r="Y311" s="1"/>
      <c r="AQ311" s="1"/>
      <c r="AR311" s="134" t="s">
        <v>219</v>
      </c>
      <c r="AS311" s="1"/>
      <c r="AT311" s="134" t="s">
        <v>124</v>
      </c>
      <c r="AU311" s="134" t="s">
        <v>88</v>
      </c>
      <c r="AV311" s="1"/>
      <c r="AW311" s="1"/>
      <c r="AX311" s="1"/>
      <c r="AY311" s="17" t="s">
        <v>121</v>
      </c>
      <c r="AZ311" s="1"/>
      <c r="BA311" s="1"/>
      <c r="BB311" s="1"/>
      <c r="BC311" s="1"/>
      <c r="BD311" s="1"/>
      <c r="BE311" s="135">
        <f>IF(N311="základní",J311,0)</f>
        <v>0</v>
      </c>
      <c r="BF311" s="135">
        <f>IF(N311="snížená",J311,0)</f>
        <v>0</v>
      </c>
      <c r="BG311" s="135">
        <f>IF(N311="zákl. přenesená",J311,0)</f>
        <v>0</v>
      </c>
      <c r="BH311" s="135">
        <f>IF(N311="sníž. přenesená",J311,0)</f>
        <v>0</v>
      </c>
      <c r="BI311" s="135">
        <f>IF(N311="nulová",J311,0)</f>
        <v>0</v>
      </c>
      <c r="BJ311" s="17" t="s">
        <v>86</v>
      </c>
      <c r="BK311" s="135">
        <f>ROUND(I311*H311,2)</f>
        <v>0</v>
      </c>
      <c r="BL311" s="17" t="s">
        <v>219</v>
      </c>
      <c r="BM311" s="134" t="s">
        <v>517</v>
      </c>
      <c r="BN311" s="1"/>
    </row>
    <row r="312" spans="1:66" ht="12">
      <c r="A312" s="1"/>
      <c r="B312" s="32"/>
      <c r="C312" s="1"/>
      <c r="D312" s="136" t="s">
        <v>131</v>
      </c>
      <c r="E312" s="1"/>
      <c r="F312" s="137" t="s">
        <v>518</v>
      </c>
      <c r="G312" s="1"/>
      <c r="H312" s="1"/>
      <c r="I312" s="138"/>
      <c r="J312" s="1"/>
      <c r="K312" s="1"/>
      <c r="L312" s="32"/>
      <c r="M312" s="139"/>
      <c r="N312" s="1"/>
      <c r="O312" s="1"/>
      <c r="P312" s="1"/>
      <c r="Q312" s="1"/>
      <c r="R312" s="1"/>
      <c r="S312" s="1"/>
      <c r="T312" s="53"/>
      <c r="U312" s="1"/>
      <c r="V312" s="1"/>
      <c r="W312" s="1"/>
      <c r="X312" s="1"/>
      <c r="Y312" s="1"/>
      <c r="AQ312" s="1"/>
      <c r="AR312" s="1"/>
      <c r="AS312" s="1"/>
      <c r="AT312" s="17" t="s">
        <v>131</v>
      </c>
      <c r="AU312" s="17" t="s">
        <v>88</v>
      </c>
      <c r="AV312" s="1"/>
      <c r="AW312" s="1"/>
      <c r="AX312" s="1"/>
      <c r="AY312" s="1"/>
      <c r="AZ312" s="1"/>
      <c r="BA312" s="1"/>
      <c r="BB312" s="1"/>
      <c r="BC312" s="1"/>
      <c r="BD312" s="1"/>
      <c r="BE312" s="1"/>
      <c r="BF312" s="1"/>
      <c r="BG312" s="1"/>
      <c r="BH312" s="1"/>
      <c r="BI312" s="1"/>
      <c r="BJ312" s="1"/>
      <c r="BK312" s="1"/>
      <c r="BL312" s="1"/>
      <c r="BM312" s="1"/>
      <c r="BN312" s="1"/>
    </row>
    <row r="313" spans="1:66" ht="18">
      <c r="A313" s="1"/>
      <c r="B313" s="32"/>
      <c r="C313" s="1"/>
      <c r="D313" s="140" t="s">
        <v>133</v>
      </c>
      <c r="E313" s="1"/>
      <c r="F313" s="141" t="s">
        <v>512</v>
      </c>
      <c r="G313" s="1"/>
      <c r="H313" s="1"/>
      <c r="I313" s="138"/>
      <c r="J313" s="1"/>
      <c r="K313" s="1"/>
      <c r="L313" s="32"/>
      <c r="M313" s="139"/>
      <c r="N313" s="1"/>
      <c r="O313" s="1"/>
      <c r="P313" s="1"/>
      <c r="Q313" s="1"/>
      <c r="R313" s="1"/>
      <c r="S313" s="1"/>
      <c r="T313" s="53"/>
      <c r="U313" s="1"/>
      <c r="V313" s="1"/>
      <c r="W313" s="1"/>
      <c r="X313" s="1"/>
      <c r="Y313" s="1"/>
      <c r="AQ313" s="1"/>
      <c r="AR313" s="1"/>
      <c r="AS313" s="1"/>
      <c r="AT313" s="17" t="s">
        <v>133</v>
      </c>
      <c r="AU313" s="17" t="s">
        <v>88</v>
      </c>
      <c r="AV313" s="1"/>
      <c r="AW313" s="1"/>
      <c r="AX313" s="1"/>
      <c r="AY313" s="1"/>
      <c r="AZ313" s="1"/>
      <c r="BA313" s="1"/>
      <c r="BB313" s="1"/>
      <c r="BC313" s="1"/>
      <c r="BD313" s="1"/>
      <c r="BE313" s="1"/>
      <c r="BF313" s="1"/>
      <c r="BG313" s="1"/>
      <c r="BH313" s="1"/>
      <c r="BI313" s="1"/>
      <c r="BJ313" s="1"/>
      <c r="BK313" s="1"/>
      <c r="BL313" s="1"/>
      <c r="BM313" s="1"/>
      <c r="BN313" s="1"/>
    </row>
    <row r="314" spans="1:66" ht="12">
      <c r="A314" s="12"/>
      <c r="B314" s="142"/>
      <c r="C314" s="12"/>
      <c r="D314" s="140" t="s">
        <v>135</v>
      </c>
      <c r="E314" s="143" t="s">
        <v>77</v>
      </c>
      <c r="F314" s="144" t="s">
        <v>519</v>
      </c>
      <c r="G314" s="12"/>
      <c r="H314" s="145">
        <v>20.898</v>
      </c>
      <c r="I314" s="146"/>
      <c r="J314" s="12"/>
      <c r="K314" s="12"/>
      <c r="L314" s="142"/>
      <c r="M314" s="147"/>
      <c r="N314" s="12"/>
      <c r="O314" s="12"/>
      <c r="P314" s="12"/>
      <c r="Q314" s="12"/>
      <c r="R314" s="12"/>
      <c r="S314" s="12"/>
      <c r="T314" s="148"/>
      <c r="U314" s="12"/>
      <c r="V314" s="12"/>
      <c r="W314" s="12"/>
      <c r="X314" s="12"/>
      <c r="Y314" s="12"/>
      <c r="AQ314" s="12"/>
      <c r="AR314" s="12"/>
      <c r="AS314" s="12"/>
      <c r="AT314" s="143" t="s">
        <v>135</v>
      </c>
      <c r="AU314" s="143" t="s">
        <v>88</v>
      </c>
      <c r="AV314" s="12" t="s">
        <v>88</v>
      </c>
      <c r="AW314" s="12" t="s">
        <v>40</v>
      </c>
      <c r="AX314" s="12" t="s">
        <v>86</v>
      </c>
      <c r="AY314" s="143" t="s">
        <v>121</v>
      </c>
      <c r="AZ314" s="12"/>
      <c r="BA314" s="12"/>
      <c r="BB314" s="12"/>
      <c r="BC314" s="12"/>
      <c r="BD314" s="12"/>
      <c r="BE314" s="12"/>
      <c r="BF314" s="12"/>
      <c r="BG314" s="12"/>
      <c r="BH314" s="12"/>
      <c r="BI314" s="12"/>
      <c r="BJ314" s="12"/>
      <c r="BK314" s="12"/>
      <c r="BL314" s="12"/>
      <c r="BM314" s="12"/>
      <c r="BN314" s="12"/>
    </row>
    <row r="315" spans="1:66" ht="15">
      <c r="A315" s="11"/>
      <c r="B315" s="111"/>
      <c r="C315" s="11"/>
      <c r="D315" s="112" t="s">
        <v>78</v>
      </c>
      <c r="E315" s="113" t="s">
        <v>520</v>
      </c>
      <c r="F315" s="113" t="s">
        <v>521</v>
      </c>
      <c r="G315" s="11"/>
      <c r="H315" s="11"/>
      <c r="I315" s="114"/>
      <c r="J315" s="115">
        <f>BK315</f>
        <v>0</v>
      </c>
      <c r="K315" s="11"/>
      <c r="L315" s="111"/>
      <c r="M315" s="116"/>
      <c r="N315" s="11"/>
      <c r="O315" s="11"/>
      <c r="P315" s="117">
        <f>SUM(P316:P323)</f>
        <v>0</v>
      </c>
      <c r="Q315" s="11"/>
      <c r="R315" s="117">
        <f>SUM(R316:R323)</f>
        <v>0</v>
      </c>
      <c r="S315" s="11"/>
      <c r="T315" s="118">
        <f>SUM(T316:T323)</f>
        <v>0</v>
      </c>
      <c r="U315" s="11"/>
      <c r="V315" s="11"/>
      <c r="W315" s="11"/>
      <c r="X315" s="11"/>
      <c r="Y315" s="11"/>
      <c r="AQ315" s="11"/>
      <c r="AR315" s="112" t="s">
        <v>129</v>
      </c>
      <c r="AS315" s="11"/>
      <c r="AT315" s="119" t="s">
        <v>78</v>
      </c>
      <c r="AU315" s="119" t="s">
        <v>79</v>
      </c>
      <c r="AV315" s="11"/>
      <c r="AW315" s="11"/>
      <c r="AX315" s="11"/>
      <c r="AY315" s="112" t="s">
        <v>121</v>
      </c>
      <c r="AZ315" s="11"/>
      <c r="BA315" s="11"/>
      <c r="BB315" s="11"/>
      <c r="BC315" s="11"/>
      <c r="BD315" s="11"/>
      <c r="BE315" s="11"/>
      <c r="BF315" s="11"/>
      <c r="BG315" s="11"/>
      <c r="BH315" s="11"/>
      <c r="BI315" s="11"/>
      <c r="BJ315" s="11"/>
      <c r="BK315" s="120">
        <f>SUM(BK316:BK323)</f>
        <v>0</v>
      </c>
      <c r="BL315" s="11"/>
      <c r="BM315" s="11"/>
      <c r="BN315" s="11"/>
    </row>
    <row r="316" spans="1:66" ht="11.4">
      <c r="A316" s="1"/>
      <c r="B316" s="32"/>
      <c r="C316" s="123" t="s">
        <v>522</v>
      </c>
      <c r="D316" s="123" t="s">
        <v>124</v>
      </c>
      <c r="E316" s="124" t="s">
        <v>523</v>
      </c>
      <c r="F316" s="125" t="s">
        <v>524</v>
      </c>
      <c r="G316" s="126" t="s">
        <v>525</v>
      </c>
      <c r="H316" s="127">
        <v>42</v>
      </c>
      <c r="I316" s="128"/>
      <c r="J316" s="129">
        <f>ROUND(I316*H316,2)</f>
        <v>0</v>
      </c>
      <c r="K316" s="125" t="s">
        <v>77</v>
      </c>
      <c r="L316" s="32"/>
      <c r="M316" s="130" t="s">
        <v>77</v>
      </c>
      <c r="N316" s="131" t="s">
        <v>49</v>
      </c>
      <c r="O316" s="1"/>
      <c r="P316" s="132">
        <f>O316*H316</f>
        <v>0</v>
      </c>
      <c r="Q316" s="132">
        <v>0</v>
      </c>
      <c r="R316" s="132">
        <f>Q316*H316</f>
        <v>0</v>
      </c>
      <c r="S316" s="132">
        <v>0</v>
      </c>
      <c r="T316" s="133">
        <f>S316*H316</f>
        <v>0</v>
      </c>
      <c r="U316" s="1"/>
      <c r="V316" s="1"/>
      <c r="W316" s="1"/>
      <c r="X316" s="1"/>
      <c r="Y316" s="1"/>
      <c r="AQ316" s="1"/>
      <c r="AR316" s="134" t="s">
        <v>526</v>
      </c>
      <c r="AS316" s="1"/>
      <c r="AT316" s="134" t="s">
        <v>124</v>
      </c>
      <c r="AU316" s="134" t="s">
        <v>86</v>
      </c>
      <c r="AV316" s="1"/>
      <c r="AW316" s="1"/>
      <c r="AX316" s="1"/>
      <c r="AY316" s="17" t="s">
        <v>121</v>
      </c>
      <c r="AZ316" s="1"/>
      <c r="BA316" s="1"/>
      <c r="BB316" s="1"/>
      <c r="BC316" s="1"/>
      <c r="BD316" s="1"/>
      <c r="BE316" s="135">
        <f>IF(N316="základní",J316,0)</f>
        <v>0</v>
      </c>
      <c r="BF316" s="135">
        <f>IF(N316="snížená",J316,0)</f>
        <v>0</v>
      </c>
      <c r="BG316" s="135">
        <f>IF(N316="zákl. přenesená",J316,0)</f>
        <v>0</v>
      </c>
      <c r="BH316" s="135">
        <f>IF(N316="sníž. přenesená",J316,0)</f>
        <v>0</v>
      </c>
      <c r="BI316" s="135">
        <f>IF(N316="nulová",J316,0)</f>
        <v>0</v>
      </c>
      <c r="BJ316" s="17" t="s">
        <v>86</v>
      </c>
      <c r="BK316" s="135">
        <f>ROUND(I316*H316,2)</f>
        <v>0</v>
      </c>
      <c r="BL316" s="17" t="s">
        <v>526</v>
      </c>
      <c r="BM316" s="134" t="s">
        <v>527</v>
      </c>
      <c r="BN316" s="1"/>
    </row>
    <row r="317" spans="1:66" ht="18">
      <c r="A317" s="1"/>
      <c r="B317" s="32"/>
      <c r="C317" s="1"/>
      <c r="D317" s="140" t="s">
        <v>133</v>
      </c>
      <c r="E317" s="1"/>
      <c r="F317" s="141" t="s">
        <v>528</v>
      </c>
      <c r="G317" s="1"/>
      <c r="H317" s="1"/>
      <c r="I317" s="138"/>
      <c r="J317" s="1"/>
      <c r="K317" s="1"/>
      <c r="L317" s="32"/>
      <c r="M317" s="139"/>
      <c r="N317" s="1"/>
      <c r="O317" s="1"/>
      <c r="P317" s="1"/>
      <c r="Q317" s="1"/>
      <c r="R317" s="1"/>
      <c r="S317" s="1"/>
      <c r="T317" s="53"/>
      <c r="U317" s="1"/>
      <c r="V317" s="1"/>
      <c r="W317" s="1"/>
      <c r="X317" s="1"/>
      <c r="Y317" s="1"/>
      <c r="AQ317" s="1"/>
      <c r="AR317" s="1"/>
      <c r="AS317" s="1"/>
      <c r="AT317" s="17" t="s">
        <v>133</v>
      </c>
      <c r="AU317" s="17" t="s">
        <v>86</v>
      </c>
      <c r="AV317" s="1"/>
      <c r="AW317" s="1"/>
      <c r="AX317" s="1"/>
      <c r="AY317" s="1"/>
      <c r="AZ317" s="1"/>
      <c r="BA317" s="1"/>
      <c r="BB317" s="1"/>
      <c r="BC317" s="1"/>
      <c r="BD317" s="1"/>
      <c r="BE317" s="1"/>
      <c r="BF317" s="1"/>
      <c r="BG317" s="1"/>
      <c r="BH317" s="1"/>
      <c r="BI317" s="1"/>
      <c r="BJ317" s="1"/>
      <c r="BK317" s="1"/>
      <c r="BL317" s="1"/>
      <c r="BM317" s="1"/>
      <c r="BN317" s="1"/>
    </row>
    <row r="318" spans="1:66" ht="22.8">
      <c r="A318" s="1"/>
      <c r="B318" s="32"/>
      <c r="C318" s="123" t="s">
        <v>529</v>
      </c>
      <c r="D318" s="123" t="s">
        <v>124</v>
      </c>
      <c r="E318" s="124" t="s">
        <v>530</v>
      </c>
      <c r="F318" s="125" t="s">
        <v>531</v>
      </c>
      <c r="G318" s="126" t="s">
        <v>525</v>
      </c>
      <c r="H318" s="127">
        <v>20</v>
      </c>
      <c r="I318" s="128"/>
      <c r="J318" s="129">
        <f>ROUND(I318*H318,2)</f>
        <v>0</v>
      </c>
      <c r="K318" s="125" t="s">
        <v>77</v>
      </c>
      <c r="L318" s="32"/>
      <c r="M318" s="130" t="s">
        <v>77</v>
      </c>
      <c r="N318" s="131" t="s">
        <v>49</v>
      </c>
      <c r="O318" s="1"/>
      <c r="P318" s="132">
        <f>O318*H318</f>
        <v>0</v>
      </c>
      <c r="Q318" s="132">
        <v>0</v>
      </c>
      <c r="R318" s="132">
        <f>Q318*H318</f>
        <v>0</v>
      </c>
      <c r="S318" s="132">
        <v>0</v>
      </c>
      <c r="T318" s="133">
        <f>S318*H318</f>
        <v>0</v>
      </c>
      <c r="U318" s="1"/>
      <c r="V318" s="1"/>
      <c r="W318" s="1"/>
      <c r="X318" s="1"/>
      <c r="Y318" s="1"/>
      <c r="AQ318" s="1"/>
      <c r="AR318" s="134" t="s">
        <v>526</v>
      </c>
      <c r="AS318" s="1"/>
      <c r="AT318" s="134" t="s">
        <v>124</v>
      </c>
      <c r="AU318" s="134" t="s">
        <v>86</v>
      </c>
      <c r="AV318" s="1"/>
      <c r="AW318" s="1"/>
      <c r="AX318" s="1"/>
      <c r="AY318" s="17" t="s">
        <v>121</v>
      </c>
      <c r="AZ318" s="1"/>
      <c r="BA318" s="1"/>
      <c r="BB318" s="1"/>
      <c r="BC318" s="1"/>
      <c r="BD318" s="1"/>
      <c r="BE318" s="135">
        <f>IF(N318="základní",J318,0)</f>
        <v>0</v>
      </c>
      <c r="BF318" s="135">
        <f>IF(N318="snížená",J318,0)</f>
        <v>0</v>
      </c>
      <c r="BG318" s="135">
        <f>IF(N318="zákl. přenesená",J318,0)</f>
        <v>0</v>
      </c>
      <c r="BH318" s="135">
        <f>IF(N318="sníž. přenesená",J318,0)</f>
        <v>0</v>
      </c>
      <c r="BI318" s="135">
        <f>IF(N318="nulová",J318,0)</f>
        <v>0</v>
      </c>
      <c r="BJ318" s="17" t="s">
        <v>86</v>
      </c>
      <c r="BK318" s="135">
        <f>ROUND(I318*H318,2)</f>
        <v>0</v>
      </c>
      <c r="BL318" s="17" t="s">
        <v>526</v>
      </c>
      <c r="BM318" s="134" t="s">
        <v>532</v>
      </c>
      <c r="BN318" s="1"/>
    </row>
    <row r="319" spans="1:66" ht="18">
      <c r="A319" s="1"/>
      <c r="B319" s="32"/>
      <c r="C319" s="1"/>
      <c r="D319" s="140" t="s">
        <v>133</v>
      </c>
      <c r="E319" s="1"/>
      <c r="F319" s="141" t="s">
        <v>533</v>
      </c>
      <c r="G319" s="1"/>
      <c r="H319" s="1"/>
      <c r="I319" s="138"/>
      <c r="J319" s="1"/>
      <c r="K319" s="1"/>
      <c r="L319" s="32"/>
      <c r="M319" s="139"/>
      <c r="N319" s="1"/>
      <c r="O319" s="1"/>
      <c r="P319" s="1"/>
      <c r="Q319" s="1"/>
      <c r="R319" s="1"/>
      <c r="S319" s="1"/>
      <c r="T319" s="53"/>
      <c r="U319" s="1"/>
      <c r="V319" s="1"/>
      <c r="W319" s="1"/>
      <c r="X319" s="1"/>
      <c r="Y319" s="1"/>
      <c r="AQ319" s="1"/>
      <c r="AR319" s="1"/>
      <c r="AS319" s="1"/>
      <c r="AT319" s="17" t="s">
        <v>133</v>
      </c>
      <c r="AU319" s="17" t="s">
        <v>86</v>
      </c>
      <c r="AV319" s="1"/>
      <c r="AW319" s="1"/>
      <c r="AX319" s="1"/>
      <c r="AY319" s="1"/>
      <c r="AZ319" s="1"/>
      <c r="BA319" s="1"/>
      <c r="BB319" s="1"/>
      <c r="BC319" s="1"/>
      <c r="BD319" s="1"/>
      <c r="BE319" s="1"/>
      <c r="BF319" s="1"/>
      <c r="BG319" s="1"/>
      <c r="BH319" s="1"/>
      <c r="BI319" s="1"/>
      <c r="BJ319" s="1"/>
      <c r="BK319" s="1"/>
      <c r="BL319" s="1"/>
      <c r="BM319" s="1"/>
      <c r="BN319" s="1"/>
    </row>
    <row r="320" spans="1:66" ht="11.4">
      <c r="A320" s="1"/>
      <c r="B320" s="32"/>
      <c r="C320" s="123" t="s">
        <v>534</v>
      </c>
      <c r="D320" s="123" t="s">
        <v>124</v>
      </c>
      <c r="E320" s="124" t="s">
        <v>535</v>
      </c>
      <c r="F320" s="125" t="s">
        <v>536</v>
      </c>
      <c r="G320" s="126" t="s">
        <v>525</v>
      </c>
      <c r="H320" s="127">
        <v>30</v>
      </c>
      <c r="I320" s="128"/>
      <c r="J320" s="129">
        <f>ROUND(I320*H320,2)</f>
        <v>0</v>
      </c>
      <c r="K320" s="125" t="s">
        <v>77</v>
      </c>
      <c r="L320" s="32"/>
      <c r="M320" s="130" t="s">
        <v>77</v>
      </c>
      <c r="N320" s="131" t="s">
        <v>49</v>
      </c>
      <c r="O320" s="1"/>
      <c r="P320" s="132">
        <f>O320*H320</f>
        <v>0</v>
      </c>
      <c r="Q320" s="132">
        <v>0</v>
      </c>
      <c r="R320" s="132">
        <f>Q320*H320</f>
        <v>0</v>
      </c>
      <c r="S320" s="132">
        <v>0</v>
      </c>
      <c r="T320" s="133">
        <f>S320*H320</f>
        <v>0</v>
      </c>
      <c r="U320" s="1"/>
      <c r="V320" s="1"/>
      <c r="W320" s="1"/>
      <c r="X320" s="1"/>
      <c r="Y320" s="1"/>
      <c r="AQ320" s="1"/>
      <c r="AR320" s="134" t="s">
        <v>526</v>
      </c>
      <c r="AS320" s="1"/>
      <c r="AT320" s="134" t="s">
        <v>124</v>
      </c>
      <c r="AU320" s="134" t="s">
        <v>86</v>
      </c>
      <c r="AV320" s="1"/>
      <c r="AW320" s="1"/>
      <c r="AX320" s="1"/>
      <c r="AY320" s="17" t="s">
        <v>121</v>
      </c>
      <c r="AZ320" s="1"/>
      <c r="BA320" s="1"/>
      <c r="BB320" s="1"/>
      <c r="BC320" s="1"/>
      <c r="BD320" s="1"/>
      <c r="BE320" s="135">
        <f>IF(N320="základní",J320,0)</f>
        <v>0</v>
      </c>
      <c r="BF320" s="135">
        <f>IF(N320="snížená",J320,0)</f>
        <v>0</v>
      </c>
      <c r="BG320" s="135">
        <f>IF(N320="zákl. přenesená",J320,0)</f>
        <v>0</v>
      </c>
      <c r="BH320" s="135">
        <f>IF(N320="sníž. přenesená",J320,0)</f>
        <v>0</v>
      </c>
      <c r="BI320" s="135">
        <f>IF(N320="nulová",J320,0)</f>
        <v>0</v>
      </c>
      <c r="BJ320" s="17" t="s">
        <v>86</v>
      </c>
      <c r="BK320" s="135">
        <f>ROUND(I320*H320,2)</f>
        <v>0</v>
      </c>
      <c r="BL320" s="17" t="s">
        <v>526</v>
      </c>
      <c r="BM320" s="134" t="s">
        <v>537</v>
      </c>
      <c r="BN320" s="1"/>
    </row>
    <row r="321" spans="1:66" ht="18">
      <c r="A321" s="1"/>
      <c r="B321" s="32"/>
      <c r="C321" s="1"/>
      <c r="D321" s="140" t="s">
        <v>133</v>
      </c>
      <c r="E321" s="1"/>
      <c r="F321" s="141" t="s">
        <v>538</v>
      </c>
      <c r="G321" s="1"/>
      <c r="H321" s="1"/>
      <c r="I321" s="138"/>
      <c r="J321" s="1"/>
      <c r="K321" s="1"/>
      <c r="L321" s="32"/>
      <c r="M321" s="139"/>
      <c r="N321" s="1"/>
      <c r="O321" s="1"/>
      <c r="P321" s="1"/>
      <c r="Q321" s="1"/>
      <c r="R321" s="1"/>
      <c r="S321" s="1"/>
      <c r="T321" s="53"/>
      <c r="U321" s="1"/>
      <c r="V321" s="1"/>
      <c r="W321" s="1"/>
      <c r="X321" s="1"/>
      <c r="Y321" s="1"/>
      <c r="AQ321" s="1"/>
      <c r="AR321" s="1"/>
      <c r="AS321" s="1"/>
      <c r="AT321" s="17" t="s">
        <v>133</v>
      </c>
      <c r="AU321" s="17" t="s">
        <v>86</v>
      </c>
      <c r="AV321" s="1"/>
      <c r="AW321" s="1"/>
      <c r="AX321" s="1"/>
      <c r="AY321" s="1"/>
      <c r="AZ321" s="1"/>
      <c r="BA321" s="1"/>
      <c r="BB321" s="1"/>
      <c r="BC321" s="1"/>
      <c r="BD321" s="1"/>
      <c r="BE321" s="1"/>
      <c r="BF321" s="1"/>
      <c r="BG321" s="1"/>
      <c r="BH321" s="1"/>
      <c r="BI321" s="1"/>
      <c r="BJ321" s="1"/>
      <c r="BK321" s="1"/>
      <c r="BL321" s="1"/>
      <c r="BM321" s="1"/>
      <c r="BN321" s="1"/>
    </row>
    <row r="322" spans="1:66" ht="34.2">
      <c r="A322" s="1"/>
      <c r="B322" s="32"/>
      <c r="C322" s="123" t="s">
        <v>539</v>
      </c>
      <c r="D322" s="123" t="s">
        <v>124</v>
      </c>
      <c r="E322" s="124" t="s">
        <v>540</v>
      </c>
      <c r="F322" s="125" t="s">
        <v>541</v>
      </c>
      <c r="G322" s="126" t="s">
        <v>525</v>
      </c>
      <c r="H322" s="127">
        <v>15</v>
      </c>
      <c r="I322" s="128"/>
      <c r="J322" s="129">
        <f>ROUND(I322*H322,2)</f>
        <v>0</v>
      </c>
      <c r="K322" s="125" t="s">
        <v>77</v>
      </c>
      <c r="L322" s="32"/>
      <c r="M322" s="130" t="s">
        <v>77</v>
      </c>
      <c r="N322" s="131" t="s">
        <v>49</v>
      </c>
      <c r="O322" s="1"/>
      <c r="P322" s="132">
        <f>O322*H322</f>
        <v>0</v>
      </c>
      <c r="Q322" s="132">
        <v>0</v>
      </c>
      <c r="R322" s="132">
        <f>Q322*H322</f>
        <v>0</v>
      </c>
      <c r="S322" s="132">
        <v>0</v>
      </c>
      <c r="T322" s="133">
        <f>S322*H322</f>
        <v>0</v>
      </c>
      <c r="U322" s="1"/>
      <c r="V322" s="1"/>
      <c r="W322" s="1"/>
      <c r="X322" s="1"/>
      <c r="Y322" s="1"/>
      <c r="AQ322" s="1"/>
      <c r="AR322" s="134" t="s">
        <v>526</v>
      </c>
      <c r="AS322" s="1"/>
      <c r="AT322" s="134" t="s">
        <v>124</v>
      </c>
      <c r="AU322" s="134" t="s">
        <v>86</v>
      </c>
      <c r="AV322" s="1"/>
      <c r="AW322" s="1"/>
      <c r="AX322" s="1"/>
      <c r="AY322" s="17" t="s">
        <v>121</v>
      </c>
      <c r="AZ322" s="1"/>
      <c r="BA322" s="1"/>
      <c r="BB322" s="1"/>
      <c r="BC322" s="1"/>
      <c r="BD322" s="1"/>
      <c r="BE322" s="135">
        <f>IF(N322="základní",J322,0)</f>
        <v>0</v>
      </c>
      <c r="BF322" s="135">
        <f>IF(N322="snížená",J322,0)</f>
        <v>0</v>
      </c>
      <c r="BG322" s="135">
        <f>IF(N322="zákl. přenesená",J322,0)</f>
        <v>0</v>
      </c>
      <c r="BH322" s="135">
        <f>IF(N322="sníž. přenesená",J322,0)</f>
        <v>0</v>
      </c>
      <c r="BI322" s="135">
        <f>IF(N322="nulová",J322,0)</f>
        <v>0</v>
      </c>
      <c r="BJ322" s="17" t="s">
        <v>86</v>
      </c>
      <c r="BK322" s="135">
        <f>ROUND(I322*H322,2)</f>
        <v>0</v>
      </c>
      <c r="BL322" s="17" t="s">
        <v>526</v>
      </c>
      <c r="BM322" s="134" t="s">
        <v>542</v>
      </c>
      <c r="BN322" s="1"/>
    </row>
    <row r="323" spans="1:66" ht="18">
      <c r="A323" s="1"/>
      <c r="B323" s="32"/>
      <c r="C323" s="1"/>
      <c r="D323" s="140" t="s">
        <v>133</v>
      </c>
      <c r="E323" s="1"/>
      <c r="F323" s="141" t="s">
        <v>543</v>
      </c>
      <c r="G323" s="1"/>
      <c r="H323" s="1"/>
      <c r="I323" s="138"/>
      <c r="J323" s="1"/>
      <c r="K323" s="1"/>
      <c r="L323" s="32"/>
      <c r="M323" s="139"/>
      <c r="N323" s="1"/>
      <c r="O323" s="1"/>
      <c r="P323" s="1"/>
      <c r="Q323" s="1"/>
      <c r="R323" s="1"/>
      <c r="S323" s="1"/>
      <c r="T323" s="53"/>
      <c r="U323" s="1"/>
      <c r="V323" s="1"/>
      <c r="W323" s="1"/>
      <c r="X323" s="1"/>
      <c r="Y323" s="1"/>
      <c r="AQ323" s="1"/>
      <c r="AR323" s="1"/>
      <c r="AS323" s="1"/>
      <c r="AT323" s="17" t="s">
        <v>133</v>
      </c>
      <c r="AU323" s="17" t="s">
        <v>86</v>
      </c>
      <c r="AV323" s="1"/>
      <c r="AW323" s="1"/>
      <c r="AX323" s="1"/>
      <c r="AY323" s="1"/>
      <c r="AZ323" s="1"/>
      <c r="BA323" s="1"/>
      <c r="BB323" s="1"/>
      <c r="BC323" s="1"/>
      <c r="BD323" s="1"/>
      <c r="BE323" s="1"/>
      <c r="BF323" s="1"/>
      <c r="BG323" s="1"/>
      <c r="BH323" s="1"/>
      <c r="BI323" s="1"/>
      <c r="BJ323" s="1"/>
      <c r="BK323" s="1"/>
      <c r="BL323" s="1"/>
      <c r="BM323" s="1"/>
      <c r="BN323" s="1"/>
    </row>
    <row r="324" spans="1:66" ht="15">
      <c r="A324" s="11"/>
      <c r="B324" s="111"/>
      <c r="C324" s="11"/>
      <c r="D324" s="112" t="s">
        <v>78</v>
      </c>
      <c r="E324" s="113" t="s">
        <v>544</v>
      </c>
      <c r="F324" s="113" t="s">
        <v>545</v>
      </c>
      <c r="G324" s="11"/>
      <c r="H324" s="11"/>
      <c r="I324" s="114"/>
      <c r="J324" s="115">
        <f>BK324</f>
        <v>0</v>
      </c>
      <c r="K324" s="11"/>
      <c r="L324" s="111"/>
      <c r="M324" s="116"/>
      <c r="N324" s="11"/>
      <c r="O324" s="11"/>
      <c r="P324" s="117">
        <f>SUM(P325:P336)</f>
        <v>0</v>
      </c>
      <c r="Q324" s="11"/>
      <c r="R324" s="117">
        <f>SUM(R325:R336)</f>
        <v>0</v>
      </c>
      <c r="S324" s="11"/>
      <c r="T324" s="118">
        <f>SUM(T325:T336)</f>
        <v>0</v>
      </c>
      <c r="U324" s="11"/>
      <c r="V324" s="11"/>
      <c r="W324" s="11"/>
      <c r="X324" s="11"/>
      <c r="Y324" s="11"/>
      <c r="AQ324" s="11"/>
      <c r="AR324" s="112" t="s">
        <v>122</v>
      </c>
      <c r="AS324" s="11"/>
      <c r="AT324" s="119" t="s">
        <v>78</v>
      </c>
      <c r="AU324" s="119" t="s">
        <v>79</v>
      </c>
      <c r="AV324" s="11"/>
      <c r="AW324" s="11"/>
      <c r="AX324" s="11"/>
      <c r="AY324" s="112" t="s">
        <v>121</v>
      </c>
      <c r="AZ324" s="11"/>
      <c r="BA324" s="11"/>
      <c r="BB324" s="11"/>
      <c r="BC324" s="11"/>
      <c r="BD324" s="11"/>
      <c r="BE324" s="11"/>
      <c r="BF324" s="11"/>
      <c r="BG324" s="11"/>
      <c r="BH324" s="11"/>
      <c r="BI324" s="11"/>
      <c r="BJ324" s="11"/>
      <c r="BK324" s="120">
        <f>SUM(BK325:BK336)</f>
        <v>0</v>
      </c>
      <c r="BL324" s="11"/>
      <c r="BM324" s="11"/>
      <c r="BN324" s="11"/>
    </row>
    <row r="325" spans="1:66" ht="22.8">
      <c r="A325" s="1"/>
      <c r="B325" s="32"/>
      <c r="C325" s="123" t="s">
        <v>219</v>
      </c>
      <c r="D325" s="123" t="s">
        <v>124</v>
      </c>
      <c r="E325" s="124" t="s">
        <v>546</v>
      </c>
      <c r="F325" s="125" t="s">
        <v>547</v>
      </c>
      <c r="G325" s="126" t="s">
        <v>548</v>
      </c>
      <c r="H325" s="127">
        <v>1</v>
      </c>
      <c r="I325" s="128"/>
      <c r="J325" s="129">
        <f>ROUND(I325*H325,2)</f>
        <v>0</v>
      </c>
      <c r="K325" s="125" t="s">
        <v>77</v>
      </c>
      <c r="L325" s="32"/>
      <c r="M325" s="130" t="s">
        <v>77</v>
      </c>
      <c r="N325" s="131" t="s">
        <v>49</v>
      </c>
      <c r="O325" s="1"/>
      <c r="P325" s="132">
        <f>O325*H325</f>
        <v>0</v>
      </c>
      <c r="Q325" s="132">
        <v>0</v>
      </c>
      <c r="R325" s="132">
        <f>Q325*H325</f>
        <v>0</v>
      </c>
      <c r="S325" s="132">
        <v>0</v>
      </c>
      <c r="T325" s="133">
        <f>S325*H325</f>
        <v>0</v>
      </c>
      <c r="U325" s="1"/>
      <c r="V325" s="1"/>
      <c r="W325" s="1"/>
      <c r="X325" s="1"/>
      <c r="Y325" s="1"/>
      <c r="AQ325" s="1"/>
      <c r="AR325" s="134" t="s">
        <v>549</v>
      </c>
      <c r="AS325" s="1"/>
      <c r="AT325" s="134" t="s">
        <v>124</v>
      </c>
      <c r="AU325" s="134" t="s">
        <v>86</v>
      </c>
      <c r="AV325" s="1"/>
      <c r="AW325" s="1"/>
      <c r="AX325" s="1"/>
      <c r="AY325" s="17" t="s">
        <v>121</v>
      </c>
      <c r="AZ325" s="1"/>
      <c r="BA325" s="1"/>
      <c r="BB325" s="1"/>
      <c r="BC325" s="1"/>
      <c r="BD325" s="1"/>
      <c r="BE325" s="135">
        <f>IF(N325="základní",J325,0)</f>
        <v>0</v>
      </c>
      <c r="BF325" s="135">
        <f>IF(N325="snížená",J325,0)</f>
        <v>0</v>
      </c>
      <c r="BG325" s="135">
        <f>IF(N325="zákl. přenesená",J325,0)</f>
        <v>0</v>
      </c>
      <c r="BH325" s="135">
        <f>IF(N325="sníž. přenesená",J325,0)</f>
        <v>0</v>
      </c>
      <c r="BI325" s="135">
        <f>IF(N325="nulová",J325,0)</f>
        <v>0</v>
      </c>
      <c r="BJ325" s="17" t="s">
        <v>86</v>
      </c>
      <c r="BK325" s="135">
        <f>ROUND(I325*H325,2)</f>
        <v>0</v>
      </c>
      <c r="BL325" s="17" t="s">
        <v>549</v>
      </c>
      <c r="BM325" s="134" t="s">
        <v>550</v>
      </c>
      <c r="BN325" s="1"/>
    </row>
    <row r="326" spans="1:66" ht="18">
      <c r="A326" s="1"/>
      <c r="B326" s="32"/>
      <c r="C326" s="1"/>
      <c r="D326" s="140" t="s">
        <v>133</v>
      </c>
      <c r="E326" s="1"/>
      <c r="F326" s="141" t="s">
        <v>533</v>
      </c>
      <c r="G326" s="1"/>
      <c r="H326" s="1"/>
      <c r="I326" s="138"/>
      <c r="J326" s="1"/>
      <c r="K326" s="1"/>
      <c r="L326" s="32"/>
      <c r="M326" s="139"/>
      <c r="N326" s="1"/>
      <c r="O326" s="1"/>
      <c r="P326" s="1"/>
      <c r="Q326" s="1"/>
      <c r="R326" s="1"/>
      <c r="S326" s="1"/>
      <c r="T326" s="53"/>
      <c r="U326" s="1"/>
      <c r="V326" s="1"/>
      <c r="W326" s="1"/>
      <c r="X326" s="1"/>
      <c r="Y326" s="1"/>
      <c r="AQ326" s="1"/>
      <c r="AR326" s="1"/>
      <c r="AS326" s="1"/>
      <c r="AT326" s="17" t="s">
        <v>133</v>
      </c>
      <c r="AU326" s="17" t="s">
        <v>86</v>
      </c>
      <c r="AV326" s="1"/>
      <c r="AW326" s="1"/>
      <c r="AX326" s="1"/>
      <c r="AY326" s="1"/>
      <c r="AZ326" s="1"/>
      <c r="BA326" s="1"/>
      <c r="BB326" s="1"/>
      <c r="BC326" s="1"/>
      <c r="BD326" s="1"/>
      <c r="BE326" s="1"/>
      <c r="BF326" s="1"/>
      <c r="BG326" s="1"/>
      <c r="BH326" s="1"/>
      <c r="BI326" s="1"/>
      <c r="BJ326" s="1"/>
      <c r="BK326" s="1"/>
      <c r="BL326" s="1"/>
      <c r="BM326" s="1"/>
      <c r="BN326" s="1"/>
    </row>
    <row r="327" spans="1:66" ht="22.8">
      <c r="A327" s="1"/>
      <c r="B327" s="32"/>
      <c r="C327" s="123" t="s">
        <v>551</v>
      </c>
      <c r="D327" s="123" t="s">
        <v>124</v>
      </c>
      <c r="E327" s="124" t="s">
        <v>552</v>
      </c>
      <c r="F327" s="125" t="s">
        <v>553</v>
      </c>
      <c r="G327" s="126" t="s">
        <v>548</v>
      </c>
      <c r="H327" s="127">
        <v>1</v>
      </c>
      <c r="I327" s="128"/>
      <c r="J327" s="129">
        <f>ROUND(I327*H327,2)</f>
        <v>0</v>
      </c>
      <c r="K327" s="125" t="s">
        <v>77</v>
      </c>
      <c r="L327" s="32"/>
      <c r="M327" s="130" t="s">
        <v>77</v>
      </c>
      <c r="N327" s="131" t="s">
        <v>49</v>
      </c>
      <c r="O327" s="1"/>
      <c r="P327" s="132">
        <f>O327*H327</f>
        <v>0</v>
      </c>
      <c r="Q327" s="132">
        <v>0</v>
      </c>
      <c r="R327" s="132">
        <f>Q327*H327</f>
        <v>0</v>
      </c>
      <c r="S327" s="132">
        <v>0</v>
      </c>
      <c r="T327" s="133">
        <f>S327*H327</f>
        <v>0</v>
      </c>
      <c r="U327" s="1"/>
      <c r="V327" s="1"/>
      <c r="W327" s="1"/>
      <c r="X327" s="1"/>
      <c r="Y327" s="1"/>
      <c r="AQ327" s="1"/>
      <c r="AR327" s="134" t="s">
        <v>549</v>
      </c>
      <c r="AS327" s="1"/>
      <c r="AT327" s="134" t="s">
        <v>124</v>
      </c>
      <c r="AU327" s="134" t="s">
        <v>86</v>
      </c>
      <c r="AV327" s="1"/>
      <c r="AW327" s="1"/>
      <c r="AX327" s="1"/>
      <c r="AY327" s="17" t="s">
        <v>121</v>
      </c>
      <c r="AZ327" s="1"/>
      <c r="BA327" s="1"/>
      <c r="BB327" s="1"/>
      <c r="BC327" s="1"/>
      <c r="BD327" s="1"/>
      <c r="BE327" s="135">
        <f>IF(N327="základní",J327,0)</f>
        <v>0</v>
      </c>
      <c r="BF327" s="135">
        <f>IF(N327="snížená",J327,0)</f>
        <v>0</v>
      </c>
      <c r="BG327" s="135">
        <f>IF(N327="zákl. přenesená",J327,0)</f>
        <v>0</v>
      </c>
      <c r="BH327" s="135">
        <f>IF(N327="sníž. přenesená",J327,0)</f>
        <v>0</v>
      </c>
      <c r="BI327" s="135">
        <f>IF(N327="nulová",J327,0)</f>
        <v>0</v>
      </c>
      <c r="BJ327" s="17" t="s">
        <v>86</v>
      </c>
      <c r="BK327" s="135">
        <f>ROUND(I327*H327,2)</f>
        <v>0</v>
      </c>
      <c r="BL327" s="17" t="s">
        <v>549</v>
      </c>
      <c r="BM327" s="134" t="s">
        <v>554</v>
      </c>
      <c r="BN327" s="1"/>
    </row>
    <row r="328" spans="1:66" ht="36">
      <c r="A328" s="1"/>
      <c r="B328" s="32"/>
      <c r="C328" s="1"/>
      <c r="D328" s="140" t="s">
        <v>133</v>
      </c>
      <c r="E328" s="1"/>
      <c r="F328" s="141" t="s">
        <v>555</v>
      </c>
      <c r="G328" s="1"/>
      <c r="H328" s="1"/>
      <c r="I328" s="138"/>
      <c r="J328" s="1"/>
      <c r="K328" s="1"/>
      <c r="L328" s="32"/>
      <c r="M328" s="139"/>
      <c r="N328" s="1"/>
      <c r="O328" s="1"/>
      <c r="P328" s="1"/>
      <c r="Q328" s="1"/>
      <c r="R328" s="1"/>
      <c r="S328" s="1"/>
      <c r="T328" s="53"/>
      <c r="U328" s="1"/>
      <c r="V328" s="1"/>
      <c r="W328" s="1"/>
      <c r="X328" s="1"/>
      <c r="Y328" s="1"/>
      <c r="AQ328" s="1"/>
      <c r="AR328" s="1"/>
      <c r="AS328" s="1"/>
      <c r="AT328" s="17" t="s">
        <v>133</v>
      </c>
      <c r="AU328" s="17" t="s">
        <v>86</v>
      </c>
      <c r="AV328" s="1"/>
      <c r="AW328" s="1"/>
      <c r="AX328" s="1"/>
      <c r="AY328" s="1"/>
      <c r="AZ328" s="1"/>
      <c r="BA328" s="1"/>
      <c r="BB328" s="1"/>
      <c r="BC328" s="1"/>
      <c r="BD328" s="1"/>
      <c r="BE328" s="1"/>
      <c r="BF328" s="1"/>
      <c r="BG328" s="1"/>
      <c r="BH328" s="1"/>
      <c r="BI328" s="1"/>
      <c r="BJ328" s="1"/>
      <c r="BK328" s="1"/>
      <c r="BL328" s="1"/>
      <c r="BM328" s="1"/>
      <c r="BN328" s="1"/>
    </row>
    <row r="329" spans="1:66" ht="45.6">
      <c r="A329" s="1"/>
      <c r="B329" s="32"/>
      <c r="C329" s="123" t="s">
        <v>556</v>
      </c>
      <c r="D329" s="123" t="s">
        <v>124</v>
      </c>
      <c r="E329" s="124" t="s">
        <v>557</v>
      </c>
      <c r="F329" s="125" t="s">
        <v>558</v>
      </c>
      <c r="G329" s="126" t="s">
        <v>548</v>
      </c>
      <c r="H329" s="127">
        <v>1</v>
      </c>
      <c r="I329" s="128"/>
      <c r="J329" s="129">
        <f>ROUND(I329*H329,2)</f>
        <v>0</v>
      </c>
      <c r="K329" s="125" t="s">
        <v>77</v>
      </c>
      <c r="L329" s="32"/>
      <c r="M329" s="130" t="s">
        <v>77</v>
      </c>
      <c r="N329" s="131" t="s">
        <v>49</v>
      </c>
      <c r="O329" s="1"/>
      <c r="P329" s="132">
        <f>O329*H329</f>
        <v>0</v>
      </c>
      <c r="Q329" s="132">
        <v>0</v>
      </c>
      <c r="R329" s="132">
        <f>Q329*H329</f>
        <v>0</v>
      </c>
      <c r="S329" s="132">
        <v>0</v>
      </c>
      <c r="T329" s="133">
        <f>S329*H329</f>
        <v>0</v>
      </c>
      <c r="U329" s="1"/>
      <c r="V329" s="1"/>
      <c r="W329" s="1"/>
      <c r="X329" s="1"/>
      <c r="Y329" s="1"/>
      <c r="AQ329" s="1"/>
      <c r="AR329" s="134" t="s">
        <v>549</v>
      </c>
      <c r="AS329" s="1"/>
      <c r="AT329" s="134" t="s">
        <v>124</v>
      </c>
      <c r="AU329" s="134" t="s">
        <v>86</v>
      </c>
      <c r="AV329" s="1"/>
      <c r="AW329" s="1"/>
      <c r="AX329" s="1"/>
      <c r="AY329" s="17" t="s">
        <v>121</v>
      </c>
      <c r="AZ329" s="1"/>
      <c r="BA329" s="1"/>
      <c r="BB329" s="1"/>
      <c r="BC329" s="1"/>
      <c r="BD329" s="1"/>
      <c r="BE329" s="135">
        <f>IF(N329="základní",J329,0)</f>
        <v>0</v>
      </c>
      <c r="BF329" s="135">
        <f>IF(N329="snížená",J329,0)</f>
        <v>0</v>
      </c>
      <c r="BG329" s="135">
        <f>IF(N329="zákl. přenesená",J329,0)</f>
        <v>0</v>
      </c>
      <c r="BH329" s="135">
        <f>IF(N329="sníž. přenesená",J329,0)</f>
        <v>0</v>
      </c>
      <c r="BI329" s="135">
        <f>IF(N329="nulová",J329,0)</f>
        <v>0</v>
      </c>
      <c r="BJ329" s="17" t="s">
        <v>86</v>
      </c>
      <c r="BK329" s="135">
        <f>ROUND(I329*H329,2)</f>
        <v>0</v>
      </c>
      <c r="BL329" s="17" t="s">
        <v>549</v>
      </c>
      <c r="BM329" s="134" t="s">
        <v>559</v>
      </c>
      <c r="BN329" s="1"/>
    </row>
    <row r="330" spans="1:66" ht="27">
      <c r="A330" s="1"/>
      <c r="B330" s="32"/>
      <c r="C330" s="1"/>
      <c r="D330" s="140" t="s">
        <v>133</v>
      </c>
      <c r="E330" s="1"/>
      <c r="F330" s="141" t="s">
        <v>560</v>
      </c>
      <c r="G330" s="1"/>
      <c r="H330" s="1"/>
      <c r="I330" s="138"/>
      <c r="J330" s="1"/>
      <c r="K330" s="1"/>
      <c r="L330" s="32"/>
      <c r="M330" s="139"/>
      <c r="N330" s="1"/>
      <c r="O330" s="1"/>
      <c r="P330" s="1"/>
      <c r="Q330" s="1"/>
      <c r="R330" s="1"/>
      <c r="S330" s="1"/>
      <c r="T330" s="53"/>
      <c r="U330" s="1"/>
      <c r="V330" s="1"/>
      <c r="W330" s="1"/>
      <c r="X330" s="1"/>
      <c r="Y330" s="1"/>
      <c r="AQ330" s="1"/>
      <c r="AR330" s="1"/>
      <c r="AS330" s="1"/>
      <c r="AT330" s="17" t="s">
        <v>133</v>
      </c>
      <c r="AU330" s="17" t="s">
        <v>86</v>
      </c>
      <c r="AV330" s="1"/>
      <c r="AW330" s="1"/>
      <c r="AX330" s="1"/>
      <c r="AY330" s="1"/>
      <c r="AZ330" s="1"/>
      <c r="BA330" s="1"/>
      <c r="BB330" s="1"/>
      <c r="BC330" s="1"/>
      <c r="BD330" s="1"/>
      <c r="BE330" s="1"/>
      <c r="BF330" s="1"/>
      <c r="BG330" s="1"/>
      <c r="BH330" s="1"/>
      <c r="BI330" s="1"/>
      <c r="BJ330" s="1"/>
      <c r="BK330" s="1"/>
      <c r="BL330" s="1"/>
      <c r="BM330" s="1"/>
      <c r="BN330" s="1"/>
    </row>
    <row r="331" spans="1:66" ht="22.8">
      <c r="A331" s="1"/>
      <c r="B331" s="32"/>
      <c r="C331" s="123" t="s">
        <v>561</v>
      </c>
      <c r="D331" s="123" t="s">
        <v>124</v>
      </c>
      <c r="E331" s="124" t="s">
        <v>562</v>
      </c>
      <c r="F331" s="125" t="s">
        <v>563</v>
      </c>
      <c r="G331" s="126" t="s">
        <v>548</v>
      </c>
      <c r="H331" s="127">
        <v>1</v>
      </c>
      <c r="I331" s="128"/>
      <c r="J331" s="129">
        <f>ROUND(I331*H331,2)</f>
        <v>0</v>
      </c>
      <c r="K331" s="125" t="s">
        <v>77</v>
      </c>
      <c r="L331" s="32"/>
      <c r="M331" s="130" t="s">
        <v>77</v>
      </c>
      <c r="N331" s="131" t="s">
        <v>49</v>
      </c>
      <c r="O331" s="1"/>
      <c r="P331" s="132">
        <f>O331*H331</f>
        <v>0</v>
      </c>
      <c r="Q331" s="132">
        <v>0</v>
      </c>
      <c r="R331" s="132">
        <f>Q331*H331</f>
        <v>0</v>
      </c>
      <c r="S331" s="132">
        <v>0</v>
      </c>
      <c r="T331" s="133">
        <f>S331*H331</f>
        <v>0</v>
      </c>
      <c r="U331" s="1"/>
      <c r="V331" s="1"/>
      <c r="W331" s="1"/>
      <c r="X331" s="1"/>
      <c r="Y331" s="1"/>
      <c r="AQ331" s="1"/>
      <c r="AR331" s="134" t="s">
        <v>549</v>
      </c>
      <c r="AS331" s="1"/>
      <c r="AT331" s="134" t="s">
        <v>124</v>
      </c>
      <c r="AU331" s="134" t="s">
        <v>86</v>
      </c>
      <c r="AV331" s="1"/>
      <c r="AW331" s="1"/>
      <c r="AX331" s="1"/>
      <c r="AY331" s="17" t="s">
        <v>121</v>
      </c>
      <c r="AZ331" s="1"/>
      <c r="BA331" s="1"/>
      <c r="BB331" s="1"/>
      <c r="BC331" s="1"/>
      <c r="BD331" s="1"/>
      <c r="BE331" s="135">
        <f>IF(N331="základní",J331,0)</f>
        <v>0</v>
      </c>
      <c r="BF331" s="135">
        <f>IF(N331="snížená",J331,0)</f>
        <v>0</v>
      </c>
      <c r="BG331" s="135">
        <f>IF(N331="zákl. přenesená",J331,0)</f>
        <v>0</v>
      </c>
      <c r="BH331" s="135">
        <f>IF(N331="sníž. přenesená",J331,0)</f>
        <v>0</v>
      </c>
      <c r="BI331" s="135">
        <f>IF(N331="nulová",J331,0)</f>
        <v>0</v>
      </c>
      <c r="BJ331" s="17" t="s">
        <v>86</v>
      </c>
      <c r="BK331" s="135">
        <f>ROUND(I331*H331,2)</f>
        <v>0</v>
      </c>
      <c r="BL331" s="17" t="s">
        <v>549</v>
      </c>
      <c r="BM331" s="134" t="s">
        <v>564</v>
      </c>
      <c r="BN331" s="1"/>
    </row>
    <row r="332" spans="1:66" ht="27">
      <c r="A332" s="1"/>
      <c r="B332" s="32"/>
      <c r="C332" s="1"/>
      <c r="D332" s="140" t="s">
        <v>133</v>
      </c>
      <c r="E332" s="1"/>
      <c r="F332" s="141" t="s">
        <v>565</v>
      </c>
      <c r="G332" s="1"/>
      <c r="H332" s="1"/>
      <c r="I332" s="138"/>
      <c r="J332" s="1"/>
      <c r="K332" s="1"/>
      <c r="L332" s="32"/>
      <c r="M332" s="139"/>
      <c r="N332" s="1"/>
      <c r="O332" s="1"/>
      <c r="P332" s="1"/>
      <c r="Q332" s="1"/>
      <c r="R332" s="1"/>
      <c r="S332" s="1"/>
      <c r="T332" s="53"/>
      <c r="U332" s="1"/>
      <c r="V332" s="1"/>
      <c r="W332" s="1"/>
      <c r="X332" s="1"/>
      <c r="Y332" s="1"/>
      <c r="AQ332" s="1"/>
      <c r="AR332" s="1"/>
      <c r="AS332" s="1"/>
      <c r="AT332" s="17" t="s">
        <v>133</v>
      </c>
      <c r="AU332" s="17" t="s">
        <v>86</v>
      </c>
      <c r="AV332" s="1"/>
      <c r="AW332" s="1"/>
      <c r="AX332" s="1"/>
      <c r="AY332" s="1"/>
      <c r="AZ332" s="1"/>
      <c r="BA332" s="1"/>
      <c r="BB332" s="1"/>
      <c r="BC332" s="1"/>
      <c r="BD332" s="1"/>
      <c r="BE332" s="1"/>
      <c r="BF332" s="1"/>
      <c r="BG332" s="1"/>
      <c r="BH332" s="1"/>
      <c r="BI332" s="1"/>
      <c r="BJ332" s="1"/>
      <c r="BK332" s="1"/>
      <c r="BL332" s="1"/>
      <c r="BM332" s="1"/>
      <c r="BN332" s="1"/>
    </row>
    <row r="333" spans="1:66" ht="22.8">
      <c r="A333" s="1"/>
      <c r="B333" s="32"/>
      <c r="C333" s="123" t="s">
        <v>566</v>
      </c>
      <c r="D333" s="123" t="s">
        <v>124</v>
      </c>
      <c r="E333" s="124" t="s">
        <v>567</v>
      </c>
      <c r="F333" s="125" t="s">
        <v>568</v>
      </c>
      <c r="G333" s="126" t="s">
        <v>548</v>
      </c>
      <c r="H333" s="127">
        <v>1</v>
      </c>
      <c r="I333" s="128"/>
      <c r="J333" s="129">
        <f>ROUND(I333*H333,2)</f>
        <v>0</v>
      </c>
      <c r="K333" s="125" t="s">
        <v>77</v>
      </c>
      <c r="L333" s="32"/>
      <c r="M333" s="130" t="s">
        <v>77</v>
      </c>
      <c r="N333" s="131" t="s">
        <v>49</v>
      </c>
      <c r="O333" s="1"/>
      <c r="P333" s="132">
        <f>O333*H333</f>
        <v>0</v>
      </c>
      <c r="Q333" s="132">
        <v>0</v>
      </c>
      <c r="R333" s="132">
        <f>Q333*H333</f>
        <v>0</v>
      </c>
      <c r="S333" s="132">
        <v>0</v>
      </c>
      <c r="T333" s="133">
        <f>S333*H333</f>
        <v>0</v>
      </c>
      <c r="U333" s="1"/>
      <c r="V333" s="1"/>
      <c r="W333" s="1"/>
      <c r="X333" s="1"/>
      <c r="Y333" s="1"/>
      <c r="AQ333" s="1"/>
      <c r="AR333" s="134" t="s">
        <v>549</v>
      </c>
      <c r="AS333" s="1"/>
      <c r="AT333" s="134" t="s">
        <v>124</v>
      </c>
      <c r="AU333" s="134" t="s">
        <v>86</v>
      </c>
      <c r="AV333" s="1"/>
      <c r="AW333" s="1"/>
      <c r="AX333" s="1"/>
      <c r="AY333" s="17" t="s">
        <v>121</v>
      </c>
      <c r="AZ333" s="1"/>
      <c r="BA333" s="1"/>
      <c r="BB333" s="1"/>
      <c r="BC333" s="1"/>
      <c r="BD333" s="1"/>
      <c r="BE333" s="135">
        <f>IF(N333="základní",J333,0)</f>
        <v>0</v>
      </c>
      <c r="BF333" s="135">
        <f>IF(N333="snížená",J333,0)</f>
        <v>0</v>
      </c>
      <c r="BG333" s="135">
        <f>IF(N333="zákl. přenesená",J333,0)</f>
        <v>0</v>
      </c>
      <c r="BH333" s="135">
        <f>IF(N333="sníž. přenesená",J333,0)</f>
        <v>0</v>
      </c>
      <c r="BI333" s="135">
        <f>IF(N333="nulová",J333,0)</f>
        <v>0</v>
      </c>
      <c r="BJ333" s="17" t="s">
        <v>86</v>
      </c>
      <c r="BK333" s="135">
        <f>ROUND(I333*H333,2)</f>
        <v>0</v>
      </c>
      <c r="BL333" s="17" t="s">
        <v>549</v>
      </c>
      <c r="BM333" s="134" t="s">
        <v>569</v>
      </c>
      <c r="BN333" s="1"/>
    </row>
    <row r="334" spans="1:66" ht="18">
      <c r="A334" s="1"/>
      <c r="B334" s="32"/>
      <c r="C334" s="1"/>
      <c r="D334" s="140" t="s">
        <v>133</v>
      </c>
      <c r="E334" s="1"/>
      <c r="F334" s="141" t="s">
        <v>570</v>
      </c>
      <c r="G334" s="1"/>
      <c r="H334" s="1"/>
      <c r="I334" s="138"/>
      <c r="J334" s="1"/>
      <c r="K334" s="1"/>
      <c r="L334" s="32"/>
      <c r="M334" s="139"/>
      <c r="N334" s="1"/>
      <c r="O334" s="1"/>
      <c r="P334" s="1"/>
      <c r="Q334" s="1"/>
      <c r="R334" s="1"/>
      <c r="S334" s="1"/>
      <c r="T334" s="53"/>
      <c r="U334" s="1"/>
      <c r="V334" s="1"/>
      <c r="W334" s="1"/>
      <c r="X334" s="1"/>
      <c r="Y334" s="1"/>
      <c r="AQ334" s="1"/>
      <c r="AR334" s="1"/>
      <c r="AS334" s="1"/>
      <c r="AT334" s="17" t="s">
        <v>133</v>
      </c>
      <c r="AU334" s="17" t="s">
        <v>86</v>
      </c>
      <c r="AV334" s="1"/>
      <c r="AW334" s="1"/>
      <c r="AX334" s="1"/>
      <c r="AY334" s="1"/>
      <c r="AZ334" s="1"/>
      <c r="BA334" s="1"/>
      <c r="BB334" s="1"/>
      <c r="BC334" s="1"/>
      <c r="BD334" s="1"/>
      <c r="BE334" s="1"/>
      <c r="BF334" s="1"/>
      <c r="BG334" s="1"/>
      <c r="BH334" s="1"/>
      <c r="BI334" s="1"/>
      <c r="BJ334" s="1"/>
      <c r="BK334" s="1"/>
      <c r="BL334" s="1"/>
      <c r="BM334" s="1"/>
      <c r="BN334" s="1"/>
    </row>
    <row r="335" spans="1:66" ht="22.8">
      <c r="A335" s="1"/>
      <c r="B335" s="32"/>
      <c r="C335" s="123" t="s">
        <v>571</v>
      </c>
      <c r="D335" s="123" t="s">
        <v>124</v>
      </c>
      <c r="E335" s="124" t="s">
        <v>572</v>
      </c>
      <c r="F335" s="125" t="s">
        <v>573</v>
      </c>
      <c r="G335" s="126" t="s">
        <v>548</v>
      </c>
      <c r="H335" s="127">
        <v>1</v>
      </c>
      <c r="I335" s="128"/>
      <c r="J335" s="129">
        <f>ROUND(I335*H335,2)</f>
        <v>0</v>
      </c>
      <c r="K335" s="125" t="s">
        <v>77</v>
      </c>
      <c r="L335" s="32"/>
      <c r="M335" s="130" t="s">
        <v>77</v>
      </c>
      <c r="N335" s="131" t="s">
        <v>49</v>
      </c>
      <c r="O335" s="1"/>
      <c r="P335" s="132">
        <f>O335*H335</f>
        <v>0</v>
      </c>
      <c r="Q335" s="132">
        <v>0</v>
      </c>
      <c r="R335" s="132">
        <f>Q335*H335</f>
        <v>0</v>
      </c>
      <c r="S335" s="132">
        <v>0</v>
      </c>
      <c r="T335" s="133">
        <f>S335*H335</f>
        <v>0</v>
      </c>
      <c r="U335" s="1"/>
      <c r="V335" s="1"/>
      <c r="W335" s="1"/>
      <c r="X335" s="1"/>
      <c r="Y335" s="1"/>
      <c r="AQ335" s="1"/>
      <c r="AR335" s="134" t="s">
        <v>549</v>
      </c>
      <c r="AS335" s="1"/>
      <c r="AT335" s="134" t="s">
        <v>124</v>
      </c>
      <c r="AU335" s="134" t="s">
        <v>86</v>
      </c>
      <c r="AV335" s="1"/>
      <c r="AW335" s="1"/>
      <c r="AX335" s="1"/>
      <c r="AY335" s="17" t="s">
        <v>121</v>
      </c>
      <c r="AZ335" s="1"/>
      <c r="BA335" s="1"/>
      <c r="BB335" s="1"/>
      <c r="BC335" s="1"/>
      <c r="BD335" s="1"/>
      <c r="BE335" s="135">
        <f>IF(N335="základní",J335,0)</f>
        <v>0</v>
      </c>
      <c r="BF335" s="135">
        <f>IF(N335="snížená",J335,0)</f>
        <v>0</v>
      </c>
      <c r="BG335" s="135">
        <f>IF(N335="zákl. přenesená",J335,0)</f>
        <v>0</v>
      </c>
      <c r="BH335" s="135">
        <f>IF(N335="sníž. přenesená",J335,0)</f>
        <v>0</v>
      </c>
      <c r="BI335" s="135">
        <f>IF(N335="nulová",J335,0)</f>
        <v>0</v>
      </c>
      <c r="BJ335" s="17" t="s">
        <v>86</v>
      </c>
      <c r="BK335" s="135">
        <f>ROUND(I335*H335,2)</f>
        <v>0</v>
      </c>
      <c r="BL335" s="17" t="s">
        <v>549</v>
      </c>
      <c r="BM335" s="134" t="s">
        <v>574</v>
      </c>
      <c r="BN335" s="1"/>
    </row>
    <row r="336" spans="1:66" ht="27">
      <c r="A336" s="1"/>
      <c r="B336" s="32"/>
      <c r="C336" s="1"/>
      <c r="D336" s="140" t="s">
        <v>133</v>
      </c>
      <c r="E336" s="1"/>
      <c r="F336" s="141" t="s">
        <v>575</v>
      </c>
      <c r="G336" s="1"/>
      <c r="H336" s="1"/>
      <c r="I336" s="138"/>
      <c r="J336" s="1"/>
      <c r="K336" s="1"/>
      <c r="L336" s="32"/>
      <c r="M336" s="172"/>
      <c r="N336" s="173"/>
      <c r="O336" s="173"/>
      <c r="P336" s="173"/>
      <c r="Q336" s="173"/>
      <c r="R336" s="173"/>
      <c r="S336" s="173"/>
      <c r="T336" s="174"/>
      <c r="U336" s="1"/>
      <c r="V336" s="1"/>
      <c r="W336" s="1"/>
      <c r="X336" s="1"/>
      <c r="Y336" s="1"/>
      <c r="AQ336" s="1"/>
      <c r="AR336" s="1"/>
      <c r="AS336" s="1"/>
      <c r="AT336" s="17" t="s">
        <v>133</v>
      </c>
      <c r="AU336" s="17" t="s">
        <v>86</v>
      </c>
      <c r="AV336" s="1"/>
      <c r="AW336" s="1"/>
      <c r="AX336" s="1"/>
      <c r="AY336" s="1"/>
      <c r="AZ336" s="1"/>
      <c r="BA336" s="1"/>
      <c r="BB336" s="1"/>
      <c r="BC336" s="1"/>
      <c r="BD336" s="1"/>
      <c r="BE336" s="1"/>
      <c r="BF336" s="1"/>
      <c r="BG336" s="1"/>
      <c r="BH336" s="1"/>
      <c r="BI336" s="1"/>
      <c r="BJ336" s="1"/>
      <c r="BK336" s="1"/>
      <c r="BL336" s="1"/>
      <c r="BM336" s="1"/>
      <c r="BN336" s="1"/>
    </row>
    <row r="337" spans="1:66" ht="12">
      <c r="A337" s="1"/>
      <c r="B337" s="41"/>
      <c r="C337" s="42"/>
      <c r="D337" s="42"/>
      <c r="E337" s="42"/>
      <c r="F337" s="42"/>
      <c r="G337" s="42"/>
      <c r="H337" s="42"/>
      <c r="I337" s="42"/>
      <c r="J337" s="42"/>
      <c r="K337" s="42"/>
      <c r="L337" s="32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  <c r="BE337" s="1"/>
      <c r="BF337" s="1"/>
      <c r="BG337" s="1"/>
      <c r="BH337" s="1"/>
      <c r="BI337" s="1"/>
      <c r="BJ337" s="1"/>
      <c r="BK337" s="1"/>
      <c r="BL337" s="1"/>
      <c r="BM337" s="1"/>
      <c r="BN337" s="1"/>
    </row>
  </sheetData>
  <sheetProtection algorithmName="SHA-512" hashValue="8dixV9/wOwmTZVr6FvKfgzo8Kf1zVxqk6OopGukEnHPbIKchF+/kzh4Au6AlgxVID+duUsK7aLI2iw3KzvRh/A==" saltValue="3SBvQbc+gbf+1LYT3olfqQ==" spinCount="100000" sheet="1" objects="1" scenarios="1"/>
  <mergeCells count="8">
    <mergeCell ref="E79:H79"/>
    <mergeCell ref="E81:H81"/>
    <mergeCell ref="E7:H7"/>
    <mergeCell ref="E9:H9"/>
    <mergeCell ref="E18:H18"/>
    <mergeCell ref="E27:H27"/>
    <mergeCell ref="E48:H48"/>
    <mergeCell ref="E50:H50"/>
  </mergeCells>
  <printOptions/>
  <pageMargins left="0.7" right="0.7" top="0.787401575" bottom="0.787401575" header="0.3" footer="0.3"/>
  <pageSetup fitToHeight="0" fitToWidth="1" horizontalDpi="600" verticalDpi="600" orientation="portrait" paperSize="9" scale="48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2:K218"/>
  <sheetViews>
    <sheetView showGridLines="0" zoomScale="110" zoomScaleNormal="110" workbookViewId="0" topLeftCell="A1">
      <selection activeCell="H106" sqref="H106"/>
    </sheetView>
  </sheetViews>
  <sheetFormatPr defaultColWidth="9.140625" defaultRowHeight="12"/>
  <cols>
    <col min="1" max="1" width="8.28125" style="175" customWidth="1"/>
    <col min="2" max="2" width="1.7109375" style="175" customWidth="1"/>
    <col min="3" max="4" width="5.00390625" style="175" customWidth="1"/>
    <col min="5" max="5" width="11.7109375" style="175" customWidth="1"/>
    <col min="6" max="6" width="9.140625" style="175" customWidth="1"/>
    <col min="7" max="7" width="5.00390625" style="175" customWidth="1"/>
    <col min="8" max="8" width="77.8515625" style="175" customWidth="1"/>
    <col min="9" max="10" width="20.00390625" style="175" customWidth="1"/>
    <col min="11" max="11" width="1.7109375" style="175" customWidth="1"/>
  </cols>
  <sheetData>
    <row r="1" ht="37.5" customHeight="1"/>
    <row r="2" spans="2:11" ht="7.5" customHeight="1">
      <c r="B2" s="176"/>
      <c r="C2" s="177"/>
      <c r="D2" s="177"/>
      <c r="E2" s="177"/>
      <c r="F2" s="177"/>
      <c r="G2" s="177"/>
      <c r="H2" s="177"/>
      <c r="I2" s="177"/>
      <c r="J2" s="177"/>
      <c r="K2" s="178"/>
    </row>
    <row r="3" spans="2:11" s="15" customFormat="1" ht="45" customHeight="1">
      <c r="B3" s="179"/>
      <c r="C3" s="297" t="s">
        <v>576</v>
      </c>
      <c r="D3" s="297"/>
      <c r="E3" s="297"/>
      <c r="F3" s="297"/>
      <c r="G3" s="297"/>
      <c r="H3" s="297"/>
      <c r="I3" s="297"/>
      <c r="J3" s="297"/>
      <c r="K3" s="180"/>
    </row>
    <row r="4" spans="2:11" ht="25.5" customHeight="1">
      <c r="B4" s="181"/>
      <c r="C4" s="298" t="s">
        <v>577</v>
      </c>
      <c r="D4" s="298"/>
      <c r="E4" s="298"/>
      <c r="F4" s="298"/>
      <c r="G4" s="298"/>
      <c r="H4" s="298"/>
      <c r="I4" s="298"/>
      <c r="J4" s="298"/>
      <c r="K4" s="182"/>
    </row>
    <row r="5" spans="2:11" ht="5.25" customHeight="1">
      <c r="B5" s="181"/>
      <c r="C5" s="183"/>
      <c r="D5" s="183"/>
      <c r="E5" s="183"/>
      <c r="F5" s="183"/>
      <c r="G5" s="183"/>
      <c r="H5" s="183"/>
      <c r="I5" s="183"/>
      <c r="J5" s="183"/>
      <c r="K5" s="182"/>
    </row>
    <row r="6" spans="2:11" ht="15" customHeight="1">
      <c r="B6" s="181"/>
      <c r="C6" s="296" t="s">
        <v>578</v>
      </c>
      <c r="D6" s="296"/>
      <c r="E6" s="296"/>
      <c r="F6" s="296"/>
      <c r="G6" s="296"/>
      <c r="H6" s="296"/>
      <c r="I6" s="296"/>
      <c r="J6" s="296"/>
      <c r="K6" s="182"/>
    </row>
    <row r="7" spans="2:11" ht="15" customHeight="1">
      <c r="B7" s="185"/>
      <c r="C7" s="296" t="s">
        <v>579</v>
      </c>
      <c r="D7" s="296"/>
      <c r="E7" s="296"/>
      <c r="F7" s="296"/>
      <c r="G7" s="296"/>
      <c r="H7" s="296"/>
      <c r="I7" s="296"/>
      <c r="J7" s="296"/>
      <c r="K7" s="182"/>
    </row>
    <row r="8" spans="2:11" ht="12.75" customHeight="1">
      <c r="B8" s="185"/>
      <c r="C8" s="184"/>
      <c r="D8" s="184"/>
      <c r="E8" s="184"/>
      <c r="F8" s="184"/>
      <c r="G8" s="184"/>
      <c r="H8" s="184"/>
      <c r="I8" s="184"/>
      <c r="J8" s="184"/>
      <c r="K8" s="182"/>
    </row>
    <row r="9" spans="2:11" ht="15" customHeight="1">
      <c r="B9" s="185"/>
      <c r="C9" s="296" t="s">
        <v>580</v>
      </c>
      <c r="D9" s="296"/>
      <c r="E9" s="296"/>
      <c r="F9" s="296"/>
      <c r="G9" s="296"/>
      <c r="H9" s="296"/>
      <c r="I9" s="296"/>
      <c r="J9" s="296"/>
      <c r="K9" s="182"/>
    </row>
    <row r="10" spans="2:11" ht="15" customHeight="1">
      <c r="B10" s="185"/>
      <c r="C10" s="184"/>
      <c r="D10" s="296" t="s">
        <v>581</v>
      </c>
      <c r="E10" s="296"/>
      <c r="F10" s="296"/>
      <c r="G10" s="296"/>
      <c r="H10" s="296"/>
      <c r="I10" s="296"/>
      <c r="J10" s="296"/>
      <c r="K10" s="182"/>
    </row>
    <row r="11" spans="2:11" ht="15" customHeight="1">
      <c r="B11" s="185"/>
      <c r="C11" s="186"/>
      <c r="D11" s="296" t="s">
        <v>582</v>
      </c>
      <c r="E11" s="296"/>
      <c r="F11" s="296"/>
      <c r="G11" s="296"/>
      <c r="H11" s="296"/>
      <c r="I11" s="296"/>
      <c r="J11" s="296"/>
      <c r="K11" s="182"/>
    </row>
    <row r="12" spans="2:11" ht="15" customHeight="1">
      <c r="B12" s="185"/>
      <c r="C12" s="186"/>
      <c r="D12" s="184"/>
      <c r="E12" s="184"/>
      <c r="F12" s="184"/>
      <c r="G12" s="184"/>
      <c r="H12" s="184"/>
      <c r="I12" s="184"/>
      <c r="J12" s="184"/>
      <c r="K12" s="182"/>
    </row>
    <row r="13" spans="2:11" ht="15" customHeight="1">
      <c r="B13" s="185"/>
      <c r="C13" s="186"/>
      <c r="D13" s="187" t="s">
        <v>583</v>
      </c>
      <c r="E13" s="184"/>
      <c r="F13" s="184"/>
      <c r="G13" s="184"/>
      <c r="H13" s="184"/>
      <c r="I13" s="184"/>
      <c r="J13" s="184"/>
      <c r="K13" s="182"/>
    </row>
    <row r="14" spans="2:11" ht="12.75" customHeight="1">
      <c r="B14" s="185"/>
      <c r="C14" s="186"/>
      <c r="D14" s="186"/>
      <c r="E14" s="186"/>
      <c r="F14" s="186"/>
      <c r="G14" s="186"/>
      <c r="H14" s="186"/>
      <c r="I14" s="186"/>
      <c r="J14" s="186"/>
      <c r="K14" s="182"/>
    </row>
    <row r="15" spans="2:11" ht="15" customHeight="1">
      <c r="B15" s="185"/>
      <c r="C15" s="186"/>
      <c r="D15" s="296" t="s">
        <v>584</v>
      </c>
      <c r="E15" s="296"/>
      <c r="F15" s="296"/>
      <c r="G15" s="296"/>
      <c r="H15" s="296"/>
      <c r="I15" s="296"/>
      <c r="J15" s="296"/>
      <c r="K15" s="182"/>
    </row>
    <row r="16" spans="2:11" ht="15" customHeight="1">
      <c r="B16" s="185"/>
      <c r="C16" s="186"/>
      <c r="D16" s="296" t="s">
        <v>585</v>
      </c>
      <c r="E16" s="296"/>
      <c r="F16" s="296"/>
      <c r="G16" s="296"/>
      <c r="H16" s="296"/>
      <c r="I16" s="296"/>
      <c r="J16" s="296"/>
      <c r="K16" s="182"/>
    </row>
    <row r="17" spans="2:11" ht="15" customHeight="1">
      <c r="B17" s="185"/>
      <c r="C17" s="186"/>
      <c r="D17" s="296" t="s">
        <v>586</v>
      </c>
      <c r="E17" s="296"/>
      <c r="F17" s="296"/>
      <c r="G17" s="296"/>
      <c r="H17" s="296"/>
      <c r="I17" s="296"/>
      <c r="J17" s="296"/>
      <c r="K17" s="182"/>
    </row>
    <row r="18" spans="2:11" ht="15" customHeight="1">
      <c r="B18" s="185"/>
      <c r="C18" s="186"/>
      <c r="D18" s="186"/>
      <c r="E18" s="188" t="s">
        <v>587</v>
      </c>
      <c r="F18" s="296" t="s">
        <v>588</v>
      </c>
      <c r="G18" s="296"/>
      <c r="H18" s="296"/>
      <c r="I18" s="296"/>
      <c r="J18" s="296"/>
      <c r="K18" s="182"/>
    </row>
    <row r="19" spans="2:11" ht="15" customHeight="1">
      <c r="B19" s="185"/>
      <c r="C19" s="186"/>
      <c r="D19" s="186"/>
      <c r="E19" s="188" t="s">
        <v>85</v>
      </c>
      <c r="F19" s="296" t="s">
        <v>589</v>
      </c>
      <c r="G19" s="296"/>
      <c r="H19" s="296"/>
      <c r="I19" s="296"/>
      <c r="J19" s="296"/>
      <c r="K19" s="182"/>
    </row>
    <row r="20" spans="2:11" ht="15" customHeight="1">
      <c r="B20" s="185"/>
      <c r="C20" s="186"/>
      <c r="D20" s="186"/>
      <c r="E20" s="188" t="s">
        <v>590</v>
      </c>
      <c r="F20" s="296" t="s">
        <v>591</v>
      </c>
      <c r="G20" s="296"/>
      <c r="H20" s="296"/>
      <c r="I20" s="296"/>
      <c r="J20" s="296"/>
      <c r="K20" s="182"/>
    </row>
    <row r="21" spans="2:11" ht="15" customHeight="1">
      <c r="B21" s="185"/>
      <c r="C21" s="186"/>
      <c r="D21" s="186"/>
      <c r="E21" s="188" t="s">
        <v>592</v>
      </c>
      <c r="F21" s="296" t="s">
        <v>593</v>
      </c>
      <c r="G21" s="296"/>
      <c r="H21" s="296"/>
      <c r="I21" s="296"/>
      <c r="J21" s="296"/>
      <c r="K21" s="182"/>
    </row>
    <row r="22" spans="2:11" ht="15" customHeight="1">
      <c r="B22" s="185"/>
      <c r="C22" s="186"/>
      <c r="D22" s="186"/>
      <c r="E22" s="188" t="s">
        <v>594</v>
      </c>
      <c r="F22" s="296" t="s">
        <v>595</v>
      </c>
      <c r="G22" s="296"/>
      <c r="H22" s="296"/>
      <c r="I22" s="296"/>
      <c r="J22" s="296"/>
      <c r="K22" s="182"/>
    </row>
    <row r="23" spans="2:11" ht="15" customHeight="1">
      <c r="B23" s="185"/>
      <c r="C23" s="186"/>
      <c r="D23" s="186"/>
      <c r="E23" s="188" t="s">
        <v>596</v>
      </c>
      <c r="F23" s="296" t="s">
        <v>597</v>
      </c>
      <c r="G23" s="296"/>
      <c r="H23" s="296"/>
      <c r="I23" s="296"/>
      <c r="J23" s="296"/>
      <c r="K23" s="182"/>
    </row>
    <row r="24" spans="2:11" ht="12.75" customHeight="1">
      <c r="B24" s="185"/>
      <c r="C24" s="186"/>
      <c r="D24" s="186"/>
      <c r="E24" s="186"/>
      <c r="F24" s="186"/>
      <c r="G24" s="186"/>
      <c r="H24" s="186"/>
      <c r="I24" s="186"/>
      <c r="J24" s="186"/>
      <c r="K24" s="182"/>
    </row>
    <row r="25" spans="2:11" ht="15" customHeight="1">
      <c r="B25" s="185"/>
      <c r="C25" s="296" t="s">
        <v>598</v>
      </c>
      <c r="D25" s="296"/>
      <c r="E25" s="296"/>
      <c r="F25" s="296"/>
      <c r="G25" s="296"/>
      <c r="H25" s="296"/>
      <c r="I25" s="296"/>
      <c r="J25" s="296"/>
      <c r="K25" s="182"/>
    </row>
    <row r="26" spans="2:11" ht="15" customHeight="1">
      <c r="B26" s="185"/>
      <c r="C26" s="296" t="s">
        <v>599</v>
      </c>
      <c r="D26" s="296"/>
      <c r="E26" s="296"/>
      <c r="F26" s="296"/>
      <c r="G26" s="296"/>
      <c r="H26" s="296"/>
      <c r="I26" s="296"/>
      <c r="J26" s="296"/>
      <c r="K26" s="182"/>
    </row>
    <row r="27" spans="2:11" ht="15" customHeight="1">
      <c r="B27" s="185"/>
      <c r="C27" s="184"/>
      <c r="D27" s="296" t="s">
        <v>600</v>
      </c>
      <c r="E27" s="296"/>
      <c r="F27" s="296"/>
      <c r="G27" s="296"/>
      <c r="H27" s="296"/>
      <c r="I27" s="296"/>
      <c r="J27" s="296"/>
      <c r="K27" s="182"/>
    </row>
    <row r="28" spans="2:11" ht="15" customHeight="1">
      <c r="B28" s="185"/>
      <c r="C28" s="186"/>
      <c r="D28" s="296" t="s">
        <v>601</v>
      </c>
      <c r="E28" s="296"/>
      <c r="F28" s="296"/>
      <c r="G28" s="296"/>
      <c r="H28" s="296"/>
      <c r="I28" s="296"/>
      <c r="J28" s="296"/>
      <c r="K28" s="182"/>
    </row>
    <row r="29" spans="2:11" ht="12.75" customHeight="1">
      <c r="B29" s="185"/>
      <c r="C29" s="186"/>
      <c r="D29" s="186"/>
      <c r="E29" s="186"/>
      <c r="F29" s="186"/>
      <c r="G29" s="186"/>
      <c r="H29" s="186"/>
      <c r="I29" s="186"/>
      <c r="J29" s="186"/>
      <c r="K29" s="182"/>
    </row>
    <row r="30" spans="2:11" ht="15" customHeight="1">
      <c r="B30" s="185"/>
      <c r="C30" s="186"/>
      <c r="D30" s="296" t="s">
        <v>602</v>
      </c>
      <c r="E30" s="296"/>
      <c r="F30" s="296"/>
      <c r="G30" s="296"/>
      <c r="H30" s="296"/>
      <c r="I30" s="296"/>
      <c r="J30" s="296"/>
      <c r="K30" s="182"/>
    </row>
    <row r="31" spans="2:11" ht="15" customHeight="1">
      <c r="B31" s="185"/>
      <c r="C31" s="186"/>
      <c r="D31" s="296" t="s">
        <v>603</v>
      </c>
      <c r="E31" s="296"/>
      <c r="F31" s="296"/>
      <c r="G31" s="296"/>
      <c r="H31" s="296"/>
      <c r="I31" s="296"/>
      <c r="J31" s="296"/>
      <c r="K31" s="182"/>
    </row>
    <row r="32" spans="2:11" ht="12.75" customHeight="1">
      <c r="B32" s="185"/>
      <c r="C32" s="186"/>
      <c r="D32" s="186"/>
      <c r="E32" s="186"/>
      <c r="F32" s="186"/>
      <c r="G32" s="186"/>
      <c r="H32" s="186"/>
      <c r="I32" s="186"/>
      <c r="J32" s="186"/>
      <c r="K32" s="182"/>
    </row>
    <row r="33" spans="2:11" ht="15" customHeight="1">
      <c r="B33" s="185"/>
      <c r="C33" s="186"/>
      <c r="D33" s="296" t="s">
        <v>604</v>
      </c>
      <c r="E33" s="296"/>
      <c r="F33" s="296"/>
      <c r="G33" s="296"/>
      <c r="H33" s="296"/>
      <c r="I33" s="296"/>
      <c r="J33" s="296"/>
      <c r="K33" s="182"/>
    </row>
    <row r="34" spans="2:11" ht="15" customHeight="1">
      <c r="B34" s="185"/>
      <c r="C34" s="186"/>
      <c r="D34" s="296" t="s">
        <v>605</v>
      </c>
      <c r="E34" s="296"/>
      <c r="F34" s="296"/>
      <c r="G34" s="296"/>
      <c r="H34" s="296"/>
      <c r="I34" s="296"/>
      <c r="J34" s="296"/>
      <c r="K34" s="182"/>
    </row>
    <row r="35" spans="2:11" ht="15" customHeight="1">
      <c r="B35" s="185"/>
      <c r="C35" s="186"/>
      <c r="D35" s="296" t="s">
        <v>606</v>
      </c>
      <c r="E35" s="296"/>
      <c r="F35" s="296"/>
      <c r="G35" s="296"/>
      <c r="H35" s="296"/>
      <c r="I35" s="296"/>
      <c r="J35" s="296"/>
      <c r="K35" s="182"/>
    </row>
    <row r="36" spans="2:11" ht="15" customHeight="1">
      <c r="B36" s="185"/>
      <c r="C36" s="186"/>
      <c r="D36" s="184"/>
      <c r="E36" s="187" t="s">
        <v>107</v>
      </c>
      <c r="F36" s="184"/>
      <c r="G36" s="296" t="s">
        <v>607</v>
      </c>
      <c r="H36" s="296"/>
      <c r="I36" s="296"/>
      <c r="J36" s="296"/>
      <c r="K36" s="182"/>
    </row>
    <row r="37" spans="2:11" ht="30.75" customHeight="1">
      <c r="B37" s="185"/>
      <c r="C37" s="186"/>
      <c r="D37" s="184"/>
      <c r="E37" s="187" t="s">
        <v>608</v>
      </c>
      <c r="F37" s="184"/>
      <c r="G37" s="296" t="s">
        <v>609</v>
      </c>
      <c r="H37" s="296"/>
      <c r="I37" s="296"/>
      <c r="J37" s="296"/>
      <c r="K37" s="182"/>
    </row>
    <row r="38" spans="2:11" ht="15" customHeight="1">
      <c r="B38" s="185"/>
      <c r="C38" s="186"/>
      <c r="D38" s="184"/>
      <c r="E38" s="187" t="s">
        <v>59</v>
      </c>
      <c r="F38" s="184"/>
      <c r="G38" s="296" t="s">
        <v>610</v>
      </c>
      <c r="H38" s="296"/>
      <c r="I38" s="296"/>
      <c r="J38" s="296"/>
      <c r="K38" s="182"/>
    </row>
    <row r="39" spans="2:11" ht="15" customHeight="1">
      <c r="B39" s="185"/>
      <c r="C39" s="186"/>
      <c r="D39" s="184"/>
      <c r="E39" s="187" t="s">
        <v>60</v>
      </c>
      <c r="F39" s="184"/>
      <c r="G39" s="296" t="s">
        <v>611</v>
      </c>
      <c r="H39" s="296"/>
      <c r="I39" s="296"/>
      <c r="J39" s="296"/>
      <c r="K39" s="182"/>
    </row>
    <row r="40" spans="2:11" ht="15" customHeight="1">
      <c r="B40" s="185"/>
      <c r="C40" s="186"/>
      <c r="D40" s="184"/>
      <c r="E40" s="187" t="s">
        <v>108</v>
      </c>
      <c r="F40" s="184"/>
      <c r="G40" s="296" t="s">
        <v>612</v>
      </c>
      <c r="H40" s="296"/>
      <c r="I40" s="296"/>
      <c r="J40" s="296"/>
      <c r="K40" s="182"/>
    </row>
    <row r="41" spans="2:11" ht="15" customHeight="1">
      <c r="B41" s="185"/>
      <c r="C41" s="186"/>
      <c r="D41" s="184"/>
      <c r="E41" s="187" t="s">
        <v>109</v>
      </c>
      <c r="F41" s="184"/>
      <c r="G41" s="296" t="s">
        <v>613</v>
      </c>
      <c r="H41" s="296"/>
      <c r="I41" s="296"/>
      <c r="J41" s="296"/>
      <c r="K41" s="182"/>
    </row>
    <row r="42" spans="2:11" ht="15" customHeight="1">
      <c r="B42" s="185"/>
      <c r="C42" s="186"/>
      <c r="D42" s="184"/>
      <c r="E42" s="187" t="s">
        <v>614</v>
      </c>
      <c r="F42" s="184"/>
      <c r="G42" s="296" t="s">
        <v>615</v>
      </c>
      <c r="H42" s="296"/>
      <c r="I42" s="296"/>
      <c r="J42" s="296"/>
      <c r="K42" s="182"/>
    </row>
    <row r="43" spans="2:11" ht="15" customHeight="1">
      <c r="B43" s="185"/>
      <c r="C43" s="186"/>
      <c r="D43" s="184"/>
      <c r="E43" s="187"/>
      <c r="F43" s="184"/>
      <c r="G43" s="296" t="s">
        <v>616</v>
      </c>
      <c r="H43" s="296"/>
      <c r="I43" s="296"/>
      <c r="J43" s="296"/>
      <c r="K43" s="182"/>
    </row>
    <row r="44" spans="2:11" ht="15" customHeight="1">
      <c r="B44" s="185"/>
      <c r="C44" s="186"/>
      <c r="D44" s="184"/>
      <c r="E44" s="187" t="s">
        <v>617</v>
      </c>
      <c r="F44" s="184"/>
      <c r="G44" s="296" t="s">
        <v>618</v>
      </c>
      <c r="H44" s="296"/>
      <c r="I44" s="296"/>
      <c r="J44" s="296"/>
      <c r="K44" s="182"/>
    </row>
    <row r="45" spans="2:11" ht="15" customHeight="1">
      <c r="B45" s="185"/>
      <c r="C45" s="186"/>
      <c r="D45" s="184"/>
      <c r="E45" s="187" t="s">
        <v>111</v>
      </c>
      <c r="F45" s="184"/>
      <c r="G45" s="296" t="s">
        <v>619</v>
      </c>
      <c r="H45" s="296"/>
      <c r="I45" s="296"/>
      <c r="J45" s="296"/>
      <c r="K45" s="182"/>
    </row>
    <row r="46" spans="2:11" ht="12.75" customHeight="1">
      <c r="B46" s="185"/>
      <c r="C46" s="186"/>
      <c r="D46" s="184"/>
      <c r="E46" s="184"/>
      <c r="F46" s="184"/>
      <c r="G46" s="184"/>
      <c r="H46" s="184"/>
      <c r="I46" s="184"/>
      <c r="J46" s="184"/>
      <c r="K46" s="182"/>
    </row>
    <row r="47" spans="2:11" ht="15" customHeight="1">
      <c r="B47" s="185"/>
      <c r="C47" s="186"/>
      <c r="D47" s="296" t="s">
        <v>620</v>
      </c>
      <c r="E47" s="296"/>
      <c r="F47" s="296"/>
      <c r="G47" s="296"/>
      <c r="H47" s="296"/>
      <c r="I47" s="296"/>
      <c r="J47" s="296"/>
      <c r="K47" s="182"/>
    </row>
    <row r="48" spans="2:11" ht="15" customHeight="1">
      <c r="B48" s="185"/>
      <c r="C48" s="186"/>
      <c r="D48" s="186"/>
      <c r="E48" s="296" t="s">
        <v>621</v>
      </c>
      <c r="F48" s="296"/>
      <c r="G48" s="296"/>
      <c r="H48" s="296"/>
      <c r="I48" s="296"/>
      <c r="J48" s="296"/>
      <c r="K48" s="182"/>
    </row>
    <row r="49" spans="2:11" ht="15" customHeight="1">
      <c r="B49" s="185"/>
      <c r="C49" s="186"/>
      <c r="D49" s="186"/>
      <c r="E49" s="296" t="s">
        <v>622</v>
      </c>
      <c r="F49" s="296"/>
      <c r="G49" s="296"/>
      <c r="H49" s="296"/>
      <c r="I49" s="296"/>
      <c r="J49" s="296"/>
      <c r="K49" s="182"/>
    </row>
    <row r="50" spans="2:11" ht="15" customHeight="1">
      <c r="B50" s="185"/>
      <c r="C50" s="186"/>
      <c r="D50" s="186"/>
      <c r="E50" s="296" t="s">
        <v>623</v>
      </c>
      <c r="F50" s="296"/>
      <c r="G50" s="296"/>
      <c r="H50" s="296"/>
      <c r="I50" s="296"/>
      <c r="J50" s="296"/>
      <c r="K50" s="182"/>
    </row>
    <row r="51" spans="2:11" ht="15" customHeight="1">
      <c r="B51" s="185"/>
      <c r="C51" s="186"/>
      <c r="D51" s="296" t="s">
        <v>624</v>
      </c>
      <c r="E51" s="296"/>
      <c r="F51" s="296"/>
      <c r="G51" s="296"/>
      <c r="H51" s="296"/>
      <c r="I51" s="296"/>
      <c r="J51" s="296"/>
      <c r="K51" s="182"/>
    </row>
    <row r="52" spans="2:11" ht="25.5" customHeight="1">
      <c r="B52" s="181"/>
      <c r="C52" s="298" t="s">
        <v>625</v>
      </c>
      <c r="D52" s="298"/>
      <c r="E52" s="298"/>
      <c r="F52" s="298"/>
      <c r="G52" s="298"/>
      <c r="H52" s="298"/>
      <c r="I52" s="298"/>
      <c r="J52" s="298"/>
      <c r="K52" s="182"/>
    </row>
    <row r="53" spans="2:11" ht="5.25" customHeight="1">
      <c r="B53" s="181"/>
      <c r="C53" s="183"/>
      <c r="D53" s="183"/>
      <c r="E53" s="183"/>
      <c r="F53" s="183"/>
      <c r="G53" s="183"/>
      <c r="H53" s="183"/>
      <c r="I53" s="183"/>
      <c r="J53" s="183"/>
      <c r="K53" s="182"/>
    </row>
    <row r="54" spans="2:11" ht="15" customHeight="1">
      <c r="B54" s="181"/>
      <c r="C54" s="296" t="s">
        <v>626</v>
      </c>
      <c r="D54" s="296"/>
      <c r="E54" s="296"/>
      <c r="F54" s="296"/>
      <c r="G54" s="296"/>
      <c r="H54" s="296"/>
      <c r="I54" s="296"/>
      <c r="J54" s="296"/>
      <c r="K54" s="182"/>
    </row>
    <row r="55" spans="2:11" ht="15" customHeight="1">
      <c r="B55" s="181"/>
      <c r="C55" s="296" t="s">
        <v>627</v>
      </c>
      <c r="D55" s="296"/>
      <c r="E55" s="296"/>
      <c r="F55" s="296"/>
      <c r="G55" s="296"/>
      <c r="H55" s="296"/>
      <c r="I55" s="296"/>
      <c r="J55" s="296"/>
      <c r="K55" s="182"/>
    </row>
    <row r="56" spans="2:11" ht="12.75" customHeight="1">
      <c r="B56" s="181"/>
      <c r="C56" s="184"/>
      <c r="D56" s="184"/>
      <c r="E56" s="184"/>
      <c r="F56" s="184"/>
      <c r="G56" s="184"/>
      <c r="H56" s="184"/>
      <c r="I56" s="184"/>
      <c r="J56" s="184"/>
      <c r="K56" s="182"/>
    </row>
    <row r="57" spans="2:11" ht="15" customHeight="1">
      <c r="B57" s="181"/>
      <c r="C57" s="296" t="s">
        <v>628</v>
      </c>
      <c r="D57" s="296"/>
      <c r="E57" s="296"/>
      <c r="F57" s="296"/>
      <c r="G57" s="296"/>
      <c r="H57" s="296"/>
      <c r="I57" s="296"/>
      <c r="J57" s="296"/>
      <c r="K57" s="182"/>
    </row>
    <row r="58" spans="2:11" ht="15" customHeight="1">
      <c r="B58" s="181"/>
      <c r="C58" s="186"/>
      <c r="D58" s="296" t="s">
        <v>629</v>
      </c>
      <c r="E58" s="296"/>
      <c r="F58" s="296"/>
      <c r="G58" s="296"/>
      <c r="H58" s="296"/>
      <c r="I58" s="296"/>
      <c r="J58" s="296"/>
      <c r="K58" s="182"/>
    </row>
    <row r="59" spans="2:11" ht="15" customHeight="1">
      <c r="B59" s="181"/>
      <c r="C59" s="186"/>
      <c r="D59" s="296" t="s">
        <v>630</v>
      </c>
      <c r="E59" s="296"/>
      <c r="F59" s="296"/>
      <c r="G59" s="296"/>
      <c r="H59" s="296"/>
      <c r="I59" s="296"/>
      <c r="J59" s="296"/>
      <c r="K59" s="182"/>
    </row>
    <row r="60" spans="2:11" ht="15" customHeight="1">
      <c r="B60" s="181"/>
      <c r="C60" s="186"/>
      <c r="D60" s="296" t="s">
        <v>631</v>
      </c>
      <c r="E60" s="296"/>
      <c r="F60" s="296"/>
      <c r="G60" s="296"/>
      <c r="H60" s="296"/>
      <c r="I60" s="296"/>
      <c r="J60" s="296"/>
      <c r="K60" s="182"/>
    </row>
    <row r="61" spans="2:11" ht="15" customHeight="1">
      <c r="B61" s="181"/>
      <c r="C61" s="186"/>
      <c r="D61" s="296" t="s">
        <v>632</v>
      </c>
      <c r="E61" s="296"/>
      <c r="F61" s="296"/>
      <c r="G61" s="296"/>
      <c r="H61" s="296"/>
      <c r="I61" s="296"/>
      <c r="J61" s="296"/>
      <c r="K61" s="182"/>
    </row>
    <row r="62" spans="2:11" ht="15" customHeight="1">
      <c r="B62" s="181"/>
      <c r="C62" s="186"/>
      <c r="D62" s="300" t="s">
        <v>633</v>
      </c>
      <c r="E62" s="300"/>
      <c r="F62" s="300"/>
      <c r="G62" s="300"/>
      <c r="H62" s="300"/>
      <c r="I62" s="300"/>
      <c r="J62" s="300"/>
      <c r="K62" s="182"/>
    </row>
    <row r="63" spans="2:11" ht="15" customHeight="1">
      <c r="B63" s="181"/>
      <c r="C63" s="186"/>
      <c r="D63" s="296" t="s">
        <v>634</v>
      </c>
      <c r="E63" s="296"/>
      <c r="F63" s="296"/>
      <c r="G63" s="296"/>
      <c r="H63" s="296"/>
      <c r="I63" s="296"/>
      <c r="J63" s="296"/>
      <c r="K63" s="182"/>
    </row>
    <row r="64" spans="2:11" ht="12.75" customHeight="1">
      <c r="B64" s="181"/>
      <c r="C64" s="186"/>
      <c r="D64" s="186"/>
      <c r="E64" s="189"/>
      <c r="F64" s="186"/>
      <c r="G64" s="186"/>
      <c r="H64" s="186"/>
      <c r="I64" s="186"/>
      <c r="J64" s="186"/>
      <c r="K64" s="182"/>
    </row>
    <row r="65" spans="2:11" ht="15" customHeight="1">
      <c r="B65" s="181"/>
      <c r="C65" s="186"/>
      <c r="D65" s="296" t="s">
        <v>635</v>
      </c>
      <c r="E65" s="296"/>
      <c r="F65" s="296"/>
      <c r="G65" s="296"/>
      <c r="H65" s="296"/>
      <c r="I65" s="296"/>
      <c r="J65" s="296"/>
      <c r="K65" s="182"/>
    </row>
    <row r="66" spans="2:11" ht="15" customHeight="1">
      <c r="B66" s="181"/>
      <c r="C66" s="186"/>
      <c r="D66" s="300" t="s">
        <v>636</v>
      </c>
      <c r="E66" s="300"/>
      <c r="F66" s="300"/>
      <c r="G66" s="300"/>
      <c r="H66" s="300"/>
      <c r="I66" s="300"/>
      <c r="J66" s="300"/>
      <c r="K66" s="182"/>
    </row>
    <row r="67" spans="2:11" ht="15" customHeight="1">
      <c r="B67" s="181"/>
      <c r="C67" s="186"/>
      <c r="D67" s="296" t="s">
        <v>637</v>
      </c>
      <c r="E67" s="296"/>
      <c r="F67" s="296"/>
      <c r="G67" s="296"/>
      <c r="H67" s="296"/>
      <c r="I67" s="296"/>
      <c r="J67" s="296"/>
      <c r="K67" s="182"/>
    </row>
    <row r="68" spans="2:11" ht="15" customHeight="1">
      <c r="B68" s="181"/>
      <c r="C68" s="186"/>
      <c r="D68" s="296" t="s">
        <v>638</v>
      </c>
      <c r="E68" s="296"/>
      <c r="F68" s="296"/>
      <c r="G68" s="296"/>
      <c r="H68" s="296"/>
      <c r="I68" s="296"/>
      <c r="J68" s="296"/>
      <c r="K68" s="182"/>
    </row>
    <row r="69" spans="2:11" ht="15" customHeight="1">
      <c r="B69" s="181"/>
      <c r="C69" s="186"/>
      <c r="D69" s="296" t="s">
        <v>639</v>
      </c>
      <c r="E69" s="296"/>
      <c r="F69" s="296"/>
      <c r="G69" s="296"/>
      <c r="H69" s="296"/>
      <c r="I69" s="296"/>
      <c r="J69" s="296"/>
      <c r="K69" s="182"/>
    </row>
    <row r="70" spans="2:11" ht="15" customHeight="1">
      <c r="B70" s="181"/>
      <c r="C70" s="186"/>
      <c r="D70" s="296" t="s">
        <v>640</v>
      </c>
      <c r="E70" s="296"/>
      <c r="F70" s="296"/>
      <c r="G70" s="296"/>
      <c r="H70" s="296"/>
      <c r="I70" s="296"/>
      <c r="J70" s="296"/>
      <c r="K70" s="182"/>
    </row>
    <row r="71" spans="2:11" ht="12.75" customHeight="1">
      <c r="B71" s="190"/>
      <c r="C71" s="191"/>
      <c r="D71" s="191"/>
      <c r="E71" s="191"/>
      <c r="F71" s="191"/>
      <c r="G71" s="191"/>
      <c r="H71" s="191"/>
      <c r="I71" s="191"/>
      <c r="J71" s="191"/>
      <c r="K71" s="192"/>
    </row>
    <row r="72" spans="2:11" ht="18.75" customHeight="1">
      <c r="B72" s="193"/>
      <c r="C72" s="193"/>
      <c r="D72" s="193"/>
      <c r="E72" s="193"/>
      <c r="F72" s="193"/>
      <c r="G72" s="193"/>
      <c r="H72" s="193"/>
      <c r="I72" s="193"/>
      <c r="J72" s="193"/>
      <c r="K72" s="194"/>
    </row>
    <row r="73" spans="2:11" ht="18.75" customHeight="1">
      <c r="B73" s="194"/>
      <c r="C73" s="194"/>
      <c r="D73" s="194"/>
      <c r="E73" s="194"/>
      <c r="F73" s="194"/>
      <c r="G73" s="194"/>
      <c r="H73" s="194"/>
      <c r="I73" s="194"/>
      <c r="J73" s="194"/>
      <c r="K73" s="194"/>
    </row>
    <row r="74" spans="2:11" ht="7.5" customHeight="1">
      <c r="B74" s="195"/>
      <c r="C74" s="196"/>
      <c r="D74" s="196"/>
      <c r="E74" s="196"/>
      <c r="F74" s="196"/>
      <c r="G74" s="196"/>
      <c r="H74" s="196"/>
      <c r="I74" s="196"/>
      <c r="J74" s="196"/>
      <c r="K74" s="197"/>
    </row>
    <row r="75" spans="2:11" ht="45" customHeight="1">
      <c r="B75" s="198"/>
      <c r="C75" s="299" t="s">
        <v>641</v>
      </c>
      <c r="D75" s="299"/>
      <c r="E75" s="299"/>
      <c r="F75" s="299"/>
      <c r="G75" s="299"/>
      <c r="H75" s="299"/>
      <c r="I75" s="299"/>
      <c r="J75" s="299"/>
      <c r="K75" s="199"/>
    </row>
    <row r="76" spans="2:11" ht="17.25" customHeight="1">
      <c r="B76" s="198"/>
      <c r="C76" s="200" t="s">
        <v>642</v>
      </c>
      <c r="D76" s="200"/>
      <c r="E76" s="200"/>
      <c r="F76" s="200" t="s">
        <v>643</v>
      </c>
      <c r="G76" s="201"/>
      <c r="H76" s="200" t="s">
        <v>60</v>
      </c>
      <c r="I76" s="200" t="s">
        <v>63</v>
      </c>
      <c r="J76" s="200" t="s">
        <v>644</v>
      </c>
      <c r="K76" s="199"/>
    </row>
    <row r="77" spans="2:11" ht="17.25" customHeight="1">
      <c r="B77" s="198"/>
      <c r="C77" s="202" t="s">
        <v>645</v>
      </c>
      <c r="D77" s="202"/>
      <c r="E77" s="202"/>
      <c r="F77" s="203" t="s">
        <v>646</v>
      </c>
      <c r="G77" s="204"/>
      <c r="H77" s="202"/>
      <c r="I77" s="202"/>
      <c r="J77" s="202" t="s">
        <v>647</v>
      </c>
      <c r="K77" s="199"/>
    </row>
    <row r="78" spans="2:11" ht="5.25" customHeight="1">
      <c r="B78" s="198"/>
      <c r="C78" s="205"/>
      <c r="D78" s="205"/>
      <c r="E78" s="205"/>
      <c r="F78" s="205"/>
      <c r="G78" s="206"/>
      <c r="H78" s="205"/>
      <c r="I78" s="205"/>
      <c r="J78" s="205"/>
      <c r="K78" s="199"/>
    </row>
    <row r="79" spans="2:11" ht="15" customHeight="1">
      <c r="B79" s="198"/>
      <c r="C79" s="187" t="s">
        <v>59</v>
      </c>
      <c r="D79" s="207"/>
      <c r="E79" s="207"/>
      <c r="F79" s="208" t="s">
        <v>648</v>
      </c>
      <c r="G79" s="209"/>
      <c r="H79" s="187" t="s">
        <v>649</v>
      </c>
      <c r="I79" s="187" t="s">
        <v>650</v>
      </c>
      <c r="J79" s="187">
        <v>20</v>
      </c>
      <c r="K79" s="199"/>
    </row>
    <row r="80" spans="2:11" ht="15" customHeight="1">
      <c r="B80" s="198"/>
      <c r="C80" s="187" t="s">
        <v>651</v>
      </c>
      <c r="D80" s="187"/>
      <c r="E80" s="187"/>
      <c r="F80" s="208" t="s">
        <v>648</v>
      </c>
      <c r="G80" s="209"/>
      <c r="H80" s="187" t="s">
        <v>652</v>
      </c>
      <c r="I80" s="187" t="s">
        <v>650</v>
      </c>
      <c r="J80" s="187">
        <v>120</v>
      </c>
      <c r="K80" s="199"/>
    </row>
    <row r="81" spans="2:11" ht="15" customHeight="1">
      <c r="B81" s="210"/>
      <c r="C81" s="187" t="s">
        <v>653</v>
      </c>
      <c r="D81" s="187"/>
      <c r="E81" s="187"/>
      <c r="F81" s="208" t="s">
        <v>654</v>
      </c>
      <c r="G81" s="209"/>
      <c r="H81" s="187" t="s">
        <v>655</v>
      </c>
      <c r="I81" s="187" t="s">
        <v>650</v>
      </c>
      <c r="J81" s="187">
        <v>50</v>
      </c>
      <c r="K81" s="199"/>
    </row>
    <row r="82" spans="2:11" ht="15" customHeight="1">
      <c r="B82" s="210"/>
      <c r="C82" s="187" t="s">
        <v>656</v>
      </c>
      <c r="D82" s="187"/>
      <c r="E82" s="187"/>
      <c r="F82" s="208" t="s">
        <v>648</v>
      </c>
      <c r="G82" s="209"/>
      <c r="H82" s="187" t="s">
        <v>657</v>
      </c>
      <c r="I82" s="187" t="s">
        <v>658</v>
      </c>
      <c r="J82" s="187"/>
      <c r="K82" s="199"/>
    </row>
    <row r="83" spans="2:11" ht="15" customHeight="1">
      <c r="B83" s="210"/>
      <c r="C83" s="187" t="s">
        <v>659</v>
      </c>
      <c r="D83" s="187"/>
      <c r="E83" s="187"/>
      <c r="F83" s="208" t="s">
        <v>654</v>
      </c>
      <c r="G83" s="187"/>
      <c r="H83" s="187" t="s">
        <v>660</v>
      </c>
      <c r="I83" s="187" t="s">
        <v>650</v>
      </c>
      <c r="J83" s="187">
        <v>15</v>
      </c>
      <c r="K83" s="199"/>
    </row>
    <row r="84" spans="2:11" ht="15" customHeight="1">
      <c r="B84" s="210"/>
      <c r="C84" s="187" t="s">
        <v>661</v>
      </c>
      <c r="D84" s="187"/>
      <c r="E84" s="187"/>
      <c r="F84" s="208" t="s">
        <v>654</v>
      </c>
      <c r="G84" s="187"/>
      <c r="H84" s="187" t="s">
        <v>662</v>
      </c>
      <c r="I84" s="187" t="s">
        <v>650</v>
      </c>
      <c r="J84" s="187">
        <v>15</v>
      </c>
      <c r="K84" s="199"/>
    </row>
    <row r="85" spans="2:11" ht="15" customHeight="1">
      <c r="B85" s="210"/>
      <c r="C85" s="187" t="s">
        <v>663</v>
      </c>
      <c r="D85" s="187"/>
      <c r="E85" s="187"/>
      <c r="F85" s="208" t="s">
        <v>654</v>
      </c>
      <c r="G85" s="187"/>
      <c r="H85" s="187" t="s">
        <v>664</v>
      </c>
      <c r="I85" s="187" t="s">
        <v>650</v>
      </c>
      <c r="J85" s="187">
        <v>20</v>
      </c>
      <c r="K85" s="199"/>
    </row>
    <row r="86" spans="2:11" ht="15" customHeight="1">
      <c r="B86" s="210"/>
      <c r="C86" s="187" t="s">
        <v>665</v>
      </c>
      <c r="D86" s="187"/>
      <c r="E86" s="187"/>
      <c r="F86" s="208" t="s">
        <v>654</v>
      </c>
      <c r="G86" s="187"/>
      <c r="H86" s="187" t="s">
        <v>666</v>
      </c>
      <c r="I86" s="187" t="s">
        <v>650</v>
      </c>
      <c r="J86" s="187">
        <v>20</v>
      </c>
      <c r="K86" s="199"/>
    </row>
    <row r="87" spans="2:11" ht="15" customHeight="1">
      <c r="B87" s="210"/>
      <c r="C87" s="187" t="s">
        <v>667</v>
      </c>
      <c r="D87" s="187"/>
      <c r="E87" s="187"/>
      <c r="F87" s="208" t="s">
        <v>654</v>
      </c>
      <c r="G87" s="209"/>
      <c r="H87" s="187" t="s">
        <v>668</v>
      </c>
      <c r="I87" s="187" t="s">
        <v>650</v>
      </c>
      <c r="J87" s="187">
        <v>50</v>
      </c>
      <c r="K87" s="199"/>
    </row>
    <row r="88" spans="2:11" ht="15" customHeight="1">
      <c r="B88" s="210"/>
      <c r="C88" s="187" t="s">
        <v>669</v>
      </c>
      <c r="D88" s="187"/>
      <c r="E88" s="187"/>
      <c r="F88" s="208" t="s">
        <v>654</v>
      </c>
      <c r="G88" s="209"/>
      <c r="H88" s="187" t="s">
        <v>670</v>
      </c>
      <c r="I88" s="187" t="s">
        <v>650</v>
      </c>
      <c r="J88" s="187">
        <v>20</v>
      </c>
      <c r="K88" s="199"/>
    </row>
    <row r="89" spans="2:11" ht="15" customHeight="1">
      <c r="B89" s="210"/>
      <c r="C89" s="187" t="s">
        <v>671</v>
      </c>
      <c r="D89" s="187"/>
      <c r="E89" s="187"/>
      <c r="F89" s="208" t="s">
        <v>654</v>
      </c>
      <c r="G89" s="209"/>
      <c r="H89" s="187" t="s">
        <v>672</v>
      </c>
      <c r="I89" s="187" t="s">
        <v>650</v>
      </c>
      <c r="J89" s="187">
        <v>20</v>
      </c>
      <c r="K89" s="199"/>
    </row>
    <row r="90" spans="2:11" ht="15" customHeight="1">
      <c r="B90" s="210"/>
      <c r="C90" s="187" t="s">
        <v>673</v>
      </c>
      <c r="D90" s="187"/>
      <c r="E90" s="187"/>
      <c r="F90" s="208" t="s">
        <v>654</v>
      </c>
      <c r="G90" s="209"/>
      <c r="H90" s="187" t="s">
        <v>674</v>
      </c>
      <c r="I90" s="187" t="s">
        <v>650</v>
      </c>
      <c r="J90" s="187">
        <v>50</v>
      </c>
      <c r="K90" s="199"/>
    </row>
    <row r="91" spans="2:11" ht="15" customHeight="1">
      <c r="B91" s="210"/>
      <c r="C91" s="187" t="s">
        <v>675</v>
      </c>
      <c r="D91" s="187"/>
      <c r="E91" s="187"/>
      <c r="F91" s="208" t="s">
        <v>654</v>
      </c>
      <c r="G91" s="209"/>
      <c r="H91" s="187" t="s">
        <v>675</v>
      </c>
      <c r="I91" s="187" t="s">
        <v>650</v>
      </c>
      <c r="J91" s="187">
        <v>50</v>
      </c>
      <c r="K91" s="199"/>
    </row>
    <row r="92" spans="2:11" ht="15" customHeight="1">
      <c r="B92" s="210"/>
      <c r="C92" s="187" t="s">
        <v>676</v>
      </c>
      <c r="D92" s="187"/>
      <c r="E92" s="187"/>
      <c r="F92" s="208" t="s">
        <v>654</v>
      </c>
      <c r="G92" s="209"/>
      <c r="H92" s="187" t="s">
        <v>677</v>
      </c>
      <c r="I92" s="187" t="s">
        <v>650</v>
      </c>
      <c r="J92" s="187">
        <v>255</v>
      </c>
      <c r="K92" s="199"/>
    </row>
    <row r="93" spans="2:11" ht="15" customHeight="1">
      <c r="B93" s="210"/>
      <c r="C93" s="187" t="s">
        <v>678</v>
      </c>
      <c r="D93" s="187"/>
      <c r="E93" s="187"/>
      <c r="F93" s="208" t="s">
        <v>648</v>
      </c>
      <c r="G93" s="209"/>
      <c r="H93" s="187" t="s">
        <v>679</v>
      </c>
      <c r="I93" s="187" t="s">
        <v>680</v>
      </c>
      <c r="J93" s="187"/>
      <c r="K93" s="199"/>
    </row>
    <row r="94" spans="2:11" ht="15" customHeight="1">
      <c r="B94" s="210"/>
      <c r="C94" s="187" t="s">
        <v>681</v>
      </c>
      <c r="D94" s="187"/>
      <c r="E94" s="187"/>
      <c r="F94" s="208" t="s">
        <v>648</v>
      </c>
      <c r="G94" s="209"/>
      <c r="H94" s="187" t="s">
        <v>682</v>
      </c>
      <c r="I94" s="187" t="s">
        <v>683</v>
      </c>
      <c r="J94" s="187"/>
      <c r="K94" s="199"/>
    </row>
    <row r="95" spans="2:11" ht="15" customHeight="1">
      <c r="B95" s="210"/>
      <c r="C95" s="187" t="s">
        <v>684</v>
      </c>
      <c r="D95" s="187"/>
      <c r="E95" s="187"/>
      <c r="F95" s="208" t="s">
        <v>648</v>
      </c>
      <c r="G95" s="209"/>
      <c r="H95" s="187" t="s">
        <v>684</v>
      </c>
      <c r="I95" s="187" t="s">
        <v>683</v>
      </c>
      <c r="J95" s="187"/>
      <c r="K95" s="199"/>
    </row>
    <row r="96" spans="2:11" ht="15" customHeight="1">
      <c r="B96" s="210"/>
      <c r="C96" s="187" t="s">
        <v>44</v>
      </c>
      <c r="D96" s="187"/>
      <c r="E96" s="187"/>
      <c r="F96" s="208" t="s">
        <v>648</v>
      </c>
      <c r="G96" s="209"/>
      <c r="H96" s="187" t="s">
        <v>685</v>
      </c>
      <c r="I96" s="187" t="s">
        <v>683</v>
      </c>
      <c r="J96" s="187"/>
      <c r="K96" s="199"/>
    </row>
    <row r="97" spans="2:11" ht="15" customHeight="1">
      <c r="B97" s="210"/>
      <c r="C97" s="187" t="s">
        <v>54</v>
      </c>
      <c r="D97" s="187"/>
      <c r="E97" s="187"/>
      <c r="F97" s="208" t="s">
        <v>648</v>
      </c>
      <c r="G97" s="209"/>
      <c r="H97" s="187" t="s">
        <v>686</v>
      </c>
      <c r="I97" s="187" t="s">
        <v>683</v>
      </c>
      <c r="J97" s="187"/>
      <c r="K97" s="199"/>
    </row>
    <row r="98" spans="2:11" ht="15" customHeight="1">
      <c r="B98" s="211"/>
      <c r="C98" s="212"/>
      <c r="D98" s="212"/>
      <c r="E98" s="212"/>
      <c r="F98" s="212"/>
      <c r="G98" s="212"/>
      <c r="H98" s="212"/>
      <c r="I98" s="212"/>
      <c r="J98" s="212"/>
      <c r="K98" s="213"/>
    </row>
    <row r="99" spans="2:11" ht="18.75" customHeight="1">
      <c r="B99" s="214"/>
      <c r="C99" s="215"/>
      <c r="D99" s="215"/>
      <c r="E99" s="215"/>
      <c r="F99" s="215"/>
      <c r="G99" s="215"/>
      <c r="H99" s="215"/>
      <c r="I99" s="215"/>
      <c r="J99" s="215"/>
      <c r="K99" s="214"/>
    </row>
    <row r="100" spans="2:11" ht="18.75" customHeight="1">
      <c r="B100" s="194"/>
      <c r="C100" s="194"/>
      <c r="D100" s="194"/>
      <c r="E100" s="194"/>
      <c r="F100" s="194"/>
      <c r="G100" s="194"/>
      <c r="H100" s="194"/>
      <c r="I100" s="194"/>
      <c r="J100" s="194"/>
      <c r="K100" s="194"/>
    </row>
    <row r="101" spans="2:11" ht="7.5" customHeight="1">
      <c r="B101" s="195"/>
      <c r="C101" s="196"/>
      <c r="D101" s="196"/>
      <c r="E101" s="196"/>
      <c r="F101" s="196"/>
      <c r="G101" s="196"/>
      <c r="H101" s="196"/>
      <c r="I101" s="196"/>
      <c r="J101" s="196"/>
      <c r="K101" s="197"/>
    </row>
    <row r="102" spans="2:11" ht="45" customHeight="1">
      <c r="B102" s="198"/>
      <c r="C102" s="299" t="s">
        <v>687</v>
      </c>
      <c r="D102" s="299"/>
      <c r="E102" s="299"/>
      <c r="F102" s="299"/>
      <c r="G102" s="299"/>
      <c r="H102" s="299"/>
      <c r="I102" s="299"/>
      <c r="J102" s="299"/>
      <c r="K102" s="199"/>
    </row>
    <row r="103" spans="2:11" ht="17.25" customHeight="1">
      <c r="B103" s="198"/>
      <c r="C103" s="200" t="s">
        <v>642</v>
      </c>
      <c r="D103" s="200"/>
      <c r="E103" s="200"/>
      <c r="F103" s="200" t="s">
        <v>643</v>
      </c>
      <c r="G103" s="201"/>
      <c r="H103" s="200" t="s">
        <v>60</v>
      </c>
      <c r="I103" s="200" t="s">
        <v>63</v>
      </c>
      <c r="J103" s="200" t="s">
        <v>644</v>
      </c>
      <c r="K103" s="199"/>
    </row>
    <row r="104" spans="2:11" ht="17.25" customHeight="1">
      <c r="B104" s="198"/>
      <c r="C104" s="202" t="s">
        <v>645</v>
      </c>
      <c r="D104" s="202"/>
      <c r="E104" s="202"/>
      <c r="F104" s="203" t="s">
        <v>646</v>
      </c>
      <c r="G104" s="204"/>
      <c r="H104" s="202"/>
      <c r="I104" s="202"/>
      <c r="J104" s="202" t="s">
        <v>647</v>
      </c>
      <c r="K104" s="199"/>
    </row>
    <row r="105" spans="2:11" ht="5.25" customHeight="1">
      <c r="B105" s="198"/>
      <c r="C105" s="200"/>
      <c r="D105" s="200"/>
      <c r="E105" s="200"/>
      <c r="F105" s="200"/>
      <c r="G105" s="216"/>
      <c r="H105" s="200"/>
      <c r="I105" s="200"/>
      <c r="J105" s="200"/>
      <c r="K105" s="199"/>
    </row>
    <row r="106" spans="2:11" ht="15" customHeight="1">
      <c r="B106" s="198"/>
      <c r="C106" s="187" t="s">
        <v>59</v>
      </c>
      <c r="D106" s="207"/>
      <c r="E106" s="207"/>
      <c r="F106" s="208" t="s">
        <v>648</v>
      </c>
      <c r="G106" s="187"/>
      <c r="H106" s="187" t="s">
        <v>688</v>
      </c>
      <c r="I106" s="187" t="s">
        <v>650</v>
      </c>
      <c r="J106" s="187">
        <v>20</v>
      </c>
      <c r="K106" s="199"/>
    </row>
    <row r="107" spans="2:11" ht="15" customHeight="1">
      <c r="B107" s="198"/>
      <c r="C107" s="187" t="s">
        <v>651</v>
      </c>
      <c r="D107" s="187"/>
      <c r="E107" s="187"/>
      <c r="F107" s="208" t="s">
        <v>648</v>
      </c>
      <c r="G107" s="187"/>
      <c r="H107" s="187" t="s">
        <v>688</v>
      </c>
      <c r="I107" s="187" t="s">
        <v>650</v>
      </c>
      <c r="J107" s="187">
        <v>120</v>
      </c>
      <c r="K107" s="199"/>
    </row>
    <row r="108" spans="2:11" ht="15" customHeight="1">
      <c r="B108" s="210"/>
      <c r="C108" s="187" t="s">
        <v>653</v>
      </c>
      <c r="D108" s="187"/>
      <c r="E108" s="187"/>
      <c r="F108" s="208" t="s">
        <v>654</v>
      </c>
      <c r="G108" s="187"/>
      <c r="H108" s="187" t="s">
        <v>688</v>
      </c>
      <c r="I108" s="187" t="s">
        <v>650</v>
      </c>
      <c r="J108" s="187">
        <v>50</v>
      </c>
      <c r="K108" s="199"/>
    </row>
    <row r="109" spans="2:11" ht="15" customHeight="1">
      <c r="B109" s="210"/>
      <c r="C109" s="187" t="s">
        <v>656</v>
      </c>
      <c r="D109" s="187"/>
      <c r="E109" s="187"/>
      <c r="F109" s="208" t="s">
        <v>648</v>
      </c>
      <c r="G109" s="187"/>
      <c r="H109" s="187" t="s">
        <v>688</v>
      </c>
      <c r="I109" s="187" t="s">
        <v>658</v>
      </c>
      <c r="J109" s="187"/>
      <c r="K109" s="199"/>
    </row>
    <row r="110" spans="2:11" ht="15" customHeight="1">
      <c r="B110" s="210"/>
      <c r="C110" s="187" t="s">
        <v>667</v>
      </c>
      <c r="D110" s="187"/>
      <c r="E110" s="187"/>
      <c r="F110" s="208" t="s">
        <v>654</v>
      </c>
      <c r="G110" s="187"/>
      <c r="H110" s="187" t="s">
        <v>688</v>
      </c>
      <c r="I110" s="187" t="s">
        <v>650</v>
      </c>
      <c r="J110" s="187">
        <v>50</v>
      </c>
      <c r="K110" s="199"/>
    </row>
    <row r="111" spans="2:11" ht="15" customHeight="1">
      <c r="B111" s="210"/>
      <c r="C111" s="187" t="s">
        <v>675</v>
      </c>
      <c r="D111" s="187"/>
      <c r="E111" s="187"/>
      <c r="F111" s="208" t="s">
        <v>654</v>
      </c>
      <c r="G111" s="187"/>
      <c r="H111" s="187" t="s">
        <v>688</v>
      </c>
      <c r="I111" s="187" t="s">
        <v>650</v>
      </c>
      <c r="J111" s="187">
        <v>50</v>
      </c>
      <c r="K111" s="199"/>
    </row>
    <row r="112" spans="2:11" ht="15" customHeight="1">
      <c r="B112" s="210"/>
      <c r="C112" s="187" t="s">
        <v>673</v>
      </c>
      <c r="D112" s="187"/>
      <c r="E112" s="187"/>
      <c r="F112" s="208" t="s">
        <v>654</v>
      </c>
      <c r="G112" s="187"/>
      <c r="H112" s="187" t="s">
        <v>688</v>
      </c>
      <c r="I112" s="187" t="s">
        <v>650</v>
      </c>
      <c r="J112" s="187">
        <v>50</v>
      </c>
      <c r="K112" s="199"/>
    </row>
    <row r="113" spans="2:11" ht="15" customHeight="1">
      <c r="B113" s="210"/>
      <c r="C113" s="187" t="s">
        <v>59</v>
      </c>
      <c r="D113" s="187"/>
      <c r="E113" s="187"/>
      <c r="F113" s="208" t="s">
        <v>648</v>
      </c>
      <c r="G113" s="187"/>
      <c r="H113" s="187" t="s">
        <v>689</v>
      </c>
      <c r="I113" s="187" t="s">
        <v>650</v>
      </c>
      <c r="J113" s="187">
        <v>20</v>
      </c>
      <c r="K113" s="199"/>
    </row>
    <row r="114" spans="2:11" ht="15" customHeight="1">
      <c r="B114" s="210"/>
      <c r="C114" s="187" t="s">
        <v>690</v>
      </c>
      <c r="D114" s="187"/>
      <c r="E114" s="187"/>
      <c r="F114" s="208" t="s">
        <v>648</v>
      </c>
      <c r="G114" s="187"/>
      <c r="H114" s="187" t="s">
        <v>691</v>
      </c>
      <c r="I114" s="187" t="s">
        <v>650</v>
      </c>
      <c r="J114" s="187">
        <v>120</v>
      </c>
      <c r="K114" s="199"/>
    </row>
    <row r="115" spans="2:11" ht="15" customHeight="1">
      <c r="B115" s="210"/>
      <c r="C115" s="187" t="s">
        <v>44</v>
      </c>
      <c r="D115" s="187"/>
      <c r="E115" s="187"/>
      <c r="F115" s="208" t="s">
        <v>648</v>
      </c>
      <c r="G115" s="187"/>
      <c r="H115" s="187" t="s">
        <v>692</v>
      </c>
      <c r="I115" s="187" t="s">
        <v>683</v>
      </c>
      <c r="J115" s="187"/>
      <c r="K115" s="199"/>
    </row>
    <row r="116" spans="2:11" ht="15" customHeight="1">
      <c r="B116" s="210"/>
      <c r="C116" s="187" t="s">
        <v>54</v>
      </c>
      <c r="D116" s="187"/>
      <c r="E116" s="187"/>
      <c r="F116" s="208" t="s">
        <v>648</v>
      </c>
      <c r="G116" s="187"/>
      <c r="H116" s="187" t="s">
        <v>693</v>
      </c>
      <c r="I116" s="187" t="s">
        <v>683</v>
      </c>
      <c r="J116" s="187"/>
      <c r="K116" s="199"/>
    </row>
    <row r="117" spans="2:11" ht="15" customHeight="1">
      <c r="B117" s="210"/>
      <c r="C117" s="187" t="s">
        <v>63</v>
      </c>
      <c r="D117" s="187"/>
      <c r="E117" s="187"/>
      <c r="F117" s="208" t="s">
        <v>648</v>
      </c>
      <c r="G117" s="187"/>
      <c r="H117" s="187" t="s">
        <v>694</v>
      </c>
      <c r="I117" s="187" t="s">
        <v>695</v>
      </c>
      <c r="J117" s="187"/>
      <c r="K117" s="199"/>
    </row>
    <row r="118" spans="2:11" ht="15" customHeight="1">
      <c r="B118" s="211"/>
      <c r="C118" s="217"/>
      <c r="D118" s="217"/>
      <c r="E118" s="217"/>
      <c r="F118" s="217"/>
      <c r="G118" s="217"/>
      <c r="H118" s="217"/>
      <c r="I118" s="217"/>
      <c r="J118" s="217"/>
      <c r="K118" s="213"/>
    </row>
    <row r="119" spans="2:11" ht="18.75" customHeight="1">
      <c r="B119" s="218"/>
      <c r="C119" s="219"/>
      <c r="D119" s="219"/>
      <c r="E119" s="219"/>
      <c r="F119" s="220"/>
      <c r="G119" s="219"/>
      <c r="H119" s="219"/>
      <c r="I119" s="219"/>
      <c r="J119" s="219"/>
      <c r="K119" s="218"/>
    </row>
    <row r="120" spans="2:11" ht="18.75" customHeight="1">
      <c r="B120" s="194"/>
      <c r="C120" s="194"/>
      <c r="D120" s="194"/>
      <c r="E120" s="194"/>
      <c r="F120" s="194"/>
      <c r="G120" s="194"/>
      <c r="H120" s="194"/>
      <c r="I120" s="194"/>
      <c r="J120" s="194"/>
      <c r="K120" s="194"/>
    </row>
    <row r="121" spans="2:11" ht="7.5" customHeight="1">
      <c r="B121" s="221"/>
      <c r="C121" s="222"/>
      <c r="D121" s="222"/>
      <c r="E121" s="222"/>
      <c r="F121" s="222"/>
      <c r="G121" s="222"/>
      <c r="H121" s="222"/>
      <c r="I121" s="222"/>
      <c r="J121" s="222"/>
      <c r="K121" s="223"/>
    </row>
    <row r="122" spans="2:11" ht="45" customHeight="1">
      <c r="B122" s="224"/>
      <c r="C122" s="297" t="s">
        <v>696</v>
      </c>
      <c r="D122" s="297"/>
      <c r="E122" s="297"/>
      <c r="F122" s="297"/>
      <c r="G122" s="297"/>
      <c r="H122" s="297"/>
      <c r="I122" s="297"/>
      <c r="J122" s="297"/>
      <c r="K122" s="225"/>
    </row>
    <row r="123" spans="2:11" ht="17.25" customHeight="1">
      <c r="B123" s="226"/>
      <c r="C123" s="200" t="s">
        <v>642</v>
      </c>
      <c r="D123" s="200"/>
      <c r="E123" s="200"/>
      <c r="F123" s="200" t="s">
        <v>643</v>
      </c>
      <c r="G123" s="201"/>
      <c r="H123" s="200" t="s">
        <v>60</v>
      </c>
      <c r="I123" s="200" t="s">
        <v>63</v>
      </c>
      <c r="J123" s="200" t="s">
        <v>644</v>
      </c>
      <c r="K123" s="227"/>
    </row>
    <row r="124" spans="2:11" ht="17.25" customHeight="1">
      <c r="B124" s="226"/>
      <c r="C124" s="202" t="s">
        <v>645</v>
      </c>
      <c r="D124" s="202"/>
      <c r="E124" s="202"/>
      <c r="F124" s="203" t="s">
        <v>646</v>
      </c>
      <c r="G124" s="204"/>
      <c r="H124" s="202"/>
      <c r="I124" s="202"/>
      <c r="J124" s="202" t="s">
        <v>647</v>
      </c>
      <c r="K124" s="227"/>
    </row>
    <row r="125" spans="2:11" ht="5.25" customHeight="1">
      <c r="B125" s="228"/>
      <c r="C125" s="205"/>
      <c r="D125" s="205"/>
      <c r="E125" s="205"/>
      <c r="F125" s="205"/>
      <c r="G125" s="229"/>
      <c r="H125" s="205"/>
      <c r="I125" s="205"/>
      <c r="J125" s="205"/>
      <c r="K125" s="230"/>
    </row>
    <row r="126" spans="2:11" ht="15" customHeight="1">
      <c r="B126" s="228"/>
      <c r="C126" s="187" t="s">
        <v>651</v>
      </c>
      <c r="D126" s="207"/>
      <c r="E126" s="207"/>
      <c r="F126" s="208" t="s">
        <v>648</v>
      </c>
      <c r="G126" s="187"/>
      <c r="H126" s="187" t="s">
        <v>688</v>
      </c>
      <c r="I126" s="187" t="s">
        <v>650</v>
      </c>
      <c r="J126" s="187">
        <v>120</v>
      </c>
      <c r="K126" s="231"/>
    </row>
    <row r="127" spans="2:11" ht="15" customHeight="1">
      <c r="B127" s="228"/>
      <c r="C127" s="187" t="s">
        <v>697</v>
      </c>
      <c r="D127" s="187"/>
      <c r="E127" s="187"/>
      <c r="F127" s="208" t="s">
        <v>648</v>
      </c>
      <c r="G127" s="187"/>
      <c r="H127" s="187" t="s">
        <v>698</v>
      </c>
      <c r="I127" s="187" t="s">
        <v>650</v>
      </c>
      <c r="J127" s="187" t="s">
        <v>699</v>
      </c>
      <c r="K127" s="231"/>
    </row>
    <row r="128" spans="2:11" ht="15" customHeight="1">
      <c r="B128" s="228"/>
      <c r="C128" s="187" t="s">
        <v>596</v>
      </c>
      <c r="D128" s="187"/>
      <c r="E128" s="187"/>
      <c r="F128" s="208" t="s">
        <v>648</v>
      </c>
      <c r="G128" s="187"/>
      <c r="H128" s="187" t="s">
        <v>700</v>
      </c>
      <c r="I128" s="187" t="s">
        <v>650</v>
      </c>
      <c r="J128" s="187" t="s">
        <v>699</v>
      </c>
      <c r="K128" s="231"/>
    </row>
    <row r="129" spans="2:11" ht="15" customHeight="1">
      <c r="B129" s="228"/>
      <c r="C129" s="187" t="s">
        <v>659</v>
      </c>
      <c r="D129" s="187"/>
      <c r="E129" s="187"/>
      <c r="F129" s="208" t="s">
        <v>654</v>
      </c>
      <c r="G129" s="187"/>
      <c r="H129" s="187" t="s">
        <v>660</v>
      </c>
      <c r="I129" s="187" t="s">
        <v>650</v>
      </c>
      <c r="J129" s="187">
        <v>15</v>
      </c>
      <c r="K129" s="231"/>
    </row>
    <row r="130" spans="2:11" ht="15" customHeight="1">
      <c r="B130" s="228"/>
      <c r="C130" s="187" t="s">
        <v>661</v>
      </c>
      <c r="D130" s="187"/>
      <c r="E130" s="187"/>
      <c r="F130" s="208" t="s">
        <v>654</v>
      </c>
      <c r="G130" s="187"/>
      <c r="H130" s="187" t="s">
        <v>662</v>
      </c>
      <c r="I130" s="187" t="s">
        <v>650</v>
      </c>
      <c r="J130" s="187">
        <v>15</v>
      </c>
      <c r="K130" s="231"/>
    </row>
    <row r="131" spans="2:11" ht="15" customHeight="1">
      <c r="B131" s="228"/>
      <c r="C131" s="187" t="s">
        <v>663</v>
      </c>
      <c r="D131" s="187"/>
      <c r="E131" s="187"/>
      <c r="F131" s="208" t="s">
        <v>654</v>
      </c>
      <c r="G131" s="187"/>
      <c r="H131" s="187" t="s">
        <v>664</v>
      </c>
      <c r="I131" s="187" t="s">
        <v>650</v>
      </c>
      <c r="J131" s="187">
        <v>20</v>
      </c>
      <c r="K131" s="231"/>
    </row>
    <row r="132" spans="2:11" ht="15" customHeight="1">
      <c r="B132" s="228"/>
      <c r="C132" s="187" t="s">
        <v>665</v>
      </c>
      <c r="D132" s="187"/>
      <c r="E132" s="187"/>
      <c r="F132" s="208" t="s">
        <v>654</v>
      </c>
      <c r="G132" s="187"/>
      <c r="H132" s="187" t="s">
        <v>666</v>
      </c>
      <c r="I132" s="187" t="s">
        <v>650</v>
      </c>
      <c r="J132" s="187">
        <v>20</v>
      </c>
      <c r="K132" s="231"/>
    </row>
    <row r="133" spans="2:11" ht="15" customHeight="1">
      <c r="B133" s="228"/>
      <c r="C133" s="187" t="s">
        <v>653</v>
      </c>
      <c r="D133" s="187"/>
      <c r="E133" s="187"/>
      <c r="F133" s="208" t="s">
        <v>654</v>
      </c>
      <c r="G133" s="187"/>
      <c r="H133" s="187" t="s">
        <v>688</v>
      </c>
      <c r="I133" s="187" t="s">
        <v>650</v>
      </c>
      <c r="J133" s="187">
        <v>50</v>
      </c>
      <c r="K133" s="231"/>
    </row>
    <row r="134" spans="2:11" ht="15" customHeight="1">
      <c r="B134" s="228"/>
      <c r="C134" s="187" t="s">
        <v>667</v>
      </c>
      <c r="D134" s="187"/>
      <c r="E134" s="187"/>
      <c r="F134" s="208" t="s">
        <v>654</v>
      </c>
      <c r="G134" s="187"/>
      <c r="H134" s="187" t="s">
        <v>688</v>
      </c>
      <c r="I134" s="187" t="s">
        <v>650</v>
      </c>
      <c r="J134" s="187">
        <v>50</v>
      </c>
      <c r="K134" s="231"/>
    </row>
    <row r="135" spans="2:11" ht="15" customHeight="1">
      <c r="B135" s="228"/>
      <c r="C135" s="187" t="s">
        <v>673</v>
      </c>
      <c r="D135" s="187"/>
      <c r="E135" s="187"/>
      <c r="F135" s="208" t="s">
        <v>654</v>
      </c>
      <c r="G135" s="187"/>
      <c r="H135" s="187" t="s">
        <v>688</v>
      </c>
      <c r="I135" s="187" t="s">
        <v>650</v>
      </c>
      <c r="J135" s="187">
        <v>50</v>
      </c>
      <c r="K135" s="231"/>
    </row>
    <row r="136" spans="2:11" ht="15" customHeight="1">
      <c r="B136" s="228"/>
      <c r="C136" s="187" t="s">
        <v>675</v>
      </c>
      <c r="D136" s="187"/>
      <c r="E136" s="187"/>
      <c r="F136" s="208" t="s">
        <v>654</v>
      </c>
      <c r="G136" s="187"/>
      <c r="H136" s="187" t="s">
        <v>688</v>
      </c>
      <c r="I136" s="187" t="s">
        <v>650</v>
      </c>
      <c r="J136" s="187">
        <v>50</v>
      </c>
      <c r="K136" s="231"/>
    </row>
    <row r="137" spans="2:11" ht="15" customHeight="1">
      <c r="B137" s="228"/>
      <c r="C137" s="187" t="s">
        <v>676</v>
      </c>
      <c r="D137" s="187"/>
      <c r="E137" s="187"/>
      <c r="F137" s="208" t="s">
        <v>654</v>
      </c>
      <c r="G137" s="187"/>
      <c r="H137" s="187" t="s">
        <v>701</v>
      </c>
      <c r="I137" s="187" t="s">
        <v>650</v>
      </c>
      <c r="J137" s="187">
        <v>255</v>
      </c>
      <c r="K137" s="231"/>
    </row>
    <row r="138" spans="2:11" ht="15" customHeight="1">
      <c r="B138" s="228"/>
      <c r="C138" s="187" t="s">
        <v>678</v>
      </c>
      <c r="D138" s="187"/>
      <c r="E138" s="187"/>
      <c r="F138" s="208" t="s">
        <v>648</v>
      </c>
      <c r="G138" s="187"/>
      <c r="H138" s="187" t="s">
        <v>702</v>
      </c>
      <c r="I138" s="187" t="s">
        <v>680</v>
      </c>
      <c r="J138" s="187"/>
      <c r="K138" s="231"/>
    </row>
    <row r="139" spans="2:11" ht="15" customHeight="1">
      <c r="B139" s="228"/>
      <c r="C139" s="187" t="s">
        <v>681</v>
      </c>
      <c r="D139" s="187"/>
      <c r="E139" s="187"/>
      <c r="F139" s="208" t="s">
        <v>648</v>
      </c>
      <c r="G139" s="187"/>
      <c r="H139" s="187" t="s">
        <v>703</v>
      </c>
      <c r="I139" s="187" t="s">
        <v>683</v>
      </c>
      <c r="J139" s="187"/>
      <c r="K139" s="231"/>
    </row>
    <row r="140" spans="2:11" ht="15" customHeight="1">
      <c r="B140" s="228"/>
      <c r="C140" s="187" t="s">
        <v>684</v>
      </c>
      <c r="D140" s="187"/>
      <c r="E140" s="187"/>
      <c r="F140" s="208" t="s">
        <v>648</v>
      </c>
      <c r="G140" s="187"/>
      <c r="H140" s="187" t="s">
        <v>684</v>
      </c>
      <c r="I140" s="187" t="s">
        <v>683</v>
      </c>
      <c r="J140" s="187"/>
      <c r="K140" s="231"/>
    </row>
    <row r="141" spans="2:11" ht="15" customHeight="1">
      <c r="B141" s="228"/>
      <c r="C141" s="187" t="s">
        <v>44</v>
      </c>
      <c r="D141" s="187"/>
      <c r="E141" s="187"/>
      <c r="F141" s="208" t="s">
        <v>648</v>
      </c>
      <c r="G141" s="187"/>
      <c r="H141" s="187" t="s">
        <v>704</v>
      </c>
      <c r="I141" s="187" t="s">
        <v>683</v>
      </c>
      <c r="J141" s="187"/>
      <c r="K141" s="231"/>
    </row>
    <row r="142" spans="2:11" ht="15" customHeight="1">
      <c r="B142" s="228"/>
      <c r="C142" s="187" t="s">
        <v>705</v>
      </c>
      <c r="D142" s="187"/>
      <c r="E142" s="187"/>
      <c r="F142" s="208" t="s">
        <v>648</v>
      </c>
      <c r="G142" s="187"/>
      <c r="H142" s="187" t="s">
        <v>706</v>
      </c>
      <c r="I142" s="187" t="s">
        <v>683</v>
      </c>
      <c r="J142" s="187"/>
      <c r="K142" s="231"/>
    </row>
    <row r="143" spans="2:11" ht="15" customHeight="1">
      <c r="B143" s="232"/>
      <c r="C143" s="233"/>
      <c r="D143" s="233"/>
      <c r="E143" s="233"/>
      <c r="F143" s="233"/>
      <c r="G143" s="233"/>
      <c r="H143" s="233"/>
      <c r="I143" s="233"/>
      <c r="J143" s="233"/>
      <c r="K143" s="234"/>
    </row>
    <row r="144" spans="2:11" ht="18.75" customHeight="1">
      <c r="B144" s="219"/>
      <c r="C144" s="219"/>
      <c r="D144" s="219"/>
      <c r="E144" s="219"/>
      <c r="F144" s="220"/>
      <c r="G144" s="219"/>
      <c r="H144" s="219"/>
      <c r="I144" s="219"/>
      <c r="J144" s="219"/>
      <c r="K144" s="219"/>
    </row>
    <row r="145" spans="2:11" ht="18.75" customHeight="1">
      <c r="B145" s="194"/>
      <c r="C145" s="194"/>
      <c r="D145" s="194"/>
      <c r="E145" s="194"/>
      <c r="F145" s="194"/>
      <c r="G145" s="194"/>
      <c r="H145" s="194"/>
      <c r="I145" s="194"/>
      <c r="J145" s="194"/>
      <c r="K145" s="194"/>
    </row>
    <row r="146" spans="2:11" ht="7.5" customHeight="1">
      <c r="B146" s="195"/>
      <c r="C146" s="196"/>
      <c r="D146" s="196"/>
      <c r="E146" s="196"/>
      <c r="F146" s="196"/>
      <c r="G146" s="196"/>
      <c r="H146" s="196"/>
      <c r="I146" s="196"/>
      <c r="J146" s="196"/>
      <c r="K146" s="197"/>
    </row>
    <row r="147" spans="2:11" ht="45" customHeight="1">
      <c r="B147" s="198"/>
      <c r="C147" s="299" t="s">
        <v>707</v>
      </c>
      <c r="D147" s="299"/>
      <c r="E147" s="299"/>
      <c r="F147" s="299"/>
      <c r="G147" s="299"/>
      <c r="H147" s="299"/>
      <c r="I147" s="299"/>
      <c r="J147" s="299"/>
      <c r="K147" s="199"/>
    </row>
    <row r="148" spans="2:11" ht="17.25" customHeight="1">
      <c r="B148" s="198"/>
      <c r="C148" s="200" t="s">
        <v>642</v>
      </c>
      <c r="D148" s="200"/>
      <c r="E148" s="200"/>
      <c r="F148" s="200" t="s">
        <v>643</v>
      </c>
      <c r="G148" s="201"/>
      <c r="H148" s="200" t="s">
        <v>60</v>
      </c>
      <c r="I148" s="200" t="s">
        <v>63</v>
      </c>
      <c r="J148" s="200" t="s">
        <v>644</v>
      </c>
      <c r="K148" s="199"/>
    </row>
    <row r="149" spans="2:11" ht="17.25" customHeight="1">
      <c r="B149" s="198"/>
      <c r="C149" s="202" t="s">
        <v>645</v>
      </c>
      <c r="D149" s="202"/>
      <c r="E149" s="202"/>
      <c r="F149" s="203" t="s">
        <v>646</v>
      </c>
      <c r="G149" s="204"/>
      <c r="H149" s="202"/>
      <c r="I149" s="202"/>
      <c r="J149" s="202" t="s">
        <v>647</v>
      </c>
      <c r="K149" s="199"/>
    </row>
    <row r="150" spans="2:11" ht="5.25" customHeight="1">
      <c r="B150" s="210"/>
      <c r="C150" s="205"/>
      <c r="D150" s="205"/>
      <c r="E150" s="205"/>
      <c r="F150" s="205"/>
      <c r="G150" s="206"/>
      <c r="H150" s="205"/>
      <c r="I150" s="205"/>
      <c r="J150" s="205"/>
      <c r="K150" s="231"/>
    </row>
    <row r="151" spans="2:11" ht="15" customHeight="1">
      <c r="B151" s="210"/>
      <c r="C151" s="235" t="s">
        <v>651</v>
      </c>
      <c r="D151" s="187"/>
      <c r="E151" s="187"/>
      <c r="F151" s="236" t="s">
        <v>648</v>
      </c>
      <c r="G151" s="187"/>
      <c r="H151" s="235" t="s">
        <v>688</v>
      </c>
      <c r="I151" s="235" t="s">
        <v>650</v>
      </c>
      <c r="J151" s="235">
        <v>120</v>
      </c>
      <c r="K151" s="231"/>
    </row>
    <row r="152" spans="2:11" ht="15" customHeight="1">
      <c r="B152" s="210"/>
      <c r="C152" s="235" t="s">
        <v>697</v>
      </c>
      <c r="D152" s="187"/>
      <c r="E152" s="187"/>
      <c r="F152" s="236" t="s">
        <v>648</v>
      </c>
      <c r="G152" s="187"/>
      <c r="H152" s="235" t="s">
        <v>708</v>
      </c>
      <c r="I152" s="235" t="s">
        <v>650</v>
      </c>
      <c r="J152" s="235" t="s">
        <v>699</v>
      </c>
      <c r="K152" s="231"/>
    </row>
    <row r="153" spans="2:11" ht="15" customHeight="1">
      <c r="B153" s="210"/>
      <c r="C153" s="235" t="s">
        <v>596</v>
      </c>
      <c r="D153" s="187"/>
      <c r="E153" s="187"/>
      <c r="F153" s="236" t="s">
        <v>648</v>
      </c>
      <c r="G153" s="187"/>
      <c r="H153" s="235" t="s">
        <v>709</v>
      </c>
      <c r="I153" s="235" t="s">
        <v>650</v>
      </c>
      <c r="J153" s="235" t="s">
        <v>699</v>
      </c>
      <c r="K153" s="231"/>
    </row>
    <row r="154" spans="2:11" ht="15" customHeight="1">
      <c r="B154" s="210"/>
      <c r="C154" s="235" t="s">
        <v>653</v>
      </c>
      <c r="D154" s="187"/>
      <c r="E154" s="187"/>
      <c r="F154" s="236" t="s">
        <v>654</v>
      </c>
      <c r="G154" s="187"/>
      <c r="H154" s="235" t="s">
        <v>688</v>
      </c>
      <c r="I154" s="235" t="s">
        <v>650</v>
      </c>
      <c r="J154" s="235">
        <v>50</v>
      </c>
      <c r="K154" s="231"/>
    </row>
    <row r="155" spans="2:11" ht="15" customHeight="1">
      <c r="B155" s="210"/>
      <c r="C155" s="235" t="s">
        <v>656</v>
      </c>
      <c r="D155" s="187"/>
      <c r="E155" s="187"/>
      <c r="F155" s="236" t="s">
        <v>648</v>
      </c>
      <c r="G155" s="187"/>
      <c r="H155" s="235" t="s">
        <v>688</v>
      </c>
      <c r="I155" s="235" t="s">
        <v>658</v>
      </c>
      <c r="J155" s="235"/>
      <c r="K155" s="231"/>
    </row>
    <row r="156" spans="2:11" ht="15" customHeight="1">
      <c r="B156" s="210"/>
      <c r="C156" s="235" t="s">
        <v>667</v>
      </c>
      <c r="D156" s="187"/>
      <c r="E156" s="187"/>
      <c r="F156" s="236" t="s">
        <v>654</v>
      </c>
      <c r="G156" s="187"/>
      <c r="H156" s="235" t="s">
        <v>688</v>
      </c>
      <c r="I156" s="235" t="s">
        <v>650</v>
      </c>
      <c r="J156" s="235">
        <v>50</v>
      </c>
      <c r="K156" s="231"/>
    </row>
    <row r="157" spans="2:11" ht="15" customHeight="1">
      <c r="B157" s="210"/>
      <c r="C157" s="235" t="s">
        <v>675</v>
      </c>
      <c r="D157" s="187"/>
      <c r="E157" s="187"/>
      <c r="F157" s="236" t="s">
        <v>654</v>
      </c>
      <c r="G157" s="187"/>
      <c r="H157" s="235" t="s">
        <v>688</v>
      </c>
      <c r="I157" s="235" t="s">
        <v>650</v>
      </c>
      <c r="J157" s="235">
        <v>50</v>
      </c>
      <c r="K157" s="231"/>
    </row>
    <row r="158" spans="2:11" ht="15" customHeight="1">
      <c r="B158" s="210"/>
      <c r="C158" s="235" t="s">
        <v>673</v>
      </c>
      <c r="D158" s="187"/>
      <c r="E158" s="187"/>
      <c r="F158" s="236" t="s">
        <v>654</v>
      </c>
      <c r="G158" s="187"/>
      <c r="H158" s="235" t="s">
        <v>688</v>
      </c>
      <c r="I158" s="235" t="s">
        <v>650</v>
      </c>
      <c r="J158" s="235">
        <v>50</v>
      </c>
      <c r="K158" s="231"/>
    </row>
    <row r="159" spans="2:11" ht="15" customHeight="1">
      <c r="B159" s="210"/>
      <c r="C159" s="235" t="s">
        <v>93</v>
      </c>
      <c r="D159" s="187"/>
      <c r="E159" s="187"/>
      <c r="F159" s="236" t="s">
        <v>648</v>
      </c>
      <c r="G159" s="187"/>
      <c r="H159" s="235" t="s">
        <v>710</v>
      </c>
      <c r="I159" s="235" t="s">
        <v>650</v>
      </c>
      <c r="J159" s="235" t="s">
        <v>711</v>
      </c>
      <c r="K159" s="231"/>
    </row>
    <row r="160" spans="2:11" ht="15" customHeight="1">
      <c r="B160" s="210"/>
      <c r="C160" s="235" t="s">
        <v>712</v>
      </c>
      <c r="D160" s="187"/>
      <c r="E160" s="187"/>
      <c r="F160" s="236" t="s">
        <v>648</v>
      </c>
      <c r="G160" s="187"/>
      <c r="H160" s="235" t="s">
        <v>713</v>
      </c>
      <c r="I160" s="235" t="s">
        <v>683</v>
      </c>
      <c r="J160" s="235"/>
      <c r="K160" s="231"/>
    </row>
    <row r="161" spans="2:11" ht="15" customHeight="1">
      <c r="B161" s="237"/>
      <c r="C161" s="217"/>
      <c r="D161" s="217"/>
      <c r="E161" s="217"/>
      <c r="F161" s="217"/>
      <c r="G161" s="217"/>
      <c r="H161" s="217"/>
      <c r="I161" s="217"/>
      <c r="J161" s="217"/>
      <c r="K161" s="238"/>
    </row>
    <row r="162" spans="2:11" ht="18.75" customHeight="1">
      <c r="B162" s="219"/>
      <c r="C162" s="229"/>
      <c r="D162" s="229"/>
      <c r="E162" s="229"/>
      <c r="F162" s="239"/>
      <c r="G162" s="229"/>
      <c r="H162" s="229"/>
      <c r="I162" s="229"/>
      <c r="J162" s="229"/>
      <c r="K162" s="219"/>
    </row>
    <row r="163" spans="2:11" ht="18.75" customHeight="1">
      <c r="B163" s="194"/>
      <c r="C163" s="194"/>
      <c r="D163" s="194"/>
      <c r="E163" s="194"/>
      <c r="F163" s="194"/>
      <c r="G163" s="194"/>
      <c r="H163" s="194"/>
      <c r="I163" s="194"/>
      <c r="J163" s="194"/>
      <c r="K163" s="194"/>
    </row>
    <row r="164" spans="2:11" ht="7.5" customHeight="1">
      <c r="B164" s="176"/>
      <c r="C164" s="177"/>
      <c r="D164" s="177"/>
      <c r="E164" s="177"/>
      <c r="F164" s="177"/>
      <c r="G164" s="177"/>
      <c r="H164" s="177"/>
      <c r="I164" s="177"/>
      <c r="J164" s="177"/>
      <c r="K164" s="178"/>
    </row>
    <row r="165" spans="2:11" ht="45" customHeight="1">
      <c r="B165" s="179"/>
      <c r="C165" s="297" t="s">
        <v>714</v>
      </c>
      <c r="D165" s="297"/>
      <c r="E165" s="297"/>
      <c r="F165" s="297"/>
      <c r="G165" s="297"/>
      <c r="H165" s="297"/>
      <c r="I165" s="297"/>
      <c r="J165" s="297"/>
      <c r="K165" s="180"/>
    </row>
    <row r="166" spans="2:11" ht="17.25" customHeight="1">
      <c r="B166" s="179"/>
      <c r="C166" s="200" t="s">
        <v>642</v>
      </c>
      <c r="D166" s="200"/>
      <c r="E166" s="200"/>
      <c r="F166" s="200" t="s">
        <v>643</v>
      </c>
      <c r="G166" s="240"/>
      <c r="H166" s="241" t="s">
        <v>60</v>
      </c>
      <c r="I166" s="241" t="s">
        <v>63</v>
      </c>
      <c r="J166" s="200" t="s">
        <v>644</v>
      </c>
      <c r="K166" s="180"/>
    </row>
    <row r="167" spans="2:11" ht="17.25" customHeight="1">
      <c r="B167" s="181"/>
      <c r="C167" s="202" t="s">
        <v>645</v>
      </c>
      <c r="D167" s="202"/>
      <c r="E167" s="202"/>
      <c r="F167" s="203" t="s">
        <v>646</v>
      </c>
      <c r="G167" s="242"/>
      <c r="H167" s="243"/>
      <c r="I167" s="243"/>
      <c r="J167" s="202" t="s">
        <v>647</v>
      </c>
      <c r="K167" s="182"/>
    </row>
    <row r="168" spans="2:11" ht="5.25" customHeight="1">
      <c r="B168" s="210"/>
      <c r="C168" s="205"/>
      <c r="D168" s="205"/>
      <c r="E168" s="205"/>
      <c r="F168" s="205"/>
      <c r="G168" s="206"/>
      <c r="H168" s="205"/>
      <c r="I168" s="205"/>
      <c r="J168" s="205"/>
      <c r="K168" s="231"/>
    </row>
    <row r="169" spans="2:11" ht="15" customHeight="1">
      <c r="B169" s="210"/>
      <c r="C169" s="187" t="s">
        <v>651</v>
      </c>
      <c r="D169" s="187"/>
      <c r="E169" s="187"/>
      <c r="F169" s="208" t="s">
        <v>648</v>
      </c>
      <c r="G169" s="187"/>
      <c r="H169" s="187" t="s">
        <v>688</v>
      </c>
      <c r="I169" s="187" t="s">
        <v>650</v>
      </c>
      <c r="J169" s="187">
        <v>120</v>
      </c>
      <c r="K169" s="231"/>
    </row>
    <row r="170" spans="2:11" ht="15" customHeight="1">
      <c r="B170" s="210"/>
      <c r="C170" s="187" t="s">
        <v>697</v>
      </c>
      <c r="D170" s="187"/>
      <c r="E170" s="187"/>
      <c r="F170" s="208" t="s">
        <v>648</v>
      </c>
      <c r="G170" s="187"/>
      <c r="H170" s="187" t="s">
        <v>698</v>
      </c>
      <c r="I170" s="187" t="s">
        <v>650</v>
      </c>
      <c r="J170" s="187" t="s">
        <v>699</v>
      </c>
      <c r="K170" s="231"/>
    </row>
    <row r="171" spans="2:11" ht="15" customHeight="1">
      <c r="B171" s="210"/>
      <c r="C171" s="187" t="s">
        <v>596</v>
      </c>
      <c r="D171" s="187"/>
      <c r="E171" s="187"/>
      <c r="F171" s="208" t="s">
        <v>648</v>
      </c>
      <c r="G171" s="187"/>
      <c r="H171" s="187" t="s">
        <v>715</v>
      </c>
      <c r="I171" s="187" t="s">
        <v>650</v>
      </c>
      <c r="J171" s="187" t="s">
        <v>699</v>
      </c>
      <c r="K171" s="231"/>
    </row>
    <row r="172" spans="2:11" ht="15" customHeight="1">
      <c r="B172" s="210"/>
      <c r="C172" s="187" t="s">
        <v>653</v>
      </c>
      <c r="D172" s="187"/>
      <c r="E172" s="187"/>
      <c r="F172" s="208" t="s">
        <v>654</v>
      </c>
      <c r="G172" s="187"/>
      <c r="H172" s="187" t="s">
        <v>715</v>
      </c>
      <c r="I172" s="187" t="s">
        <v>650</v>
      </c>
      <c r="J172" s="187">
        <v>50</v>
      </c>
      <c r="K172" s="231"/>
    </row>
    <row r="173" spans="2:11" ht="15" customHeight="1">
      <c r="B173" s="210"/>
      <c r="C173" s="187" t="s">
        <v>656</v>
      </c>
      <c r="D173" s="187"/>
      <c r="E173" s="187"/>
      <c r="F173" s="208" t="s">
        <v>648</v>
      </c>
      <c r="G173" s="187"/>
      <c r="H173" s="187" t="s">
        <v>715</v>
      </c>
      <c r="I173" s="187" t="s">
        <v>658</v>
      </c>
      <c r="J173" s="187"/>
      <c r="K173" s="231"/>
    </row>
    <row r="174" spans="2:11" ht="15" customHeight="1">
      <c r="B174" s="210"/>
      <c r="C174" s="187" t="s">
        <v>667</v>
      </c>
      <c r="D174" s="187"/>
      <c r="E174" s="187"/>
      <c r="F174" s="208" t="s">
        <v>654</v>
      </c>
      <c r="G174" s="187"/>
      <c r="H174" s="187" t="s">
        <v>715</v>
      </c>
      <c r="I174" s="187" t="s">
        <v>650</v>
      </c>
      <c r="J174" s="187">
        <v>50</v>
      </c>
      <c r="K174" s="231"/>
    </row>
    <row r="175" spans="2:11" ht="15" customHeight="1">
      <c r="B175" s="210"/>
      <c r="C175" s="187" t="s">
        <v>675</v>
      </c>
      <c r="D175" s="187"/>
      <c r="E175" s="187"/>
      <c r="F175" s="208" t="s">
        <v>654</v>
      </c>
      <c r="G175" s="187"/>
      <c r="H175" s="187" t="s">
        <v>715</v>
      </c>
      <c r="I175" s="187" t="s">
        <v>650</v>
      </c>
      <c r="J175" s="187">
        <v>50</v>
      </c>
      <c r="K175" s="231"/>
    </row>
    <row r="176" spans="2:11" ht="15" customHeight="1">
      <c r="B176" s="210"/>
      <c r="C176" s="187" t="s">
        <v>673</v>
      </c>
      <c r="D176" s="187"/>
      <c r="E176" s="187"/>
      <c r="F176" s="208" t="s">
        <v>654</v>
      </c>
      <c r="G176" s="187"/>
      <c r="H176" s="187" t="s">
        <v>715</v>
      </c>
      <c r="I176" s="187" t="s">
        <v>650</v>
      </c>
      <c r="J176" s="187">
        <v>50</v>
      </c>
      <c r="K176" s="231"/>
    </row>
    <row r="177" spans="2:11" ht="15" customHeight="1">
      <c r="B177" s="210"/>
      <c r="C177" s="187" t="s">
        <v>107</v>
      </c>
      <c r="D177" s="187"/>
      <c r="E177" s="187"/>
      <c r="F177" s="208" t="s">
        <v>648</v>
      </c>
      <c r="G177" s="187"/>
      <c r="H177" s="187" t="s">
        <v>716</v>
      </c>
      <c r="I177" s="187" t="s">
        <v>717</v>
      </c>
      <c r="J177" s="187"/>
      <c r="K177" s="231"/>
    </row>
    <row r="178" spans="2:11" ht="15" customHeight="1">
      <c r="B178" s="210"/>
      <c r="C178" s="187" t="s">
        <v>63</v>
      </c>
      <c r="D178" s="187"/>
      <c r="E178" s="187"/>
      <c r="F178" s="208" t="s">
        <v>648</v>
      </c>
      <c r="G178" s="187"/>
      <c r="H178" s="187" t="s">
        <v>718</v>
      </c>
      <c r="I178" s="187" t="s">
        <v>719</v>
      </c>
      <c r="J178" s="187">
        <v>1</v>
      </c>
      <c r="K178" s="231"/>
    </row>
    <row r="179" spans="2:11" ht="15" customHeight="1">
      <c r="B179" s="210"/>
      <c r="C179" s="187" t="s">
        <v>59</v>
      </c>
      <c r="D179" s="187"/>
      <c r="E179" s="187"/>
      <c r="F179" s="208" t="s">
        <v>648</v>
      </c>
      <c r="G179" s="187"/>
      <c r="H179" s="187" t="s">
        <v>720</v>
      </c>
      <c r="I179" s="187" t="s">
        <v>650</v>
      </c>
      <c r="J179" s="187">
        <v>20</v>
      </c>
      <c r="K179" s="231"/>
    </row>
    <row r="180" spans="2:11" ht="15" customHeight="1">
      <c r="B180" s="210"/>
      <c r="C180" s="187" t="s">
        <v>60</v>
      </c>
      <c r="D180" s="187"/>
      <c r="E180" s="187"/>
      <c r="F180" s="208" t="s">
        <v>648</v>
      </c>
      <c r="G180" s="187"/>
      <c r="H180" s="187" t="s">
        <v>721</v>
      </c>
      <c r="I180" s="187" t="s">
        <v>650</v>
      </c>
      <c r="J180" s="187">
        <v>255</v>
      </c>
      <c r="K180" s="231"/>
    </row>
    <row r="181" spans="2:11" ht="15" customHeight="1">
      <c r="B181" s="210"/>
      <c r="C181" s="187" t="s">
        <v>108</v>
      </c>
      <c r="D181" s="187"/>
      <c r="E181" s="187"/>
      <c r="F181" s="208" t="s">
        <v>648</v>
      </c>
      <c r="G181" s="187"/>
      <c r="H181" s="187" t="s">
        <v>612</v>
      </c>
      <c r="I181" s="187" t="s">
        <v>650</v>
      </c>
      <c r="J181" s="187">
        <v>10</v>
      </c>
      <c r="K181" s="231"/>
    </row>
    <row r="182" spans="2:11" ht="15" customHeight="1">
      <c r="B182" s="210"/>
      <c r="C182" s="187" t="s">
        <v>109</v>
      </c>
      <c r="D182" s="187"/>
      <c r="E182" s="187"/>
      <c r="F182" s="208" t="s">
        <v>648</v>
      </c>
      <c r="G182" s="187"/>
      <c r="H182" s="187" t="s">
        <v>722</v>
      </c>
      <c r="I182" s="187" t="s">
        <v>683</v>
      </c>
      <c r="J182" s="187"/>
      <c r="K182" s="231"/>
    </row>
    <row r="183" spans="2:11" ht="15" customHeight="1">
      <c r="B183" s="210"/>
      <c r="C183" s="187" t="s">
        <v>723</v>
      </c>
      <c r="D183" s="187"/>
      <c r="E183" s="187"/>
      <c r="F183" s="208" t="s">
        <v>648</v>
      </c>
      <c r="G183" s="187"/>
      <c r="H183" s="187" t="s">
        <v>724</v>
      </c>
      <c r="I183" s="187" t="s">
        <v>683</v>
      </c>
      <c r="J183" s="187"/>
      <c r="K183" s="231"/>
    </row>
    <row r="184" spans="2:11" ht="15" customHeight="1">
      <c r="B184" s="210"/>
      <c r="C184" s="187" t="s">
        <v>712</v>
      </c>
      <c r="D184" s="187"/>
      <c r="E184" s="187"/>
      <c r="F184" s="208" t="s">
        <v>648</v>
      </c>
      <c r="G184" s="187"/>
      <c r="H184" s="187" t="s">
        <v>725</v>
      </c>
      <c r="I184" s="187" t="s">
        <v>683</v>
      </c>
      <c r="J184" s="187"/>
      <c r="K184" s="231"/>
    </row>
    <row r="185" spans="2:11" ht="15" customHeight="1">
      <c r="B185" s="210"/>
      <c r="C185" s="187" t="s">
        <v>111</v>
      </c>
      <c r="D185" s="187"/>
      <c r="E185" s="187"/>
      <c r="F185" s="208" t="s">
        <v>654</v>
      </c>
      <c r="G185" s="187"/>
      <c r="H185" s="187" t="s">
        <v>726</v>
      </c>
      <c r="I185" s="187" t="s">
        <v>650</v>
      </c>
      <c r="J185" s="187">
        <v>50</v>
      </c>
      <c r="K185" s="231"/>
    </row>
    <row r="186" spans="2:11" ht="15" customHeight="1">
      <c r="B186" s="210"/>
      <c r="C186" s="187" t="s">
        <v>727</v>
      </c>
      <c r="D186" s="187"/>
      <c r="E186" s="187"/>
      <c r="F186" s="208" t="s">
        <v>654</v>
      </c>
      <c r="G186" s="187"/>
      <c r="H186" s="187" t="s">
        <v>728</v>
      </c>
      <c r="I186" s="187" t="s">
        <v>729</v>
      </c>
      <c r="J186" s="187"/>
      <c r="K186" s="231"/>
    </row>
    <row r="187" spans="2:11" ht="15" customHeight="1">
      <c r="B187" s="210"/>
      <c r="C187" s="187" t="s">
        <v>730</v>
      </c>
      <c r="D187" s="187"/>
      <c r="E187" s="187"/>
      <c r="F187" s="208" t="s">
        <v>654</v>
      </c>
      <c r="G187" s="187"/>
      <c r="H187" s="187" t="s">
        <v>731</v>
      </c>
      <c r="I187" s="187" t="s">
        <v>729</v>
      </c>
      <c r="J187" s="187"/>
      <c r="K187" s="231"/>
    </row>
    <row r="188" spans="2:11" ht="15" customHeight="1">
      <c r="B188" s="210"/>
      <c r="C188" s="187" t="s">
        <v>732</v>
      </c>
      <c r="D188" s="187"/>
      <c r="E188" s="187"/>
      <c r="F188" s="208" t="s">
        <v>654</v>
      </c>
      <c r="G188" s="187"/>
      <c r="H188" s="187" t="s">
        <v>733</v>
      </c>
      <c r="I188" s="187" t="s">
        <v>729</v>
      </c>
      <c r="J188" s="187"/>
      <c r="K188" s="231"/>
    </row>
    <row r="189" spans="2:11" ht="15" customHeight="1">
      <c r="B189" s="210"/>
      <c r="C189" s="244" t="s">
        <v>734</v>
      </c>
      <c r="D189" s="187"/>
      <c r="E189" s="187"/>
      <c r="F189" s="208" t="s">
        <v>654</v>
      </c>
      <c r="G189" s="187"/>
      <c r="H189" s="187" t="s">
        <v>735</v>
      </c>
      <c r="I189" s="187" t="s">
        <v>736</v>
      </c>
      <c r="J189" s="245" t="s">
        <v>737</v>
      </c>
      <c r="K189" s="231"/>
    </row>
    <row r="190" spans="2:11" ht="15" customHeight="1">
      <c r="B190" s="210"/>
      <c r="C190" s="244" t="s">
        <v>48</v>
      </c>
      <c r="D190" s="187"/>
      <c r="E190" s="187"/>
      <c r="F190" s="208" t="s">
        <v>648</v>
      </c>
      <c r="G190" s="187"/>
      <c r="H190" s="184" t="s">
        <v>738</v>
      </c>
      <c r="I190" s="187" t="s">
        <v>739</v>
      </c>
      <c r="J190" s="187"/>
      <c r="K190" s="231"/>
    </row>
    <row r="191" spans="2:11" ht="15" customHeight="1">
      <c r="B191" s="210"/>
      <c r="C191" s="244" t="s">
        <v>740</v>
      </c>
      <c r="D191" s="187"/>
      <c r="E191" s="187"/>
      <c r="F191" s="208" t="s">
        <v>648</v>
      </c>
      <c r="G191" s="187"/>
      <c r="H191" s="187" t="s">
        <v>741</v>
      </c>
      <c r="I191" s="187" t="s">
        <v>683</v>
      </c>
      <c r="J191" s="187"/>
      <c r="K191" s="231"/>
    </row>
    <row r="192" spans="2:11" ht="15" customHeight="1">
      <c r="B192" s="210"/>
      <c r="C192" s="244" t="s">
        <v>742</v>
      </c>
      <c r="D192" s="187"/>
      <c r="E192" s="187"/>
      <c r="F192" s="208" t="s">
        <v>648</v>
      </c>
      <c r="G192" s="187"/>
      <c r="H192" s="187" t="s">
        <v>743</v>
      </c>
      <c r="I192" s="187" t="s">
        <v>683</v>
      </c>
      <c r="J192" s="187"/>
      <c r="K192" s="231"/>
    </row>
    <row r="193" spans="2:11" ht="15" customHeight="1">
      <c r="B193" s="210"/>
      <c r="C193" s="244" t="s">
        <v>744</v>
      </c>
      <c r="D193" s="187"/>
      <c r="E193" s="187"/>
      <c r="F193" s="208" t="s">
        <v>654</v>
      </c>
      <c r="G193" s="187"/>
      <c r="H193" s="187" t="s">
        <v>745</v>
      </c>
      <c r="I193" s="187" t="s">
        <v>683</v>
      </c>
      <c r="J193" s="187"/>
      <c r="K193" s="231"/>
    </row>
    <row r="194" spans="2:11" ht="15" customHeight="1">
      <c r="B194" s="237"/>
      <c r="C194" s="246"/>
      <c r="D194" s="217"/>
      <c r="E194" s="217"/>
      <c r="F194" s="217"/>
      <c r="G194" s="217"/>
      <c r="H194" s="217"/>
      <c r="I194" s="217"/>
      <c r="J194" s="217"/>
      <c r="K194" s="238"/>
    </row>
    <row r="195" spans="2:11" ht="18.75" customHeight="1">
      <c r="B195" s="219"/>
      <c r="C195" s="229"/>
      <c r="D195" s="229"/>
      <c r="E195" s="229"/>
      <c r="F195" s="239"/>
      <c r="G195" s="229"/>
      <c r="H195" s="229"/>
      <c r="I195" s="229"/>
      <c r="J195" s="229"/>
      <c r="K195" s="219"/>
    </row>
    <row r="196" spans="2:11" ht="18.75" customHeight="1">
      <c r="B196" s="219"/>
      <c r="C196" s="229"/>
      <c r="D196" s="229"/>
      <c r="E196" s="229"/>
      <c r="F196" s="239"/>
      <c r="G196" s="229"/>
      <c r="H196" s="229"/>
      <c r="I196" s="229"/>
      <c r="J196" s="229"/>
      <c r="K196" s="219"/>
    </row>
    <row r="197" spans="2:11" ht="18.75" customHeight="1">
      <c r="B197" s="194"/>
      <c r="C197" s="194"/>
      <c r="D197" s="194"/>
      <c r="E197" s="194"/>
      <c r="F197" s="194"/>
      <c r="G197" s="194"/>
      <c r="H197" s="194"/>
      <c r="I197" s="194"/>
      <c r="J197" s="194"/>
      <c r="K197" s="194"/>
    </row>
    <row r="198" spans="2:11" ht="11.1">
      <c r="B198" s="176"/>
      <c r="C198" s="177"/>
      <c r="D198" s="177"/>
      <c r="E198" s="177"/>
      <c r="F198" s="177"/>
      <c r="G198" s="177"/>
      <c r="H198" s="177"/>
      <c r="I198" s="177"/>
      <c r="J198" s="177"/>
      <c r="K198" s="178"/>
    </row>
    <row r="199" spans="2:11" ht="20.4">
      <c r="B199" s="179"/>
      <c r="C199" s="297" t="s">
        <v>746</v>
      </c>
      <c r="D199" s="297"/>
      <c r="E199" s="297"/>
      <c r="F199" s="297"/>
      <c r="G199" s="297"/>
      <c r="H199" s="297"/>
      <c r="I199" s="297"/>
      <c r="J199" s="297"/>
      <c r="K199" s="180"/>
    </row>
    <row r="200" spans="2:11" ht="25.5" customHeight="1">
      <c r="B200" s="179"/>
      <c r="C200" s="247" t="s">
        <v>747</v>
      </c>
      <c r="D200" s="247"/>
      <c r="E200" s="247"/>
      <c r="F200" s="247" t="s">
        <v>748</v>
      </c>
      <c r="G200" s="248"/>
      <c r="H200" s="303" t="s">
        <v>749</v>
      </c>
      <c r="I200" s="303"/>
      <c r="J200" s="303"/>
      <c r="K200" s="180"/>
    </row>
    <row r="201" spans="2:11" ht="5.25" customHeight="1">
      <c r="B201" s="210"/>
      <c r="C201" s="205"/>
      <c r="D201" s="205"/>
      <c r="E201" s="205"/>
      <c r="F201" s="205"/>
      <c r="G201" s="229"/>
      <c r="H201" s="205"/>
      <c r="I201" s="205"/>
      <c r="J201" s="205"/>
      <c r="K201" s="231"/>
    </row>
    <row r="202" spans="2:11" ht="15" customHeight="1">
      <c r="B202" s="210"/>
      <c r="C202" s="187" t="s">
        <v>739</v>
      </c>
      <c r="D202" s="187"/>
      <c r="E202" s="187"/>
      <c r="F202" s="208" t="s">
        <v>49</v>
      </c>
      <c r="G202" s="187"/>
      <c r="H202" s="302" t="s">
        <v>750</v>
      </c>
      <c r="I202" s="302"/>
      <c r="J202" s="302"/>
      <c r="K202" s="231"/>
    </row>
    <row r="203" spans="2:11" ht="15" customHeight="1">
      <c r="B203" s="210"/>
      <c r="C203" s="187"/>
      <c r="D203" s="187"/>
      <c r="E203" s="187"/>
      <c r="F203" s="208" t="s">
        <v>50</v>
      </c>
      <c r="G203" s="187"/>
      <c r="H203" s="302" t="s">
        <v>751</v>
      </c>
      <c r="I203" s="302"/>
      <c r="J203" s="302"/>
      <c r="K203" s="231"/>
    </row>
    <row r="204" spans="2:11" ht="15" customHeight="1">
      <c r="B204" s="210"/>
      <c r="C204" s="187"/>
      <c r="D204" s="187"/>
      <c r="E204" s="187"/>
      <c r="F204" s="208" t="s">
        <v>53</v>
      </c>
      <c r="G204" s="187"/>
      <c r="H204" s="302" t="s">
        <v>752</v>
      </c>
      <c r="I204" s="302"/>
      <c r="J204" s="302"/>
      <c r="K204" s="231"/>
    </row>
    <row r="205" spans="2:11" ht="15" customHeight="1">
      <c r="B205" s="210"/>
      <c r="C205" s="187"/>
      <c r="D205" s="187"/>
      <c r="E205" s="187"/>
      <c r="F205" s="208" t="s">
        <v>51</v>
      </c>
      <c r="G205" s="187"/>
      <c r="H205" s="302" t="s">
        <v>753</v>
      </c>
      <c r="I205" s="302"/>
      <c r="J205" s="302"/>
      <c r="K205" s="231"/>
    </row>
    <row r="206" spans="2:11" ht="15" customHeight="1">
      <c r="B206" s="210"/>
      <c r="C206" s="187"/>
      <c r="D206" s="187"/>
      <c r="E206" s="187"/>
      <c r="F206" s="208" t="s">
        <v>52</v>
      </c>
      <c r="G206" s="187"/>
      <c r="H206" s="302" t="s">
        <v>754</v>
      </c>
      <c r="I206" s="302"/>
      <c r="J206" s="302"/>
      <c r="K206" s="231"/>
    </row>
    <row r="207" spans="2:11" ht="15" customHeight="1">
      <c r="B207" s="210"/>
      <c r="C207" s="187"/>
      <c r="D207" s="187"/>
      <c r="E207" s="187"/>
      <c r="F207" s="208"/>
      <c r="G207" s="187"/>
      <c r="H207" s="187"/>
      <c r="I207" s="187"/>
      <c r="J207" s="187"/>
      <c r="K207" s="231"/>
    </row>
    <row r="208" spans="2:11" ht="15" customHeight="1">
      <c r="B208" s="210"/>
      <c r="C208" s="187" t="s">
        <v>695</v>
      </c>
      <c r="D208" s="187"/>
      <c r="E208" s="187"/>
      <c r="F208" s="208" t="s">
        <v>587</v>
      </c>
      <c r="G208" s="187"/>
      <c r="H208" s="302" t="s">
        <v>755</v>
      </c>
      <c r="I208" s="302"/>
      <c r="J208" s="302"/>
      <c r="K208" s="231"/>
    </row>
    <row r="209" spans="2:11" ht="15" customHeight="1">
      <c r="B209" s="210"/>
      <c r="C209" s="187"/>
      <c r="D209" s="187"/>
      <c r="E209" s="187"/>
      <c r="F209" s="208" t="s">
        <v>590</v>
      </c>
      <c r="G209" s="187"/>
      <c r="H209" s="302" t="s">
        <v>591</v>
      </c>
      <c r="I209" s="302"/>
      <c r="J209" s="302"/>
      <c r="K209" s="231"/>
    </row>
    <row r="210" spans="2:11" ht="15" customHeight="1">
      <c r="B210" s="210"/>
      <c r="C210" s="187"/>
      <c r="D210" s="187"/>
      <c r="E210" s="187"/>
      <c r="F210" s="208" t="s">
        <v>85</v>
      </c>
      <c r="G210" s="187"/>
      <c r="H210" s="302" t="s">
        <v>756</v>
      </c>
      <c r="I210" s="302"/>
      <c r="J210" s="302"/>
      <c r="K210" s="231"/>
    </row>
    <row r="211" spans="2:11" ht="15" customHeight="1">
      <c r="B211" s="249"/>
      <c r="C211" s="187"/>
      <c r="D211" s="187"/>
      <c r="E211" s="187"/>
      <c r="F211" s="208" t="s">
        <v>592</v>
      </c>
      <c r="G211" s="244"/>
      <c r="H211" s="301" t="s">
        <v>593</v>
      </c>
      <c r="I211" s="301"/>
      <c r="J211" s="301"/>
      <c r="K211" s="250"/>
    </row>
    <row r="212" spans="2:11" ht="15" customHeight="1">
      <c r="B212" s="249"/>
      <c r="C212" s="187"/>
      <c r="D212" s="187"/>
      <c r="E212" s="187"/>
      <c r="F212" s="208" t="s">
        <v>594</v>
      </c>
      <c r="G212" s="244"/>
      <c r="H212" s="301" t="s">
        <v>757</v>
      </c>
      <c r="I212" s="301"/>
      <c r="J212" s="301"/>
      <c r="K212" s="250"/>
    </row>
    <row r="213" spans="2:11" ht="15" customHeight="1">
      <c r="B213" s="249"/>
      <c r="C213" s="187"/>
      <c r="D213" s="187"/>
      <c r="E213" s="187"/>
      <c r="F213" s="208"/>
      <c r="G213" s="244"/>
      <c r="H213" s="235"/>
      <c r="I213" s="235"/>
      <c r="J213" s="235"/>
      <c r="K213" s="250"/>
    </row>
    <row r="214" spans="2:11" ht="15" customHeight="1">
      <c r="B214" s="249"/>
      <c r="C214" s="187" t="s">
        <v>719</v>
      </c>
      <c r="D214" s="187"/>
      <c r="E214" s="187"/>
      <c r="F214" s="208">
        <v>1</v>
      </c>
      <c r="G214" s="244"/>
      <c r="H214" s="301" t="s">
        <v>758</v>
      </c>
      <c r="I214" s="301"/>
      <c r="J214" s="301"/>
      <c r="K214" s="250"/>
    </row>
    <row r="215" spans="2:11" ht="15" customHeight="1">
      <c r="B215" s="249"/>
      <c r="C215" s="187"/>
      <c r="D215" s="187"/>
      <c r="E215" s="187"/>
      <c r="F215" s="208">
        <v>2</v>
      </c>
      <c r="G215" s="244"/>
      <c r="H215" s="301" t="s">
        <v>759</v>
      </c>
      <c r="I215" s="301"/>
      <c r="J215" s="301"/>
      <c r="K215" s="250"/>
    </row>
    <row r="216" spans="2:11" ht="15" customHeight="1">
      <c r="B216" s="249"/>
      <c r="C216" s="187"/>
      <c r="D216" s="187"/>
      <c r="E216" s="187"/>
      <c r="F216" s="208">
        <v>3</v>
      </c>
      <c r="G216" s="244"/>
      <c r="H216" s="301" t="s">
        <v>760</v>
      </c>
      <c r="I216" s="301"/>
      <c r="J216" s="301"/>
      <c r="K216" s="250"/>
    </row>
    <row r="217" spans="2:11" ht="15" customHeight="1">
      <c r="B217" s="249"/>
      <c r="C217" s="187"/>
      <c r="D217" s="187"/>
      <c r="E217" s="187"/>
      <c r="F217" s="208">
        <v>4</v>
      </c>
      <c r="G217" s="244"/>
      <c r="H217" s="301" t="s">
        <v>761</v>
      </c>
      <c r="I217" s="301"/>
      <c r="J217" s="301"/>
      <c r="K217" s="250"/>
    </row>
    <row r="218" spans="2:11" ht="12.75" customHeight="1">
      <c r="B218" s="251"/>
      <c r="C218" s="252"/>
      <c r="D218" s="252"/>
      <c r="E218" s="252"/>
      <c r="F218" s="252"/>
      <c r="G218" s="252"/>
      <c r="H218" s="252"/>
      <c r="I218" s="252"/>
      <c r="J218" s="252"/>
      <c r="K218" s="253"/>
    </row>
  </sheetData>
  <sheetProtection algorithmName="SHA-512" hashValue="hRKHudGwgmtYYEOl8wYzGSSahs6vGExzWnjcNku/WJo1ARtGy3BMsUSbMUx64tn8pRvOSfg7jONw2oNTyBalVw==" saltValue="jsEjtTp1TL9NVDj9nHpU0g==" spinCount="100000" sheet="1" formatCells="0" formatColumns="0" formatRows="0" insertColumns="0" insertRows="0" insertHyperlinks="0" deleteColumns="0" deleteRows="0" sort="0" autoFilter="0" pivotTables="0"/>
  <mergeCells count="77">
    <mergeCell ref="C102:J102"/>
    <mergeCell ref="C122:J122"/>
    <mergeCell ref="C147:J147"/>
    <mergeCell ref="C165:J165"/>
    <mergeCell ref="C199:J199"/>
    <mergeCell ref="H200:J200"/>
    <mergeCell ref="H202:J202"/>
    <mergeCell ref="H203:J203"/>
    <mergeCell ref="H204:J204"/>
    <mergeCell ref="H205:J205"/>
    <mergeCell ref="H206:J206"/>
    <mergeCell ref="H208:J208"/>
    <mergeCell ref="H209:J209"/>
    <mergeCell ref="H210:J210"/>
    <mergeCell ref="H211:J211"/>
    <mergeCell ref="H212:J212"/>
    <mergeCell ref="H214:J214"/>
    <mergeCell ref="H215:J215"/>
    <mergeCell ref="H216:J216"/>
    <mergeCell ref="H217:J217"/>
    <mergeCell ref="D47:J47"/>
    <mergeCell ref="E48:J48"/>
    <mergeCell ref="E49:J49"/>
    <mergeCell ref="E50:J50"/>
    <mergeCell ref="D51:J51"/>
    <mergeCell ref="C52:J52"/>
    <mergeCell ref="C54:J54"/>
    <mergeCell ref="C55:J55"/>
    <mergeCell ref="C57:J57"/>
    <mergeCell ref="D58:J58"/>
    <mergeCell ref="D59:J59"/>
    <mergeCell ref="D60:J60"/>
    <mergeCell ref="D61:J61"/>
    <mergeCell ref="D62:J62"/>
    <mergeCell ref="D63:J63"/>
    <mergeCell ref="D65:J65"/>
    <mergeCell ref="D66:J66"/>
    <mergeCell ref="D67:J67"/>
    <mergeCell ref="D68:J68"/>
    <mergeCell ref="D69:J69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27:J27"/>
    <mergeCell ref="D28:J28"/>
    <mergeCell ref="D30:J30"/>
    <mergeCell ref="D31:J31"/>
    <mergeCell ref="D33:J33"/>
    <mergeCell ref="G44:J44"/>
    <mergeCell ref="G45:J45"/>
    <mergeCell ref="C3:J3"/>
    <mergeCell ref="C4:J4"/>
    <mergeCell ref="C6:J6"/>
    <mergeCell ref="C7:J7"/>
    <mergeCell ref="G39:J39"/>
    <mergeCell ref="G40:J40"/>
    <mergeCell ref="G41:J41"/>
    <mergeCell ref="G42:J42"/>
    <mergeCell ref="G43:J43"/>
    <mergeCell ref="D34:J34"/>
    <mergeCell ref="D35:J35"/>
    <mergeCell ref="G36:J36"/>
    <mergeCell ref="G37:J37"/>
    <mergeCell ref="G38:J38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Radim-HP\Radim</dc:creator>
  <cp:keywords/>
  <dc:description/>
  <cp:lastModifiedBy>Miroslav Švancar</cp:lastModifiedBy>
  <cp:lastPrinted>2024-05-23T10:51:37Z</cp:lastPrinted>
  <dcterms:created xsi:type="dcterms:W3CDTF">2022-06-29T10:41:32Z</dcterms:created>
  <dcterms:modified xsi:type="dcterms:W3CDTF">2024-05-23T10:51:40Z</dcterms:modified>
  <cp:category/>
  <cp:version/>
  <cp:contentType/>
  <cp:contentStatus/>
</cp:coreProperties>
</file>