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6\Documents\A-MARTIN\KARviná - VB\Karviná Borovského 814 - Byt 0+1 - byt 18\"/>
    </mc:Choice>
  </mc:AlternateContent>
  <bookViews>
    <workbookView xWindow="0" yWindow="0" windowWidth="0" windowHeight="0"/>
  </bookViews>
  <sheets>
    <sheet name="Rekapitulace stavby" sheetId="1" r:id="rId1"/>
    <sheet name="814-01 - Stavební úpravy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'814-01 - Stavební úpravy ...'!$C$92:$K$495</definedName>
    <definedName name="_xlnm.Print_Area" localSheetId="1">'814-01 - Stavební úpravy ...'!$C$4:$J$37,'814-01 - Stavební úpravy ...'!$C$43:$J$76,'814-01 - Stavební úpravy ...'!$C$82:$K$495</definedName>
    <definedName name="_xlnm.Print_Titles" localSheetId="1">'814-01 - Stavební úpravy ...'!$92:$92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94"/>
  <c r="BH494"/>
  <c r="BG494"/>
  <c r="BE494"/>
  <c r="T494"/>
  <c r="R494"/>
  <c r="P494"/>
  <c r="BI487"/>
  <c r="BH487"/>
  <c r="BG487"/>
  <c r="BE487"/>
  <c r="T487"/>
  <c r="R487"/>
  <c r="P487"/>
  <c r="BI485"/>
  <c r="BH485"/>
  <c r="BG485"/>
  <c r="BE485"/>
  <c r="T485"/>
  <c r="R485"/>
  <c r="P485"/>
  <c r="BI479"/>
  <c r="BH479"/>
  <c r="BG479"/>
  <c r="BE479"/>
  <c r="T479"/>
  <c r="R479"/>
  <c r="P479"/>
  <c r="BI476"/>
  <c r="BH476"/>
  <c r="BG476"/>
  <c r="BE476"/>
  <c r="T476"/>
  <c r="R476"/>
  <c r="P476"/>
  <c r="BI474"/>
  <c r="BH474"/>
  <c r="BG474"/>
  <c r="BE474"/>
  <c r="T474"/>
  <c r="R474"/>
  <c r="P474"/>
  <c r="BI471"/>
  <c r="BH471"/>
  <c r="BG471"/>
  <c r="BE471"/>
  <c r="T471"/>
  <c r="R471"/>
  <c r="P471"/>
  <c r="BI470"/>
  <c r="BH470"/>
  <c r="BG470"/>
  <c r="BE470"/>
  <c r="T470"/>
  <c r="R470"/>
  <c r="P470"/>
  <c r="BI468"/>
  <c r="BH468"/>
  <c r="BG468"/>
  <c r="BE468"/>
  <c r="T468"/>
  <c r="R468"/>
  <c r="P468"/>
  <c r="BI467"/>
  <c r="BH467"/>
  <c r="BG467"/>
  <c r="BE467"/>
  <c r="T467"/>
  <c r="R467"/>
  <c r="P467"/>
  <c r="BI465"/>
  <c r="BH465"/>
  <c r="BG465"/>
  <c r="BE465"/>
  <c r="T465"/>
  <c r="R465"/>
  <c r="P465"/>
  <c r="BI464"/>
  <c r="BH464"/>
  <c r="BG464"/>
  <c r="BE464"/>
  <c r="T464"/>
  <c r="R464"/>
  <c r="P464"/>
  <c r="BI460"/>
  <c r="BH460"/>
  <c r="BG460"/>
  <c r="BE460"/>
  <c r="T460"/>
  <c r="R460"/>
  <c r="P460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4"/>
  <c r="BH444"/>
  <c r="BG444"/>
  <c r="BE444"/>
  <c r="T444"/>
  <c r="R444"/>
  <c r="P444"/>
  <c r="BI441"/>
  <c r="BH441"/>
  <c r="BG441"/>
  <c r="BE441"/>
  <c r="T441"/>
  <c r="R441"/>
  <c r="P441"/>
  <c r="BI439"/>
  <c r="BH439"/>
  <c r="BG439"/>
  <c r="BE439"/>
  <c r="T439"/>
  <c r="R439"/>
  <c r="P439"/>
  <c r="BI434"/>
  <c r="BH434"/>
  <c r="BG434"/>
  <c r="BE434"/>
  <c r="T434"/>
  <c r="R434"/>
  <c r="P434"/>
  <c r="BI432"/>
  <c r="BH432"/>
  <c r="BG432"/>
  <c r="BE432"/>
  <c r="T432"/>
  <c r="R432"/>
  <c r="P432"/>
  <c r="BI427"/>
  <c r="BH427"/>
  <c r="BG427"/>
  <c r="BE427"/>
  <c r="T427"/>
  <c r="R427"/>
  <c r="P427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7"/>
  <c r="BH417"/>
  <c r="BG417"/>
  <c r="BE417"/>
  <c r="T417"/>
  <c r="R417"/>
  <c r="P417"/>
  <c r="BI414"/>
  <c r="BH414"/>
  <c r="BG414"/>
  <c r="BE414"/>
  <c r="T414"/>
  <c r="R414"/>
  <c r="P414"/>
  <c r="BI409"/>
  <c r="BH409"/>
  <c r="BG409"/>
  <c r="BE409"/>
  <c r="T409"/>
  <c r="R409"/>
  <c r="P409"/>
  <c r="BI406"/>
  <c r="BH406"/>
  <c r="BG406"/>
  <c r="BE406"/>
  <c r="T406"/>
  <c r="R406"/>
  <c r="P406"/>
  <c r="BI404"/>
  <c r="BH404"/>
  <c r="BG404"/>
  <c r="BE404"/>
  <c r="T404"/>
  <c r="R404"/>
  <c r="P404"/>
  <c r="BI402"/>
  <c r="BH402"/>
  <c r="BG402"/>
  <c r="BE402"/>
  <c r="T402"/>
  <c r="R402"/>
  <c r="P402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1"/>
  <c r="BH391"/>
  <c r="BG391"/>
  <c r="BE391"/>
  <c r="T391"/>
  <c r="R391"/>
  <c r="P391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3"/>
  <c r="BH373"/>
  <c r="BG373"/>
  <c r="BE373"/>
  <c r="T373"/>
  <c r="R373"/>
  <c r="P373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57"/>
  <c r="BH357"/>
  <c r="BG357"/>
  <c r="BE357"/>
  <c r="T357"/>
  <c r="R357"/>
  <c r="P357"/>
  <c r="BI354"/>
  <c r="BH354"/>
  <c r="BG354"/>
  <c r="BE354"/>
  <c r="T354"/>
  <c r="R354"/>
  <c r="P354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37"/>
  <c r="BH337"/>
  <c r="BG337"/>
  <c r="BE337"/>
  <c r="T337"/>
  <c r="R337"/>
  <c r="P337"/>
  <c r="BI334"/>
  <c r="BH334"/>
  <c r="BG334"/>
  <c r="BE334"/>
  <c r="T334"/>
  <c r="R334"/>
  <c r="P334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4"/>
  <c r="BH164"/>
  <c r="BG164"/>
  <c r="BE164"/>
  <c r="T164"/>
  <c r="T163"/>
  <c r="R164"/>
  <c r="R163"/>
  <c r="P164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48"/>
  <c r="BH148"/>
  <c r="BG148"/>
  <c r="BE148"/>
  <c r="T148"/>
  <c r="R148"/>
  <c r="P148"/>
  <c r="BI145"/>
  <c r="BH145"/>
  <c r="BG145"/>
  <c r="BE145"/>
  <c r="T145"/>
  <c r="R145"/>
  <c r="P145"/>
  <c r="BI139"/>
  <c r="BH139"/>
  <c r="BG139"/>
  <c r="BE139"/>
  <c r="T139"/>
  <c r="R139"/>
  <c r="P139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F89"/>
  <c r="F87"/>
  <c r="E85"/>
  <c r="F50"/>
  <c r="F48"/>
  <c r="E46"/>
  <c r="J22"/>
  <c r="E22"/>
  <c r="J51"/>
  <c r="J21"/>
  <c r="J19"/>
  <c r="E19"/>
  <c r="J89"/>
  <c r="J18"/>
  <c r="J16"/>
  <c r="E16"/>
  <c r="F90"/>
  <c r="J15"/>
  <c r="J10"/>
  <c r="J48"/>
  <c i="1" r="L50"/>
  <c r="AM50"/>
  <c r="AM49"/>
  <c r="L49"/>
  <c r="AM47"/>
  <c r="L47"/>
  <c r="L45"/>
  <c r="L44"/>
  <c i="2" r="BK409"/>
  <c r="BK256"/>
  <c r="J325"/>
  <c r="BK276"/>
  <c r="BK177"/>
  <c r="J334"/>
  <c r="J321"/>
  <c r="J454"/>
  <c r="BK402"/>
  <c r="J471"/>
  <c r="J399"/>
  <c r="J276"/>
  <c r="BK373"/>
  <c r="J247"/>
  <c r="BK434"/>
  <c r="J192"/>
  <c r="J346"/>
  <c r="J404"/>
  <c r="J179"/>
  <c r="BK102"/>
  <c r="BK344"/>
  <c r="BK414"/>
  <c r="J302"/>
  <c r="BK283"/>
  <c r="J222"/>
  <c r="BK115"/>
  <c r="BK456"/>
  <c r="BK329"/>
  <c r="BK288"/>
  <c r="J268"/>
  <c r="BK316"/>
  <c r="J218"/>
  <c r="BK134"/>
  <c r="BK444"/>
  <c r="BK268"/>
  <c r="BK214"/>
  <c r="BK168"/>
  <c r="J232"/>
  <c r="BK349"/>
  <c r="J156"/>
  <c r="BK208"/>
  <c r="BK474"/>
  <c r="BK242"/>
  <c r="BK174"/>
  <c r="J406"/>
  <c r="J365"/>
  <c r="J373"/>
  <c r="BK352"/>
  <c r="BK399"/>
  <c r="J452"/>
  <c r="J122"/>
  <c r="J126"/>
  <c r="J177"/>
  <c r="J319"/>
  <c r="BK248"/>
  <c r="BK192"/>
  <c r="BK194"/>
  <c r="BK254"/>
  <c r="J274"/>
  <c r="J216"/>
  <c r="BK139"/>
  <c r="J301"/>
  <c r="J164"/>
  <c r="BK282"/>
  <c r="J242"/>
  <c r="BK470"/>
  <c r="BK222"/>
  <c r="J337"/>
  <c r="BK299"/>
  <c r="J251"/>
  <c r="BK209"/>
  <c r="J204"/>
  <c r="BK286"/>
  <c r="J161"/>
  <c r="J385"/>
  <c r="J349"/>
  <c r="BK427"/>
  <c r="J322"/>
  <c r="BK176"/>
  <c r="BK441"/>
  <c r="J320"/>
  <c r="BK226"/>
  <c r="BK185"/>
  <c r="BK325"/>
  <c r="J158"/>
  <c r="BK397"/>
  <c r="BK357"/>
  <c r="J309"/>
  <c r="BK198"/>
  <c r="BK232"/>
  <c r="BK309"/>
  <c r="BK132"/>
  <c r="BK406"/>
  <c r="BK322"/>
  <c r="BK164"/>
  <c r="BK96"/>
  <c r="BK218"/>
  <c r="J288"/>
  <c r="J444"/>
  <c r="BK201"/>
  <c r="BK247"/>
  <c r="J363"/>
  <c r="J485"/>
  <c r="BK422"/>
  <c r="J470"/>
  <c r="BK278"/>
  <c r="J295"/>
  <c r="J397"/>
  <c r="J304"/>
  <c r="BK315"/>
  <c r="J183"/>
  <c r="BK476"/>
  <c r="J282"/>
  <c r="BK266"/>
  <c r="J380"/>
  <c r="J117"/>
  <c r="J187"/>
  <c r="BK187"/>
  <c r="J96"/>
  <c r="BK439"/>
  <c r="BK181"/>
  <c r="J494"/>
  <c r="BK224"/>
  <c r="J190"/>
  <c r="BK460"/>
  <c r="BK99"/>
  <c r="J214"/>
  <c r="BK363"/>
  <c r="J331"/>
  <c r="BK117"/>
  <c r="J439"/>
  <c r="BK365"/>
  <c r="BK319"/>
  <c r="J424"/>
  <c r="J139"/>
  <c r="J383"/>
  <c r="BK383"/>
  <c r="J228"/>
  <c r="J316"/>
  <c r="BK354"/>
  <c r="BK190"/>
  <c r="BK312"/>
  <c r="BK296"/>
  <c r="J281"/>
  <c r="J283"/>
  <c r="J236"/>
  <c r="BK235"/>
  <c r="J368"/>
  <c r="J124"/>
  <c r="J467"/>
  <c r="BK113"/>
  <c r="J299"/>
  <c r="J196"/>
  <c r="BK424"/>
  <c r="J181"/>
  <c r="J194"/>
  <c r="J208"/>
  <c r="BK122"/>
  <c r="BK148"/>
  <c r="J174"/>
  <c r="J476"/>
  <c r="J104"/>
  <c r="J312"/>
  <c r="J352"/>
  <c r="J318"/>
  <c r="J441"/>
  <c r="BK290"/>
  <c r="J211"/>
  <c r="BK310"/>
  <c r="BK346"/>
  <c r="J456"/>
  <c r="J132"/>
  <c r="J465"/>
  <c r="J102"/>
  <c r="J468"/>
  <c r="J354"/>
  <c r="J432"/>
  <c r="BK221"/>
  <c r="BK233"/>
  <c r="J230"/>
  <c r="J315"/>
  <c r="BK318"/>
  <c r="BK381"/>
  <c r="BK368"/>
  <c r="BK183"/>
  <c r="BK377"/>
  <c r="J464"/>
  <c r="J221"/>
  <c r="BK156"/>
  <c r="J129"/>
  <c r="J417"/>
  <c r="BK301"/>
  <c r="BK487"/>
  <c r="J378"/>
  <c r="BK404"/>
  <c r="BK468"/>
  <c r="J99"/>
  <c r="J275"/>
  <c r="BK321"/>
  <c r="J209"/>
  <c r="J391"/>
  <c r="BK158"/>
  <c r="J206"/>
  <c r="BK467"/>
  <c r="BK196"/>
  <c r="J344"/>
  <c r="BK211"/>
  <c r="BK464"/>
  <c r="J342"/>
  <c r="J285"/>
  <c r="J248"/>
  <c r="BK417"/>
  <c r="J270"/>
  <c r="J377"/>
  <c r="J168"/>
  <c r="BK426"/>
  <c r="BK244"/>
  <c r="J233"/>
  <c r="BK272"/>
  <c r="J266"/>
  <c r="J237"/>
  <c r="J264"/>
  <c r="J434"/>
  <c r="J414"/>
  <c r="J256"/>
  <c r="BK261"/>
  <c r="J172"/>
  <c r="BK327"/>
  <c r="BK108"/>
  <c r="BK145"/>
  <c r="BK228"/>
  <c r="BK391"/>
  <c r="BK280"/>
  <c r="BK379"/>
  <c r="J278"/>
  <c r="BK465"/>
  <c r="J185"/>
  <c r="J176"/>
  <c r="J357"/>
  <c r="J422"/>
  <c r="BK306"/>
  <c r="J235"/>
  <c r="J280"/>
  <c r="J154"/>
  <c r="BK274"/>
  <c r="BK320"/>
  <c r="BK259"/>
  <c r="J396"/>
  <c r="BK213"/>
  <c r="J305"/>
  <c r="J409"/>
  <c r="BK230"/>
  <c r="BK295"/>
  <c r="J296"/>
  <c r="BK432"/>
  <c r="BK297"/>
  <c r="J108"/>
  <c r="BK124"/>
  <c r="BK342"/>
  <c r="J402"/>
  <c r="BK204"/>
  <c r="J113"/>
  <c r="BK206"/>
  <c r="BK450"/>
  <c r="BK264"/>
  <c r="BK237"/>
  <c r="J379"/>
  <c r="J244"/>
  <c r="BK479"/>
  <c r="BK304"/>
  <c r="BK236"/>
  <c r="BK420"/>
  <c r="J272"/>
  <c r="J329"/>
  <c r="BK380"/>
  <c r="J460"/>
  <c r="BK161"/>
  <c r="BK239"/>
  <c r="BK281"/>
  <c r="BK275"/>
  <c r="BK452"/>
  <c r="BK179"/>
  <c r="BK199"/>
  <c i="1" r="AS54"/>
  <c i="2" r="J148"/>
  <c r="BK305"/>
  <c r="J306"/>
  <c r="J224"/>
  <c r="J303"/>
  <c r="J426"/>
  <c r="J115"/>
  <c r="J474"/>
  <c r="J145"/>
  <c r="BK378"/>
  <c r="J226"/>
  <c r="J381"/>
  <c r="BK104"/>
  <c r="J290"/>
  <c r="J450"/>
  <c r="J261"/>
  <c r="BK494"/>
  <c r="J254"/>
  <c r="J298"/>
  <c r="J259"/>
  <c r="BK454"/>
  <c r="BK334"/>
  <c r="BK251"/>
  <c r="BK298"/>
  <c r="BK285"/>
  <c r="BK216"/>
  <c r="J310"/>
  <c r="J170"/>
  <c r="BK170"/>
  <c r="J327"/>
  <c r="BK385"/>
  <c r="J199"/>
  <c r="J479"/>
  <c r="J427"/>
  <c r="BK270"/>
  <c r="J420"/>
  <c r="BK337"/>
  <c r="J198"/>
  <c r="J487"/>
  <c r="BK396"/>
  <c r="BK129"/>
  <c r="BK303"/>
  <c r="J286"/>
  <c r="BK126"/>
  <c r="BK302"/>
  <c r="J297"/>
  <c r="J201"/>
  <c r="BK471"/>
  <c r="BK172"/>
  <c r="J213"/>
  <c r="J134"/>
  <c r="BK154"/>
  <c r="J239"/>
  <c r="BK331"/>
  <c r="BK485"/>
  <c l="1" r="T107"/>
  <c r="R189"/>
  <c r="P241"/>
  <c r="BK95"/>
  <c r="P153"/>
  <c r="P203"/>
  <c r="BK324"/>
  <c r="J324"/>
  <c r="J69"/>
  <c r="P95"/>
  <c r="P189"/>
  <c r="R241"/>
  <c r="T324"/>
  <c r="P107"/>
  <c r="R203"/>
  <c r="T241"/>
  <c r="R324"/>
  <c r="T398"/>
  <c r="R95"/>
  <c r="BK153"/>
  <c r="J153"/>
  <c r="J60"/>
  <c r="BK250"/>
  <c r="J250"/>
  <c r="J67"/>
  <c r="P324"/>
  <c r="R356"/>
  <c r="P408"/>
  <c r="BK138"/>
  <c r="J138"/>
  <c r="J59"/>
  <c r="BK203"/>
  <c r="J203"/>
  <c r="J65"/>
  <c r="BK289"/>
  <c r="J289"/>
  <c r="J68"/>
  <c r="R367"/>
  <c r="BK443"/>
  <c r="J443"/>
  <c r="J74"/>
  <c r="T138"/>
  <c r="P167"/>
  <c r="BK241"/>
  <c r="J241"/>
  <c r="J66"/>
  <c r="R289"/>
  <c r="T356"/>
  <c r="P398"/>
  <c r="P443"/>
  <c r="BK107"/>
  <c r="J107"/>
  <c r="J58"/>
  <c r="T153"/>
  <c r="T203"/>
  <c r="P289"/>
  <c r="BK356"/>
  <c r="J356"/>
  <c r="J70"/>
  <c r="BK398"/>
  <c r="J398"/>
  <c r="J72"/>
  <c r="T443"/>
  <c r="P138"/>
  <c r="BK189"/>
  <c r="J189"/>
  <c r="J64"/>
  <c r="R250"/>
  <c r="P367"/>
  <c r="R443"/>
  <c r="T95"/>
  <c r="T94"/>
  <c r="R153"/>
  <c r="T167"/>
  <c r="P250"/>
  <c r="BK367"/>
  <c r="J367"/>
  <c r="J71"/>
  <c r="R398"/>
  <c r="R408"/>
  <c r="BK478"/>
  <c r="J478"/>
  <c r="J75"/>
  <c r="R107"/>
  <c r="BK167"/>
  <c r="J167"/>
  <c r="J63"/>
  <c r="T189"/>
  <c r="T289"/>
  <c r="P356"/>
  <c r="BK408"/>
  <c r="J408"/>
  <c r="J73"/>
  <c r="R478"/>
  <c r="R138"/>
  <c r="R167"/>
  <c r="R166"/>
  <c r="T250"/>
  <c r="T367"/>
  <c r="T408"/>
  <c r="P478"/>
  <c r="T478"/>
  <c r="BK163"/>
  <c r="J163"/>
  <c r="J61"/>
  <c r="BF139"/>
  <c r="BF164"/>
  <c r="BF168"/>
  <c r="BF179"/>
  <c r="BF194"/>
  <c r="BF211"/>
  <c r="BF270"/>
  <c r="BF298"/>
  <c r="BF301"/>
  <c r="BF306"/>
  <c r="BF337"/>
  <c r="BF354"/>
  <c r="BF373"/>
  <c r="F51"/>
  <c r="BF99"/>
  <c r="BF124"/>
  <c r="BF187"/>
  <c r="BF192"/>
  <c r="BF198"/>
  <c r="BF201"/>
  <c r="BF230"/>
  <c r="BF264"/>
  <c r="BF295"/>
  <c r="BF315"/>
  <c r="BF322"/>
  <c r="BF409"/>
  <c r="BF420"/>
  <c r="BF444"/>
  <c r="BF465"/>
  <c r="BF468"/>
  <c r="J50"/>
  <c r="J87"/>
  <c r="BF113"/>
  <c r="BF154"/>
  <c r="BF206"/>
  <c r="BF224"/>
  <c r="BF233"/>
  <c r="BF236"/>
  <c r="BF251"/>
  <c r="BF256"/>
  <c r="BF342"/>
  <c r="BF381"/>
  <c r="BF399"/>
  <c r="BF404"/>
  <c r="BF414"/>
  <c r="BF450"/>
  <c r="BF460"/>
  <c r="BF467"/>
  <c r="BF470"/>
  <c r="BF471"/>
  <c r="BF474"/>
  <c r="BF476"/>
  <c r="BF479"/>
  <c r="BF485"/>
  <c r="BF487"/>
  <c r="BF494"/>
  <c r="BF117"/>
  <c r="BF129"/>
  <c r="BF213"/>
  <c r="BF218"/>
  <c r="BF222"/>
  <c r="BF232"/>
  <c r="BF244"/>
  <c r="BF248"/>
  <c r="BF272"/>
  <c r="BF290"/>
  <c r="BF303"/>
  <c r="BF318"/>
  <c r="BF132"/>
  <c r="BF156"/>
  <c r="BF190"/>
  <c r="BF196"/>
  <c r="BF278"/>
  <c r="BF346"/>
  <c r="BF385"/>
  <c r="BF426"/>
  <c r="BF441"/>
  <c r="BF452"/>
  <c r="J90"/>
  <c r="BF102"/>
  <c r="BF134"/>
  <c r="BF183"/>
  <c r="BF254"/>
  <c r="BF261"/>
  <c r="BF266"/>
  <c r="BF275"/>
  <c r="BF310"/>
  <c r="BF325"/>
  <c r="BF406"/>
  <c r="BF115"/>
  <c r="BF148"/>
  <c r="BF170"/>
  <c r="BF181"/>
  <c r="BF209"/>
  <c r="BF216"/>
  <c r="BF239"/>
  <c r="BF274"/>
  <c r="BF280"/>
  <c r="BF296"/>
  <c r="BF327"/>
  <c r="BF334"/>
  <c r="BF379"/>
  <c r="BF396"/>
  <c r="BF96"/>
  <c r="BF108"/>
  <c r="BF122"/>
  <c r="BF204"/>
  <c r="BF208"/>
  <c r="BF237"/>
  <c r="BF282"/>
  <c r="BF305"/>
  <c r="BF321"/>
  <c r="BF352"/>
  <c r="BF378"/>
  <c r="BF397"/>
  <c r="BF427"/>
  <c r="BF432"/>
  <c r="BF434"/>
  <c r="BF439"/>
  <c r="BF454"/>
  <c r="BF456"/>
  <c r="BF464"/>
  <c r="BF126"/>
  <c r="BF158"/>
  <c r="BF177"/>
  <c r="BF268"/>
  <c r="BF276"/>
  <c r="BF316"/>
  <c r="BF357"/>
  <c r="BF383"/>
  <c r="BF417"/>
  <c r="BF174"/>
  <c r="BF185"/>
  <c r="BF221"/>
  <c r="BF226"/>
  <c r="BF259"/>
  <c r="BF281"/>
  <c r="BF286"/>
  <c r="BF302"/>
  <c r="BF304"/>
  <c r="BF309"/>
  <c r="BF329"/>
  <c r="BF344"/>
  <c r="BF349"/>
  <c r="BF365"/>
  <c r="BF380"/>
  <c r="BF424"/>
  <c r="BF104"/>
  <c r="BF176"/>
  <c r="BF228"/>
  <c r="BF247"/>
  <c r="BF283"/>
  <c r="BF319"/>
  <c r="BF331"/>
  <c r="BF363"/>
  <c r="BF377"/>
  <c r="BF402"/>
  <c r="BF422"/>
  <c r="BF145"/>
  <c r="BF161"/>
  <c r="BF172"/>
  <c r="BF199"/>
  <c r="BF214"/>
  <c r="BF235"/>
  <c r="BF242"/>
  <c r="BF285"/>
  <c r="BF288"/>
  <c r="BF297"/>
  <c r="BF299"/>
  <c r="BF312"/>
  <c r="BF320"/>
  <c r="BF368"/>
  <c r="BF391"/>
  <c r="J31"/>
  <c i="1" r="AV55"/>
  <c i="2" r="F34"/>
  <c i="1" r="BC55"/>
  <c r="BC54"/>
  <c r="AY54"/>
  <c i="2" r="F33"/>
  <c i="1" r="BB55"/>
  <c r="BB54"/>
  <c r="W31"/>
  <c i="2" r="F31"/>
  <c i="1" r="AZ55"/>
  <c r="AZ54"/>
  <c r="AV54"/>
  <c r="AK29"/>
  <c i="2" r="F35"/>
  <c i="1" r="BD55"/>
  <c r="BD54"/>
  <c r="W33"/>
  <c i="2" l="1" r="P166"/>
  <c r="R94"/>
  <c r="R93"/>
  <c r="T166"/>
  <c r="T93"/>
  <c r="BK94"/>
  <c r="P94"/>
  <c r="P93"/>
  <c i="1" r="AU55"/>
  <c i="2" r="J95"/>
  <c r="J57"/>
  <c r="BK166"/>
  <c r="J166"/>
  <c r="J62"/>
  <c i="1" r="W32"/>
  <c i="2" r="J32"/>
  <c i="1" r="AW55"/>
  <c r="AT55"/>
  <c r="AX54"/>
  <c i="2" r="F32"/>
  <c i="1" r="BA55"/>
  <c r="BA54"/>
  <c r="W30"/>
  <c r="W29"/>
  <c r="AU54"/>
  <c i="2" l="1" r="BK93"/>
  <c r="J93"/>
  <c r="J94"/>
  <c r="J56"/>
  <c r="J28"/>
  <c i="1" r="AG55"/>
  <c r="AG54"/>
  <c r="AK26"/>
  <c r="AW54"/>
  <c r="AK30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<sst xmlns="http://schemas.openxmlformats.org/spreadsheetml/2006/main">
  <si>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</si>
  <si>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</si>
  <si>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</si>
  <si>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</si>
  <si>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</si>
  <si>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{881c102c-3144-4f4b-802d-4431eefe2148}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</si>
  <si>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</si>
  <si>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</si>
  <si>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</si>
  <si>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</si>
  <si>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</si>
  <si>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</si>
  <si>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</si>
  <si>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</si>
  <si>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814-01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</si>
  <si>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</si>
  <si>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</si>
  <si>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VB 0+1, Borovského 814/12, Karviná-Ráj</t>
  </si>
  <si>
    <t>KSO:</t>
  </si>
  <si>
    <t/>
  </si>
  <si>
    <t>CC-CZ:</t>
  </si>
  <si>
    <t>Místo:</t>
  </si>
  <si>
    <t>Karviná-Ráj</t>
  </si>
  <si>
    <t>Datum:</t>
  </si>
  <si>
    <t>4. 12. 2023</t>
  </si>
  <si>
    <t>Zadavatel:</t>
  </si>
  <si>
    <t>IČ:</t>
  </si>
  <si>
    <t>STATUTÁRNÍ MĚSTO KARVINÁ · Magistrát města Karviné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</si>
  <si>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</si>
  <si>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</si>
  <si>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</si>
  <si>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</si>
  <si>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</si>
  <si>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</si>
  <si>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</si>
  <si>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</si>
  <si>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</si>
  <si>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</si>
  <si>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</si>
  <si>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</si>
  <si>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</si>
  <si>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</si>
  <si>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</si>
  <si>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</si>
  <si>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</si>
  <si>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</si>
  <si>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</si>
  <si>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</si>
  <si>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</si>
  <si>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</si>
  <si>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</si>
  <si>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</si>
  <si>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</si>
  <si>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</si>
  <si>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</si>
  <si>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</si>
  <si>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</si>
  <si>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</si>
  <si>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</si>
  <si>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</si>
  <si>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</si>
  <si>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</si>
  <si>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</si>
  <si>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</si>
  <si>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</si>
  <si>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</si>
  <si>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</si>
  <si>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</si>
  <si>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</si>
  <si>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</si>
  <si>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</si>
  <si>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</si>
  <si>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</si>
  <si>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</si>
  <si>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</si>
  <si>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</si>
  <si>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</si>
  <si>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</si>
  <si>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</si>
  <si>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</si>
  <si>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</si>
  <si>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</si>
  <si>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</si>
  <si>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</si>
  <si>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</si>
  <si>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</si>
  <si>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</si>
  <si>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</si>
  <si>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</si>
  <si>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</si>
  <si>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</si>
  <si>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</si>
  <si>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</si>
  <si>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</si>
  <si>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</si>
  <si>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</si>
  <si>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</si>
  <si>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</si>
  <si>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</si>
  <si>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</si>
  <si>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</si>
  <si>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</si>
  <si>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</si>
  <si>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</si>
  <si>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</si>
  <si>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</si>
  <si>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</si>
  <si>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</si>
  <si>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</si>
  <si>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</si>
  <si>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</si>
  <si>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</si>
  <si>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</si>
  <si>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</si>
  <si>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</si>
  <si>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</si>
  <si>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</si>
  <si>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</si>
  <si>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</si>
  <si>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</si>
  <si>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</si>
  <si>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</si>
  <si>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311321511</t>
  </si>
  <si>
    <t>Nadzákladové zdi z betonu železového (bez výztuže) nosné bez zvláštních nároků na vliv prostředí tř. C 20/25</t>
  </si>
  <si>
    <t>m3</t>
  </si>
  <si>
    <t>CS ÚRS 2024 01</t>
  </si>
  <si>
    <t>4</t>
  </si>
  <si>
    <t>2</t>
  </si>
  <si>
    <t>-2093721972</t>
  </si>
  <si>
    <t>Online PSC</t>
  </si>
  <si>
    <t>https://podminky.urs.cz/item/CS_URS_2024_01/311321511</t>
  </si>
  <si>
    <t>VV</t>
  </si>
  <si>
    <t>"práh sprchového koutu"1,1*0,15*0,1</t>
  </si>
  <si>
    <t>311351121</t>
  </si>
  <si>
    <t>Bednění nadzákladových zdí nosných rovné oboustranné za každou stranu zřízení</t>
  </si>
  <si>
    <t>m2</t>
  </si>
  <si>
    <t>962223894</t>
  </si>
  <si>
    <t>https://podminky.urs.cz/item/CS_URS_2024_01/311351121</t>
  </si>
  <si>
    <t>1,1*0,15*2</t>
  </si>
  <si>
    <t>311351122</t>
  </si>
  <si>
    <t>Bednění nadzákladových zdí nosných rovné oboustranné za každou stranu odstranění</t>
  </si>
  <si>
    <t>1607546655</t>
  </si>
  <si>
    <t>https://podminky.urs.cz/item/CS_URS_2024_01/311351122</t>
  </si>
  <si>
    <t>311361821</t>
  </si>
  <si>
    <t>Výztuž nadzákladových zdí nosných svislých nebo odkloněných od svislice, rovných nebo oblých z betonářské oceli 10 505 (R) nebo BSt 500</t>
  </si>
  <si>
    <t>t</t>
  </si>
  <si>
    <t>-1906781894</t>
  </si>
  <si>
    <t>https://podminky.urs.cz/item/CS_URS_2024_01/311361821</t>
  </si>
  <si>
    <t>1,11*0,15*0,1*0,1</t>
  </si>
  <si>
    <t>6</t>
  </si>
  <si>
    <t>Úpravy povrchů, podlahy a osazování výplní</t>
  </si>
  <si>
    <t>5</t>
  </si>
  <si>
    <t>611131121</t>
  </si>
  <si>
    <t>Podkladní a spojovací vrstva vnitřních omítaných ploch penetrace disperzní nanášená ručně stropů</t>
  </si>
  <si>
    <t>701993040</t>
  </si>
  <si>
    <t>https://podminky.urs.cz/item/CS_URS_2024_01/611131121</t>
  </si>
  <si>
    <t>"PŘ"2,95</t>
  </si>
  <si>
    <t>"POK1"14,57</t>
  </si>
  <si>
    <t>Součet</t>
  </si>
  <si>
    <t>611142001</t>
  </si>
  <si>
    <t>Pletivo vnitřních ploch v ploše nebo pruzích, na plném podkladu sklovláknité vtlačené do tmelu včetně tmelu stropů</t>
  </si>
  <si>
    <t>546466355</t>
  </si>
  <si>
    <t>https://podminky.urs.cz/item/CS_URS_2024_01/611142001</t>
  </si>
  <si>
    <t>7</t>
  </si>
  <si>
    <t>611321131</t>
  </si>
  <si>
    <t>Vápenocementový štuk vnitřních ploch tloušťky do 3 mm vodorovných konstrukcí stropů rovných</t>
  </si>
  <si>
    <t>300368681</t>
  </si>
  <si>
    <t>https://podminky.urs.cz/item/CS_URS_2024_01/611321131</t>
  </si>
  <si>
    <t>8</t>
  </si>
  <si>
    <t>612131121</t>
  </si>
  <si>
    <t>Podkladní a spojovací vrstva vnitřních omítaných ploch penetrace disperzní nanášená ručně stěn</t>
  </si>
  <si>
    <t>16</t>
  </si>
  <si>
    <t>-1174917717</t>
  </si>
  <si>
    <t>https://podminky.urs.cz/item/CS_URS_2024_01/612131121</t>
  </si>
  <si>
    <t>"PŘ"(7,28-2,22)*2,65-0,8*2,0*3</t>
  </si>
  <si>
    <t>"POK1"15,86*2,65-0,8*2,0*2-1,73*1,5*0,9-0,7*2,2*0,9</t>
  </si>
  <si>
    <t>9</t>
  </si>
  <si>
    <t>612142001</t>
  </si>
  <si>
    <t>Pletivo vnitřních ploch v ploše nebo pruzích, na plném podkladu sklovláknité vtlačené do tmelu včetně tmelu stěn</t>
  </si>
  <si>
    <t>798203402</t>
  </si>
  <si>
    <t>https://podminky.urs.cz/item/CS_URS_2024_01/612142001</t>
  </si>
  <si>
    <t>10</t>
  </si>
  <si>
    <t>612321131</t>
  </si>
  <si>
    <t>Vápenocementový štuk vnitřních ploch tloušťky do 3 mm svislých konstrukcí stěn</t>
  </si>
  <si>
    <t>957442370</t>
  </si>
  <si>
    <t>https://podminky.urs.cz/item/CS_URS_2024_01/612321131</t>
  </si>
  <si>
    <t>11</t>
  </si>
  <si>
    <t>612325302</t>
  </si>
  <si>
    <t>Vápenocementová omítka ostění nebo nadpraží štuková</t>
  </si>
  <si>
    <t>-1506128668</t>
  </si>
  <si>
    <t>https://podminky.urs.cz/item/CS_URS_2024_01/612325302</t>
  </si>
  <si>
    <t>"výměna vchodových zárubní"(0,3+0,1)*4,8</t>
  </si>
  <si>
    <t>631311115</t>
  </si>
  <si>
    <t>Mazanina z betonu prostého bez zvýšených nároků na prostředí tl. přes 50 do 80 mm tř. C 20/25</t>
  </si>
  <si>
    <t>-938281673</t>
  </si>
  <si>
    <t>https://podminky.urs.cz/item/CS_URS_2024_01/631311115</t>
  </si>
  <si>
    <t>"podlaha sprchového koutu"1,1*0,76*0,08</t>
  </si>
  <si>
    <t>13</t>
  </si>
  <si>
    <t>642942111</t>
  </si>
  <si>
    <t>Osazování zárubní nebo rámů kovových dveřních lisovaných nebo z úhelníků bez dveřních křídel na cementovou maltu, plochy otvoru do 2,5 m2</t>
  </si>
  <si>
    <t>kus</t>
  </si>
  <si>
    <t>-1330815330</t>
  </si>
  <si>
    <t>"vstupní dveře"1</t>
  </si>
  <si>
    <t>14</t>
  </si>
  <si>
    <t>M</t>
  </si>
  <si>
    <t>55331487</t>
  </si>
  <si>
    <t>zárubeň jednokřídlá ocelová pro zdění tl stěny 110-150mm rozměru 800/1970, 2100mm</t>
  </si>
  <si>
    <t>2034771141</t>
  </si>
  <si>
    <t>"VSTUP"1</t>
  </si>
  <si>
    <t>"POK1"1*0</t>
  </si>
  <si>
    <t>Ostatní konstrukce a práce, bourání</t>
  </si>
  <si>
    <t>15</t>
  </si>
  <si>
    <t>952901111</t>
  </si>
  <si>
    <t>Vyčištění budov nebo objektů před předáním do užívání budov bytové nebo občanské výstavby, světlé výšky podlaží do 4 m</t>
  </si>
  <si>
    <t>-1062338620</t>
  </si>
  <si>
    <t>"KOUP+WC"2,77</t>
  </si>
  <si>
    <t>"LODŽIE"2,82</t>
  </si>
  <si>
    <t>962084130</t>
  </si>
  <si>
    <t>Bourání příček nebo přizdívek deskových, umakartových, sololitových apod., tl. do 50 mm</t>
  </si>
  <si>
    <t>-796247752</t>
  </si>
  <si>
    <t>https://podminky.urs.cz/item/CS_URS_2024_01/962084130</t>
  </si>
  <si>
    <t>"BJ"((2,185*2)+(1,63*3))*2,65</t>
  </si>
  <si>
    <t>17</t>
  </si>
  <si>
    <t>968072455</t>
  </si>
  <si>
    <t>Vybourání kovových rámů oken s křídly, dveřních zárubní, vrat, stěn, ostění nebo obkladů dveřních zárubní, plochy do 2 m2</t>
  </si>
  <si>
    <t>905243710</t>
  </si>
  <si>
    <t>"VSTUP"0,8*2,0</t>
  </si>
  <si>
    <t>"POK1"0,8*2,0*0</t>
  </si>
  <si>
    <t>"POK2"0,8*2,0*0</t>
  </si>
  <si>
    <t>997</t>
  </si>
  <si>
    <t>Přesun sutě</t>
  </si>
  <si>
    <t>18</t>
  </si>
  <si>
    <t>997013212</t>
  </si>
  <si>
    <t>Vnitrostaveništní doprava suti a vybouraných hmot vodorovně do 50 m s naložením ručně pro budovy a haly výšky přes 6 do 9 m</t>
  </si>
  <si>
    <t>837712513</t>
  </si>
  <si>
    <t>https://podminky.urs.cz/item/CS_URS_2024_01/997013212</t>
  </si>
  <si>
    <t>19</t>
  </si>
  <si>
    <t>997013501</t>
  </si>
  <si>
    <t>Odvoz suti a vybouraných hmot na skládku nebo meziskládku se složením, na vzdálenost do 1 km</t>
  </si>
  <si>
    <t>771955071</t>
  </si>
  <si>
    <t>https://podminky.urs.cz/item/CS_URS_2024_01/997013501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</si>
  <si>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</si>
  <si>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</si>
  <si>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</si>
  <si>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999448828</t>
  </si>
  <si>
    <t>https://podminky.urs.cz/item/CS_URS_2024_01/997013509</t>
  </si>
  <si>
    <t>1,5043*10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</si>
  <si>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</si>
  <si>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</si>
  <si>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-1381030040</t>
  </si>
  <si>
    <t>https://podminky.urs.cz/item/CS_URS_2024_01/997013631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</si>
  <si>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</si>
  <si>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</si>
  <si>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</si>
  <si>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</si>
  <si>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</si>
  <si>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618522728</t>
  </si>
  <si>
    <t>https://podminky.urs.cz/item/CS_URS_2024_01/998018002</t>
  </si>
  <si>
    <t>PSV</t>
  </si>
  <si>
    <t>Práce a dodávky PSV</t>
  </si>
  <si>
    <t>721</t>
  </si>
  <si>
    <t>Zdravotechnika - vnitřní kanalizace</t>
  </si>
  <si>
    <t>23</t>
  </si>
  <si>
    <t>721171803</t>
  </si>
  <si>
    <t>Demontáž potrubí z novodurových trub odpadních nebo připojovacích do D 75</t>
  </si>
  <si>
    <t>m</t>
  </si>
  <si>
    <t>-972255821</t>
  </si>
  <si>
    <t>https://podminky.urs.cz/item/CS_URS_2024_01/721171803</t>
  </si>
  <si>
    <t>24</t>
  </si>
  <si>
    <t>721171905</t>
  </si>
  <si>
    <t>Opravy odpadního potrubí plastového vsazení odbočky do potrubí DN 110</t>
  </si>
  <si>
    <t>-776706023</t>
  </si>
  <si>
    <t>https://podminky.urs.cz/item/CS_URS_2024_01/721171905</t>
  </si>
  <si>
    <t>25</t>
  </si>
  <si>
    <t>721174043</t>
  </si>
  <si>
    <t>Potrubí z trub polypropylenových připojovací DN 50</t>
  </si>
  <si>
    <t>1231887031</t>
  </si>
  <si>
    <t>https://podminky.urs.cz/item/CS_URS_2024_01/721174043</t>
  </si>
  <si>
    <t>26</t>
  </si>
  <si>
    <t>721174044</t>
  </si>
  <si>
    <t>Potrubí z trub polypropylenových připojovací DN 75</t>
  </si>
  <si>
    <t>-2062217338</t>
  </si>
  <si>
    <t>https://podminky.urs.cz/item/CS_URS_2024_01/721174044</t>
  </si>
  <si>
    <t>27</t>
  </si>
  <si>
    <t>721174045</t>
  </si>
  <si>
    <t>Potrubí z trub polypropylenových připojovací DN 110</t>
  </si>
  <si>
    <t>-938574935</t>
  </si>
  <si>
    <t>28</t>
  </si>
  <si>
    <t>721194105</t>
  </si>
  <si>
    <t>Vyměření přípojek na potrubí vyvedení a upevnění odpadních výpustek DN 50</t>
  </si>
  <si>
    <t>744580642</t>
  </si>
  <si>
    <t>https://podminky.urs.cz/item/CS_URS_2024_01/721194105</t>
  </si>
  <si>
    <t>29</t>
  </si>
  <si>
    <t>721194107</t>
  </si>
  <si>
    <t>Vyměření přípojek na potrubí vyvedení a upevnění odpadních výpustek DN 70</t>
  </si>
  <si>
    <t>1603091590</t>
  </si>
  <si>
    <t>https://podminky.urs.cz/item/CS_URS_2024_01/721194107</t>
  </si>
  <si>
    <t>30</t>
  </si>
  <si>
    <t>721194109</t>
  </si>
  <si>
    <t>Vyměření přípojek na potrubí vyvedení a upevnění odpadních výpustek DN 110</t>
  </si>
  <si>
    <t>-350508745</t>
  </si>
  <si>
    <t>https://podminky.urs.cz/item/CS_URS_2024_01/721194109</t>
  </si>
  <si>
    <t>31</t>
  </si>
  <si>
    <t>721212121</t>
  </si>
  <si>
    <t>Odtokové sprchové žlaby se zápachovou uzávěrkou a krycím roštem délky 700 mm</t>
  </si>
  <si>
    <t>-116524556</t>
  </si>
  <si>
    <t>https://podminky.urs.cz/item/CS_URS_2024_01/721212121</t>
  </si>
  <si>
    <t>32</t>
  </si>
  <si>
    <t>721290111</t>
  </si>
  <si>
    <t>Zkouška těsnosti kanalizace v objektech vodou do DN 125</t>
  </si>
  <si>
    <t>-294774417</t>
  </si>
  <si>
    <t>https://podminky.urs.cz/item/CS_URS_2024_01/721290111</t>
  </si>
  <si>
    <t>33</t>
  </si>
  <si>
    <t>998721102</t>
  </si>
  <si>
    <t>Přesun hmot pro vnitřní kanalizaci stanovený z hmotnosti přesunovaného materiálu vodorovná dopravní vzdálenost do 50 m základní v objektech výšky přes 6 do 12 m</t>
  </si>
  <si>
    <t>617830676</t>
  </si>
  <si>
    <t>https://podminky.urs.cz/item/CS_URS_2024_01/998721102</t>
  </si>
  <si>
    <t>722</t>
  </si>
  <si>
    <t>Zdravotechnika - vnitřní vodovod</t>
  </si>
  <si>
    <t>34</t>
  </si>
  <si>
    <t>722170801</t>
  </si>
  <si>
    <t>Demontáž rozvodů vody z plastů do Ø 25 mm</t>
  </si>
  <si>
    <t>1322541003</t>
  </si>
  <si>
    <t>https://podminky.urs.cz/item/CS_URS_2024_01/722170801</t>
  </si>
  <si>
    <t>35</t>
  </si>
  <si>
    <t>722174002</t>
  </si>
  <si>
    <t>Potrubí z plastových trubek z polypropylenu PPR svařovaných polyfúzně PN 16 (SDR 7,4) D 20 x 2,8</t>
  </si>
  <si>
    <t>-244422616</t>
  </si>
  <si>
    <t>https://podminky.urs.cz/item/CS_URS_2024_01/722174002</t>
  </si>
  <si>
    <t>36</t>
  </si>
  <si>
    <t>722174022</t>
  </si>
  <si>
    <t>Potrubí z plastových trubek z polypropylenu PPR svařovaných polyfúzně PN 20 (SDR 6) D 20 x 3,4</t>
  </si>
  <si>
    <t>-2078928655</t>
  </si>
  <si>
    <t>https://podminky.urs.cz/item/CS_URS_2024_01/722174022</t>
  </si>
  <si>
    <t>37</t>
  </si>
  <si>
    <t>722190401</t>
  </si>
  <si>
    <t>Zřízení přípojek na potrubí vyvedení a upevnění výpustek do DN 25</t>
  </si>
  <si>
    <t>1055772501</t>
  </si>
  <si>
    <t>https://podminky.urs.cz/item/CS_URS_2024_01/722190401</t>
  </si>
  <si>
    <t>38</t>
  </si>
  <si>
    <t>722220861</t>
  </si>
  <si>
    <t>Demontáž armatur závitových se dvěma závity do G 3/4</t>
  </si>
  <si>
    <t>203389366</t>
  </si>
  <si>
    <t>39</t>
  </si>
  <si>
    <t>722290246</t>
  </si>
  <si>
    <t>Zkoušky, proplach a desinfekce vodovodního potrubí zkoušky těsnosti vodovodního potrubí plastového do DN 40</t>
  </si>
  <si>
    <t>191558989</t>
  </si>
  <si>
    <t>https://podminky.urs.cz/item/CS_URS_2024_01/722290246</t>
  </si>
  <si>
    <t>40</t>
  </si>
  <si>
    <t>998722102</t>
  </si>
  <si>
    <t>Přesun hmot pro vnitřní vodovod stanovený z hmotnosti přesunovaného materiálu vodorovná dopravní vzdálenost do 50 m základní v objektech výšky přes 6 do 12 m</t>
  </si>
  <si>
    <t>874784679</t>
  </si>
  <si>
    <t>https://podminky.urs.cz/item/CS_URS_2024_01/998722102</t>
  </si>
  <si>
    <t>725</t>
  </si>
  <si>
    <t>Zdravotechnika - zařizovací předměty</t>
  </si>
  <si>
    <t>41</t>
  </si>
  <si>
    <t>725110814</t>
  </si>
  <si>
    <t>Demontáž klozetů kombi</t>
  </si>
  <si>
    <t>soubor</t>
  </si>
  <si>
    <t>-797291457</t>
  </si>
  <si>
    <t>https://podminky.urs.cz/item/CS_URS_2024_01/725110814</t>
  </si>
  <si>
    <t>42</t>
  </si>
  <si>
    <t>725119122</t>
  </si>
  <si>
    <t>Zařízení záchodů montáž klozetových mís kombi</t>
  </si>
  <si>
    <t>-973051262</t>
  </si>
  <si>
    <t>https://podminky.urs.cz/item/CS_URS_2024_01/725119122</t>
  </si>
  <si>
    <t>43</t>
  </si>
  <si>
    <t>642342R00</t>
  </si>
  <si>
    <t>mísa keramická ke kombiklozetu bílá hluboké splachování odpad zadní 360x670x480mm včetně nádrže kombinovaného klozetu keramické se spodním napouštěním a splachovacím mechanismem bílé 365x185mm - vyvýšená</t>
  </si>
  <si>
    <t>-1037607927</t>
  </si>
  <si>
    <t>44</t>
  </si>
  <si>
    <t>725210821</t>
  </si>
  <si>
    <t>Demontáž umyvadel bez výtokových armatur umyvadel</t>
  </si>
  <si>
    <t>-263469796</t>
  </si>
  <si>
    <t>https://podminky.urs.cz/item/CS_URS_2024_01/725210821</t>
  </si>
  <si>
    <t>45</t>
  </si>
  <si>
    <t>725219102</t>
  </si>
  <si>
    <t>Umyvadla montáž umyvadel ostatních typů na šrouby</t>
  </si>
  <si>
    <t>-76232222</t>
  </si>
  <si>
    <t>https://podminky.urs.cz/item/CS_URS_2024_01/725219102</t>
  </si>
  <si>
    <t>46</t>
  </si>
  <si>
    <t>64211046</t>
  </si>
  <si>
    <t>umyvadlo keramické závěsné bílé š 600mm</t>
  </si>
  <si>
    <t>1008467494</t>
  </si>
  <si>
    <t>47</t>
  </si>
  <si>
    <t>725220842</t>
  </si>
  <si>
    <t>Demontáž van ocelových volně stojících</t>
  </si>
  <si>
    <t>997017723</t>
  </si>
  <si>
    <t>https://podminky.urs.cz/item/CS_URS_2024_01/725220842</t>
  </si>
  <si>
    <t>48</t>
  </si>
  <si>
    <t>725244313</t>
  </si>
  <si>
    <t>Sprchové dveře a zástěny zástěny sprchové do niky rámové se skleněnou výplní tl. 4 a 5 mm dveře posuvné jednodílné, na vaničku šířky 1200 mm</t>
  </si>
  <si>
    <t>-1865267163</t>
  </si>
  <si>
    <t>https://podminky.urs.cz/item/CS_URS_2024_01/725244313</t>
  </si>
  <si>
    <t>49</t>
  </si>
  <si>
    <t>725291668</t>
  </si>
  <si>
    <t>Montáž doplňků zařízení koupelen a záchodů madla invalidního rovného</t>
  </si>
  <si>
    <t>-1329559348</t>
  </si>
  <si>
    <t>https://podminky.urs.cz/item/CS_URS_2024_01/725291668</t>
  </si>
  <si>
    <t>"KOU - dodat madla délky 400 mm"2</t>
  </si>
  <si>
    <t>50</t>
  </si>
  <si>
    <t>55147125</t>
  </si>
  <si>
    <t>madlo invalidní rovné nerez lesk 400mm</t>
  </si>
  <si>
    <t>381577919</t>
  </si>
  <si>
    <t>51</t>
  </si>
  <si>
    <t>725813111</t>
  </si>
  <si>
    <t>Ventily rohové bez připojovací trubičky nebo flexi hadičky G 1/2"</t>
  </si>
  <si>
    <t>935037128</t>
  </si>
  <si>
    <t>https://podminky.urs.cz/item/CS_URS_2024_01/725813111</t>
  </si>
  <si>
    <t>52</t>
  </si>
  <si>
    <t>725813112</t>
  </si>
  <si>
    <t>Ventily rohové bez připojovací trubičky nebo flexi hadičky pračkové G 3/4"</t>
  </si>
  <si>
    <t>3230920</t>
  </si>
  <si>
    <t>https://podminky.urs.cz/item/CS_URS_2024_01/725813112</t>
  </si>
  <si>
    <t>53</t>
  </si>
  <si>
    <t>725820801</t>
  </si>
  <si>
    <t>Demontáž baterií nástěnných do G 3/4</t>
  </si>
  <si>
    <t>-985169037</t>
  </si>
  <si>
    <t>https://podminky.urs.cz/item/CS_URS_2024_01/725820801</t>
  </si>
  <si>
    <t>54</t>
  </si>
  <si>
    <t>725820802</t>
  </si>
  <si>
    <t>Demontáž baterií stojánkových do 1 otvoru</t>
  </si>
  <si>
    <t>1768485767</t>
  </si>
  <si>
    <t>https://podminky.urs.cz/item/CS_URS_2024_01/725820802</t>
  </si>
  <si>
    <t>55</t>
  </si>
  <si>
    <t>725829131</t>
  </si>
  <si>
    <t>Baterie umyvadlové montáž ostatních typů stojánkových G 1/2"</t>
  </si>
  <si>
    <t>1440911691</t>
  </si>
  <si>
    <t>https://podminky.urs.cz/item/CS_URS_2024_01/725829131</t>
  </si>
  <si>
    <t>56</t>
  </si>
  <si>
    <t>55143990</t>
  </si>
  <si>
    <t>baterie umyvadlová stojánková klasická bez výpusti otáčivé ústí 150mm</t>
  </si>
  <si>
    <t>-1139387836</t>
  </si>
  <si>
    <t>57</t>
  </si>
  <si>
    <t>725849411</t>
  </si>
  <si>
    <t>Baterie sprchové montáž nástěnných baterií s nastavitelnou výškou sprchy</t>
  </si>
  <si>
    <t>-857337996</t>
  </si>
  <si>
    <t>https://podminky.urs.cz/item/CS_URS_2024_01/725849411</t>
  </si>
  <si>
    <t>58</t>
  </si>
  <si>
    <t>55145403</t>
  </si>
  <si>
    <t>baterie sprchová s ruční sprchou 1/2"x150mm</t>
  </si>
  <si>
    <t>735413136</t>
  </si>
  <si>
    <t>59</t>
  </si>
  <si>
    <t>55145003</t>
  </si>
  <si>
    <t>souprava sprchová komplet</t>
  </si>
  <si>
    <t>sada</t>
  </si>
  <si>
    <t>321135438</t>
  </si>
  <si>
    <t>60</t>
  </si>
  <si>
    <t>725862113</t>
  </si>
  <si>
    <t>Zápachové uzávěrky zařizovacích předmětů pro dřezy s přípojkou pro pračku nebo myčku DN 40/50</t>
  </si>
  <si>
    <t>-1808874026</t>
  </si>
  <si>
    <t>https://podminky.urs.cz/item/CS_URS_2024_01/725862113</t>
  </si>
  <si>
    <t>61</t>
  </si>
  <si>
    <t>998725102</t>
  </si>
  <si>
    <t>Přesun hmot pro zařizovací předměty stanovený z hmotnosti přesunovaného materiálu vodorovná dopravní vzdálenost do 50 m základní v objektech výšky přes 6 do 12 m</t>
  </si>
  <si>
    <t>-68899588</t>
  </si>
  <si>
    <t>https://podminky.urs.cz/item/CS_URS_2024_01/998725102</t>
  </si>
  <si>
    <t>734</t>
  </si>
  <si>
    <t>Ústřední vytápění - armatury</t>
  </si>
  <si>
    <t>62</t>
  </si>
  <si>
    <t>734200811</t>
  </si>
  <si>
    <t>Demontáž armatur závitových s jedním závitem do G 1/2</t>
  </si>
  <si>
    <t>2080354680</t>
  </si>
  <si>
    <t>https://podminky.urs.cz/item/CS_URS_2024_01/734200811</t>
  </si>
  <si>
    <t>63</t>
  </si>
  <si>
    <t>734209103</t>
  </si>
  <si>
    <t>Montáž závitových armatur s 1 závitem G 1/2 (DN 15)</t>
  </si>
  <si>
    <t>-476083995</t>
  </si>
  <si>
    <t>https://podminky.urs.cz/item/CS_URS_2024_01/734209103</t>
  </si>
  <si>
    <t>"TRH otopných těles"1</t>
  </si>
  <si>
    <t>64</t>
  </si>
  <si>
    <t>55128134</t>
  </si>
  <si>
    <t>hlavice termostatická kapalinová bílá M30</t>
  </si>
  <si>
    <t>-1749458832</t>
  </si>
  <si>
    <t>65</t>
  </si>
  <si>
    <t>998734102</t>
  </si>
  <si>
    <t>Přesun hmot pro armatury stanovený z hmotnosti přesunovaného materiálu vodorovná dopravní vzdálenost do 50 m základní v objektech výšky přes 6 do 12 m</t>
  </si>
  <si>
    <t>1746833400</t>
  </si>
  <si>
    <t>https://podminky.urs.cz/item/CS_URS_2024_01/998734102</t>
  </si>
  <si>
    <t>763</t>
  </si>
  <si>
    <t>Konstrukce suché výstavby</t>
  </si>
  <si>
    <t>66</t>
  </si>
  <si>
    <t>763111331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</si>
  <si>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</si>
  <si>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1543022059</t>
  </si>
  <si>
    <t>https://podminky.urs.cz/item/CS_URS_2024_01/763111331</t>
  </si>
  <si>
    <t>(1,245+1,70)*2,65</t>
  </si>
  <si>
    <t>67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</si>
  <si>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</si>
  <si>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</si>
  <si>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-1725108241</t>
  </si>
  <si>
    <t>0,20*2,65</t>
  </si>
  <si>
    <t>68</t>
  </si>
  <si>
    <t>763111712</t>
  </si>
  <si>
    <t>Příčka ze sádrokartonových desek ostatní konstrukce a práce na příčkách ze sádrokartonových desek kluzné napojení příčky ke stropu</t>
  </si>
  <si>
    <t>-1389772653</t>
  </si>
  <si>
    <t>https://podminky.urs.cz/item/CS_URS_2024_01/763111712</t>
  </si>
  <si>
    <t>1,7+1,245+0,20</t>
  </si>
  <si>
    <t>69</t>
  </si>
  <si>
    <t>763111713</t>
  </si>
  <si>
    <t>Příčka ze sádrokartonových desek ostatní konstrukce a práce na příčkách ze sádrokartonových desek ukončení příčky ve volném prostoru</t>
  </si>
  <si>
    <t>-1339523171</t>
  </si>
  <si>
    <t>https://podminky.urs.cz/item/CS_URS_2024_01/763111713</t>
  </si>
  <si>
    <t>70</t>
  </si>
  <si>
    <t>763111717</t>
  </si>
  <si>
    <t>Příčka ze sádrokartonových desek ostatní konstrukce a práce na příčkách ze sádrokartonových desek základní penetrační nátěr (oboustranný)</t>
  </si>
  <si>
    <t>1373435681</t>
  </si>
  <si>
    <t>https://podminky.urs.cz/item/CS_URS_2024_01/763111717</t>
  </si>
  <si>
    <t>7,8043+0,53</t>
  </si>
  <si>
    <t>71</t>
  </si>
  <si>
    <t>763111719</t>
  </si>
  <si>
    <t>Příčka ze sádrokartonových desek ostatní konstrukce a práce na příčkách ze sádrokartonových desek úprava styku příčky a podhledu (oboustranně) akrylátovým tmelem</t>
  </si>
  <si>
    <t>1904065603</t>
  </si>
  <si>
    <t>https://podminky.urs.cz/item/CS_URS_2024_01/763111719</t>
  </si>
  <si>
    <t>72</t>
  </si>
  <si>
    <t>763111751</t>
  </si>
  <si>
    <t>Příčka ze sádrokartonových desek Příplatek k cenám za plochu do 6 m2 jednotlivě</t>
  </si>
  <si>
    <t>478425113</t>
  </si>
  <si>
    <t>https://podminky.urs.cz/item/CS_URS_2024_01/763111751</t>
  </si>
  <si>
    <t>73</t>
  </si>
  <si>
    <t>763111762</t>
  </si>
  <si>
    <t>Příčka ze sádrokartonových desek Příplatek k cenám za zahuštění profilů u příček s nosnou konstrukcí z jednoduchých profilů na vzdálenost 41 cm</t>
  </si>
  <si>
    <t>1456211729</t>
  </si>
  <si>
    <t>https://podminky.urs.cz/item/CS_URS_2024_01/763111762</t>
  </si>
  <si>
    <t>74</t>
  </si>
  <si>
    <t>763121422</t>
  </si>
  <si>
    <t>Stěna předsazená ze sádrokartonových desek s nosnou konstrukcí z ocelových profilů CW, UW jednoduše opláštěná deskou impregnovanou H2 tl. 12,5 mm bez izolace, EI 15, stěna tl. 62,5 mm, profil 50</t>
  </si>
  <si>
    <t>949425709</t>
  </si>
  <si>
    <t>(0,86+0,4+0,86+1,225+0,86+1,18)*2,65</t>
  </si>
  <si>
    <t>75</t>
  </si>
  <si>
    <t>763121711</t>
  </si>
  <si>
    <t>Stěna předsazená ze sádrokartonových desek ostatní konstrukce a práce na předsazených stěnách ze sádrokartonových desek dilatace</t>
  </si>
  <si>
    <t>404354827</t>
  </si>
  <si>
    <t>2,65*2</t>
  </si>
  <si>
    <t>76</t>
  </si>
  <si>
    <t>763121714</t>
  </si>
  <si>
    <t>Stěna předsazená ze sádrokartonových desek ostatní konstrukce a práce na předsazených stěnách ze sádrokartonových desek základní penetrační nátěr</t>
  </si>
  <si>
    <t>-1185172768</t>
  </si>
  <si>
    <t>77</t>
  </si>
  <si>
    <t>763121751</t>
  </si>
  <si>
    <t>Stěna předsazená ze sádrokartonových desek Příplatek k cenám za plochu do 6 m2 jednotlivě</t>
  </si>
  <si>
    <t>-1087037256</t>
  </si>
  <si>
    <t>78</t>
  </si>
  <si>
    <t>763131451</t>
  </si>
  <si>
    <t>Podhled ze sádrokartonových desek dvouvrstvá zavěšená spodní konstrukce z ocelových profilů CD, UD jednoduše opláštěná deskou impregnovanou H2, tl. 12,5 mm, bez izolace</t>
  </si>
  <si>
    <t>1907931728</t>
  </si>
  <si>
    <t>"KOU"2,77</t>
  </si>
  <si>
    <t>79</t>
  </si>
  <si>
    <t>763131711</t>
  </si>
  <si>
    <t>Podhled ze sádrokartonových desek ostatní práce a konstrukce na podhledech ze sádrokartonových desek dilatace</t>
  </si>
  <si>
    <t>-1606639447</t>
  </si>
  <si>
    <t>2*(1,56+2,105)+0,2</t>
  </si>
  <si>
    <t>80</t>
  </si>
  <si>
    <t>763131714</t>
  </si>
  <si>
    <t>Podhled ze sádrokartonových desek ostatní práce a konstrukce na podhledech ze sádrokartonových desek základní penetrační nátěr</t>
  </si>
  <si>
    <t>-1270406999</t>
  </si>
  <si>
    <t>81</t>
  </si>
  <si>
    <t>763172324</t>
  </si>
  <si>
    <t>Montáž dvířek pro konstrukce ze sádrokartonových desek revizních jednoplášťových pro příčky a předsazené stěny velikost (šxv) 500 x 500 mm</t>
  </si>
  <si>
    <t>-580082069</t>
  </si>
  <si>
    <t>82</t>
  </si>
  <si>
    <t>56245705</t>
  </si>
  <si>
    <t>dvířka revizní 400x600 bílá</t>
  </si>
  <si>
    <t>1015620541</t>
  </si>
  <si>
    <t>83</t>
  </si>
  <si>
    <t>763181311</t>
  </si>
  <si>
    <t>Výplně otvorů konstrukcí ze sádrokartonových desek montáž zárubně kovové s konstrukcí jednokřídlové</t>
  </si>
  <si>
    <t>771381124</t>
  </si>
  <si>
    <t>https://podminky.urs.cz/item/CS_URS_2024_01/763181311</t>
  </si>
  <si>
    <t>84</t>
  </si>
  <si>
    <t>55331590</t>
  </si>
  <si>
    <t>zárubeň jednokřídlá ocelová pro sádrokartonové příčky tl stěny 75-100mm rozměru 800/1970, 2100mm</t>
  </si>
  <si>
    <t>-539612042</t>
  </si>
  <si>
    <t>85</t>
  </si>
  <si>
    <t>763181411</t>
  </si>
  <si>
    <t>Výplně otvorů konstrukcí ze sádrokartonových desek ztužující výplň otvoru pro dveře s CW a UW profilem, výšky příčky do 2,60 m</t>
  </si>
  <si>
    <t>-888840981</t>
  </si>
  <si>
    <t>https://podminky.urs.cz/item/CS_URS_2024_01/763181411</t>
  </si>
  <si>
    <t>86</t>
  </si>
  <si>
    <t>998763101</t>
  </si>
  <si>
    <t>Přesun hmot pro dřevostavby stanovený z hmotnosti přesunovaného materiálu vodorovná dopravní vzdálenost do 50 m základní v objektech výšky přes 6 do 12 m</t>
  </si>
  <si>
    <t>1895828970</t>
  </si>
  <si>
    <t>766</t>
  </si>
  <si>
    <t>Konstrukce truhlářské</t>
  </si>
  <si>
    <t>87</t>
  </si>
  <si>
    <t>766491851</t>
  </si>
  <si>
    <t>Demontáž ostatních truhlářských konstrukcí prahů dveří jednokřídlových</t>
  </si>
  <si>
    <t>1476442346</t>
  </si>
  <si>
    <t>https://podminky.urs.cz/item/CS_URS_2024_01/766491851</t>
  </si>
  <si>
    <t>"dveře PŘ-POK1"1</t>
  </si>
  <si>
    <t>88</t>
  </si>
  <si>
    <t>766660001</t>
  </si>
  <si>
    <t>Montáž dveřních křídel dřevěných nebo plastových otevíravých do ocelové zárubně povrchově upravených jednokřídlových, šířky do 800 mm</t>
  </si>
  <si>
    <t>-246577485</t>
  </si>
  <si>
    <t>89</t>
  </si>
  <si>
    <t>61161002</t>
  </si>
  <si>
    <t>dveře jednokřídlé voštinové povrch lakovaný plné 800x1970-2100mm</t>
  </si>
  <si>
    <t>2100024181</t>
  </si>
  <si>
    <t>90</t>
  </si>
  <si>
    <t>61161008</t>
  </si>
  <si>
    <t>dveře jednokřídlé voštinové povrch lakovaný částečně prosklené 800x1970-2100mm</t>
  </si>
  <si>
    <t>667311490</t>
  </si>
  <si>
    <t>91</t>
  </si>
  <si>
    <t>54914622</t>
  </si>
  <si>
    <t>kování dveřní vrchní klika včetně štítu a montážního materiálu BB 72 matný nikl</t>
  </si>
  <si>
    <t>-1448236773</t>
  </si>
  <si>
    <t>92</t>
  </si>
  <si>
    <t>766660021</t>
  </si>
  <si>
    <t>Montáž dveřních křídel dřevěných nebo plastových otevíravých do ocelové zárubně protipožárních jednokřídlových, šířky do 800 mm</t>
  </si>
  <si>
    <t>-564483174</t>
  </si>
  <si>
    <t>https://podminky.urs.cz/item/CS_URS_2024_01/766660021</t>
  </si>
  <si>
    <t>93</t>
  </si>
  <si>
    <t>61162038</t>
  </si>
  <si>
    <t>dveře jednokřídlé dřevotřískové protipožární EI (EW) 30 D3 povrch fóliový plné 800x1970-2100mm</t>
  </si>
  <si>
    <t>322742943</t>
  </si>
  <si>
    <t>94</t>
  </si>
  <si>
    <t>54914133</t>
  </si>
  <si>
    <t>kování bezpečnostní koule/klika RC3</t>
  </si>
  <si>
    <t>-1401300026</t>
  </si>
  <si>
    <t>95</t>
  </si>
  <si>
    <t>54924008</t>
  </si>
  <si>
    <t>zámek zadlabací vložkový pravolevý rozteč 90x45mm</t>
  </si>
  <si>
    <t>-1077417455</t>
  </si>
  <si>
    <t>96</t>
  </si>
  <si>
    <t>54964102</t>
  </si>
  <si>
    <t>vložka cylindrická 29+40</t>
  </si>
  <si>
    <t>414086267</t>
  </si>
  <si>
    <t>97</t>
  </si>
  <si>
    <t>54915552</t>
  </si>
  <si>
    <t>kukátko-průhledítko panoramatické chrom/mosaz se jmenovkou</t>
  </si>
  <si>
    <t>732264041</t>
  </si>
  <si>
    <t>98</t>
  </si>
  <si>
    <t>766664958</t>
  </si>
  <si>
    <t>Výměna dveřních konstrukcí interiérových klik se štítky</t>
  </si>
  <si>
    <t>-627645519</t>
  </si>
  <si>
    <t>https://podminky.urs.cz/item/CS_URS_2024_01/766664958</t>
  </si>
  <si>
    <t>"pro okenní křídla"3</t>
  </si>
  <si>
    <t>99</t>
  </si>
  <si>
    <t>1000046</t>
  </si>
  <si>
    <t>Okenní klika standard, bílá, trn 38mm</t>
  </si>
  <si>
    <t>-898078925</t>
  </si>
  <si>
    <t>100</t>
  </si>
  <si>
    <t>766691914</t>
  </si>
  <si>
    <t>Ostatní práce vyvěšení nebo zavěšení křídel dřevěných dveřních, plochy do 2 m2</t>
  </si>
  <si>
    <t>-1433972977</t>
  </si>
  <si>
    <t>https://podminky.urs.cz/item/CS_URS_2024_01/766691914</t>
  </si>
  <si>
    <t>101</t>
  </si>
  <si>
    <t>766695212</t>
  </si>
  <si>
    <t>Montáž ostatních truhlářských konstrukcí prahů dveří jednokřídlových, šířky do 100 mm</t>
  </si>
  <si>
    <t>-746805931</t>
  </si>
  <si>
    <t>https://podminky.urs.cz/item/CS_URS_2024_01/766695212</t>
  </si>
  <si>
    <t>"Vstupní dveře"1</t>
  </si>
  <si>
    <t>102</t>
  </si>
  <si>
    <t>61187156</t>
  </si>
  <si>
    <t>práh dveřní dřevěný dubový tl 20mm dl 820mm š 100mm</t>
  </si>
  <si>
    <t>105361357</t>
  </si>
  <si>
    <t>103</t>
  </si>
  <si>
    <t>766812830</t>
  </si>
  <si>
    <t>Demontáž kuchyňských linek dřevěných nebo kovových včetně skříněk uchycených na stěně, délky přes 1500 do 1800 mm</t>
  </si>
  <si>
    <t>-1335236681</t>
  </si>
  <si>
    <t>https://podminky.urs.cz/item/CS_URS_2024_01/766812830</t>
  </si>
  <si>
    <t>104</t>
  </si>
  <si>
    <t>KL150</t>
  </si>
  <si>
    <t>Dodávka a montáž kuchyňské linky včetně dřezu a stojánkové baterie - dle výběru investora</t>
  </si>
  <si>
    <t>soub</t>
  </si>
  <si>
    <t>1779782231</t>
  </si>
  <si>
    <t>105</t>
  </si>
  <si>
    <t>KL180DIG</t>
  </si>
  <si>
    <t>Dodávka a montáž nerezové digestoře s uhlíkovým filtrem - dle výběru investora</t>
  </si>
  <si>
    <t>-235483040</t>
  </si>
  <si>
    <t>106</t>
  </si>
  <si>
    <t>KL180ET</t>
  </si>
  <si>
    <t>Dodávka a montáž elektrické trouby - dle výběru investora</t>
  </si>
  <si>
    <t>107607195</t>
  </si>
  <si>
    <t>107</t>
  </si>
  <si>
    <t>KL180VD</t>
  </si>
  <si>
    <t>Dodávka a montáž sklokeramické 2-plotnové varné desky - dle výběru investora</t>
  </si>
  <si>
    <t>-797965973</t>
  </si>
  <si>
    <t>108</t>
  </si>
  <si>
    <t>998766102</t>
  </si>
  <si>
    <t>Přesun hmot pro konstrukce truhlářské stanovený z hmotnosti přesunovaného materiálu vodorovná dopravní vzdálenost do 50 m základní v objektech výšky přes 6 do 12 m</t>
  </si>
  <si>
    <t>488032890</t>
  </si>
  <si>
    <t>https://podminky.urs.cz/item/CS_URS_2024_01/998766102</t>
  </si>
  <si>
    <t>771</t>
  </si>
  <si>
    <t>Podlahy z dlaždic</t>
  </si>
  <si>
    <t>109</t>
  </si>
  <si>
    <t>771111011</t>
  </si>
  <si>
    <t>Příprava podkladu před provedením dlažby vysátí podlah</t>
  </si>
  <si>
    <t>-202433389</t>
  </si>
  <si>
    <t>https://podminky.urs.cz/item/CS_URS_2024_01/771111011</t>
  </si>
  <si>
    <t>110</t>
  </si>
  <si>
    <t>771121011</t>
  </si>
  <si>
    <t>Příprava podkladu před provedením dlažby nátěr penetrační na podlahu</t>
  </si>
  <si>
    <t>2061405056</t>
  </si>
  <si>
    <t>https://podminky.urs.cz/item/CS_URS_2024_01/771121011</t>
  </si>
  <si>
    <t>111</t>
  </si>
  <si>
    <t>771151022</t>
  </si>
  <si>
    <t>Příprava podkladu před provedením dlažby samonivelační stěrka min.pevnosti 30 MPa, tloušťky přes 3 do 5 mm</t>
  </si>
  <si>
    <t>-1739891076</t>
  </si>
  <si>
    <t>https://podminky.urs.cz/item/CS_URS_2024_01/771151022</t>
  </si>
  <si>
    <t>112</t>
  </si>
  <si>
    <t>771474113</t>
  </si>
  <si>
    <t>Montáž soklů z dlaždic keramických lepených cementovým flexibilním lepidlem rovných, výšky přes 90 do 120 mm</t>
  </si>
  <si>
    <t>-2002384236</t>
  </si>
  <si>
    <t>https://podminky.urs.cz/item/CS_URS_2024_01/771474113</t>
  </si>
  <si>
    <t>"sokl sprchového kout vnitřní a vrchní"1,10*2</t>
  </si>
  <si>
    <t>113</t>
  </si>
  <si>
    <t>771474114</t>
  </si>
  <si>
    <t>Montáž soklů z dlaždic keramických lepených cementovým flexibilním lepidlem rovných, výšky přes 120 do 150 mm</t>
  </si>
  <si>
    <t>530062345</t>
  </si>
  <si>
    <t>https://podminky.urs.cz/item/CS_URS_2024_01/771474114</t>
  </si>
  <si>
    <t>"sokl sprchového koutu vnější"1,10</t>
  </si>
  <si>
    <t>114</t>
  </si>
  <si>
    <t>59761166</t>
  </si>
  <si>
    <t>dlažba keramická slinutá mrazuvzdorná R10/A povrch hladký/matný tl do 10mm přes 9 do 12ks/m2</t>
  </si>
  <si>
    <t>-2110916921</t>
  </si>
  <si>
    <t>"sokl"1,1*(0,1+0,1+0,15)</t>
  </si>
  <si>
    <t>"plocha"3,47*0</t>
  </si>
  <si>
    <t>0,385*1,1 'Přepočtené koeficientem množství</t>
  </si>
  <si>
    <t>115</t>
  </si>
  <si>
    <t>771574416</t>
  </si>
  <si>
    <t>Montáž podlah z dlaždic keramických lepených cementovým flexibilním lepidlem hladkých, tloušťky do 10 mm přes 9 do 12 ks/m2</t>
  </si>
  <si>
    <t>-1728667750</t>
  </si>
  <si>
    <t>https://podminky.urs.cz/item/CS_URS_2024_01/771574416</t>
  </si>
  <si>
    <t>116</t>
  </si>
  <si>
    <t>1001360103</t>
  </si>
  <si>
    <t>2,34949312456088*1,1 'Přepočtené koeficientem množství</t>
  </si>
  <si>
    <t>117</t>
  </si>
  <si>
    <t>771591112</t>
  </si>
  <si>
    <t>Izolace podlahy pod dlažbu nátěrem nebo stěrkou ve dvou vrstvách</t>
  </si>
  <si>
    <t>-1815227420</t>
  </si>
  <si>
    <t>https://podminky.urs.cz/item/CS_URS_2024_01/771591112</t>
  </si>
  <si>
    <t>"KOU - sprchový kout"0,76*1,1</t>
  </si>
  <si>
    <t>118</t>
  </si>
  <si>
    <t>771591264</t>
  </si>
  <si>
    <t>Izolace podlahy pod dlažbu těsnícími izolačními pásy mezi podlahou a stěnu</t>
  </si>
  <si>
    <t>946083482</t>
  </si>
  <si>
    <t>https://podminky.urs.cz/item/CS_URS_2024_01/771591264</t>
  </si>
  <si>
    <t>"KOU - sprchový kout"2*(0,76+1,1)</t>
  </si>
  <si>
    <t>119</t>
  </si>
  <si>
    <t>771592011</t>
  </si>
  <si>
    <t>Čištění vnitřních ploch po položení dlažby podlah nebo schodišť chemickými prostředky</t>
  </si>
  <si>
    <t>-1305920781</t>
  </si>
  <si>
    <t>https://podminky.urs.cz/item/CS_URS_2024_01/771592011</t>
  </si>
  <si>
    <t>120</t>
  </si>
  <si>
    <t>998771102</t>
  </si>
  <si>
    <t>Přesun hmot pro podlahy z dlaždic stanovený z hmotnosti přesunovaného materiálu vodorovná dopravní vzdálenost do 50 m základní v objektech výšky přes 6 do 12 m</t>
  </si>
  <si>
    <t>-572431007</t>
  </si>
  <si>
    <t>https://podminky.urs.cz/item/CS_URS_2024_01/998771102</t>
  </si>
  <si>
    <t>775</t>
  </si>
  <si>
    <t>Podlahy skládané</t>
  </si>
  <si>
    <t>121</t>
  </si>
  <si>
    <t>775413315</t>
  </si>
  <si>
    <t>Montáž podlahového soklíku nebo lišty obvodové (soklové) dřevěné bez základního nátěru soklíku ze dřeva tvrdého nebo měkkého, v přírodní barvě lepeného</t>
  </si>
  <si>
    <t>-1482305203</t>
  </si>
  <si>
    <t>https://podminky.urs.cz/item/CS_URS_2024_01/775413315</t>
  </si>
  <si>
    <t>"PŘ"7,28-0,8*3</t>
  </si>
  <si>
    <t>"POK2"15,86-0,8</t>
  </si>
  <si>
    <t>"KU"0</t>
  </si>
  <si>
    <t>122</t>
  </si>
  <si>
    <t>61418155</t>
  </si>
  <si>
    <t>lišta soklová dřevěná š 15.0 mm, h 60.0 mm</t>
  </si>
  <si>
    <t>-552493006</t>
  </si>
  <si>
    <t>19,94*1,08 'Přepočtené koeficientem množství</t>
  </si>
  <si>
    <t>123</t>
  </si>
  <si>
    <t>998775102</t>
  </si>
  <si>
    <t>Přesun hmot pro podlahy skládané stanovený z hmotnosti přesunovaného materiálu vodorovná dopravní vzdálenost do 50 m základní v objektech výšky přes 6 do 12 m</t>
  </si>
  <si>
    <t>1975432213</t>
  </si>
  <si>
    <t>https://podminky.urs.cz/item/CS_URS_2024_01/998775102</t>
  </si>
  <si>
    <t>776</t>
  </si>
  <si>
    <t>Podlahy povlakové</t>
  </si>
  <si>
    <t>124</t>
  </si>
  <si>
    <t>776111116</t>
  </si>
  <si>
    <t>Příprava podkladu povlakových podlah a stěn broušení podlah stávajícího podkladu pro odstranění lepidla (po starých krytinách)</t>
  </si>
  <si>
    <t>-89652419</t>
  </si>
  <si>
    <t>"POK2"14,57</t>
  </si>
  <si>
    <t>125</t>
  </si>
  <si>
    <t>776111311</t>
  </si>
  <si>
    <t>Příprava podkladu povlakových podlah a stěn vysátí podlah</t>
  </si>
  <si>
    <t>1865866347</t>
  </si>
  <si>
    <t>126</t>
  </si>
  <si>
    <t>776121112</t>
  </si>
  <si>
    <t>Příprava podkladu povlakových podlah a stěn penetrace vodou ředitelná podlah</t>
  </si>
  <si>
    <t>-1822237932</t>
  </si>
  <si>
    <t>127</t>
  </si>
  <si>
    <t>776141121</t>
  </si>
  <si>
    <t>Příprava podkladu povlakových podlah a stěn vyrovnání samonivelační stěrkou podlah min.pevnosti 30 MPa, tloušťky do 3 mm</t>
  </si>
  <si>
    <t>2022471515</t>
  </si>
  <si>
    <t>128</t>
  </si>
  <si>
    <t>776201811</t>
  </si>
  <si>
    <t>Demontáž povlakových podlahovin lepených ručně bez podložky</t>
  </si>
  <si>
    <t>-1770783535</t>
  </si>
  <si>
    <t>129</t>
  </si>
  <si>
    <t>776221111</t>
  </si>
  <si>
    <t>Montáž podlahovin z PVC lepením standardním lepidlem z pásů</t>
  </si>
  <si>
    <t>-1654064919</t>
  </si>
  <si>
    <t>130</t>
  </si>
  <si>
    <t>28412285</t>
  </si>
  <si>
    <t>krytina podlahová heterogenní tl 2mm</t>
  </si>
  <si>
    <t>-1249279905</t>
  </si>
  <si>
    <t>17,52*1,1 'Přepočtené koeficientem množství</t>
  </si>
  <si>
    <t>131</t>
  </si>
  <si>
    <t>776223112</t>
  </si>
  <si>
    <t>Montáž podlahovin z PVC spoj podlah svařováním za studena</t>
  </si>
  <si>
    <t>-995281583</t>
  </si>
  <si>
    <t>17,52/1,5</t>
  </si>
  <si>
    <t>132</t>
  </si>
  <si>
    <t>776410811</t>
  </si>
  <si>
    <t>Demontáž soklíků nebo lišt pryžových nebo plastových</t>
  </si>
  <si>
    <t>1498136289</t>
  </si>
  <si>
    <t>"PŘ"7,34-0,8*3-0,6</t>
  </si>
  <si>
    <t>"POK2"15,90-0,8</t>
  </si>
  <si>
    <t>"KOUP"5,71-0,7*2</t>
  </si>
  <si>
    <t>"WC"4,00-0,6</t>
  </si>
  <si>
    <t>133</t>
  </si>
  <si>
    <t>776421312</t>
  </si>
  <si>
    <t>Montáž lišt přechodových šroubovaných</t>
  </si>
  <si>
    <t>-1634290099</t>
  </si>
  <si>
    <t>https://podminky.urs.cz/item/CS_URS_2024_01/776421312</t>
  </si>
  <si>
    <t>"PŘ-KOUP"0,8</t>
  </si>
  <si>
    <t>"PŘ-POK2"0,8</t>
  </si>
  <si>
    <t>134</t>
  </si>
  <si>
    <t>55343110</t>
  </si>
  <si>
    <t>profil přechodový Al narážecí 30mm stříbro</t>
  </si>
  <si>
    <t>-528785610</t>
  </si>
  <si>
    <t>135</t>
  </si>
  <si>
    <t>998776102</t>
  </si>
  <si>
    <t>Přesun hmot pro podlahy povlakové stanovený z hmotnosti přesunovaného materiálu vodorovná dopravní vzdálenost do 50 m základní v objektech výšky přes 6 do 12 m</t>
  </si>
  <si>
    <t>-99175596</t>
  </si>
  <si>
    <t>777</t>
  </si>
  <si>
    <t>Podlahy lité</t>
  </si>
  <si>
    <t>136</t>
  </si>
  <si>
    <t>777131103</t>
  </si>
  <si>
    <t>Penetrační nátěr podlahy epoxidový na podklad vlhký nebo s nízkou nasákavostí</t>
  </si>
  <si>
    <t>270022849</t>
  </si>
  <si>
    <t>https://podminky.urs.cz/item/CS_URS_2024_01/777131103</t>
  </si>
  <si>
    <t>"lodžie"2,82</t>
  </si>
  <si>
    <t>137</t>
  </si>
  <si>
    <t>777611101</t>
  </si>
  <si>
    <t>Krycí nátěr podlahy dekorativní epoxidový</t>
  </si>
  <si>
    <t>-1926186195</t>
  </si>
  <si>
    <t>https://podminky.urs.cz/item/CS_URS_2024_01/777611101</t>
  </si>
  <si>
    <t>138</t>
  </si>
  <si>
    <t>777612101</t>
  </si>
  <si>
    <t>Uzavírací nátěr podlahy epoxidový barevný</t>
  </si>
  <si>
    <t>866970614</t>
  </si>
  <si>
    <t>https://podminky.urs.cz/item/CS_URS_2024_01/777612101</t>
  </si>
  <si>
    <t>139</t>
  </si>
  <si>
    <t>998777102</t>
  </si>
  <si>
    <t>Přesun hmot pro podlahy lité stanovený z hmotnosti přesunovaného materiálu vodorovná dopravní vzdálenost do 50 m základní v objektech výšky přes 6 do 12 m</t>
  </si>
  <si>
    <t>-489649847</t>
  </si>
  <si>
    <t>https://podminky.urs.cz/item/CS_URS_2024_01/998777102</t>
  </si>
  <si>
    <t>781</t>
  </si>
  <si>
    <t>Dokončovací práce - obklady</t>
  </si>
  <si>
    <t>140</t>
  </si>
  <si>
    <t>781121011</t>
  </si>
  <si>
    <t>Příprava podkladu před provedením obkladu nátěr penetrační na stěnu</t>
  </si>
  <si>
    <t>1538303014</t>
  </si>
  <si>
    <t>https://podminky.urs.cz/item/CS_URS_2024_01/781121011</t>
  </si>
  <si>
    <t>"KOU"(7,61)*2,65-0,9*2,0</t>
  </si>
  <si>
    <t>"KU"(0,6+2,08+0,6)*0,6</t>
  </si>
  <si>
    <t>141</t>
  </si>
  <si>
    <t>781131112</t>
  </si>
  <si>
    <t>Izolace stěny pod obklad izolace nátěrem nebo stěrkou ve dvou vrstvách</t>
  </si>
  <si>
    <t>-103103382</t>
  </si>
  <si>
    <t>https://podminky.urs.cz/item/CS_URS_2024_01/781131112</t>
  </si>
  <si>
    <t>"KOU - sprchový kout"(1,1+0,86+0,76+0,2+0,1)*2,65</t>
  </si>
  <si>
    <t>142</t>
  </si>
  <si>
    <t>781131232</t>
  </si>
  <si>
    <t>Izolace stěny pod obklad izolace těsnícími izolačními pásy pro styčné nebo dilatační spáry</t>
  </si>
  <si>
    <t>-2008410096</t>
  </si>
  <si>
    <t>https://podminky.urs.cz/item/CS_URS_2024_01/781131232</t>
  </si>
  <si>
    <t>"KOU"2,65*3+0,1</t>
  </si>
  <si>
    <t>143</t>
  </si>
  <si>
    <t>781474113</t>
  </si>
  <si>
    <t>Montáž keramických obkladů stěn lepených cementovým flexibilním lepidlem hladkých přes 12 do 19 ks/m2</t>
  </si>
  <si>
    <t>-550035855</t>
  </si>
  <si>
    <t>https://podminky.urs.cz/item/CS_URS_2024_01/781474113</t>
  </si>
  <si>
    <t>144</t>
  </si>
  <si>
    <t>59761701</t>
  </si>
  <si>
    <t>obklad keramický nemrazuvzdorný povrch hladký/lesklý tl do 10mm přes 12 do 19ks/m2</t>
  </si>
  <si>
    <t>145979618</t>
  </si>
  <si>
    <t>20,3345*1,1 'Přepočtené koeficientem množství</t>
  </si>
  <si>
    <t>145</t>
  </si>
  <si>
    <t>781491021</t>
  </si>
  <si>
    <t>Montáž zrcadel lepených silikonovým tmelem na keramický obklad, plochy do 1 m2</t>
  </si>
  <si>
    <t>-507286326</t>
  </si>
  <si>
    <t>https://podminky.urs.cz/item/CS_URS_2024_01/781491021</t>
  </si>
  <si>
    <t>146</t>
  </si>
  <si>
    <t>ZRC</t>
  </si>
  <si>
    <t>Zrcadlo se svítidlem - dle výběru investora</t>
  </si>
  <si>
    <t>-1495156953</t>
  </si>
  <si>
    <t>147</t>
  </si>
  <si>
    <t>781492251</t>
  </si>
  <si>
    <t>Obklad - dokončující práce montáž profilu lepeného flexibilním cementovým lepidlem ukončovacího</t>
  </si>
  <si>
    <t>-419053406</t>
  </si>
  <si>
    <t>https://podminky.urs.cz/item/CS_URS_2024_01/781492251</t>
  </si>
  <si>
    <t>"KU"0,6*2</t>
  </si>
  <si>
    <t>"KOUP"(2,65+1,1)*2-0,15</t>
  </si>
  <si>
    <t>148</t>
  </si>
  <si>
    <t>19416008</t>
  </si>
  <si>
    <t>lišta ukončovací hliníková 10mm</t>
  </si>
  <si>
    <t>142224360</t>
  </si>
  <si>
    <t>8,55*1,05 'Přepočtené koeficientem množství</t>
  </si>
  <si>
    <t>149</t>
  </si>
  <si>
    <t>781495115</t>
  </si>
  <si>
    <t>Obklad - dokončující práce ostatní práce spárování silikonem</t>
  </si>
  <si>
    <t>1890132394</t>
  </si>
  <si>
    <t>https://podminky.urs.cz/item/CS_URS_2024_01/781495115</t>
  </si>
  <si>
    <t>"KU"(0,6)*2</t>
  </si>
  <si>
    <t>"KOU"2,65*6+1,1*2</t>
  </si>
  <si>
    <t>150</t>
  </si>
  <si>
    <t>781495211</t>
  </si>
  <si>
    <t>Čištění vnitřních ploch po provedení obkladu stěn chemickými prostředky</t>
  </si>
  <si>
    <t>143737807</t>
  </si>
  <si>
    <t>https://podminky.urs.cz/item/CS_URS_2024_01/781495211</t>
  </si>
  <si>
    <t>151</t>
  </si>
  <si>
    <t>998781102</t>
  </si>
  <si>
    <t>Přesun hmot pro obklady keramické stanovený z hmotnosti přesunovaného materiálu vodorovná dopravní vzdálenost do 50 m základní v objektech výšky přes 6 do 12 m</t>
  </si>
  <si>
    <t>1691763190</t>
  </si>
  <si>
    <t>https://podminky.urs.cz/item/CS_URS_2024_01/998781102</t>
  </si>
  <si>
    <t>783</t>
  </si>
  <si>
    <t>Dokončovací práce - nátěry</t>
  </si>
  <si>
    <t>152</t>
  </si>
  <si>
    <t>783301311</t>
  </si>
  <si>
    <t>Příprava podkladu zámečnických konstrukcí před provedením nátěru odmaštění odmašťovačem vodou ředitelným</t>
  </si>
  <si>
    <t>1104195653</t>
  </si>
  <si>
    <t>https://podminky.urs.cz/item/CS_URS_2024_01/783301311</t>
  </si>
  <si>
    <t>"zárubně vchodové"4,8*0,24</t>
  </si>
  <si>
    <t>"zárubně PŘ-KOU"4,8*0,24</t>
  </si>
  <si>
    <t>"zárubně PŘ-POK1"4,8*0,24</t>
  </si>
  <si>
    <t>153</t>
  </si>
  <si>
    <t>783314101</t>
  </si>
  <si>
    <t>Základní nátěr zámečnických konstrukcí jednonásobný syntetický</t>
  </si>
  <si>
    <t>-2133242520</t>
  </si>
  <si>
    <t>https://podminky.urs.cz/item/CS_URS_2024_01/783314101</t>
  </si>
  <si>
    <t>154</t>
  </si>
  <si>
    <t>783315101</t>
  </si>
  <si>
    <t>Mezinátěr zámečnických konstrukcí jednonásobný syntetický standardní</t>
  </si>
  <si>
    <t>1200497906</t>
  </si>
  <si>
    <t>https://podminky.urs.cz/item/CS_URS_2024_01/783315101</t>
  </si>
  <si>
    <t>155</t>
  </si>
  <si>
    <t>783317101</t>
  </si>
  <si>
    <t>Krycí nátěr (email) zámečnických konstrukcí jednonásobný syntetický standardní</t>
  </si>
  <si>
    <t>874386106</t>
  </si>
  <si>
    <t>https://podminky.urs.cz/item/CS_URS_2024_01/783317101</t>
  </si>
  <si>
    <t>156</t>
  </si>
  <si>
    <t>783601307</t>
  </si>
  <si>
    <t>Příprava podkladu otopných těles před provedením nátěrů žebrových trub odmaštěním rozpouštědlovým</t>
  </si>
  <si>
    <t>-867078656</t>
  </si>
  <si>
    <t>https://podminky.urs.cz/item/CS_URS_2024_01/783601307</t>
  </si>
  <si>
    <t>"POK1"15*0,165</t>
  </si>
  <si>
    <t>157</t>
  </si>
  <si>
    <t>783601715</t>
  </si>
  <si>
    <t>Příprava podkladu armatur a kovových potrubí před provedením nátěru potrubí do DN 50 mm odmaštěním, odmašťovačem ředidlovým</t>
  </si>
  <si>
    <t>1526512109</t>
  </si>
  <si>
    <t>"potrubí UT"</t>
  </si>
  <si>
    <t>"POK1"1,0*2</t>
  </si>
  <si>
    <t>158</t>
  </si>
  <si>
    <t>783615551</t>
  </si>
  <si>
    <t>Mezinátěr armatur a kovových potrubí potrubí do DN 50 mm syntetický standardní</t>
  </si>
  <si>
    <t>-911127351</t>
  </si>
  <si>
    <t>159</t>
  </si>
  <si>
    <t>783617117</t>
  </si>
  <si>
    <t>Krycí nátěr (email) otopných těles článkových dvojnásobný syntetický</t>
  </si>
  <si>
    <t>857733287</t>
  </si>
  <si>
    <t>https://podminky.urs.cz/item/CS_URS_2024_01/783617117</t>
  </si>
  <si>
    <t>160</t>
  </si>
  <si>
    <t>783617611</t>
  </si>
  <si>
    <t>Krycí nátěr (email) armatur a kovových potrubí potrubí do DN 50 mm dvojnásobný syntetický standardní</t>
  </si>
  <si>
    <t>1776249236</t>
  </si>
  <si>
    <t>161</t>
  </si>
  <si>
    <t>783622111</t>
  </si>
  <si>
    <t>Tmelení otopných těles včetně přebroušení tmelených míst článkových, tmelem disperzním akrylátovým nebo latexovým</t>
  </si>
  <si>
    <t>1781052551</t>
  </si>
  <si>
    <t>https://podminky.urs.cz/item/CS_URS_2024_01/783622111</t>
  </si>
  <si>
    <t>162</t>
  </si>
  <si>
    <t>783622331</t>
  </si>
  <si>
    <t>Tmelení armatur a kovových potrubí včetně přebroušení tmelených míst potrubí do DN 50 mm, tmelem disperzním akrylátovým nebo latexovým</t>
  </si>
  <si>
    <t>1140270740</t>
  </si>
  <si>
    <t>163</t>
  </si>
  <si>
    <t>783801505</t>
  </si>
  <si>
    <t>Příprava podkladu omítek před provedením nátěru omytí s odmaštěním a následným opláchnutím</t>
  </si>
  <si>
    <t>1738864151</t>
  </si>
  <si>
    <t>https://podminky.urs.cz/item/CS_URS_2024_01/783801505</t>
  </si>
  <si>
    <t>"LODŽIE"(2,8+(3,42+0,82*2)*2,65+3,42*1,1-1,7*1,5*0,9-0,7*2,2*0,9)</t>
  </si>
  <si>
    <t>164</t>
  </si>
  <si>
    <t>783823155</t>
  </si>
  <si>
    <t>Penetrační nátěr omítek hrubých betonových povrchů nebo omítek hrubých, rýhovaných tenkovrstvých nebo škrábaných (břízolitových) silikonový</t>
  </si>
  <si>
    <t>57618206</t>
  </si>
  <si>
    <t>https://podminky.urs.cz/item/CS_URS_2024_01/783823155</t>
  </si>
  <si>
    <t>165</t>
  </si>
  <si>
    <t>783827525</t>
  </si>
  <si>
    <t>Krycí (ochranný ) nátěr omítek dvojnásobný hrubých betonových povrchů nebo omítek hrubých, rýhovaných tenkovrstvých nebo škrábaných (břízolitových) silikonový</t>
  </si>
  <si>
    <t>-1462810030</t>
  </si>
  <si>
    <t>https://podminky.urs.cz/item/CS_URS_2024_01/783827525</t>
  </si>
  <si>
    <t>784</t>
  </si>
  <si>
    <t>Dokončovací práce - malby a tapety</t>
  </si>
  <si>
    <t>166</t>
  </si>
  <si>
    <t>784121001</t>
  </si>
  <si>
    <t>Oškrabání malby v místnostech výšky do 3,80 m</t>
  </si>
  <si>
    <t>2056596047</t>
  </si>
  <si>
    <t>https://podminky.urs.cz/item/CS_URS_2024_01/784121001</t>
  </si>
  <si>
    <t>"PŘ"2,95+(7,28-2,22)*2,65</t>
  </si>
  <si>
    <t>"POK1"14,57+(15,86-2,08)*2,65</t>
  </si>
  <si>
    <t>"Společná chodba po výměně zárubní"3,0</t>
  </si>
  <si>
    <t>167</t>
  </si>
  <si>
    <t>784121011</t>
  </si>
  <si>
    <t>Rozmývání podkladu po oškrabání malby v místnostech výšky do 3,80 m</t>
  </si>
  <si>
    <t>1147793321</t>
  </si>
  <si>
    <t>https://podminky.urs.cz/item/CS_URS_2024_01/784121011</t>
  </si>
  <si>
    <t>168</t>
  </si>
  <si>
    <t>784181121</t>
  </si>
  <si>
    <t>Penetrace podkladu jednonásobná hloubková akrylátová bezbarvá v místnostech výšky do 3,80 m</t>
  </si>
  <si>
    <t>-1530051932</t>
  </si>
  <si>
    <t>https://podminky.urs.cz/item/CS_URS_2024_01/784181121</t>
  </si>
  <si>
    <t>"PŘ"2,95+7,28*2,65</t>
  </si>
  <si>
    <t>"POK1"14,57+15,86*2,65</t>
  </si>
  <si>
    <t>169</t>
  </si>
  <si>
    <t>784221111</t>
  </si>
  <si>
    <t>Malby z malířských směsí otěruvzdorných za sucha dvojnásobné, bílé za sucha otěruvzdorné středně v místnostech výšky do 3,80 m</t>
  </si>
  <si>
    <t>812678121</t>
  </si>
  <si>
    <t>https://podminky.urs.cz/item/CS_URS_2024_01/784221111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</si>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</sst>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1321511" TargetMode="External" /><Relationship Id="rId2" Type="http://schemas.openxmlformats.org/officeDocument/2006/relationships/hyperlink" Target="https://podminky.urs.cz/item/CS_URS_2024_01/311351121" TargetMode="External" /><Relationship Id="rId3" Type="http://schemas.openxmlformats.org/officeDocument/2006/relationships/hyperlink" Target="https://podminky.urs.cz/item/CS_URS_2024_01/311351122" TargetMode="External" /><Relationship Id="rId4" Type="http://schemas.openxmlformats.org/officeDocument/2006/relationships/hyperlink" Target="https://podminky.urs.cz/item/CS_URS_2024_01/311361821" TargetMode="External" /><Relationship Id="rId5" Type="http://schemas.openxmlformats.org/officeDocument/2006/relationships/hyperlink" Target="https://podminky.urs.cz/item/CS_URS_2024_01/611131121" TargetMode="External" /><Relationship Id="rId6" Type="http://schemas.openxmlformats.org/officeDocument/2006/relationships/hyperlink" Target="https://podminky.urs.cz/item/CS_URS_2024_01/611142001" TargetMode="External" /><Relationship Id="rId7" Type="http://schemas.openxmlformats.org/officeDocument/2006/relationships/hyperlink" Target="https://podminky.urs.cz/item/CS_URS_2024_01/611321131" TargetMode="External" /><Relationship Id="rId8" Type="http://schemas.openxmlformats.org/officeDocument/2006/relationships/hyperlink" Target="https://podminky.urs.cz/item/CS_URS_2024_01/612131121" TargetMode="External" /><Relationship Id="rId9" Type="http://schemas.openxmlformats.org/officeDocument/2006/relationships/hyperlink" Target="https://podminky.urs.cz/item/CS_URS_2024_01/612142001" TargetMode="External" /><Relationship Id="rId10" Type="http://schemas.openxmlformats.org/officeDocument/2006/relationships/hyperlink" Target="https://podminky.urs.cz/item/CS_URS_2024_01/612321131" TargetMode="External" /><Relationship Id="rId11" Type="http://schemas.openxmlformats.org/officeDocument/2006/relationships/hyperlink" Target="https://podminky.urs.cz/item/CS_URS_2024_01/612325302" TargetMode="External" /><Relationship Id="rId12" Type="http://schemas.openxmlformats.org/officeDocument/2006/relationships/hyperlink" Target="https://podminky.urs.cz/item/CS_URS_2024_01/631311115" TargetMode="External" /><Relationship Id="rId13" Type="http://schemas.openxmlformats.org/officeDocument/2006/relationships/hyperlink" Target="https://podminky.urs.cz/item/CS_URS_2024_01/962084130" TargetMode="External" /><Relationship Id="rId14" Type="http://schemas.openxmlformats.org/officeDocument/2006/relationships/hyperlink" Target="https://podminky.urs.cz/item/CS_URS_2024_01/997013212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631" TargetMode="External" /><Relationship Id="rId18" Type="http://schemas.openxmlformats.org/officeDocument/2006/relationships/hyperlink" Target="https://podminky.urs.cz/item/CS_URS_2024_01/998018002" TargetMode="External" /><Relationship Id="rId19" Type="http://schemas.openxmlformats.org/officeDocument/2006/relationships/hyperlink" Target="https://podminky.urs.cz/item/CS_URS_2024_01/721171803" TargetMode="External" /><Relationship Id="rId20" Type="http://schemas.openxmlformats.org/officeDocument/2006/relationships/hyperlink" Target="https://podminky.urs.cz/item/CS_URS_2024_01/721171905" TargetMode="External" /><Relationship Id="rId21" Type="http://schemas.openxmlformats.org/officeDocument/2006/relationships/hyperlink" Target="https://podminky.urs.cz/item/CS_URS_2024_01/721174043" TargetMode="External" /><Relationship Id="rId22" Type="http://schemas.openxmlformats.org/officeDocument/2006/relationships/hyperlink" Target="https://podminky.urs.cz/item/CS_URS_2024_01/721174044" TargetMode="External" /><Relationship Id="rId23" Type="http://schemas.openxmlformats.org/officeDocument/2006/relationships/hyperlink" Target="https://podminky.urs.cz/item/CS_URS_2024_01/721194105" TargetMode="External" /><Relationship Id="rId24" Type="http://schemas.openxmlformats.org/officeDocument/2006/relationships/hyperlink" Target="https://podminky.urs.cz/item/CS_URS_2024_01/721194107" TargetMode="External" /><Relationship Id="rId25" Type="http://schemas.openxmlformats.org/officeDocument/2006/relationships/hyperlink" Target="https://podminky.urs.cz/item/CS_URS_2024_01/721194109" TargetMode="External" /><Relationship Id="rId26" Type="http://schemas.openxmlformats.org/officeDocument/2006/relationships/hyperlink" Target="https://podminky.urs.cz/item/CS_URS_2024_01/721212121" TargetMode="External" /><Relationship Id="rId27" Type="http://schemas.openxmlformats.org/officeDocument/2006/relationships/hyperlink" Target="https://podminky.urs.cz/item/CS_URS_2024_01/721290111" TargetMode="External" /><Relationship Id="rId28" Type="http://schemas.openxmlformats.org/officeDocument/2006/relationships/hyperlink" Target="https://podminky.urs.cz/item/CS_URS_2024_01/998721102" TargetMode="External" /><Relationship Id="rId29" Type="http://schemas.openxmlformats.org/officeDocument/2006/relationships/hyperlink" Target="https://podminky.urs.cz/item/CS_URS_2024_01/722170801" TargetMode="External" /><Relationship Id="rId30" Type="http://schemas.openxmlformats.org/officeDocument/2006/relationships/hyperlink" Target="https://podminky.urs.cz/item/CS_URS_2024_01/722174002" TargetMode="External" /><Relationship Id="rId31" Type="http://schemas.openxmlformats.org/officeDocument/2006/relationships/hyperlink" Target="https://podminky.urs.cz/item/CS_URS_2024_01/722174022" TargetMode="External" /><Relationship Id="rId32" Type="http://schemas.openxmlformats.org/officeDocument/2006/relationships/hyperlink" Target="https://podminky.urs.cz/item/CS_URS_2024_01/722190401" TargetMode="External" /><Relationship Id="rId33" Type="http://schemas.openxmlformats.org/officeDocument/2006/relationships/hyperlink" Target="https://podminky.urs.cz/item/CS_URS_2024_01/722290246" TargetMode="External" /><Relationship Id="rId34" Type="http://schemas.openxmlformats.org/officeDocument/2006/relationships/hyperlink" Target="https://podminky.urs.cz/item/CS_URS_2024_01/998722102" TargetMode="External" /><Relationship Id="rId35" Type="http://schemas.openxmlformats.org/officeDocument/2006/relationships/hyperlink" Target="https://podminky.urs.cz/item/CS_URS_2024_01/725110814" TargetMode="External" /><Relationship Id="rId36" Type="http://schemas.openxmlformats.org/officeDocument/2006/relationships/hyperlink" Target="https://podminky.urs.cz/item/CS_URS_2024_01/725119122" TargetMode="External" /><Relationship Id="rId37" Type="http://schemas.openxmlformats.org/officeDocument/2006/relationships/hyperlink" Target="https://podminky.urs.cz/item/CS_URS_2024_01/725210821" TargetMode="External" /><Relationship Id="rId38" Type="http://schemas.openxmlformats.org/officeDocument/2006/relationships/hyperlink" Target="https://podminky.urs.cz/item/CS_URS_2024_01/725219102" TargetMode="External" /><Relationship Id="rId39" Type="http://schemas.openxmlformats.org/officeDocument/2006/relationships/hyperlink" Target="https://podminky.urs.cz/item/CS_URS_2024_01/725220842" TargetMode="External" /><Relationship Id="rId40" Type="http://schemas.openxmlformats.org/officeDocument/2006/relationships/hyperlink" Target="https://podminky.urs.cz/item/CS_URS_2024_01/725244313" TargetMode="External" /><Relationship Id="rId41" Type="http://schemas.openxmlformats.org/officeDocument/2006/relationships/hyperlink" Target="https://podminky.urs.cz/item/CS_URS_2024_01/725291668" TargetMode="External" /><Relationship Id="rId42" Type="http://schemas.openxmlformats.org/officeDocument/2006/relationships/hyperlink" Target="https://podminky.urs.cz/item/CS_URS_2024_01/725813111" TargetMode="External" /><Relationship Id="rId43" Type="http://schemas.openxmlformats.org/officeDocument/2006/relationships/hyperlink" Target="https://podminky.urs.cz/item/CS_URS_2024_01/725813112" TargetMode="External" /><Relationship Id="rId44" Type="http://schemas.openxmlformats.org/officeDocument/2006/relationships/hyperlink" Target="https://podminky.urs.cz/item/CS_URS_2024_01/725820801" TargetMode="External" /><Relationship Id="rId45" Type="http://schemas.openxmlformats.org/officeDocument/2006/relationships/hyperlink" Target="https://podminky.urs.cz/item/CS_URS_2024_01/725820802" TargetMode="External" /><Relationship Id="rId46" Type="http://schemas.openxmlformats.org/officeDocument/2006/relationships/hyperlink" Target="https://podminky.urs.cz/item/CS_URS_2024_01/725829131" TargetMode="External" /><Relationship Id="rId47" Type="http://schemas.openxmlformats.org/officeDocument/2006/relationships/hyperlink" Target="https://podminky.urs.cz/item/CS_URS_2024_01/725849411" TargetMode="External" /><Relationship Id="rId48" Type="http://schemas.openxmlformats.org/officeDocument/2006/relationships/hyperlink" Target="https://podminky.urs.cz/item/CS_URS_2024_01/725862113" TargetMode="External" /><Relationship Id="rId49" Type="http://schemas.openxmlformats.org/officeDocument/2006/relationships/hyperlink" Target="https://podminky.urs.cz/item/CS_URS_2024_01/998725102" TargetMode="External" /><Relationship Id="rId50" Type="http://schemas.openxmlformats.org/officeDocument/2006/relationships/hyperlink" Target="https://podminky.urs.cz/item/CS_URS_2024_01/734200811" TargetMode="External" /><Relationship Id="rId51" Type="http://schemas.openxmlformats.org/officeDocument/2006/relationships/hyperlink" Target="https://podminky.urs.cz/item/CS_URS_2024_01/734209103" TargetMode="External" /><Relationship Id="rId52" Type="http://schemas.openxmlformats.org/officeDocument/2006/relationships/hyperlink" Target="https://podminky.urs.cz/item/CS_URS_2024_01/998734102" TargetMode="External" /><Relationship Id="rId53" Type="http://schemas.openxmlformats.org/officeDocument/2006/relationships/hyperlink" Target="https://podminky.urs.cz/item/CS_URS_2024_01/763111331" TargetMode="External" /><Relationship Id="rId54" Type="http://schemas.openxmlformats.org/officeDocument/2006/relationships/hyperlink" Target="https://podminky.urs.cz/item/CS_URS_2024_01/763111712" TargetMode="External" /><Relationship Id="rId55" Type="http://schemas.openxmlformats.org/officeDocument/2006/relationships/hyperlink" Target="https://podminky.urs.cz/item/CS_URS_2024_01/763111713" TargetMode="External" /><Relationship Id="rId56" Type="http://schemas.openxmlformats.org/officeDocument/2006/relationships/hyperlink" Target="https://podminky.urs.cz/item/CS_URS_2024_01/763111717" TargetMode="External" /><Relationship Id="rId57" Type="http://schemas.openxmlformats.org/officeDocument/2006/relationships/hyperlink" Target="https://podminky.urs.cz/item/CS_URS_2024_01/763111719" TargetMode="External" /><Relationship Id="rId58" Type="http://schemas.openxmlformats.org/officeDocument/2006/relationships/hyperlink" Target="https://podminky.urs.cz/item/CS_URS_2024_01/763111751" TargetMode="External" /><Relationship Id="rId59" Type="http://schemas.openxmlformats.org/officeDocument/2006/relationships/hyperlink" Target="https://podminky.urs.cz/item/CS_URS_2024_01/763111762" TargetMode="External" /><Relationship Id="rId60" Type="http://schemas.openxmlformats.org/officeDocument/2006/relationships/hyperlink" Target="https://podminky.urs.cz/item/CS_URS_2024_01/763181311" TargetMode="External" /><Relationship Id="rId61" Type="http://schemas.openxmlformats.org/officeDocument/2006/relationships/hyperlink" Target="https://podminky.urs.cz/item/CS_URS_2024_01/763181411" TargetMode="External" /><Relationship Id="rId62" Type="http://schemas.openxmlformats.org/officeDocument/2006/relationships/hyperlink" Target="https://podminky.urs.cz/item/CS_URS_2024_01/766491851" TargetMode="External" /><Relationship Id="rId63" Type="http://schemas.openxmlformats.org/officeDocument/2006/relationships/hyperlink" Target="https://podminky.urs.cz/item/CS_URS_2024_01/766660021" TargetMode="External" /><Relationship Id="rId64" Type="http://schemas.openxmlformats.org/officeDocument/2006/relationships/hyperlink" Target="https://podminky.urs.cz/item/CS_URS_2024_01/766664958" TargetMode="External" /><Relationship Id="rId65" Type="http://schemas.openxmlformats.org/officeDocument/2006/relationships/hyperlink" Target="https://podminky.urs.cz/item/CS_URS_2024_01/766691914" TargetMode="External" /><Relationship Id="rId66" Type="http://schemas.openxmlformats.org/officeDocument/2006/relationships/hyperlink" Target="https://podminky.urs.cz/item/CS_URS_2024_01/766695212" TargetMode="External" /><Relationship Id="rId67" Type="http://schemas.openxmlformats.org/officeDocument/2006/relationships/hyperlink" Target="https://podminky.urs.cz/item/CS_URS_2024_01/766812830" TargetMode="External" /><Relationship Id="rId68" Type="http://schemas.openxmlformats.org/officeDocument/2006/relationships/hyperlink" Target="https://podminky.urs.cz/item/CS_URS_2024_01/998766102" TargetMode="External" /><Relationship Id="rId69" Type="http://schemas.openxmlformats.org/officeDocument/2006/relationships/hyperlink" Target="https://podminky.urs.cz/item/CS_URS_2024_01/771111011" TargetMode="External" /><Relationship Id="rId70" Type="http://schemas.openxmlformats.org/officeDocument/2006/relationships/hyperlink" Target="https://podminky.urs.cz/item/CS_URS_2024_01/771121011" TargetMode="External" /><Relationship Id="rId71" Type="http://schemas.openxmlformats.org/officeDocument/2006/relationships/hyperlink" Target="https://podminky.urs.cz/item/CS_URS_2024_01/771151022" TargetMode="External" /><Relationship Id="rId72" Type="http://schemas.openxmlformats.org/officeDocument/2006/relationships/hyperlink" Target="https://podminky.urs.cz/item/CS_URS_2024_01/771474113" TargetMode="External" /><Relationship Id="rId73" Type="http://schemas.openxmlformats.org/officeDocument/2006/relationships/hyperlink" Target="https://podminky.urs.cz/item/CS_URS_2024_01/771474114" TargetMode="External" /><Relationship Id="rId74" Type="http://schemas.openxmlformats.org/officeDocument/2006/relationships/hyperlink" Target="https://podminky.urs.cz/item/CS_URS_2024_01/771574416" TargetMode="External" /><Relationship Id="rId75" Type="http://schemas.openxmlformats.org/officeDocument/2006/relationships/hyperlink" Target="https://podminky.urs.cz/item/CS_URS_2024_01/771591112" TargetMode="External" /><Relationship Id="rId76" Type="http://schemas.openxmlformats.org/officeDocument/2006/relationships/hyperlink" Target="https://podminky.urs.cz/item/CS_URS_2024_01/771591264" TargetMode="External" /><Relationship Id="rId77" Type="http://schemas.openxmlformats.org/officeDocument/2006/relationships/hyperlink" Target="https://podminky.urs.cz/item/CS_URS_2024_01/771592011" TargetMode="External" /><Relationship Id="rId78" Type="http://schemas.openxmlformats.org/officeDocument/2006/relationships/hyperlink" Target="https://podminky.urs.cz/item/CS_URS_2024_01/998771102" TargetMode="External" /><Relationship Id="rId79" Type="http://schemas.openxmlformats.org/officeDocument/2006/relationships/hyperlink" Target="https://podminky.urs.cz/item/CS_URS_2024_01/775413315" TargetMode="External" /><Relationship Id="rId80" Type="http://schemas.openxmlformats.org/officeDocument/2006/relationships/hyperlink" Target="https://podminky.urs.cz/item/CS_URS_2024_01/998775102" TargetMode="External" /><Relationship Id="rId81" Type="http://schemas.openxmlformats.org/officeDocument/2006/relationships/hyperlink" Target="https://podminky.urs.cz/item/CS_URS_2024_01/776421312" TargetMode="External" /><Relationship Id="rId82" Type="http://schemas.openxmlformats.org/officeDocument/2006/relationships/hyperlink" Target="https://podminky.urs.cz/item/CS_URS_2024_01/777131103" TargetMode="External" /><Relationship Id="rId83" Type="http://schemas.openxmlformats.org/officeDocument/2006/relationships/hyperlink" Target="https://podminky.urs.cz/item/CS_URS_2024_01/777611101" TargetMode="External" /><Relationship Id="rId84" Type="http://schemas.openxmlformats.org/officeDocument/2006/relationships/hyperlink" Target="https://podminky.urs.cz/item/CS_URS_2024_01/777612101" TargetMode="External" /><Relationship Id="rId85" Type="http://schemas.openxmlformats.org/officeDocument/2006/relationships/hyperlink" Target="https://podminky.urs.cz/item/CS_URS_2024_01/998777102" TargetMode="External" /><Relationship Id="rId86" Type="http://schemas.openxmlformats.org/officeDocument/2006/relationships/hyperlink" Target="https://podminky.urs.cz/item/CS_URS_2024_01/781121011" TargetMode="External" /><Relationship Id="rId87" Type="http://schemas.openxmlformats.org/officeDocument/2006/relationships/hyperlink" Target="https://podminky.urs.cz/item/CS_URS_2024_01/781131112" TargetMode="External" /><Relationship Id="rId88" Type="http://schemas.openxmlformats.org/officeDocument/2006/relationships/hyperlink" Target="https://podminky.urs.cz/item/CS_URS_2024_01/781131232" TargetMode="External" /><Relationship Id="rId89" Type="http://schemas.openxmlformats.org/officeDocument/2006/relationships/hyperlink" Target="https://podminky.urs.cz/item/CS_URS_2024_01/781474113" TargetMode="External" /><Relationship Id="rId90" Type="http://schemas.openxmlformats.org/officeDocument/2006/relationships/hyperlink" Target="https://podminky.urs.cz/item/CS_URS_2024_01/781491021" TargetMode="External" /><Relationship Id="rId91" Type="http://schemas.openxmlformats.org/officeDocument/2006/relationships/hyperlink" Target="https://podminky.urs.cz/item/CS_URS_2024_01/781492251" TargetMode="External" /><Relationship Id="rId92" Type="http://schemas.openxmlformats.org/officeDocument/2006/relationships/hyperlink" Target="https://podminky.urs.cz/item/CS_URS_2024_01/781495115" TargetMode="External" /><Relationship Id="rId93" Type="http://schemas.openxmlformats.org/officeDocument/2006/relationships/hyperlink" Target="https://podminky.urs.cz/item/CS_URS_2024_01/781495211" TargetMode="External" /><Relationship Id="rId94" Type="http://schemas.openxmlformats.org/officeDocument/2006/relationships/hyperlink" Target="https://podminky.urs.cz/item/CS_URS_2024_01/998781102" TargetMode="External" /><Relationship Id="rId95" Type="http://schemas.openxmlformats.org/officeDocument/2006/relationships/hyperlink" Target="https://podminky.urs.cz/item/CS_URS_2024_01/783301311" TargetMode="External" /><Relationship Id="rId96" Type="http://schemas.openxmlformats.org/officeDocument/2006/relationships/hyperlink" Target="https://podminky.urs.cz/item/CS_URS_2024_01/783314101" TargetMode="External" /><Relationship Id="rId97" Type="http://schemas.openxmlformats.org/officeDocument/2006/relationships/hyperlink" Target="https://podminky.urs.cz/item/CS_URS_2024_01/783315101" TargetMode="External" /><Relationship Id="rId98" Type="http://schemas.openxmlformats.org/officeDocument/2006/relationships/hyperlink" Target="https://podminky.urs.cz/item/CS_URS_2024_01/783317101" TargetMode="External" /><Relationship Id="rId99" Type="http://schemas.openxmlformats.org/officeDocument/2006/relationships/hyperlink" Target="https://podminky.urs.cz/item/CS_URS_2024_01/783601307" TargetMode="External" /><Relationship Id="rId100" Type="http://schemas.openxmlformats.org/officeDocument/2006/relationships/hyperlink" Target="https://podminky.urs.cz/item/CS_URS_2024_01/783617117" TargetMode="External" /><Relationship Id="rId101" Type="http://schemas.openxmlformats.org/officeDocument/2006/relationships/hyperlink" Target="https://podminky.urs.cz/item/CS_URS_2024_01/783622111" TargetMode="External" /><Relationship Id="rId102" Type="http://schemas.openxmlformats.org/officeDocument/2006/relationships/hyperlink" Target="https://podminky.urs.cz/item/CS_URS_2024_01/783801505" TargetMode="External" /><Relationship Id="rId103" Type="http://schemas.openxmlformats.org/officeDocument/2006/relationships/hyperlink" Target="https://podminky.urs.cz/item/CS_URS_2024_01/783823155" TargetMode="External" /><Relationship Id="rId104" Type="http://schemas.openxmlformats.org/officeDocument/2006/relationships/hyperlink" Target="https://podminky.urs.cz/item/CS_URS_2024_01/783827525" TargetMode="External" /><Relationship Id="rId105" Type="http://schemas.openxmlformats.org/officeDocument/2006/relationships/hyperlink" Target="https://podminky.urs.cz/item/CS_URS_2024_01/784121001" TargetMode="External" /><Relationship Id="rId106" Type="http://schemas.openxmlformats.org/officeDocument/2006/relationships/hyperlink" Target="https://podminky.urs.cz/item/CS_URS_2024_01/784121011" TargetMode="External" /><Relationship Id="rId107" Type="http://schemas.openxmlformats.org/officeDocument/2006/relationships/hyperlink" Target="https://podminky.urs.cz/item/CS_URS_2024_01/784181121" TargetMode="External" /><Relationship Id="rId108" Type="http://schemas.openxmlformats.org/officeDocument/2006/relationships/hyperlink" Target="https://podminky.urs.cz/item/CS_URS_2024_01/784221111" TargetMode="External" /><Relationship Id="rId10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814-01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VB 0+1, Borovského 814/12, Karviná-Ráj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Karviná-Ráj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KARVINÁ · Magistrát města Karviné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'814-01 - Stavební úpravy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'814-01 - Stavební úpravy ...'!P93</f>
        <v>0</v>
      </c>
      <c r="AV55" s="121">
        <f>'814-01 - Stavební úpravy ...'!J31</f>
        <v>0</v>
      </c>
      <c r="AW55" s="121">
        <f>'814-01 - Stavební úpravy ...'!J32</f>
        <v>0</v>
      </c>
      <c r="AX55" s="121">
        <f>'814-01 - Stavební úpravy ...'!J33</f>
        <v>0</v>
      </c>
      <c r="AY55" s="121">
        <f>'814-01 - Stavební úpravy ...'!J34</f>
        <v>0</v>
      </c>
      <c r="AZ55" s="121">
        <f>'814-01 - Stavební úpravy ...'!F31</f>
        <v>0</v>
      </c>
      <c r="BA55" s="121">
        <f>'814-01 - Stavební úpravy ...'!F32</f>
        <v>0</v>
      </c>
      <c r="BB55" s="121">
        <f>'814-01 - Stavební úpravy ...'!F33</f>
        <v>0</v>
      </c>
      <c r="BC55" s="121">
        <f>'814-01 - Stavební úpravy ...'!F34</f>
        <v>0</v>
      </c>
      <c r="BD55" s="123">
        <f>'814-01 - Stavební úpravy 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YOVJN7LzG0SPE1IygGdiYq6oE22iq7mY5KtgqCF6YBVa31laAjepXpiCXIH3LbwgaO3WkXaPo73FLrBscseooQ==" hashValue="yG/Xq4Dxbqdk4bhG+nGhj1OvqkcoaoeWBYTCyNQK8YcGuiJHnQtlDVyJmyqqzmXYkxKiHMDjdxBLUqfG8pTOLw==" algorithmName="SHA-512" password="CCD6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814-01 - Stavební úpravy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76</v>
      </c>
    </row>
    <row r="4" s="1" customFormat="1" ht="24.96" customHeight="1">
      <c r="B4" s="22"/>
      <c r="D4" s="127" t="s">
        <v>78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4. 12. 2023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28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35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36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37</v>
      </c>
      <c r="E28" s="40"/>
      <c r="F28" s="40"/>
      <c r="G28" s="40"/>
      <c r="H28" s="40"/>
      <c r="I28" s="40"/>
      <c r="J28" s="140">
        <f>ROUND(J93,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39</v>
      </c>
      <c r="G30" s="40"/>
      <c r="H30" s="40"/>
      <c r="I30" s="141" t="s">
        <v>38</v>
      </c>
      <c r="J30" s="141" t="s">
        <v>40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41</v>
      </c>
      <c r="E31" s="129" t="s">
        <v>42</v>
      </c>
      <c r="F31" s="143">
        <f>ROUND((SUM(BE93:BE495)),  2)</f>
        <v>0</v>
      </c>
      <c r="G31" s="40"/>
      <c r="H31" s="40"/>
      <c r="I31" s="144">
        <v>0.20999999999999999</v>
      </c>
      <c r="J31" s="143">
        <f>ROUND(((SUM(BE93:BE495))*I31),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43</v>
      </c>
      <c r="F32" s="143">
        <f>ROUND((SUM(BF93:BF495)),  2)</f>
        <v>0</v>
      </c>
      <c r="G32" s="40"/>
      <c r="H32" s="40"/>
      <c r="I32" s="144">
        <v>0.12</v>
      </c>
      <c r="J32" s="143">
        <f>ROUND(((SUM(BF93:BF495))*I32),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44</v>
      </c>
      <c r="F33" s="143">
        <f>ROUND((SUM(BG93:BG495)),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45</v>
      </c>
      <c r="F34" s="143">
        <f>ROUND((SUM(BH93:BH495)),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46</v>
      </c>
      <c r="F35" s="143">
        <f>ROUND((SUM(BI93:BI495)),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47</v>
      </c>
      <c r="E37" s="147"/>
      <c r="F37" s="147"/>
      <c r="G37" s="148" t="s">
        <v>48</v>
      </c>
      <c r="H37" s="149" t="s">
        <v>49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79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Stavební úpravy VB 0+1, Borovského 814/12, Karviná-Ráj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Karviná-Ráj</v>
      </c>
      <c r="G48" s="42"/>
      <c r="H48" s="42"/>
      <c r="I48" s="34" t="s">
        <v>23</v>
      </c>
      <c r="J48" s="74" t="str">
        <f>IF(J10="","",J10)</f>
        <v>4. 12. 2023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STATUTÁRNÍ MĚSTO KARVINÁ · Magistrát města Karviné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80</v>
      </c>
      <c r="D53" s="157"/>
      <c r="E53" s="157"/>
      <c r="F53" s="157"/>
      <c r="G53" s="157"/>
      <c r="H53" s="157"/>
      <c r="I53" s="157"/>
      <c r="J53" s="158" t="s">
        <v>81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69</v>
      </c>
      <c r="D55" s="42"/>
      <c r="E55" s="42"/>
      <c r="F55" s="42"/>
      <c r="G55" s="42"/>
      <c r="H55" s="42"/>
      <c r="I55" s="42"/>
      <c r="J55" s="104">
        <f>J93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82</v>
      </c>
    </row>
    <row r="56" s="9" customFormat="1" ht="24.96" customHeight="1">
      <c r="A56" s="9"/>
      <c r="B56" s="160"/>
      <c r="C56" s="161"/>
      <c r="D56" s="162" t="s">
        <v>83</v>
      </c>
      <c r="E56" s="163"/>
      <c r="F56" s="163"/>
      <c r="G56" s="163"/>
      <c r="H56" s="163"/>
      <c r="I56" s="163"/>
      <c r="J56" s="164">
        <f>J94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84</v>
      </c>
      <c r="E57" s="169"/>
      <c r="F57" s="169"/>
      <c r="G57" s="169"/>
      <c r="H57" s="169"/>
      <c r="I57" s="169"/>
      <c r="J57" s="170">
        <f>J95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85</v>
      </c>
      <c r="E58" s="169"/>
      <c r="F58" s="169"/>
      <c r="G58" s="169"/>
      <c r="H58" s="169"/>
      <c r="I58" s="169"/>
      <c r="J58" s="170">
        <f>J107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86</v>
      </c>
      <c r="E59" s="169"/>
      <c r="F59" s="169"/>
      <c r="G59" s="169"/>
      <c r="H59" s="169"/>
      <c r="I59" s="169"/>
      <c r="J59" s="170">
        <f>J138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87</v>
      </c>
      <c r="E60" s="169"/>
      <c r="F60" s="169"/>
      <c r="G60" s="169"/>
      <c r="H60" s="169"/>
      <c r="I60" s="169"/>
      <c r="J60" s="170">
        <f>J153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88</v>
      </c>
      <c r="E61" s="169"/>
      <c r="F61" s="169"/>
      <c r="G61" s="169"/>
      <c r="H61" s="169"/>
      <c r="I61" s="169"/>
      <c r="J61" s="170">
        <f>J163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89</v>
      </c>
      <c r="E62" s="163"/>
      <c r="F62" s="163"/>
      <c r="G62" s="163"/>
      <c r="H62" s="163"/>
      <c r="I62" s="163"/>
      <c r="J62" s="164">
        <f>J166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90</v>
      </c>
      <c r="E63" s="169"/>
      <c r="F63" s="169"/>
      <c r="G63" s="169"/>
      <c r="H63" s="169"/>
      <c r="I63" s="169"/>
      <c r="J63" s="170">
        <f>J167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91</v>
      </c>
      <c r="E64" s="169"/>
      <c r="F64" s="169"/>
      <c r="G64" s="169"/>
      <c r="H64" s="169"/>
      <c r="I64" s="169"/>
      <c r="J64" s="170">
        <f>J189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92</v>
      </c>
      <c r="E65" s="169"/>
      <c r="F65" s="169"/>
      <c r="G65" s="169"/>
      <c r="H65" s="169"/>
      <c r="I65" s="169"/>
      <c r="J65" s="170">
        <f>J203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93</v>
      </c>
      <c r="E66" s="169"/>
      <c r="F66" s="169"/>
      <c r="G66" s="169"/>
      <c r="H66" s="169"/>
      <c r="I66" s="169"/>
      <c r="J66" s="170">
        <f>J241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94</v>
      </c>
      <c r="E67" s="169"/>
      <c r="F67" s="169"/>
      <c r="G67" s="169"/>
      <c r="H67" s="169"/>
      <c r="I67" s="169"/>
      <c r="J67" s="170">
        <f>J250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95</v>
      </c>
      <c r="E68" s="169"/>
      <c r="F68" s="169"/>
      <c r="G68" s="169"/>
      <c r="H68" s="169"/>
      <c r="I68" s="169"/>
      <c r="J68" s="170">
        <f>J289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96</v>
      </c>
      <c r="E69" s="169"/>
      <c r="F69" s="169"/>
      <c r="G69" s="169"/>
      <c r="H69" s="169"/>
      <c r="I69" s="169"/>
      <c r="J69" s="170">
        <f>J324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97</v>
      </c>
      <c r="E70" s="169"/>
      <c r="F70" s="169"/>
      <c r="G70" s="169"/>
      <c r="H70" s="169"/>
      <c r="I70" s="169"/>
      <c r="J70" s="170">
        <f>J356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98</v>
      </c>
      <c r="E71" s="169"/>
      <c r="F71" s="169"/>
      <c r="G71" s="169"/>
      <c r="H71" s="169"/>
      <c r="I71" s="169"/>
      <c r="J71" s="170">
        <f>J367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99</v>
      </c>
      <c r="E72" s="169"/>
      <c r="F72" s="169"/>
      <c r="G72" s="169"/>
      <c r="H72" s="169"/>
      <c r="I72" s="169"/>
      <c r="J72" s="170">
        <f>J398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100</v>
      </c>
      <c r="E73" s="169"/>
      <c r="F73" s="169"/>
      <c r="G73" s="169"/>
      <c r="H73" s="169"/>
      <c r="I73" s="169"/>
      <c r="J73" s="170">
        <f>J408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101</v>
      </c>
      <c r="E74" s="169"/>
      <c r="F74" s="169"/>
      <c r="G74" s="169"/>
      <c r="H74" s="169"/>
      <c r="I74" s="169"/>
      <c r="J74" s="170">
        <f>J443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102</v>
      </c>
      <c r="E75" s="169"/>
      <c r="F75" s="169"/>
      <c r="G75" s="169"/>
      <c r="H75" s="169"/>
      <c r="I75" s="169"/>
      <c r="J75" s="170">
        <f>J478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103</v>
      </c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E7</f>
        <v>Stavební úpravy VB 0+1, Borovského 814/12, Karviná-Ráj</v>
      </c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F10</f>
        <v>Karviná-Ráj</v>
      </c>
      <c r="G87" s="42"/>
      <c r="H87" s="42"/>
      <c r="I87" s="34" t="s">
        <v>23</v>
      </c>
      <c r="J87" s="74" t="str">
        <f>IF(J10="","",J10)</f>
        <v>4. 12. 2023</v>
      </c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E13</f>
        <v>STATUTÁRNÍ MĚSTO KARVINÁ · Magistrát města Karviné</v>
      </c>
      <c r="G89" s="42"/>
      <c r="H89" s="42"/>
      <c r="I89" s="34" t="s">
        <v>31</v>
      </c>
      <c r="J89" s="38" t="str">
        <f>E19</f>
        <v xml:space="preserve"> </v>
      </c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IF(E16="","",E16)</f>
        <v>Vyplň údaj</v>
      </c>
      <c r="G90" s="42"/>
      <c r="H90" s="42"/>
      <c r="I90" s="34" t="s">
        <v>34</v>
      </c>
      <c r="J90" s="38" t="str">
        <f>E22</f>
        <v xml:space="preserve"> </v>
      </c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2"/>
      <c r="B92" s="173"/>
      <c r="C92" s="174" t="s">
        <v>104</v>
      </c>
      <c r="D92" s="175" t="s">
        <v>56</v>
      </c>
      <c r="E92" s="175" t="s">
        <v>52</v>
      </c>
      <c r="F92" s="175" t="s">
        <v>53</v>
      </c>
      <c r="G92" s="175" t="s">
        <v>105</v>
      </c>
      <c r="H92" s="175" t="s">
        <v>106</v>
      </c>
      <c r="I92" s="175" t="s">
        <v>107</v>
      </c>
      <c r="J92" s="175" t="s">
        <v>81</v>
      </c>
      <c r="K92" s="176" t="s">
        <v>108</v>
      </c>
      <c r="L92" s="177"/>
      <c r="M92" s="94" t="s">
        <v>19</v>
      </c>
      <c r="N92" s="95" t="s">
        <v>41</v>
      </c>
      <c r="O92" s="95" t="s">
        <v>109</v>
      </c>
      <c r="P92" s="95" t="s">
        <v>110</v>
      </c>
      <c r="Q92" s="95" t="s">
        <v>111</v>
      </c>
      <c r="R92" s="95" t="s">
        <v>112</v>
      </c>
      <c r="S92" s="95" t="s">
        <v>113</v>
      </c>
      <c r="T92" s="96" t="s">
        <v>114</v>
      </c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</row>
    <row r="93" s="2" customFormat="1" ht="22.8" customHeight="1">
      <c r="A93" s="40"/>
      <c r="B93" s="41"/>
      <c r="C93" s="101" t="s">
        <v>115</v>
      </c>
      <c r="D93" s="42"/>
      <c r="E93" s="42"/>
      <c r="F93" s="42"/>
      <c r="G93" s="42"/>
      <c r="H93" s="42"/>
      <c r="I93" s="42"/>
      <c r="J93" s="178">
        <f>BK93</f>
        <v>0</v>
      </c>
      <c r="K93" s="42"/>
      <c r="L93" s="46"/>
      <c r="M93" s="97"/>
      <c r="N93" s="179"/>
      <c r="O93" s="98"/>
      <c r="P93" s="180">
        <f>P94+P166</f>
        <v>0</v>
      </c>
      <c r="Q93" s="98"/>
      <c r="R93" s="180">
        <f>R94+R166</f>
        <v>2.3629896779999999</v>
      </c>
      <c r="S93" s="98"/>
      <c r="T93" s="181">
        <f>T94+T166</f>
        <v>1.5042775100000001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82</v>
      </c>
      <c r="BK93" s="182">
        <f>BK94+BK166</f>
        <v>0</v>
      </c>
    </row>
    <row r="94" s="12" customFormat="1" ht="25.92" customHeight="1">
      <c r="A94" s="12"/>
      <c r="B94" s="183"/>
      <c r="C94" s="184"/>
      <c r="D94" s="185" t="s">
        <v>70</v>
      </c>
      <c r="E94" s="186" t="s">
        <v>116</v>
      </c>
      <c r="F94" s="186" t="s">
        <v>117</v>
      </c>
      <c r="G94" s="184"/>
      <c r="H94" s="184"/>
      <c r="I94" s="187"/>
      <c r="J94" s="188">
        <f>BK94</f>
        <v>0</v>
      </c>
      <c r="K94" s="184"/>
      <c r="L94" s="189"/>
      <c r="M94" s="190"/>
      <c r="N94" s="191"/>
      <c r="O94" s="191"/>
      <c r="P94" s="192">
        <f>P95+P107+P138+P153+P163</f>
        <v>0</v>
      </c>
      <c r="Q94" s="191"/>
      <c r="R94" s="192">
        <f>R95+R107+R138+R153+R163</f>
        <v>0.77757199200000005</v>
      </c>
      <c r="S94" s="191"/>
      <c r="T94" s="193">
        <f>T95+T107+T138+T153+T163</f>
        <v>1.1031600000000001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4" t="s">
        <v>76</v>
      </c>
      <c r="AT94" s="195" t="s">
        <v>70</v>
      </c>
      <c r="AU94" s="195" t="s">
        <v>71</v>
      </c>
      <c r="AY94" s="194" t="s">
        <v>118</v>
      </c>
      <c r="BK94" s="196">
        <f>BK95+BK107+BK138+BK153+BK163</f>
        <v>0</v>
      </c>
    </row>
    <row r="95" s="12" customFormat="1" ht="22.8" customHeight="1">
      <c r="A95" s="12"/>
      <c r="B95" s="183"/>
      <c r="C95" s="184"/>
      <c r="D95" s="185" t="s">
        <v>70</v>
      </c>
      <c r="E95" s="197" t="s">
        <v>119</v>
      </c>
      <c r="F95" s="197" t="s">
        <v>120</v>
      </c>
      <c r="G95" s="184"/>
      <c r="H95" s="184"/>
      <c r="I95" s="187"/>
      <c r="J95" s="198">
        <f>BK95</f>
        <v>0</v>
      </c>
      <c r="K95" s="184"/>
      <c r="L95" s="189"/>
      <c r="M95" s="190"/>
      <c r="N95" s="191"/>
      <c r="O95" s="191"/>
      <c r="P95" s="192">
        <f>SUM(P96:P106)</f>
        <v>0</v>
      </c>
      <c r="Q95" s="191"/>
      <c r="R95" s="192">
        <f>SUM(R96:R106)</f>
        <v>0.043972028999999996</v>
      </c>
      <c r="S95" s="191"/>
      <c r="T95" s="193">
        <f>SUM(T96:T106)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76</v>
      </c>
      <c r="AT95" s="195" t="s">
        <v>70</v>
      </c>
      <c r="AU95" s="195" t="s">
        <v>76</v>
      </c>
      <c r="AY95" s="194" t="s">
        <v>118</v>
      </c>
      <c r="BK95" s="196">
        <f>SUM(BK96:BK106)</f>
        <v>0</v>
      </c>
    </row>
    <row r="96" s="2" customFormat="1" ht="21.75" customHeight="1">
      <c r="A96" s="40"/>
      <c r="B96" s="41"/>
      <c r="C96" s="199" t="s">
        <v>76</v>
      </c>
      <c r="D96" s="199" t="s">
        <v>121</v>
      </c>
      <c r="E96" s="200" t="s">
        <v>122</v>
      </c>
      <c r="F96" s="201" t="s">
        <v>123</v>
      </c>
      <c r="G96" s="202" t="s">
        <v>124</v>
      </c>
      <c r="H96" s="203">
        <v>0.016500000000000001</v>
      </c>
      <c r="I96" s="204"/>
      <c r="J96" s="205">
        <f>ROUND(I96*H96,2)</f>
        <v>0</v>
      </c>
      <c r="K96" s="201" t="s">
        <v>125</v>
      </c>
      <c r="L96" s="46"/>
      <c r="M96" s="206" t="s">
        <v>19</v>
      </c>
      <c r="N96" s="207" t="s">
        <v>43</v>
      </c>
      <c r="O96" s="86"/>
      <c r="P96" s="208">
        <f>O96*H96</f>
        <v>0</v>
      </c>
      <c r="Q96" s="208">
        <v>2.5018699999999998</v>
      </c>
      <c r="R96" s="208">
        <f>Q96*H96</f>
        <v>0.041280854999999998</v>
      </c>
      <c r="S96" s="208">
        <v>0</v>
      </c>
      <c r="T96" s="20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126</v>
      </c>
      <c r="AT96" s="210" t="s">
        <v>121</v>
      </c>
      <c r="AU96" s="210" t="s">
        <v>127</v>
      </c>
      <c r="AY96" s="19" t="s">
        <v>118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9" t="s">
        <v>127</v>
      </c>
      <c r="BK96" s="211">
        <f>ROUND(I96*H96,2)</f>
        <v>0</v>
      </c>
      <c r="BL96" s="19" t="s">
        <v>126</v>
      </c>
      <c r="BM96" s="210" t="s">
        <v>128</v>
      </c>
    </row>
    <row r="97" s="2" customFormat="1">
      <c r="A97" s="40"/>
      <c r="B97" s="41"/>
      <c r="C97" s="42"/>
      <c r="D97" s="212" t="s">
        <v>129</v>
      </c>
      <c r="E97" s="42"/>
      <c r="F97" s="213" t="s">
        <v>130</v>
      </c>
      <c r="G97" s="42"/>
      <c r="H97" s="42"/>
      <c r="I97" s="214"/>
      <c r="J97" s="42"/>
      <c r="K97" s="42"/>
      <c r="L97" s="46"/>
      <c r="M97" s="215"/>
      <c r="N97" s="21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</v>
      </c>
      <c r="AU97" s="19" t="s">
        <v>127</v>
      </c>
    </row>
    <row r="98" s="13" customFormat="1">
      <c r="A98" s="13"/>
      <c r="B98" s="217"/>
      <c r="C98" s="218"/>
      <c r="D98" s="219" t="s">
        <v>131</v>
      </c>
      <c r="E98" s="220" t="s">
        <v>19</v>
      </c>
      <c r="F98" s="221" t="s">
        <v>132</v>
      </c>
      <c r="G98" s="218"/>
      <c r="H98" s="222">
        <v>0.016500000000000001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131</v>
      </c>
      <c r="AU98" s="228" t="s">
        <v>127</v>
      </c>
      <c r="AV98" s="13" t="s">
        <v>127</v>
      </c>
      <c r="AW98" s="13" t="s">
        <v>33</v>
      </c>
      <c r="AX98" s="13" t="s">
        <v>76</v>
      </c>
      <c r="AY98" s="228" t="s">
        <v>118</v>
      </c>
    </row>
    <row r="99" s="2" customFormat="1" ht="16.5" customHeight="1">
      <c r="A99" s="40"/>
      <c r="B99" s="41"/>
      <c r="C99" s="199" t="s">
        <v>127</v>
      </c>
      <c r="D99" s="199" t="s">
        <v>121</v>
      </c>
      <c r="E99" s="200" t="s">
        <v>133</v>
      </c>
      <c r="F99" s="201" t="s">
        <v>134</v>
      </c>
      <c r="G99" s="202" t="s">
        <v>135</v>
      </c>
      <c r="H99" s="203">
        <v>0.33000000000000002</v>
      </c>
      <c r="I99" s="204"/>
      <c r="J99" s="205">
        <f>ROUND(I99*H99,2)</f>
        <v>0</v>
      </c>
      <c r="K99" s="201" t="s">
        <v>125</v>
      </c>
      <c r="L99" s="46"/>
      <c r="M99" s="206" t="s">
        <v>19</v>
      </c>
      <c r="N99" s="207" t="s">
        <v>43</v>
      </c>
      <c r="O99" s="86"/>
      <c r="P99" s="208">
        <f>O99*H99</f>
        <v>0</v>
      </c>
      <c r="Q99" s="208">
        <v>0.0027499999999999998</v>
      </c>
      <c r="R99" s="208">
        <f>Q99*H99</f>
        <v>0.0009075</v>
      </c>
      <c r="S99" s="208">
        <v>0</v>
      </c>
      <c r="T99" s="20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0" t="s">
        <v>126</v>
      </c>
      <c r="AT99" s="210" t="s">
        <v>121</v>
      </c>
      <c r="AU99" s="210" t="s">
        <v>127</v>
      </c>
      <c r="AY99" s="19" t="s">
        <v>118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9" t="s">
        <v>127</v>
      </c>
      <c r="BK99" s="211">
        <f>ROUND(I99*H99,2)</f>
        <v>0</v>
      </c>
      <c r="BL99" s="19" t="s">
        <v>126</v>
      </c>
      <c r="BM99" s="210" t="s">
        <v>136</v>
      </c>
    </row>
    <row r="100" s="2" customFormat="1">
      <c r="A100" s="40"/>
      <c r="B100" s="41"/>
      <c r="C100" s="42"/>
      <c r="D100" s="212" t="s">
        <v>129</v>
      </c>
      <c r="E100" s="42"/>
      <c r="F100" s="213" t="s">
        <v>137</v>
      </c>
      <c r="G100" s="42"/>
      <c r="H100" s="42"/>
      <c r="I100" s="214"/>
      <c r="J100" s="42"/>
      <c r="K100" s="42"/>
      <c r="L100" s="46"/>
      <c r="M100" s="215"/>
      <c r="N100" s="21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129</v>
      </c>
      <c r="AU100" s="19" t="s">
        <v>127</v>
      </c>
    </row>
    <row r="101" s="13" customFormat="1">
      <c r="A101" s="13"/>
      <c r="B101" s="217"/>
      <c r="C101" s="218"/>
      <c r="D101" s="219" t="s">
        <v>131</v>
      </c>
      <c r="E101" s="220" t="s">
        <v>19</v>
      </c>
      <c r="F101" s="221" t="s">
        <v>138</v>
      </c>
      <c r="G101" s="218"/>
      <c r="H101" s="222">
        <v>0.33000000000000002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131</v>
      </c>
      <c r="AU101" s="228" t="s">
        <v>127</v>
      </c>
      <c r="AV101" s="13" t="s">
        <v>127</v>
      </c>
      <c r="AW101" s="13" t="s">
        <v>33</v>
      </c>
      <c r="AX101" s="13" t="s">
        <v>76</v>
      </c>
      <c r="AY101" s="228" t="s">
        <v>118</v>
      </c>
    </row>
    <row r="102" s="2" customFormat="1" ht="16.5" customHeight="1">
      <c r="A102" s="40"/>
      <c r="B102" s="41"/>
      <c r="C102" s="199" t="s">
        <v>119</v>
      </c>
      <c r="D102" s="199" t="s">
        <v>121</v>
      </c>
      <c r="E102" s="200" t="s">
        <v>139</v>
      </c>
      <c r="F102" s="201" t="s">
        <v>140</v>
      </c>
      <c r="G102" s="202" t="s">
        <v>135</v>
      </c>
      <c r="H102" s="203">
        <v>0.33000000000000002</v>
      </c>
      <c r="I102" s="204"/>
      <c r="J102" s="205">
        <f>ROUND(I102*H102,2)</f>
        <v>0</v>
      </c>
      <c r="K102" s="201" t="s">
        <v>125</v>
      </c>
      <c r="L102" s="46"/>
      <c r="M102" s="206" t="s">
        <v>19</v>
      </c>
      <c r="N102" s="207" t="s">
        <v>43</v>
      </c>
      <c r="O102" s="86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126</v>
      </c>
      <c r="AT102" s="210" t="s">
        <v>121</v>
      </c>
      <c r="AU102" s="210" t="s">
        <v>127</v>
      </c>
      <c r="AY102" s="19" t="s">
        <v>118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127</v>
      </c>
      <c r="BK102" s="211">
        <f>ROUND(I102*H102,2)</f>
        <v>0</v>
      </c>
      <c r="BL102" s="19" t="s">
        <v>126</v>
      </c>
      <c r="BM102" s="210" t="s">
        <v>141</v>
      </c>
    </row>
    <row r="103" s="2" customFormat="1">
      <c r="A103" s="40"/>
      <c r="B103" s="41"/>
      <c r="C103" s="42"/>
      <c r="D103" s="212" t="s">
        <v>129</v>
      </c>
      <c r="E103" s="42"/>
      <c r="F103" s="213" t="s">
        <v>142</v>
      </c>
      <c r="G103" s="42"/>
      <c r="H103" s="42"/>
      <c r="I103" s="214"/>
      <c r="J103" s="42"/>
      <c r="K103" s="42"/>
      <c r="L103" s="46"/>
      <c r="M103" s="215"/>
      <c r="N103" s="21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129</v>
      </c>
      <c r="AU103" s="19" t="s">
        <v>127</v>
      </c>
    </row>
    <row r="104" s="2" customFormat="1" ht="24.15" customHeight="1">
      <c r="A104" s="40"/>
      <c r="B104" s="41"/>
      <c r="C104" s="199" t="s">
        <v>126</v>
      </c>
      <c r="D104" s="199" t="s">
        <v>121</v>
      </c>
      <c r="E104" s="200" t="s">
        <v>143</v>
      </c>
      <c r="F104" s="201" t="s">
        <v>144</v>
      </c>
      <c r="G104" s="202" t="s">
        <v>145</v>
      </c>
      <c r="H104" s="203">
        <v>0.0016999999999999999</v>
      </c>
      <c r="I104" s="204"/>
      <c r="J104" s="205">
        <f>ROUND(I104*H104,2)</f>
        <v>0</v>
      </c>
      <c r="K104" s="201" t="s">
        <v>125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1.04922</v>
      </c>
      <c r="R104" s="208">
        <f>Q104*H104</f>
        <v>0.0017836740000000001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126</v>
      </c>
      <c r="AT104" s="210" t="s">
        <v>121</v>
      </c>
      <c r="AU104" s="210" t="s">
        <v>127</v>
      </c>
      <c r="AY104" s="19" t="s">
        <v>118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127</v>
      </c>
      <c r="BK104" s="211">
        <f>ROUND(I104*H104,2)</f>
        <v>0</v>
      </c>
      <c r="BL104" s="19" t="s">
        <v>126</v>
      </c>
      <c r="BM104" s="210" t="s">
        <v>146</v>
      </c>
    </row>
    <row r="105" s="2" customFormat="1">
      <c r="A105" s="40"/>
      <c r="B105" s="41"/>
      <c r="C105" s="42"/>
      <c r="D105" s="212" t="s">
        <v>129</v>
      </c>
      <c r="E105" s="42"/>
      <c r="F105" s="213" t="s">
        <v>147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129</v>
      </c>
      <c r="AU105" s="19" t="s">
        <v>127</v>
      </c>
    </row>
    <row r="106" s="13" customFormat="1">
      <c r="A106" s="13"/>
      <c r="B106" s="217"/>
      <c r="C106" s="218"/>
      <c r="D106" s="219" t="s">
        <v>131</v>
      </c>
      <c r="E106" s="220" t="s">
        <v>19</v>
      </c>
      <c r="F106" s="221" t="s">
        <v>148</v>
      </c>
      <c r="G106" s="218"/>
      <c r="H106" s="222">
        <v>0.0016999999999999999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131</v>
      </c>
      <c r="AU106" s="228" t="s">
        <v>127</v>
      </c>
      <c r="AV106" s="13" t="s">
        <v>127</v>
      </c>
      <c r="AW106" s="13" t="s">
        <v>33</v>
      </c>
      <c r="AX106" s="13" t="s">
        <v>76</v>
      </c>
      <c r="AY106" s="228" t="s">
        <v>118</v>
      </c>
    </row>
    <row r="107" s="12" customFormat="1" ht="22.8" customHeight="1">
      <c r="A107" s="12"/>
      <c r="B107" s="183"/>
      <c r="C107" s="184"/>
      <c r="D107" s="185" t="s">
        <v>70</v>
      </c>
      <c r="E107" s="197" t="s">
        <v>149</v>
      </c>
      <c r="F107" s="197" t="s">
        <v>150</v>
      </c>
      <c r="G107" s="184"/>
      <c r="H107" s="184"/>
      <c r="I107" s="187"/>
      <c r="J107" s="198">
        <f>BK107</f>
        <v>0</v>
      </c>
      <c r="K107" s="184"/>
      <c r="L107" s="189"/>
      <c r="M107" s="190"/>
      <c r="N107" s="191"/>
      <c r="O107" s="191"/>
      <c r="P107" s="192">
        <f>SUM(P108:P137)</f>
        <v>0</v>
      </c>
      <c r="Q107" s="191"/>
      <c r="R107" s="192">
        <f>SUM(R108:R137)</f>
        <v>0.73267556300000003</v>
      </c>
      <c r="S107" s="191"/>
      <c r="T107" s="193">
        <f>SUM(T108:T137)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4" t="s">
        <v>76</v>
      </c>
      <c r="AT107" s="195" t="s">
        <v>70</v>
      </c>
      <c r="AU107" s="195" t="s">
        <v>76</v>
      </c>
      <c r="AY107" s="194" t="s">
        <v>118</v>
      </c>
      <c r="BK107" s="196">
        <f>SUM(BK108:BK137)</f>
        <v>0</v>
      </c>
    </row>
    <row r="108" s="2" customFormat="1" ht="16.5" customHeight="1">
      <c r="A108" s="40"/>
      <c r="B108" s="41"/>
      <c r="C108" s="199" t="s">
        <v>151</v>
      </c>
      <c r="D108" s="199" t="s">
        <v>121</v>
      </c>
      <c r="E108" s="200" t="s">
        <v>152</v>
      </c>
      <c r="F108" s="201" t="s">
        <v>153</v>
      </c>
      <c r="G108" s="202" t="s">
        <v>135</v>
      </c>
      <c r="H108" s="203">
        <v>17.52</v>
      </c>
      <c r="I108" s="204"/>
      <c r="J108" s="205">
        <f>ROUND(I108*H108,2)</f>
        <v>0</v>
      </c>
      <c r="K108" s="201" t="s">
        <v>125</v>
      </c>
      <c r="L108" s="46"/>
      <c r="M108" s="206" t="s">
        <v>19</v>
      </c>
      <c r="N108" s="207" t="s">
        <v>43</v>
      </c>
      <c r="O108" s="86"/>
      <c r="P108" s="208">
        <f>O108*H108</f>
        <v>0</v>
      </c>
      <c r="Q108" s="208">
        <v>0.00025999999999999998</v>
      </c>
      <c r="R108" s="208">
        <f>Q108*H108</f>
        <v>0.0045551999999999997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126</v>
      </c>
      <c r="AT108" s="210" t="s">
        <v>121</v>
      </c>
      <c r="AU108" s="210" t="s">
        <v>127</v>
      </c>
      <c r="AY108" s="19" t="s">
        <v>118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127</v>
      </c>
      <c r="BK108" s="211">
        <f>ROUND(I108*H108,2)</f>
        <v>0</v>
      </c>
      <c r="BL108" s="19" t="s">
        <v>126</v>
      </c>
      <c r="BM108" s="210" t="s">
        <v>154</v>
      </c>
    </row>
    <row r="109" s="2" customFormat="1">
      <c r="A109" s="40"/>
      <c r="B109" s="41"/>
      <c r="C109" s="42"/>
      <c r="D109" s="212" t="s">
        <v>129</v>
      </c>
      <c r="E109" s="42"/>
      <c r="F109" s="213" t="s">
        <v>155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127</v>
      </c>
    </row>
    <row r="110" s="13" customFormat="1">
      <c r="A110" s="13"/>
      <c r="B110" s="217"/>
      <c r="C110" s="218"/>
      <c r="D110" s="219" t="s">
        <v>131</v>
      </c>
      <c r="E110" s="220" t="s">
        <v>19</v>
      </c>
      <c r="F110" s="221" t="s">
        <v>156</v>
      </c>
      <c r="G110" s="218"/>
      <c r="H110" s="222">
        <v>2.9500000000000002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131</v>
      </c>
      <c r="AU110" s="228" t="s">
        <v>127</v>
      </c>
      <c r="AV110" s="13" t="s">
        <v>127</v>
      </c>
      <c r="AW110" s="13" t="s">
        <v>33</v>
      </c>
      <c r="AX110" s="13" t="s">
        <v>71</v>
      </c>
      <c r="AY110" s="228" t="s">
        <v>118</v>
      </c>
    </row>
    <row r="111" s="13" customFormat="1">
      <c r="A111" s="13"/>
      <c r="B111" s="217"/>
      <c r="C111" s="218"/>
      <c r="D111" s="219" t="s">
        <v>131</v>
      </c>
      <c r="E111" s="220" t="s">
        <v>19</v>
      </c>
      <c r="F111" s="221" t="s">
        <v>157</v>
      </c>
      <c r="G111" s="218"/>
      <c r="H111" s="222">
        <v>14.57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131</v>
      </c>
      <c r="AU111" s="228" t="s">
        <v>127</v>
      </c>
      <c r="AV111" s="13" t="s">
        <v>127</v>
      </c>
      <c r="AW111" s="13" t="s">
        <v>33</v>
      </c>
      <c r="AX111" s="13" t="s">
        <v>71</v>
      </c>
      <c r="AY111" s="228" t="s">
        <v>118</v>
      </c>
    </row>
    <row r="112" s="14" customFormat="1">
      <c r="A112" s="14"/>
      <c r="B112" s="229"/>
      <c r="C112" s="230"/>
      <c r="D112" s="219" t="s">
        <v>131</v>
      </c>
      <c r="E112" s="231" t="s">
        <v>19</v>
      </c>
      <c r="F112" s="232" t="s">
        <v>158</v>
      </c>
      <c r="G112" s="230"/>
      <c r="H112" s="233">
        <v>17.52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131</v>
      </c>
      <c r="AU112" s="239" t="s">
        <v>127</v>
      </c>
      <c r="AV112" s="14" t="s">
        <v>126</v>
      </c>
      <c r="AW112" s="14" t="s">
        <v>33</v>
      </c>
      <c r="AX112" s="14" t="s">
        <v>76</v>
      </c>
      <c r="AY112" s="239" t="s">
        <v>118</v>
      </c>
    </row>
    <row r="113" s="2" customFormat="1" ht="24.15" customHeight="1">
      <c r="A113" s="40"/>
      <c r="B113" s="41"/>
      <c r="C113" s="199" t="s">
        <v>149</v>
      </c>
      <c r="D113" s="199" t="s">
        <v>121</v>
      </c>
      <c r="E113" s="200" t="s">
        <v>159</v>
      </c>
      <c r="F113" s="201" t="s">
        <v>160</v>
      </c>
      <c r="G113" s="202" t="s">
        <v>135</v>
      </c>
      <c r="H113" s="203">
        <v>17.52</v>
      </c>
      <c r="I113" s="204"/>
      <c r="J113" s="205">
        <f>ROUND(I113*H113,2)</f>
        <v>0</v>
      </c>
      <c r="K113" s="201" t="s">
        <v>125</v>
      </c>
      <c r="L113" s="46"/>
      <c r="M113" s="206" t="s">
        <v>19</v>
      </c>
      <c r="N113" s="207" t="s">
        <v>43</v>
      </c>
      <c r="O113" s="86"/>
      <c r="P113" s="208">
        <f>O113*H113</f>
        <v>0</v>
      </c>
      <c r="Q113" s="208">
        <v>0.0043800000000000002</v>
      </c>
      <c r="R113" s="208">
        <f>Q113*H113</f>
        <v>0.076737600000000003</v>
      </c>
      <c r="S113" s="208">
        <v>0</v>
      </c>
      <c r="T113" s="20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126</v>
      </c>
      <c r="AT113" s="210" t="s">
        <v>121</v>
      </c>
      <c r="AU113" s="210" t="s">
        <v>127</v>
      </c>
      <c r="AY113" s="19" t="s">
        <v>118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127</v>
      </c>
      <c r="BK113" s="211">
        <f>ROUND(I113*H113,2)</f>
        <v>0</v>
      </c>
      <c r="BL113" s="19" t="s">
        <v>126</v>
      </c>
      <c r="BM113" s="210" t="s">
        <v>161</v>
      </c>
    </row>
    <row r="114" s="2" customFormat="1">
      <c r="A114" s="40"/>
      <c r="B114" s="41"/>
      <c r="C114" s="42"/>
      <c r="D114" s="212" t="s">
        <v>129</v>
      </c>
      <c r="E114" s="42"/>
      <c r="F114" s="213" t="s">
        <v>162</v>
      </c>
      <c r="G114" s="42"/>
      <c r="H114" s="42"/>
      <c r="I114" s="214"/>
      <c r="J114" s="42"/>
      <c r="K114" s="42"/>
      <c r="L114" s="46"/>
      <c r="M114" s="215"/>
      <c r="N114" s="21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129</v>
      </c>
      <c r="AU114" s="19" t="s">
        <v>127</v>
      </c>
    </row>
    <row r="115" s="2" customFormat="1" ht="16.5" customHeight="1">
      <c r="A115" s="40"/>
      <c r="B115" s="41"/>
      <c r="C115" s="199" t="s">
        <v>163</v>
      </c>
      <c r="D115" s="199" t="s">
        <v>121</v>
      </c>
      <c r="E115" s="200" t="s">
        <v>164</v>
      </c>
      <c r="F115" s="201" t="s">
        <v>165</v>
      </c>
      <c r="G115" s="202" t="s">
        <v>135</v>
      </c>
      <c r="H115" s="203">
        <v>17.52</v>
      </c>
      <c r="I115" s="204"/>
      <c r="J115" s="205">
        <f>ROUND(I115*H115,2)</f>
        <v>0</v>
      </c>
      <c r="K115" s="201" t="s">
        <v>125</v>
      </c>
      <c r="L115" s="46"/>
      <c r="M115" s="206" t="s">
        <v>19</v>
      </c>
      <c r="N115" s="207" t="s">
        <v>43</v>
      </c>
      <c r="O115" s="86"/>
      <c r="P115" s="208">
        <f>O115*H115</f>
        <v>0</v>
      </c>
      <c r="Q115" s="208">
        <v>0.0030000000000000001</v>
      </c>
      <c r="R115" s="208">
        <f>Q115*H115</f>
        <v>0.052560000000000003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126</v>
      </c>
      <c r="AT115" s="210" t="s">
        <v>121</v>
      </c>
      <c r="AU115" s="210" t="s">
        <v>127</v>
      </c>
      <c r="AY115" s="19" t="s">
        <v>118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127</v>
      </c>
      <c r="BK115" s="211">
        <f>ROUND(I115*H115,2)</f>
        <v>0</v>
      </c>
      <c r="BL115" s="19" t="s">
        <v>126</v>
      </c>
      <c r="BM115" s="210" t="s">
        <v>166</v>
      </c>
    </row>
    <row r="116" s="2" customFormat="1">
      <c r="A116" s="40"/>
      <c r="B116" s="41"/>
      <c r="C116" s="42"/>
      <c r="D116" s="212" t="s">
        <v>129</v>
      </c>
      <c r="E116" s="42"/>
      <c r="F116" s="213" t="s">
        <v>167</v>
      </c>
      <c r="G116" s="42"/>
      <c r="H116" s="42"/>
      <c r="I116" s="214"/>
      <c r="J116" s="42"/>
      <c r="K116" s="42"/>
      <c r="L116" s="46"/>
      <c r="M116" s="215"/>
      <c r="N116" s="21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129</v>
      </c>
      <c r="AU116" s="19" t="s">
        <v>127</v>
      </c>
    </row>
    <row r="117" s="2" customFormat="1" ht="16.5" customHeight="1">
      <c r="A117" s="40"/>
      <c r="B117" s="41"/>
      <c r="C117" s="199" t="s">
        <v>168</v>
      </c>
      <c r="D117" s="199" t="s">
        <v>121</v>
      </c>
      <c r="E117" s="200" t="s">
        <v>169</v>
      </c>
      <c r="F117" s="201" t="s">
        <v>170</v>
      </c>
      <c r="G117" s="202" t="s">
        <v>135</v>
      </c>
      <c r="H117" s="203">
        <v>43.716500000000003</v>
      </c>
      <c r="I117" s="204"/>
      <c r="J117" s="205">
        <f>ROUND(I117*H117,2)</f>
        <v>0</v>
      </c>
      <c r="K117" s="201" t="s">
        <v>125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0.00025999999999999998</v>
      </c>
      <c r="R117" s="208">
        <f>Q117*H117</f>
        <v>0.011366289999999999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171</v>
      </c>
      <c r="AT117" s="210" t="s">
        <v>121</v>
      </c>
      <c r="AU117" s="210" t="s">
        <v>127</v>
      </c>
      <c r="AY117" s="19" t="s">
        <v>118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127</v>
      </c>
      <c r="BK117" s="211">
        <f>ROUND(I117*H117,2)</f>
        <v>0</v>
      </c>
      <c r="BL117" s="19" t="s">
        <v>171</v>
      </c>
      <c r="BM117" s="210" t="s">
        <v>172</v>
      </c>
    </row>
    <row r="118" s="2" customFormat="1">
      <c r="A118" s="40"/>
      <c r="B118" s="41"/>
      <c r="C118" s="42"/>
      <c r="D118" s="212" t="s">
        <v>129</v>
      </c>
      <c r="E118" s="42"/>
      <c r="F118" s="213" t="s">
        <v>173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129</v>
      </c>
      <c r="AU118" s="19" t="s">
        <v>127</v>
      </c>
    </row>
    <row r="119" s="13" customFormat="1">
      <c r="A119" s="13"/>
      <c r="B119" s="217"/>
      <c r="C119" s="218"/>
      <c r="D119" s="219" t="s">
        <v>131</v>
      </c>
      <c r="E119" s="220" t="s">
        <v>19</v>
      </c>
      <c r="F119" s="221" t="s">
        <v>174</v>
      </c>
      <c r="G119" s="218"/>
      <c r="H119" s="222">
        <v>8.609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131</v>
      </c>
      <c r="AU119" s="228" t="s">
        <v>127</v>
      </c>
      <c r="AV119" s="13" t="s">
        <v>127</v>
      </c>
      <c r="AW119" s="13" t="s">
        <v>33</v>
      </c>
      <c r="AX119" s="13" t="s">
        <v>71</v>
      </c>
      <c r="AY119" s="228" t="s">
        <v>118</v>
      </c>
    </row>
    <row r="120" s="13" customFormat="1">
      <c r="A120" s="13"/>
      <c r="B120" s="217"/>
      <c r="C120" s="218"/>
      <c r="D120" s="219" t="s">
        <v>131</v>
      </c>
      <c r="E120" s="220" t="s">
        <v>19</v>
      </c>
      <c r="F120" s="221" t="s">
        <v>175</v>
      </c>
      <c r="G120" s="218"/>
      <c r="H120" s="222">
        <v>35.107500000000002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131</v>
      </c>
      <c r="AU120" s="228" t="s">
        <v>127</v>
      </c>
      <c r="AV120" s="13" t="s">
        <v>127</v>
      </c>
      <c r="AW120" s="13" t="s">
        <v>33</v>
      </c>
      <c r="AX120" s="13" t="s">
        <v>71</v>
      </c>
      <c r="AY120" s="228" t="s">
        <v>118</v>
      </c>
    </row>
    <row r="121" s="14" customFormat="1">
      <c r="A121" s="14"/>
      <c r="B121" s="229"/>
      <c r="C121" s="230"/>
      <c r="D121" s="219" t="s">
        <v>131</v>
      </c>
      <c r="E121" s="231" t="s">
        <v>19</v>
      </c>
      <c r="F121" s="232" t="s">
        <v>158</v>
      </c>
      <c r="G121" s="230"/>
      <c r="H121" s="233">
        <v>43.716500000000003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131</v>
      </c>
      <c r="AU121" s="239" t="s">
        <v>127</v>
      </c>
      <c r="AV121" s="14" t="s">
        <v>126</v>
      </c>
      <c r="AW121" s="14" t="s">
        <v>33</v>
      </c>
      <c r="AX121" s="14" t="s">
        <v>76</v>
      </c>
      <c r="AY121" s="239" t="s">
        <v>118</v>
      </c>
    </row>
    <row r="122" s="2" customFormat="1" ht="24.15" customHeight="1">
      <c r="A122" s="40"/>
      <c r="B122" s="41"/>
      <c r="C122" s="199" t="s">
        <v>176</v>
      </c>
      <c r="D122" s="199" t="s">
        <v>121</v>
      </c>
      <c r="E122" s="200" t="s">
        <v>177</v>
      </c>
      <c r="F122" s="201" t="s">
        <v>178</v>
      </c>
      <c r="G122" s="202" t="s">
        <v>135</v>
      </c>
      <c r="H122" s="203">
        <v>43.716500000000003</v>
      </c>
      <c r="I122" s="204"/>
      <c r="J122" s="205">
        <f>ROUND(I122*H122,2)</f>
        <v>0</v>
      </c>
      <c r="K122" s="201" t="s">
        <v>125</v>
      </c>
      <c r="L122" s="46"/>
      <c r="M122" s="206" t="s">
        <v>19</v>
      </c>
      <c r="N122" s="207" t="s">
        <v>43</v>
      </c>
      <c r="O122" s="86"/>
      <c r="P122" s="208">
        <f>O122*H122</f>
        <v>0</v>
      </c>
      <c r="Q122" s="208">
        <v>0.0043800000000000002</v>
      </c>
      <c r="R122" s="208">
        <f>Q122*H122</f>
        <v>0.19147827000000003</v>
      </c>
      <c r="S122" s="208">
        <v>0</v>
      </c>
      <c r="T122" s="20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126</v>
      </c>
      <c r="AT122" s="210" t="s">
        <v>121</v>
      </c>
      <c r="AU122" s="210" t="s">
        <v>127</v>
      </c>
      <c r="AY122" s="19" t="s">
        <v>118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127</v>
      </c>
      <c r="BK122" s="211">
        <f>ROUND(I122*H122,2)</f>
        <v>0</v>
      </c>
      <c r="BL122" s="19" t="s">
        <v>126</v>
      </c>
      <c r="BM122" s="210" t="s">
        <v>179</v>
      </c>
    </row>
    <row r="123" s="2" customFormat="1">
      <c r="A123" s="40"/>
      <c r="B123" s="41"/>
      <c r="C123" s="42"/>
      <c r="D123" s="212" t="s">
        <v>129</v>
      </c>
      <c r="E123" s="42"/>
      <c r="F123" s="213" t="s">
        <v>180</v>
      </c>
      <c r="G123" s="42"/>
      <c r="H123" s="42"/>
      <c r="I123" s="214"/>
      <c r="J123" s="42"/>
      <c r="K123" s="42"/>
      <c r="L123" s="46"/>
      <c r="M123" s="215"/>
      <c r="N123" s="21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129</v>
      </c>
      <c r="AU123" s="19" t="s">
        <v>127</v>
      </c>
    </row>
    <row r="124" s="2" customFormat="1" ht="16.5" customHeight="1">
      <c r="A124" s="40"/>
      <c r="B124" s="41"/>
      <c r="C124" s="199" t="s">
        <v>181</v>
      </c>
      <c r="D124" s="199" t="s">
        <v>121</v>
      </c>
      <c r="E124" s="200" t="s">
        <v>182</v>
      </c>
      <c r="F124" s="201" t="s">
        <v>183</v>
      </c>
      <c r="G124" s="202" t="s">
        <v>135</v>
      </c>
      <c r="H124" s="203">
        <v>43.716500000000003</v>
      </c>
      <c r="I124" s="204"/>
      <c r="J124" s="205">
        <f>ROUND(I124*H124,2)</f>
        <v>0</v>
      </c>
      <c r="K124" s="201" t="s">
        <v>125</v>
      </c>
      <c r="L124" s="46"/>
      <c r="M124" s="206" t="s">
        <v>19</v>
      </c>
      <c r="N124" s="207" t="s">
        <v>43</v>
      </c>
      <c r="O124" s="86"/>
      <c r="P124" s="208">
        <f>O124*H124</f>
        <v>0</v>
      </c>
      <c r="Q124" s="208">
        <v>0.0030000000000000001</v>
      </c>
      <c r="R124" s="208">
        <f>Q124*H124</f>
        <v>0.1311495</v>
      </c>
      <c r="S124" s="208">
        <v>0</v>
      </c>
      <c r="T124" s="20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126</v>
      </c>
      <c r="AT124" s="210" t="s">
        <v>121</v>
      </c>
      <c r="AU124" s="210" t="s">
        <v>127</v>
      </c>
      <c r="AY124" s="19" t="s">
        <v>118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127</v>
      </c>
      <c r="BK124" s="211">
        <f>ROUND(I124*H124,2)</f>
        <v>0</v>
      </c>
      <c r="BL124" s="19" t="s">
        <v>126</v>
      </c>
      <c r="BM124" s="210" t="s">
        <v>184</v>
      </c>
    </row>
    <row r="125" s="2" customFormat="1">
      <c r="A125" s="40"/>
      <c r="B125" s="41"/>
      <c r="C125" s="42"/>
      <c r="D125" s="212" t="s">
        <v>129</v>
      </c>
      <c r="E125" s="42"/>
      <c r="F125" s="213" t="s">
        <v>185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129</v>
      </c>
      <c r="AU125" s="19" t="s">
        <v>127</v>
      </c>
    </row>
    <row r="126" s="2" customFormat="1" ht="16.5" customHeight="1">
      <c r="A126" s="40"/>
      <c r="B126" s="41"/>
      <c r="C126" s="199" t="s">
        <v>186</v>
      </c>
      <c r="D126" s="199" t="s">
        <v>121</v>
      </c>
      <c r="E126" s="200" t="s">
        <v>187</v>
      </c>
      <c r="F126" s="201" t="s">
        <v>188</v>
      </c>
      <c r="G126" s="202" t="s">
        <v>135</v>
      </c>
      <c r="H126" s="203">
        <v>1.9199999999999999</v>
      </c>
      <c r="I126" s="204"/>
      <c r="J126" s="205">
        <f>ROUND(I126*H126,2)</f>
        <v>0</v>
      </c>
      <c r="K126" s="201" t="s">
        <v>125</v>
      </c>
      <c r="L126" s="46"/>
      <c r="M126" s="206" t="s">
        <v>19</v>
      </c>
      <c r="N126" s="207" t="s">
        <v>43</v>
      </c>
      <c r="O126" s="86"/>
      <c r="P126" s="208">
        <f>O126*H126</f>
        <v>0</v>
      </c>
      <c r="Q126" s="208">
        <v>0.033579999999999999</v>
      </c>
      <c r="R126" s="208">
        <f>Q126*H126</f>
        <v>0.064473599999999992</v>
      </c>
      <c r="S126" s="208">
        <v>0</v>
      </c>
      <c r="T126" s="20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126</v>
      </c>
      <c r="AT126" s="210" t="s">
        <v>121</v>
      </c>
      <c r="AU126" s="210" t="s">
        <v>127</v>
      </c>
      <c r="AY126" s="19" t="s">
        <v>118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127</v>
      </c>
      <c r="BK126" s="211">
        <f>ROUND(I126*H126,2)</f>
        <v>0</v>
      </c>
      <c r="BL126" s="19" t="s">
        <v>126</v>
      </c>
      <c r="BM126" s="210" t="s">
        <v>189</v>
      </c>
    </row>
    <row r="127" s="2" customFormat="1">
      <c r="A127" s="40"/>
      <c r="B127" s="41"/>
      <c r="C127" s="42"/>
      <c r="D127" s="212" t="s">
        <v>129</v>
      </c>
      <c r="E127" s="42"/>
      <c r="F127" s="213" t="s">
        <v>190</v>
      </c>
      <c r="G127" s="42"/>
      <c r="H127" s="42"/>
      <c r="I127" s="214"/>
      <c r="J127" s="42"/>
      <c r="K127" s="42"/>
      <c r="L127" s="46"/>
      <c r="M127" s="215"/>
      <c r="N127" s="21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129</v>
      </c>
      <c r="AU127" s="19" t="s">
        <v>127</v>
      </c>
    </row>
    <row r="128" s="13" customFormat="1">
      <c r="A128" s="13"/>
      <c r="B128" s="217"/>
      <c r="C128" s="218"/>
      <c r="D128" s="219" t="s">
        <v>131</v>
      </c>
      <c r="E128" s="220" t="s">
        <v>19</v>
      </c>
      <c r="F128" s="221" t="s">
        <v>191</v>
      </c>
      <c r="G128" s="218"/>
      <c r="H128" s="222">
        <v>1.9199999999999999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131</v>
      </c>
      <c r="AU128" s="228" t="s">
        <v>127</v>
      </c>
      <c r="AV128" s="13" t="s">
        <v>127</v>
      </c>
      <c r="AW128" s="13" t="s">
        <v>33</v>
      </c>
      <c r="AX128" s="13" t="s">
        <v>76</v>
      </c>
      <c r="AY128" s="228" t="s">
        <v>118</v>
      </c>
    </row>
    <row r="129" s="2" customFormat="1" ht="21.75" customHeight="1">
      <c r="A129" s="40"/>
      <c r="B129" s="41"/>
      <c r="C129" s="199" t="s">
        <v>8</v>
      </c>
      <c r="D129" s="199" t="s">
        <v>121</v>
      </c>
      <c r="E129" s="200" t="s">
        <v>192</v>
      </c>
      <c r="F129" s="201" t="s">
        <v>193</v>
      </c>
      <c r="G129" s="202" t="s">
        <v>124</v>
      </c>
      <c r="H129" s="203">
        <v>0.066900000000000001</v>
      </c>
      <c r="I129" s="204"/>
      <c r="J129" s="205">
        <f>ROUND(I129*H129,2)</f>
        <v>0</v>
      </c>
      <c r="K129" s="201" t="s">
        <v>125</v>
      </c>
      <c r="L129" s="46"/>
      <c r="M129" s="206" t="s">
        <v>19</v>
      </c>
      <c r="N129" s="207" t="s">
        <v>43</v>
      </c>
      <c r="O129" s="86"/>
      <c r="P129" s="208">
        <f>O129*H129</f>
        <v>0</v>
      </c>
      <c r="Q129" s="208">
        <v>2.5018699999999998</v>
      </c>
      <c r="R129" s="208">
        <f>Q129*H129</f>
        <v>0.167375103</v>
      </c>
      <c r="S129" s="208">
        <v>0</v>
      </c>
      <c r="T129" s="20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0" t="s">
        <v>126</v>
      </c>
      <c r="AT129" s="210" t="s">
        <v>121</v>
      </c>
      <c r="AU129" s="210" t="s">
        <v>127</v>
      </c>
      <c r="AY129" s="19" t="s">
        <v>118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127</v>
      </c>
      <c r="BK129" s="211">
        <f>ROUND(I129*H129,2)</f>
        <v>0</v>
      </c>
      <c r="BL129" s="19" t="s">
        <v>126</v>
      </c>
      <c r="BM129" s="210" t="s">
        <v>194</v>
      </c>
    </row>
    <row r="130" s="2" customFormat="1">
      <c r="A130" s="40"/>
      <c r="B130" s="41"/>
      <c r="C130" s="42"/>
      <c r="D130" s="212" t="s">
        <v>129</v>
      </c>
      <c r="E130" s="42"/>
      <c r="F130" s="213" t="s">
        <v>195</v>
      </c>
      <c r="G130" s="42"/>
      <c r="H130" s="42"/>
      <c r="I130" s="214"/>
      <c r="J130" s="42"/>
      <c r="K130" s="42"/>
      <c r="L130" s="46"/>
      <c r="M130" s="215"/>
      <c r="N130" s="21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129</v>
      </c>
      <c r="AU130" s="19" t="s">
        <v>127</v>
      </c>
    </row>
    <row r="131" s="13" customFormat="1">
      <c r="A131" s="13"/>
      <c r="B131" s="217"/>
      <c r="C131" s="218"/>
      <c r="D131" s="219" t="s">
        <v>131</v>
      </c>
      <c r="E131" s="220" t="s">
        <v>19</v>
      </c>
      <c r="F131" s="221" t="s">
        <v>196</v>
      </c>
      <c r="G131" s="218"/>
      <c r="H131" s="222">
        <v>0.066900000000000001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131</v>
      </c>
      <c r="AU131" s="228" t="s">
        <v>127</v>
      </c>
      <c r="AV131" s="13" t="s">
        <v>127</v>
      </c>
      <c r="AW131" s="13" t="s">
        <v>33</v>
      </c>
      <c r="AX131" s="13" t="s">
        <v>76</v>
      </c>
      <c r="AY131" s="228" t="s">
        <v>118</v>
      </c>
    </row>
    <row r="132" s="2" customFormat="1" ht="24.15" customHeight="1">
      <c r="A132" s="40"/>
      <c r="B132" s="41"/>
      <c r="C132" s="199" t="s">
        <v>197</v>
      </c>
      <c r="D132" s="199" t="s">
        <v>121</v>
      </c>
      <c r="E132" s="200" t="s">
        <v>198</v>
      </c>
      <c r="F132" s="201" t="s">
        <v>199</v>
      </c>
      <c r="G132" s="202" t="s">
        <v>200</v>
      </c>
      <c r="H132" s="203">
        <v>1</v>
      </c>
      <c r="I132" s="204"/>
      <c r="J132" s="205">
        <f>ROUND(I132*H132,2)</f>
        <v>0</v>
      </c>
      <c r="K132" s="201" t="s">
        <v>19</v>
      </c>
      <c r="L132" s="46"/>
      <c r="M132" s="206" t="s">
        <v>19</v>
      </c>
      <c r="N132" s="207" t="s">
        <v>43</v>
      </c>
      <c r="O132" s="86"/>
      <c r="P132" s="208">
        <f>O132*H132</f>
        <v>0</v>
      </c>
      <c r="Q132" s="208">
        <v>0.017770000000000001</v>
      </c>
      <c r="R132" s="208">
        <f>Q132*H132</f>
        <v>0.017770000000000001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126</v>
      </c>
      <c r="AT132" s="210" t="s">
        <v>121</v>
      </c>
      <c r="AU132" s="210" t="s">
        <v>127</v>
      </c>
      <c r="AY132" s="19" t="s">
        <v>118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127</v>
      </c>
      <c r="BK132" s="211">
        <f>ROUND(I132*H132,2)</f>
        <v>0</v>
      </c>
      <c r="BL132" s="19" t="s">
        <v>126</v>
      </c>
      <c r="BM132" s="210" t="s">
        <v>201</v>
      </c>
    </row>
    <row r="133" s="13" customFormat="1">
      <c r="A133" s="13"/>
      <c r="B133" s="217"/>
      <c r="C133" s="218"/>
      <c r="D133" s="219" t="s">
        <v>131</v>
      </c>
      <c r="E133" s="220" t="s">
        <v>19</v>
      </c>
      <c r="F133" s="221" t="s">
        <v>202</v>
      </c>
      <c r="G133" s="218"/>
      <c r="H133" s="222">
        <v>1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131</v>
      </c>
      <c r="AU133" s="228" t="s">
        <v>127</v>
      </c>
      <c r="AV133" s="13" t="s">
        <v>127</v>
      </c>
      <c r="AW133" s="13" t="s">
        <v>33</v>
      </c>
      <c r="AX133" s="13" t="s">
        <v>76</v>
      </c>
      <c r="AY133" s="228" t="s">
        <v>118</v>
      </c>
    </row>
    <row r="134" s="2" customFormat="1" ht="16.5" customHeight="1">
      <c r="A134" s="40"/>
      <c r="B134" s="41"/>
      <c r="C134" s="240" t="s">
        <v>203</v>
      </c>
      <c r="D134" s="240" t="s">
        <v>204</v>
      </c>
      <c r="E134" s="241" t="s">
        <v>205</v>
      </c>
      <c r="F134" s="242" t="s">
        <v>206</v>
      </c>
      <c r="G134" s="243" t="s">
        <v>200</v>
      </c>
      <c r="H134" s="244">
        <v>1</v>
      </c>
      <c r="I134" s="245"/>
      <c r="J134" s="246">
        <f>ROUND(I134*H134,2)</f>
        <v>0</v>
      </c>
      <c r="K134" s="242" t="s">
        <v>125</v>
      </c>
      <c r="L134" s="247"/>
      <c r="M134" s="248" t="s">
        <v>19</v>
      </c>
      <c r="N134" s="249" t="s">
        <v>43</v>
      </c>
      <c r="O134" s="86"/>
      <c r="P134" s="208">
        <f>O134*H134</f>
        <v>0</v>
      </c>
      <c r="Q134" s="208">
        <v>0.01521</v>
      </c>
      <c r="R134" s="208">
        <f>Q134*H134</f>
        <v>0.01521</v>
      </c>
      <c r="S134" s="208">
        <v>0</v>
      </c>
      <c r="T134" s="20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0" t="s">
        <v>168</v>
      </c>
      <c r="AT134" s="210" t="s">
        <v>204</v>
      </c>
      <c r="AU134" s="210" t="s">
        <v>127</v>
      </c>
      <c r="AY134" s="19" t="s">
        <v>118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9" t="s">
        <v>127</v>
      </c>
      <c r="BK134" s="211">
        <f>ROUND(I134*H134,2)</f>
        <v>0</v>
      </c>
      <c r="BL134" s="19" t="s">
        <v>126</v>
      </c>
      <c r="BM134" s="210" t="s">
        <v>207</v>
      </c>
    </row>
    <row r="135" s="13" customFormat="1">
      <c r="A135" s="13"/>
      <c r="B135" s="217"/>
      <c r="C135" s="218"/>
      <c r="D135" s="219" t="s">
        <v>131</v>
      </c>
      <c r="E135" s="220" t="s">
        <v>19</v>
      </c>
      <c r="F135" s="221" t="s">
        <v>208</v>
      </c>
      <c r="G135" s="218"/>
      <c r="H135" s="222">
        <v>1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131</v>
      </c>
      <c r="AU135" s="228" t="s">
        <v>127</v>
      </c>
      <c r="AV135" s="13" t="s">
        <v>127</v>
      </c>
      <c r="AW135" s="13" t="s">
        <v>33</v>
      </c>
      <c r="AX135" s="13" t="s">
        <v>71</v>
      </c>
      <c r="AY135" s="228" t="s">
        <v>118</v>
      </c>
    </row>
    <row r="136" s="13" customFormat="1">
      <c r="A136" s="13"/>
      <c r="B136" s="217"/>
      <c r="C136" s="218"/>
      <c r="D136" s="219" t="s">
        <v>131</v>
      </c>
      <c r="E136" s="220" t="s">
        <v>19</v>
      </c>
      <c r="F136" s="221" t="s">
        <v>209</v>
      </c>
      <c r="G136" s="218"/>
      <c r="H136" s="222">
        <v>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131</v>
      </c>
      <c r="AU136" s="228" t="s">
        <v>127</v>
      </c>
      <c r="AV136" s="13" t="s">
        <v>127</v>
      </c>
      <c r="AW136" s="13" t="s">
        <v>4</v>
      </c>
      <c r="AX136" s="13" t="s">
        <v>71</v>
      </c>
      <c r="AY136" s="228" t="s">
        <v>118</v>
      </c>
    </row>
    <row r="137" s="14" customFormat="1">
      <c r="A137" s="14"/>
      <c r="B137" s="229"/>
      <c r="C137" s="230"/>
      <c r="D137" s="219" t="s">
        <v>131</v>
      </c>
      <c r="E137" s="231" t="s">
        <v>19</v>
      </c>
      <c r="F137" s="232" t="s">
        <v>158</v>
      </c>
      <c r="G137" s="230"/>
      <c r="H137" s="233">
        <v>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131</v>
      </c>
      <c r="AU137" s="239" t="s">
        <v>127</v>
      </c>
      <c r="AV137" s="14" t="s">
        <v>126</v>
      </c>
      <c r="AW137" s="14" t="s">
        <v>33</v>
      </c>
      <c r="AX137" s="14" t="s">
        <v>76</v>
      </c>
      <c r="AY137" s="239" t="s">
        <v>118</v>
      </c>
    </row>
    <row r="138" s="12" customFormat="1" ht="22.8" customHeight="1">
      <c r="A138" s="12"/>
      <c r="B138" s="183"/>
      <c r="C138" s="184"/>
      <c r="D138" s="185" t="s">
        <v>70</v>
      </c>
      <c r="E138" s="197" t="s">
        <v>176</v>
      </c>
      <c r="F138" s="197" t="s">
        <v>210</v>
      </c>
      <c r="G138" s="184"/>
      <c r="H138" s="184"/>
      <c r="I138" s="187"/>
      <c r="J138" s="198">
        <f>BK138</f>
        <v>0</v>
      </c>
      <c r="K138" s="184"/>
      <c r="L138" s="189"/>
      <c r="M138" s="190"/>
      <c r="N138" s="191"/>
      <c r="O138" s="191"/>
      <c r="P138" s="192">
        <f>SUM(P139:P152)</f>
        <v>0</v>
      </c>
      <c r="Q138" s="191"/>
      <c r="R138" s="192">
        <f>SUM(R139:R152)</f>
        <v>0.00092440000000000003</v>
      </c>
      <c r="S138" s="191"/>
      <c r="T138" s="193">
        <f>SUM(T139:T152)</f>
        <v>1.1031600000000001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4" t="s">
        <v>76</v>
      </c>
      <c r="AT138" s="195" t="s">
        <v>70</v>
      </c>
      <c r="AU138" s="195" t="s">
        <v>76</v>
      </c>
      <c r="AY138" s="194" t="s">
        <v>118</v>
      </c>
      <c r="BK138" s="196">
        <f>SUM(BK139:BK152)</f>
        <v>0</v>
      </c>
    </row>
    <row r="139" s="2" customFormat="1" ht="24.15" customHeight="1">
      <c r="A139" s="40"/>
      <c r="B139" s="41"/>
      <c r="C139" s="199" t="s">
        <v>211</v>
      </c>
      <c r="D139" s="199" t="s">
        <v>121</v>
      </c>
      <c r="E139" s="200" t="s">
        <v>212</v>
      </c>
      <c r="F139" s="201" t="s">
        <v>213</v>
      </c>
      <c r="G139" s="202" t="s">
        <v>135</v>
      </c>
      <c r="H139" s="203">
        <v>23.109999999999999</v>
      </c>
      <c r="I139" s="204"/>
      <c r="J139" s="205">
        <f>ROUND(I139*H139,2)</f>
        <v>0</v>
      </c>
      <c r="K139" s="201" t="s">
        <v>19</v>
      </c>
      <c r="L139" s="46"/>
      <c r="M139" s="206" t="s">
        <v>19</v>
      </c>
      <c r="N139" s="207" t="s">
        <v>43</v>
      </c>
      <c r="O139" s="86"/>
      <c r="P139" s="208">
        <f>O139*H139</f>
        <v>0</v>
      </c>
      <c r="Q139" s="208">
        <v>4.0000000000000003E-05</v>
      </c>
      <c r="R139" s="208">
        <f>Q139*H139</f>
        <v>0.00092440000000000003</v>
      </c>
      <c r="S139" s="208">
        <v>0</v>
      </c>
      <c r="T139" s="20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0" t="s">
        <v>126</v>
      </c>
      <c r="AT139" s="210" t="s">
        <v>121</v>
      </c>
      <c r="AU139" s="210" t="s">
        <v>127</v>
      </c>
      <c r="AY139" s="19" t="s">
        <v>118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9" t="s">
        <v>127</v>
      </c>
      <c r="BK139" s="211">
        <f>ROUND(I139*H139,2)</f>
        <v>0</v>
      </c>
      <c r="BL139" s="19" t="s">
        <v>126</v>
      </c>
      <c r="BM139" s="210" t="s">
        <v>214</v>
      </c>
    </row>
    <row r="140" s="13" customFormat="1">
      <c r="A140" s="13"/>
      <c r="B140" s="217"/>
      <c r="C140" s="218"/>
      <c r="D140" s="219" t="s">
        <v>131</v>
      </c>
      <c r="E140" s="220" t="s">
        <v>19</v>
      </c>
      <c r="F140" s="221" t="s">
        <v>156</v>
      </c>
      <c r="G140" s="218"/>
      <c r="H140" s="222">
        <v>2.9500000000000002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131</v>
      </c>
      <c r="AU140" s="228" t="s">
        <v>127</v>
      </c>
      <c r="AV140" s="13" t="s">
        <v>127</v>
      </c>
      <c r="AW140" s="13" t="s">
        <v>33</v>
      </c>
      <c r="AX140" s="13" t="s">
        <v>71</v>
      </c>
      <c r="AY140" s="228" t="s">
        <v>118</v>
      </c>
    </row>
    <row r="141" s="13" customFormat="1">
      <c r="A141" s="13"/>
      <c r="B141" s="217"/>
      <c r="C141" s="218"/>
      <c r="D141" s="219" t="s">
        <v>131</v>
      </c>
      <c r="E141" s="220" t="s">
        <v>19</v>
      </c>
      <c r="F141" s="221" t="s">
        <v>157</v>
      </c>
      <c r="G141" s="218"/>
      <c r="H141" s="222">
        <v>14.57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131</v>
      </c>
      <c r="AU141" s="228" t="s">
        <v>127</v>
      </c>
      <c r="AV141" s="13" t="s">
        <v>127</v>
      </c>
      <c r="AW141" s="13" t="s">
        <v>33</v>
      </c>
      <c r="AX141" s="13" t="s">
        <v>71</v>
      </c>
      <c r="AY141" s="228" t="s">
        <v>118</v>
      </c>
    </row>
    <row r="142" s="13" customFormat="1">
      <c r="A142" s="13"/>
      <c r="B142" s="217"/>
      <c r="C142" s="218"/>
      <c r="D142" s="219" t="s">
        <v>131</v>
      </c>
      <c r="E142" s="220" t="s">
        <v>19</v>
      </c>
      <c r="F142" s="221" t="s">
        <v>215</v>
      </c>
      <c r="G142" s="218"/>
      <c r="H142" s="222">
        <v>2.77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131</v>
      </c>
      <c r="AU142" s="228" t="s">
        <v>127</v>
      </c>
      <c r="AV142" s="13" t="s">
        <v>127</v>
      </c>
      <c r="AW142" s="13" t="s">
        <v>33</v>
      </c>
      <c r="AX142" s="13" t="s">
        <v>71</v>
      </c>
      <c r="AY142" s="228" t="s">
        <v>118</v>
      </c>
    </row>
    <row r="143" s="13" customFormat="1">
      <c r="A143" s="13"/>
      <c r="B143" s="217"/>
      <c r="C143" s="218"/>
      <c r="D143" s="219" t="s">
        <v>131</v>
      </c>
      <c r="E143" s="220" t="s">
        <v>19</v>
      </c>
      <c r="F143" s="221" t="s">
        <v>216</v>
      </c>
      <c r="G143" s="218"/>
      <c r="H143" s="222">
        <v>2.8199999999999998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131</v>
      </c>
      <c r="AU143" s="228" t="s">
        <v>127</v>
      </c>
      <c r="AV143" s="13" t="s">
        <v>127</v>
      </c>
      <c r="AW143" s="13" t="s">
        <v>33</v>
      </c>
      <c r="AX143" s="13" t="s">
        <v>71</v>
      </c>
      <c r="AY143" s="228" t="s">
        <v>118</v>
      </c>
    </row>
    <row r="144" s="14" customFormat="1">
      <c r="A144" s="14"/>
      <c r="B144" s="229"/>
      <c r="C144" s="230"/>
      <c r="D144" s="219" t="s">
        <v>131</v>
      </c>
      <c r="E144" s="231" t="s">
        <v>19</v>
      </c>
      <c r="F144" s="232" t="s">
        <v>158</v>
      </c>
      <c r="G144" s="230"/>
      <c r="H144" s="233">
        <v>23.109999999999999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131</v>
      </c>
      <c r="AU144" s="239" t="s">
        <v>127</v>
      </c>
      <c r="AV144" s="14" t="s">
        <v>126</v>
      </c>
      <c r="AW144" s="14" t="s">
        <v>33</v>
      </c>
      <c r="AX144" s="14" t="s">
        <v>76</v>
      </c>
      <c r="AY144" s="239" t="s">
        <v>118</v>
      </c>
    </row>
    <row r="145" s="2" customFormat="1" ht="16.5" customHeight="1">
      <c r="A145" s="40"/>
      <c r="B145" s="41"/>
      <c r="C145" s="199" t="s">
        <v>171</v>
      </c>
      <c r="D145" s="199" t="s">
        <v>121</v>
      </c>
      <c r="E145" s="200" t="s">
        <v>217</v>
      </c>
      <c r="F145" s="201" t="s">
        <v>218</v>
      </c>
      <c r="G145" s="202" t="s">
        <v>135</v>
      </c>
      <c r="H145" s="203">
        <v>24.539000000000001</v>
      </c>
      <c r="I145" s="204"/>
      <c r="J145" s="205">
        <f>ROUND(I145*H145,2)</f>
        <v>0</v>
      </c>
      <c r="K145" s="201" t="s">
        <v>125</v>
      </c>
      <c r="L145" s="46"/>
      <c r="M145" s="206" t="s">
        <v>19</v>
      </c>
      <c r="N145" s="207" t="s">
        <v>43</v>
      </c>
      <c r="O145" s="86"/>
      <c r="P145" s="208">
        <f>O145*H145</f>
        <v>0</v>
      </c>
      <c r="Q145" s="208">
        <v>0</v>
      </c>
      <c r="R145" s="208">
        <f>Q145*H145</f>
        <v>0</v>
      </c>
      <c r="S145" s="208">
        <v>0.040000000000000001</v>
      </c>
      <c r="T145" s="209">
        <f>S145*H145</f>
        <v>0.9815600000000001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126</v>
      </c>
      <c r="AT145" s="210" t="s">
        <v>121</v>
      </c>
      <c r="AU145" s="210" t="s">
        <v>127</v>
      </c>
      <c r="AY145" s="19" t="s">
        <v>118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127</v>
      </c>
      <c r="BK145" s="211">
        <f>ROUND(I145*H145,2)</f>
        <v>0</v>
      </c>
      <c r="BL145" s="19" t="s">
        <v>126</v>
      </c>
      <c r="BM145" s="210" t="s">
        <v>219</v>
      </c>
    </row>
    <row r="146" s="2" customFormat="1">
      <c r="A146" s="40"/>
      <c r="B146" s="41"/>
      <c r="C146" s="42"/>
      <c r="D146" s="212" t="s">
        <v>129</v>
      </c>
      <c r="E146" s="42"/>
      <c r="F146" s="213" t="s">
        <v>220</v>
      </c>
      <c r="G146" s="42"/>
      <c r="H146" s="42"/>
      <c r="I146" s="214"/>
      <c r="J146" s="42"/>
      <c r="K146" s="42"/>
      <c r="L146" s="46"/>
      <c r="M146" s="215"/>
      <c r="N146" s="21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129</v>
      </c>
      <c r="AU146" s="19" t="s">
        <v>127</v>
      </c>
    </row>
    <row r="147" s="13" customFormat="1">
      <c r="A147" s="13"/>
      <c r="B147" s="217"/>
      <c r="C147" s="218"/>
      <c r="D147" s="219" t="s">
        <v>131</v>
      </c>
      <c r="E147" s="220" t="s">
        <v>19</v>
      </c>
      <c r="F147" s="221" t="s">
        <v>221</v>
      </c>
      <c r="G147" s="218"/>
      <c r="H147" s="222">
        <v>24.539000000000001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131</v>
      </c>
      <c r="AU147" s="228" t="s">
        <v>127</v>
      </c>
      <c r="AV147" s="13" t="s">
        <v>127</v>
      </c>
      <c r="AW147" s="13" t="s">
        <v>33</v>
      </c>
      <c r="AX147" s="13" t="s">
        <v>76</v>
      </c>
      <c r="AY147" s="228" t="s">
        <v>118</v>
      </c>
    </row>
    <row r="148" s="2" customFormat="1" ht="24.15" customHeight="1">
      <c r="A148" s="40"/>
      <c r="B148" s="41"/>
      <c r="C148" s="199" t="s">
        <v>222</v>
      </c>
      <c r="D148" s="199" t="s">
        <v>121</v>
      </c>
      <c r="E148" s="200" t="s">
        <v>223</v>
      </c>
      <c r="F148" s="201" t="s">
        <v>224</v>
      </c>
      <c r="G148" s="202" t="s">
        <v>135</v>
      </c>
      <c r="H148" s="203">
        <v>1.6000000000000001</v>
      </c>
      <c r="I148" s="204"/>
      <c r="J148" s="205">
        <f>ROUND(I148*H148,2)</f>
        <v>0</v>
      </c>
      <c r="K148" s="201" t="s">
        <v>19</v>
      </c>
      <c r="L148" s="46"/>
      <c r="M148" s="206" t="s">
        <v>19</v>
      </c>
      <c r="N148" s="207" t="s">
        <v>43</v>
      </c>
      <c r="O148" s="86"/>
      <c r="P148" s="208">
        <f>O148*H148</f>
        <v>0</v>
      </c>
      <c r="Q148" s="208">
        <v>0</v>
      </c>
      <c r="R148" s="208">
        <f>Q148*H148</f>
        <v>0</v>
      </c>
      <c r="S148" s="208">
        <v>0.075999999999999998</v>
      </c>
      <c r="T148" s="209">
        <f>S148*H148</f>
        <v>0.1216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0" t="s">
        <v>126</v>
      </c>
      <c r="AT148" s="210" t="s">
        <v>121</v>
      </c>
      <c r="AU148" s="210" t="s">
        <v>127</v>
      </c>
      <c r="AY148" s="19" t="s">
        <v>118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9" t="s">
        <v>127</v>
      </c>
      <c r="BK148" s="211">
        <f>ROUND(I148*H148,2)</f>
        <v>0</v>
      </c>
      <c r="BL148" s="19" t="s">
        <v>126</v>
      </c>
      <c r="BM148" s="210" t="s">
        <v>225</v>
      </c>
    </row>
    <row r="149" s="13" customFormat="1">
      <c r="A149" s="13"/>
      <c r="B149" s="217"/>
      <c r="C149" s="218"/>
      <c r="D149" s="219" t="s">
        <v>131</v>
      </c>
      <c r="E149" s="220" t="s">
        <v>19</v>
      </c>
      <c r="F149" s="221" t="s">
        <v>226</v>
      </c>
      <c r="G149" s="218"/>
      <c r="H149" s="222">
        <v>1.6000000000000001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131</v>
      </c>
      <c r="AU149" s="228" t="s">
        <v>127</v>
      </c>
      <c r="AV149" s="13" t="s">
        <v>127</v>
      </c>
      <c r="AW149" s="13" t="s">
        <v>33</v>
      </c>
      <c r="AX149" s="13" t="s">
        <v>71</v>
      </c>
      <c r="AY149" s="228" t="s">
        <v>118</v>
      </c>
    </row>
    <row r="150" s="13" customFormat="1">
      <c r="A150" s="13"/>
      <c r="B150" s="217"/>
      <c r="C150" s="218"/>
      <c r="D150" s="219" t="s">
        <v>131</v>
      </c>
      <c r="E150" s="220" t="s">
        <v>19</v>
      </c>
      <c r="F150" s="221" t="s">
        <v>227</v>
      </c>
      <c r="G150" s="218"/>
      <c r="H150" s="222">
        <v>0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131</v>
      </c>
      <c r="AU150" s="228" t="s">
        <v>127</v>
      </c>
      <c r="AV150" s="13" t="s">
        <v>127</v>
      </c>
      <c r="AW150" s="13" t="s">
        <v>4</v>
      </c>
      <c r="AX150" s="13" t="s">
        <v>71</v>
      </c>
      <c r="AY150" s="228" t="s">
        <v>118</v>
      </c>
    </row>
    <row r="151" s="13" customFormat="1">
      <c r="A151" s="13"/>
      <c r="B151" s="217"/>
      <c r="C151" s="218"/>
      <c r="D151" s="219" t="s">
        <v>131</v>
      </c>
      <c r="E151" s="220" t="s">
        <v>19</v>
      </c>
      <c r="F151" s="221" t="s">
        <v>228</v>
      </c>
      <c r="G151" s="218"/>
      <c r="H151" s="222">
        <v>0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131</v>
      </c>
      <c r="AU151" s="228" t="s">
        <v>127</v>
      </c>
      <c r="AV151" s="13" t="s">
        <v>127</v>
      </c>
      <c r="AW151" s="13" t="s">
        <v>4</v>
      </c>
      <c r="AX151" s="13" t="s">
        <v>71</v>
      </c>
      <c r="AY151" s="228" t="s">
        <v>118</v>
      </c>
    </row>
    <row r="152" s="14" customFormat="1">
      <c r="A152" s="14"/>
      <c r="B152" s="229"/>
      <c r="C152" s="230"/>
      <c r="D152" s="219" t="s">
        <v>131</v>
      </c>
      <c r="E152" s="231" t="s">
        <v>19</v>
      </c>
      <c r="F152" s="232" t="s">
        <v>158</v>
      </c>
      <c r="G152" s="230"/>
      <c r="H152" s="233">
        <v>1.6000000000000001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131</v>
      </c>
      <c r="AU152" s="239" t="s">
        <v>127</v>
      </c>
      <c r="AV152" s="14" t="s">
        <v>126</v>
      </c>
      <c r="AW152" s="14" t="s">
        <v>33</v>
      </c>
      <c r="AX152" s="14" t="s">
        <v>76</v>
      </c>
      <c r="AY152" s="239" t="s">
        <v>118</v>
      </c>
    </row>
    <row r="153" s="12" customFormat="1" ht="22.8" customHeight="1">
      <c r="A153" s="12"/>
      <c r="B153" s="183"/>
      <c r="C153" s="184"/>
      <c r="D153" s="185" t="s">
        <v>70</v>
      </c>
      <c r="E153" s="197" t="s">
        <v>229</v>
      </c>
      <c r="F153" s="197" t="s">
        <v>230</v>
      </c>
      <c r="G153" s="184"/>
      <c r="H153" s="184"/>
      <c r="I153" s="187"/>
      <c r="J153" s="198">
        <f>BK153</f>
        <v>0</v>
      </c>
      <c r="K153" s="184"/>
      <c r="L153" s="189"/>
      <c r="M153" s="190"/>
      <c r="N153" s="191"/>
      <c r="O153" s="191"/>
      <c r="P153" s="192">
        <f>SUM(P154:P162)</f>
        <v>0</v>
      </c>
      <c r="Q153" s="191"/>
      <c r="R153" s="192">
        <f>SUM(R154:R162)</f>
        <v>0</v>
      </c>
      <c r="S153" s="191"/>
      <c r="T153" s="193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4" t="s">
        <v>76</v>
      </c>
      <c r="AT153" s="195" t="s">
        <v>70</v>
      </c>
      <c r="AU153" s="195" t="s">
        <v>76</v>
      </c>
      <c r="AY153" s="194" t="s">
        <v>118</v>
      </c>
      <c r="BK153" s="196">
        <f>SUM(BK154:BK162)</f>
        <v>0</v>
      </c>
    </row>
    <row r="154" s="2" customFormat="1" ht="24.15" customHeight="1">
      <c r="A154" s="40"/>
      <c r="B154" s="41"/>
      <c r="C154" s="199" t="s">
        <v>231</v>
      </c>
      <c r="D154" s="199" t="s">
        <v>121</v>
      </c>
      <c r="E154" s="200" t="s">
        <v>232</v>
      </c>
      <c r="F154" s="201" t="s">
        <v>233</v>
      </c>
      <c r="G154" s="202" t="s">
        <v>145</v>
      </c>
      <c r="H154" s="203">
        <v>1.5043</v>
      </c>
      <c r="I154" s="204"/>
      <c r="J154" s="205">
        <f>ROUND(I154*H154,2)</f>
        <v>0</v>
      </c>
      <c r="K154" s="201" t="s">
        <v>125</v>
      </c>
      <c r="L154" s="46"/>
      <c r="M154" s="206" t="s">
        <v>19</v>
      </c>
      <c r="N154" s="207" t="s">
        <v>43</v>
      </c>
      <c r="O154" s="86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0" t="s">
        <v>126</v>
      </c>
      <c r="AT154" s="210" t="s">
        <v>121</v>
      </c>
      <c r="AU154" s="210" t="s">
        <v>127</v>
      </c>
      <c r="AY154" s="19" t="s">
        <v>118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9" t="s">
        <v>127</v>
      </c>
      <c r="BK154" s="211">
        <f>ROUND(I154*H154,2)</f>
        <v>0</v>
      </c>
      <c r="BL154" s="19" t="s">
        <v>126</v>
      </c>
      <c r="BM154" s="210" t="s">
        <v>234</v>
      </c>
    </row>
    <row r="155" s="2" customFormat="1">
      <c r="A155" s="40"/>
      <c r="B155" s="41"/>
      <c r="C155" s="42"/>
      <c r="D155" s="212" t="s">
        <v>129</v>
      </c>
      <c r="E155" s="42"/>
      <c r="F155" s="213" t="s">
        <v>235</v>
      </c>
      <c r="G155" s="42"/>
      <c r="H155" s="42"/>
      <c r="I155" s="214"/>
      <c r="J155" s="42"/>
      <c r="K155" s="42"/>
      <c r="L155" s="46"/>
      <c r="M155" s="215"/>
      <c r="N155" s="21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129</v>
      </c>
      <c r="AU155" s="19" t="s">
        <v>127</v>
      </c>
    </row>
    <row r="156" s="2" customFormat="1" ht="21.75" customHeight="1">
      <c r="A156" s="40"/>
      <c r="B156" s="41"/>
      <c r="C156" s="199" t="s">
        <v>236</v>
      </c>
      <c r="D156" s="199" t="s">
        <v>121</v>
      </c>
      <c r="E156" s="200" t="s">
        <v>237</v>
      </c>
      <c r="F156" s="201" t="s">
        <v>238</v>
      </c>
      <c r="G156" s="202" t="s">
        <v>145</v>
      </c>
      <c r="H156" s="203">
        <v>1.5043</v>
      </c>
      <c r="I156" s="204"/>
      <c r="J156" s="205">
        <f>ROUND(I156*H156,2)</f>
        <v>0</v>
      </c>
      <c r="K156" s="201" t="s">
        <v>125</v>
      </c>
      <c r="L156" s="46"/>
      <c r="M156" s="206" t="s">
        <v>19</v>
      </c>
      <c r="N156" s="207" t="s">
        <v>43</v>
      </c>
      <c r="O156" s="86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126</v>
      </c>
      <c r="AT156" s="210" t="s">
        <v>121</v>
      </c>
      <c r="AU156" s="210" t="s">
        <v>127</v>
      </c>
      <c r="AY156" s="19" t="s">
        <v>118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9" t="s">
        <v>127</v>
      </c>
      <c r="BK156" s="211">
        <f>ROUND(I156*H156,2)</f>
        <v>0</v>
      </c>
      <c r="BL156" s="19" t="s">
        <v>126</v>
      </c>
      <c r="BM156" s="210" t="s">
        <v>239</v>
      </c>
    </row>
    <row r="157" s="2" customFormat="1">
      <c r="A157" s="40"/>
      <c r="B157" s="41"/>
      <c r="C157" s="42"/>
      <c r="D157" s="212" t="s">
        <v>129</v>
      </c>
      <c r="E157" s="42"/>
      <c r="F157" s="213" t="s">
        <v>240</v>
      </c>
      <c r="G157" s="42"/>
      <c r="H157" s="42"/>
      <c r="I157" s="214"/>
      <c r="J157" s="42"/>
      <c r="K157" s="42"/>
      <c r="L157" s="46"/>
      <c r="M157" s="215"/>
      <c r="N157" s="216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129</v>
      </c>
      <c r="AU157" s="19" t="s">
        <v>127</v>
      </c>
    </row>
    <row r="158" s="2" customFormat="1" ht="24.15" customHeight="1">
      <c r="A158" s="40"/>
      <c r="B158" s="41"/>
      <c r="C158" s="199" t="s">
        <v>241</v>
      </c>
      <c r="D158" s="199" t="s">
        <v>121</v>
      </c>
      <c r="E158" s="200" t="s">
        <v>242</v>
      </c>
      <c r="F158" s="201" t="s">
        <v>243</v>
      </c>
      <c r="G158" s="202" t="s">
        <v>145</v>
      </c>
      <c r="H158" s="203">
        <v>15.042999999999999</v>
      </c>
      <c r="I158" s="204"/>
      <c r="J158" s="205">
        <f>ROUND(I158*H158,2)</f>
        <v>0</v>
      </c>
      <c r="K158" s="201" t="s">
        <v>125</v>
      </c>
      <c r="L158" s="46"/>
      <c r="M158" s="206" t="s">
        <v>19</v>
      </c>
      <c r="N158" s="207" t="s">
        <v>43</v>
      </c>
      <c r="O158" s="86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0" t="s">
        <v>126</v>
      </c>
      <c r="AT158" s="210" t="s">
        <v>121</v>
      </c>
      <c r="AU158" s="210" t="s">
        <v>127</v>
      </c>
      <c r="AY158" s="19" t="s">
        <v>118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9" t="s">
        <v>127</v>
      </c>
      <c r="BK158" s="211">
        <f>ROUND(I158*H158,2)</f>
        <v>0</v>
      </c>
      <c r="BL158" s="19" t="s">
        <v>126</v>
      </c>
      <c r="BM158" s="210" t="s">
        <v>244</v>
      </c>
    </row>
    <row r="159" s="2" customFormat="1">
      <c r="A159" s="40"/>
      <c r="B159" s="41"/>
      <c r="C159" s="42"/>
      <c r="D159" s="212" t="s">
        <v>129</v>
      </c>
      <c r="E159" s="42"/>
      <c r="F159" s="213" t="s">
        <v>245</v>
      </c>
      <c r="G159" s="42"/>
      <c r="H159" s="42"/>
      <c r="I159" s="214"/>
      <c r="J159" s="42"/>
      <c r="K159" s="42"/>
      <c r="L159" s="46"/>
      <c r="M159" s="215"/>
      <c r="N159" s="21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129</v>
      </c>
      <c r="AU159" s="19" t="s">
        <v>127</v>
      </c>
    </row>
    <row r="160" s="13" customFormat="1">
      <c r="A160" s="13"/>
      <c r="B160" s="217"/>
      <c r="C160" s="218"/>
      <c r="D160" s="219" t="s">
        <v>131</v>
      </c>
      <c r="E160" s="218"/>
      <c r="F160" s="221" t="s">
        <v>246</v>
      </c>
      <c r="G160" s="218"/>
      <c r="H160" s="222">
        <v>15.042999999999999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131</v>
      </c>
      <c r="AU160" s="228" t="s">
        <v>127</v>
      </c>
      <c r="AV160" s="13" t="s">
        <v>127</v>
      </c>
      <c r="AW160" s="13" t="s">
        <v>4</v>
      </c>
      <c r="AX160" s="13" t="s">
        <v>76</v>
      </c>
      <c r="AY160" s="228" t="s">
        <v>118</v>
      </c>
    </row>
    <row r="161" s="2" customFormat="1" ht="24.15" customHeight="1">
      <c r="A161" s="40"/>
      <c r="B161" s="41"/>
      <c r="C161" s="199" t="s">
        <v>7</v>
      </c>
      <c r="D161" s="199" t="s">
        <v>121</v>
      </c>
      <c r="E161" s="200" t="s">
        <v>247</v>
      </c>
      <c r="F161" s="201" t="s">
        <v>248</v>
      </c>
      <c r="G161" s="202" t="s">
        <v>145</v>
      </c>
      <c r="H161" s="203">
        <v>1.5043</v>
      </c>
      <c r="I161" s="204"/>
      <c r="J161" s="205">
        <f>ROUND(I161*H161,2)</f>
        <v>0</v>
      </c>
      <c r="K161" s="201" t="s">
        <v>125</v>
      </c>
      <c r="L161" s="46"/>
      <c r="M161" s="206" t="s">
        <v>19</v>
      </c>
      <c r="N161" s="207" t="s">
        <v>43</v>
      </c>
      <c r="O161" s="86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0" t="s">
        <v>126</v>
      </c>
      <c r="AT161" s="210" t="s">
        <v>121</v>
      </c>
      <c r="AU161" s="210" t="s">
        <v>127</v>
      </c>
      <c r="AY161" s="19" t="s">
        <v>118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127</v>
      </c>
      <c r="BK161" s="211">
        <f>ROUND(I161*H161,2)</f>
        <v>0</v>
      </c>
      <c r="BL161" s="19" t="s">
        <v>126</v>
      </c>
      <c r="BM161" s="210" t="s">
        <v>249</v>
      </c>
    </row>
    <row r="162" s="2" customFormat="1">
      <c r="A162" s="40"/>
      <c r="B162" s="41"/>
      <c r="C162" s="42"/>
      <c r="D162" s="212" t="s">
        <v>129</v>
      </c>
      <c r="E162" s="42"/>
      <c r="F162" s="213" t="s">
        <v>250</v>
      </c>
      <c r="G162" s="42"/>
      <c r="H162" s="42"/>
      <c r="I162" s="214"/>
      <c r="J162" s="42"/>
      <c r="K162" s="42"/>
      <c r="L162" s="46"/>
      <c r="M162" s="215"/>
      <c r="N162" s="21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129</v>
      </c>
      <c r="AU162" s="19" t="s">
        <v>127</v>
      </c>
    </row>
    <row r="163" s="12" customFormat="1" ht="22.8" customHeight="1">
      <c r="A163" s="12"/>
      <c r="B163" s="183"/>
      <c r="C163" s="184"/>
      <c r="D163" s="185" t="s">
        <v>70</v>
      </c>
      <c r="E163" s="197" t="s">
        <v>251</v>
      </c>
      <c r="F163" s="197" t="s">
        <v>252</v>
      </c>
      <c r="G163" s="184"/>
      <c r="H163" s="184"/>
      <c r="I163" s="187"/>
      <c r="J163" s="198">
        <f>BK163</f>
        <v>0</v>
      </c>
      <c r="K163" s="184"/>
      <c r="L163" s="189"/>
      <c r="M163" s="190"/>
      <c r="N163" s="191"/>
      <c r="O163" s="191"/>
      <c r="P163" s="192">
        <f>SUM(P164:P165)</f>
        <v>0</v>
      </c>
      <c r="Q163" s="191"/>
      <c r="R163" s="192">
        <f>SUM(R164:R165)</f>
        <v>0</v>
      </c>
      <c r="S163" s="191"/>
      <c r="T163" s="19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4" t="s">
        <v>76</v>
      </c>
      <c r="AT163" s="195" t="s">
        <v>70</v>
      </c>
      <c r="AU163" s="195" t="s">
        <v>76</v>
      </c>
      <c r="AY163" s="194" t="s">
        <v>118</v>
      </c>
      <c r="BK163" s="196">
        <f>SUM(BK164:BK165)</f>
        <v>0</v>
      </c>
    </row>
    <row r="164" s="2" customFormat="1" ht="33" customHeight="1">
      <c r="A164" s="40"/>
      <c r="B164" s="41"/>
      <c r="C164" s="199" t="s">
        <v>253</v>
      </c>
      <c r="D164" s="199" t="s">
        <v>121</v>
      </c>
      <c r="E164" s="200" t="s">
        <v>254</v>
      </c>
      <c r="F164" s="201" t="s">
        <v>255</v>
      </c>
      <c r="G164" s="202" t="s">
        <v>145</v>
      </c>
      <c r="H164" s="203">
        <v>0.76619999999999999</v>
      </c>
      <c r="I164" s="204"/>
      <c r="J164" s="205">
        <f>ROUND(I164*H164,2)</f>
        <v>0</v>
      </c>
      <c r="K164" s="201" t="s">
        <v>125</v>
      </c>
      <c r="L164" s="46"/>
      <c r="M164" s="206" t="s">
        <v>19</v>
      </c>
      <c r="N164" s="207" t="s">
        <v>43</v>
      </c>
      <c r="O164" s="86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0" t="s">
        <v>126</v>
      </c>
      <c r="AT164" s="210" t="s">
        <v>121</v>
      </c>
      <c r="AU164" s="210" t="s">
        <v>127</v>
      </c>
      <c r="AY164" s="19" t="s">
        <v>118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127</v>
      </c>
      <c r="BK164" s="211">
        <f>ROUND(I164*H164,2)</f>
        <v>0</v>
      </c>
      <c r="BL164" s="19" t="s">
        <v>126</v>
      </c>
      <c r="BM164" s="210" t="s">
        <v>256</v>
      </c>
    </row>
    <row r="165" s="2" customFormat="1">
      <c r="A165" s="40"/>
      <c r="B165" s="41"/>
      <c r="C165" s="42"/>
      <c r="D165" s="212" t="s">
        <v>129</v>
      </c>
      <c r="E165" s="42"/>
      <c r="F165" s="213" t="s">
        <v>257</v>
      </c>
      <c r="G165" s="42"/>
      <c r="H165" s="42"/>
      <c r="I165" s="214"/>
      <c r="J165" s="42"/>
      <c r="K165" s="42"/>
      <c r="L165" s="46"/>
      <c r="M165" s="215"/>
      <c r="N165" s="21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129</v>
      </c>
      <c r="AU165" s="19" t="s">
        <v>127</v>
      </c>
    </row>
    <row r="166" s="12" customFormat="1" ht="25.92" customHeight="1">
      <c r="A166" s="12"/>
      <c r="B166" s="183"/>
      <c r="C166" s="184"/>
      <c r="D166" s="185" t="s">
        <v>70</v>
      </c>
      <c r="E166" s="186" t="s">
        <v>258</v>
      </c>
      <c r="F166" s="186" t="s">
        <v>259</v>
      </c>
      <c r="G166" s="184"/>
      <c r="H166" s="184"/>
      <c r="I166" s="187"/>
      <c r="J166" s="188">
        <f>BK166</f>
        <v>0</v>
      </c>
      <c r="K166" s="184"/>
      <c r="L166" s="189"/>
      <c r="M166" s="190"/>
      <c r="N166" s="191"/>
      <c r="O166" s="191"/>
      <c r="P166" s="192">
        <f>P167+P189+P203+P241+P250+P289+P324+P356+P367+P398+P408+P443+P478</f>
        <v>0</v>
      </c>
      <c r="Q166" s="191"/>
      <c r="R166" s="192">
        <f>R167+R189+R203+R241+R250+R289+R324+R356+R367+R398+R408+R443+R478</f>
        <v>1.5854176859999998</v>
      </c>
      <c r="S166" s="191"/>
      <c r="T166" s="193">
        <f>T167+T189+T203+T241+T250+T289+T324+T356+T367+T398+T408+T443+T478</f>
        <v>0.40111751000000001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4" t="s">
        <v>127</v>
      </c>
      <c r="AT166" s="195" t="s">
        <v>70</v>
      </c>
      <c r="AU166" s="195" t="s">
        <v>71</v>
      </c>
      <c r="AY166" s="194" t="s">
        <v>118</v>
      </c>
      <c r="BK166" s="196">
        <f>BK167+BK189+BK203+BK241+BK250+BK289+BK324+BK356+BK367+BK398+BK408+BK443+BK478</f>
        <v>0</v>
      </c>
    </row>
    <row r="167" s="12" customFormat="1" ht="22.8" customHeight="1">
      <c r="A167" s="12"/>
      <c r="B167" s="183"/>
      <c r="C167" s="184"/>
      <c r="D167" s="185" t="s">
        <v>70</v>
      </c>
      <c r="E167" s="197" t="s">
        <v>260</v>
      </c>
      <c r="F167" s="197" t="s">
        <v>261</v>
      </c>
      <c r="G167" s="184"/>
      <c r="H167" s="184"/>
      <c r="I167" s="187"/>
      <c r="J167" s="198">
        <f>BK167</f>
        <v>0</v>
      </c>
      <c r="K167" s="184"/>
      <c r="L167" s="189"/>
      <c r="M167" s="190"/>
      <c r="N167" s="191"/>
      <c r="O167" s="191"/>
      <c r="P167" s="192">
        <f>SUM(P168:P188)</f>
        <v>0</v>
      </c>
      <c r="Q167" s="191"/>
      <c r="R167" s="192">
        <f>SUM(R168:R188)</f>
        <v>0.010880000000000001</v>
      </c>
      <c r="S167" s="191"/>
      <c r="T167" s="193">
        <f>SUM(T168:T188)</f>
        <v>0.0083999999999999995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4" t="s">
        <v>127</v>
      </c>
      <c r="AT167" s="195" t="s">
        <v>70</v>
      </c>
      <c r="AU167" s="195" t="s">
        <v>76</v>
      </c>
      <c r="AY167" s="194" t="s">
        <v>118</v>
      </c>
      <c r="BK167" s="196">
        <f>SUM(BK168:BK188)</f>
        <v>0</v>
      </c>
    </row>
    <row r="168" s="2" customFormat="1" ht="16.5" customHeight="1">
      <c r="A168" s="40"/>
      <c r="B168" s="41"/>
      <c r="C168" s="199" t="s">
        <v>262</v>
      </c>
      <c r="D168" s="199" t="s">
        <v>121</v>
      </c>
      <c r="E168" s="200" t="s">
        <v>263</v>
      </c>
      <c r="F168" s="201" t="s">
        <v>264</v>
      </c>
      <c r="G168" s="202" t="s">
        <v>265</v>
      </c>
      <c r="H168" s="203">
        <v>4</v>
      </c>
      <c r="I168" s="204"/>
      <c r="J168" s="205">
        <f>ROUND(I168*H168,2)</f>
        <v>0</v>
      </c>
      <c r="K168" s="201" t="s">
        <v>125</v>
      </c>
      <c r="L168" s="46"/>
      <c r="M168" s="206" t="s">
        <v>19</v>
      </c>
      <c r="N168" s="207" t="s">
        <v>43</v>
      </c>
      <c r="O168" s="86"/>
      <c r="P168" s="208">
        <f>O168*H168</f>
        <v>0</v>
      </c>
      <c r="Q168" s="208">
        <v>0</v>
      </c>
      <c r="R168" s="208">
        <f>Q168*H168</f>
        <v>0</v>
      </c>
      <c r="S168" s="208">
        <v>0.0020999999999999999</v>
      </c>
      <c r="T168" s="209">
        <f>S168*H168</f>
        <v>0.0083999999999999995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171</v>
      </c>
      <c r="AT168" s="210" t="s">
        <v>121</v>
      </c>
      <c r="AU168" s="210" t="s">
        <v>127</v>
      </c>
      <c r="AY168" s="19" t="s">
        <v>118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9" t="s">
        <v>127</v>
      </c>
      <c r="BK168" s="211">
        <f>ROUND(I168*H168,2)</f>
        <v>0</v>
      </c>
      <c r="BL168" s="19" t="s">
        <v>171</v>
      </c>
      <c r="BM168" s="210" t="s">
        <v>266</v>
      </c>
    </row>
    <row r="169" s="2" customFormat="1">
      <c r="A169" s="40"/>
      <c r="B169" s="41"/>
      <c r="C169" s="42"/>
      <c r="D169" s="212" t="s">
        <v>129</v>
      </c>
      <c r="E169" s="42"/>
      <c r="F169" s="213" t="s">
        <v>267</v>
      </c>
      <c r="G169" s="42"/>
      <c r="H169" s="42"/>
      <c r="I169" s="214"/>
      <c r="J169" s="42"/>
      <c r="K169" s="42"/>
      <c r="L169" s="46"/>
      <c r="M169" s="215"/>
      <c r="N169" s="21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129</v>
      </c>
      <c r="AU169" s="19" t="s">
        <v>127</v>
      </c>
    </row>
    <row r="170" s="2" customFormat="1" ht="16.5" customHeight="1">
      <c r="A170" s="40"/>
      <c r="B170" s="41"/>
      <c r="C170" s="199" t="s">
        <v>268</v>
      </c>
      <c r="D170" s="199" t="s">
        <v>121</v>
      </c>
      <c r="E170" s="200" t="s">
        <v>269</v>
      </c>
      <c r="F170" s="201" t="s">
        <v>270</v>
      </c>
      <c r="G170" s="202" t="s">
        <v>200</v>
      </c>
      <c r="H170" s="203">
        <v>1</v>
      </c>
      <c r="I170" s="204"/>
      <c r="J170" s="205">
        <f>ROUND(I170*H170,2)</f>
        <v>0</v>
      </c>
      <c r="K170" s="201" t="s">
        <v>125</v>
      </c>
      <c r="L170" s="46"/>
      <c r="M170" s="206" t="s">
        <v>19</v>
      </c>
      <c r="N170" s="207" t="s">
        <v>43</v>
      </c>
      <c r="O170" s="86"/>
      <c r="P170" s="208">
        <f>O170*H170</f>
        <v>0</v>
      </c>
      <c r="Q170" s="208">
        <v>0.0017899999999999999</v>
      </c>
      <c r="R170" s="208">
        <f>Q170*H170</f>
        <v>0.0017899999999999999</v>
      </c>
      <c r="S170" s="208">
        <v>0</v>
      </c>
      <c r="T170" s="20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0" t="s">
        <v>171</v>
      </c>
      <c r="AT170" s="210" t="s">
        <v>121</v>
      </c>
      <c r="AU170" s="210" t="s">
        <v>127</v>
      </c>
      <c r="AY170" s="19" t="s">
        <v>118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9" t="s">
        <v>127</v>
      </c>
      <c r="BK170" s="211">
        <f>ROUND(I170*H170,2)</f>
        <v>0</v>
      </c>
      <c r="BL170" s="19" t="s">
        <v>171</v>
      </c>
      <c r="BM170" s="210" t="s">
        <v>271</v>
      </c>
    </row>
    <row r="171" s="2" customFormat="1">
      <c r="A171" s="40"/>
      <c r="B171" s="41"/>
      <c r="C171" s="42"/>
      <c r="D171" s="212" t="s">
        <v>129</v>
      </c>
      <c r="E171" s="42"/>
      <c r="F171" s="213" t="s">
        <v>272</v>
      </c>
      <c r="G171" s="42"/>
      <c r="H171" s="42"/>
      <c r="I171" s="214"/>
      <c r="J171" s="42"/>
      <c r="K171" s="42"/>
      <c r="L171" s="46"/>
      <c r="M171" s="215"/>
      <c r="N171" s="21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129</v>
      </c>
      <c r="AU171" s="19" t="s">
        <v>127</v>
      </c>
    </row>
    <row r="172" s="2" customFormat="1" ht="16.5" customHeight="1">
      <c r="A172" s="40"/>
      <c r="B172" s="41"/>
      <c r="C172" s="199" t="s">
        <v>273</v>
      </c>
      <c r="D172" s="199" t="s">
        <v>121</v>
      </c>
      <c r="E172" s="200" t="s">
        <v>274</v>
      </c>
      <c r="F172" s="201" t="s">
        <v>275</v>
      </c>
      <c r="G172" s="202" t="s">
        <v>265</v>
      </c>
      <c r="H172" s="203">
        <v>5.7000000000000002</v>
      </c>
      <c r="I172" s="204"/>
      <c r="J172" s="205">
        <f>ROUND(I172*H172,2)</f>
        <v>0</v>
      </c>
      <c r="K172" s="201" t="s">
        <v>125</v>
      </c>
      <c r="L172" s="46"/>
      <c r="M172" s="206" t="s">
        <v>19</v>
      </c>
      <c r="N172" s="207" t="s">
        <v>43</v>
      </c>
      <c r="O172" s="86"/>
      <c r="P172" s="208">
        <f>O172*H172</f>
        <v>0</v>
      </c>
      <c r="Q172" s="208">
        <v>0.00048000000000000001</v>
      </c>
      <c r="R172" s="208">
        <f>Q172*H172</f>
        <v>0.0027360000000000002</v>
      </c>
      <c r="S172" s="208">
        <v>0</v>
      </c>
      <c r="T172" s="20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171</v>
      </c>
      <c r="AT172" s="210" t="s">
        <v>121</v>
      </c>
      <c r="AU172" s="210" t="s">
        <v>127</v>
      </c>
      <c r="AY172" s="19" t="s">
        <v>118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127</v>
      </c>
      <c r="BK172" s="211">
        <f>ROUND(I172*H172,2)</f>
        <v>0</v>
      </c>
      <c r="BL172" s="19" t="s">
        <v>171</v>
      </c>
      <c r="BM172" s="210" t="s">
        <v>276</v>
      </c>
    </row>
    <row r="173" s="2" customFormat="1">
      <c r="A173" s="40"/>
      <c r="B173" s="41"/>
      <c r="C173" s="42"/>
      <c r="D173" s="212" t="s">
        <v>129</v>
      </c>
      <c r="E173" s="42"/>
      <c r="F173" s="213" t="s">
        <v>277</v>
      </c>
      <c r="G173" s="42"/>
      <c r="H173" s="42"/>
      <c r="I173" s="214"/>
      <c r="J173" s="42"/>
      <c r="K173" s="42"/>
      <c r="L173" s="46"/>
      <c r="M173" s="215"/>
      <c r="N173" s="21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129</v>
      </c>
      <c r="AU173" s="19" t="s">
        <v>127</v>
      </c>
    </row>
    <row r="174" s="2" customFormat="1" ht="16.5" customHeight="1">
      <c r="A174" s="40"/>
      <c r="B174" s="41"/>
      <c r="C174" s="199" t="s">
        <v>278</v>
      </c>
      <c r="D174" s="199" t="s">
        <v>121</v>
      </c>
      <c r="E174" s="200" t="s">
        <v>279</v>
      </c>
      <c r="F174" s="201" t="s">
        <v>280</v>
      </c>
      <c r="G174" s="202" t="s">
        <v>265</v>
      </c>
      <c r="H174" s="203">
        <v>0.40000000000000002</v>
      </c>
      <c r="I174" s="204"/>
      <c r="J174" s="205">
        <f>ROUND(I174*H174,2)</f>
        <v>0</v>
      </c>
      <c r="K174" s="201" t="s">
        <v>125</v>
      </c>
      <c r="L174" s="46"/>
      <c r="M174" s="206" t="s">
        <v>19</v>
      </c>
      <c r="N174" s="207" t="s">
        <v>43</v>
      </c>
      <c r="O174" s="86"/>
      <c r="P174" s="208">
        <f>O174*H174</f>
        <v>0</v>
      </c>
      <c r="Q174" s="208">
        <v>0.00071000000000000002</v>
      </c>
      <c r="R174" s="208">
        <f>Q174*H174</f>
        <v>0.00028400000000000002</v>
      </c>
      <c r="S174" s="208">
        <v>0</v>
      </c>
      <c r="T174" s="20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171</v>
      </c>
      <c r="AT174" s="210" t="s">
        <v>121</v>
      </c>
      <c r="AU174" s="210" t="s">
        <v>127</v>
      </c>
      <c r="AY174" s="19" t="s">
        <v>118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127</v>
      </c>
      <c r="BK174" s="211">
        <f>ROUND(I174*H174,2)</f>
        <v>0</v>
      </c>
      <c r="BL174" s="19" t="s">
        <v>171</v>
      </c>
      <c r="BM174" s="210" t="s">
        <v>281</v>
      </c>
    </row>
    <row r="175" s="2" customFormat="1">
      <c r="A175" s="40"/>
      <c r="B175" s="41"/>
      <c r="C175" s="42"/>
      <c r="D175" s="212" t="s">
        <v>129</v>
      </c>
      <c r="E175" s="42"/>
      <c r="F175" s="213" t="s">
        <v>282</v>
      </c>
      <c r="G175" s="42"/>
      <c r="H175" s="42"/>
      <c r="I175" s="214"/>
      <c r="J175" s="42"/>
      <c r="K175" s="42"/>
      <c r="L175" s="46"/>
      <c r="M175" s="215"/>
      <c r="N175" s="21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129</v>
      </c>
      <c r="AU175" s="19" t="s">
        <v>127</v>
      </c>
    </row>
    <row r="176" s="2" customFormat="1" ht="16.5" customHeight="1">
      <c r="A176" s="40"/>
      <c r="B176" s="41"/>
      <c r="C176" s="199" t="s">
        <v>283</v>
      </c>
      <c r="D176" s="199" t="s">
        <v>121</v>
      </c>
      <c r="E176" s="200" t="s">
        <v>284</v>
      </c>
      <c r="F176" s="201" t="s">
        <v>285</v>
      </c>
      <c r="G176" s="202" t="s">
        <v>265</v>
      </c>
      <c r="H176" s="203">
        <v>0.5</v>
      </c>
      <c r="I176" s="204"/>
      <c r="J176" s="205">
        <f>ROUND(I176*H176,2)</f>
        <v>0</v>
      </c>
      <c r="K176" s="201" t="s">
        <v>19</v>
      </c>
      <c r="L176" s="46"/>
      <c r="M176" s="206" t="s">
        <v>19</v>
      </c>
      <c r="N176" s="207" t="s">
        <v>43</v>
      </c>
      <c r="O176" s="86"/>
      <c r="P176" s="208">
        <f>O176*H176</f>
        <v>0</v>
      </c>
      <c r="Q176" s="208">
        <v>0.0022399999999999998</v>
      </c>
      <c r="R176" s="208">
        <f>Q176*H176</f>
        <v>0.0011199999999999999</v>
      </c>
      <c r="S176" s="208">
        <v>0</v>
      </c>
      <c r="T176" s="20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0" t="s">
        <v>171</v>
      </c>
      <c r="AT176" s="210" t="s">
        <v>121</v>
      </c>
      <c r="AU176" s="210" t="s">
        <v>127</v>
      </c>
      <c r="AY176" s="19" t="s">
        <v>118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9" t="s">
        <v>127</v>
      </c>
      <c r="BK176" s="211">
        <f>ROUND(I176*H176,2)</f>
        <v>0</v>
      </c>
      <c r="BL176" s="19" t="s">
        <v>171</v>
      </c>
      <c r="BM176" s="210" t="s">
        <v>286</v>
      </c>
    </row>
    <row r="177" s="2" customFormat="1" ht="16.5" customHeight="1">
      <c r="A177" s="40"/>
      <c r="B177" s="41"/>
      <c r="C177" s="199" t="s">
        <v>287</v>
      </c>
      <c r="D177" s="199" t="s">
        <v>121</v>
      </c>
      <c r="E177" s="200" t="s">
        <v>288</v>
      </c>
      <c r="F177" s="201" t="s">
        <v>289</v>
      </c>
      <c r="G177" s="202" t="s">
        <v>200</v>
      </c>
      <c r="H177" s="203">
        <v>3</v>
      </c>
      <c r="I177" s="204"/>
      <c r="J177" s="205">
        <f>ROUND(I177*H177,2)</f>
        <v>0</v>
      </c>
      <c r="K177" s="201" t="s">
        <v>125</v>
      </c>
      <c r="L177" s="46"/>
      <c r="M177" s="206" t="s">
        <v>19</v>
      </c>
      <c r="N177" s="207" t="s">
        <v>43</v>
      </c>
      <c r="O177" s="86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171</v>
      </c>
      <c r="AT177" s="210" t="s">
        <v>121</v>
      </c>
      <c r="AU177" s="210" t="s">
        <v>127</v>
      </c>
      <c r="AY177" s="19" t="s">
        <v>118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9" t="s">
        <v>127</v>
      </c>
      <c r="BK177" s="211">
        <f>ROUND(I177*H177,2)</f>
        <v>0</v>
      </c>
      <c r="BL177" s="19" t="s">
        <v>171</v>
      </c>
      <c r="BM177" s="210" t="s">
        <v>290</v>
      </c>
    </row>
    <row r="178" s="2" customFormat="1">
      <c r="A178" s="40"/>
      <c r="B178" s="41"/>
      <c r="C178" s="42"/>
      <c r="D178" s="212" t="s">
        <v>129</v>
      </c>
      <c r="E178" s="42"/>
      <c r="F178" s="213" t="s">
        <v>291</v>
      </c>
      <c r="G178" s="42"/>
      <c r="H178" s="42"/>
      <c r="I178" s="214"/>
      <c r="J178" s="42"/>
      <c r="K178" s="42"/>
      <c r="L178" s="46"/>
      <c r="M178" s="215"/>
      <c r="N178" s="21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129</v>
      </c>
      <c r="AU178" s="19" t="s">
        <v>127</v>
      </c>
    </row>
    <row r="179" s="2" customFormat="1" ht="16.5" customHeight="1">
      <c r="A179" s="40"/>
      <c r="B179" s="41"/>
      <c r="C179" s="199" t="s">
        <v>292</v>
      </c>
      <c r="D179" s="199" t="s">
        <v>121</v>
      </c>
      <c r="E179" s="200" t="s">
        <v>293</v>
      </c>
      <c r="F179" s="201" t="s">
        <v>294</v>
      </c>
      <c r="G179" s="202" t="s">
        <v>200</v>
      </c>
      <c r="H179" s="203">
        <v>1</v>
      </c>
      <c r="I179" s="204"/>
      <c r="J179" s="205">
        <f>ROUND(I179*H179,2)</f>
        <v>0</v>
      </c>
      <c r="K179" s="201" t="s">
        <v>125</v>
      </c>
      <c r="L179" s="46"/>
      <c r="M179" s="206" t="s">
        <v>19</v>
      </c>
      <c r="N179" s="207" t="s">
        <v>43</v>
      </c>
      <c r="O179" s="86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0" t="s">
        <v>171</v>
      </c>
      <c r="AT179" s="210" t="s">
        <v>121</v>
      </c>
      <c r="AU179" s="210" t="s">
        <v>127</v>
      </c>
      <c r="AY179" s="19" t="s">
        <v>118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9" t="s">
        <v>127</v>
      </c>
      <c r="BK179" s="211">
        <f>ROUND(I179*H179,2)</f>
        <v>0</v>
      </c>
      <c r="BL179" s="19" t="s">
        <v>171</v>
      </c>
      <c r="BM179" s="210" t="s">
        <v>295</v>
      </c>
    </row>
    <row r="180" s="2" customFormat="1">
      <c r="A180" s="40"/>
      <c r="B180" s="41"/>
      <c r="C180" s="42"/>
      <c r="D180" s="212" t="s">
        <v>129</v>
      </c>
      <c r="E180" s="42"/>
      <c r="F180" s="213" t="s">
        <v>296</v>
      </c>
      <c r="G180" s="42"/>
      <c r="H180" s="42"/>
      <c r="I180" s="214"/>
      <c r="J180" s="42"/>
      <c r="K180" s="42"/>
      <c r="L180" s="46"/>
      <c r="M180" s="215"/>
      <c r="N180" s="21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129</v>
      </c>
      <c r="AU180" s="19" t="s">
        <v>127</v>
      </c>
    </row>
    <row r="181" s="2" customFormat="1" ht="16.5" customHeight="1">
      <c r="A181" s="40"/>
      <c r="B181" s="41"/>
      <c r="C181" s="199" t="s">
        <v>297</v>
      </c>
      <c r="D181" s="199" t="s">
        <v>121</v>
      </c>
      <c r="E181" s="200" t="s">
        <v>298</v>
      </c>
      <c r="F181" s="201" t="s">
        <v>299</v>
      </c>
      <c r="G181" s="202" t="s">
        <v>200</v>
      </c>
      <c r="H181" s="203">
        <v>1</v>
      </c>
      <c r="I181" s="204"/>
      <c r="J181" s="205">
        <f>ROUND(I181*H181,2)</f>
        <v>0</v>
      </c>
      <c r="K181" s="201" t="s">
        <v>125</v>
      </c>
      <c r="L181" s="46"/>
      <c r="M181" s="206" t="s">
        <v>19</v>
      </c>
      <c r="N181" s="207" t="s">
        <v>43</v>
      </c>
      <c r="O181" s="86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0" t="s">
        <v>171</v>
      </c>
      <c r="AT181" s="210" t="s">
        <v>121</v>
      </c>
      <c r="AU181" s="210" t="s">
        <v>127</v>
      </c>
      <c r="AY181" s="19" t="s">
        <v>118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9" t="s">
        <v>127</v>
      </c>
      <c r="BK181" s="211">
        <f>ROUND(I181*H181,2)</f>
        <v>0</v>
      </c>
      <c r="BL181" s="19" t="s">
        <v>171</v>
      </c>
      <c r="BM181" s="210" t="s">
        <v>300</v>
      </c>
    </row>
    <row r="182" s="2" customFormat="1">
      <c r="A182" s="40"/>
      <c r="B182" s="41"/>
      <c r="C182" s="42"/>
      <c r="D182" s="212" t="s">
        <v>129</v>
      </c>
      <c r="E182" s="42"/>
      <c r="F182" s="213" t="s">
        <v>301</v>
      </c>
      <c r="G182" s="42"/>
      <c r="H182" s="42"/>
      <c r="I182" s="214"/>
      <c r="J182" s="42"/>
      <c r="K182" s="42"/>
      <c r="L182" s="46"/>
      <c r="M182" s="215"/>
      <c r="N182" s="21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129</v>
      </c>
      <c r="AU182" s="19" t="s">
        <v>127</v>
      </c>
    </row>
    <row r="183" s="2" customFormat="1" ht="16.5" customHeight="1">
      <c r="A183" s="40"/>
      <c r="B183" s="41"/>
      <c r="C183" s="199" t="s">
        <v>302</v>
      </c>
      <c r="D183" s="199" t="s">
        <v>121</v>
      </c>
      <c r="E183" s="200" t="s">
        <v>303</v>
      </c>
      <c r="F183" s="201" t="s">
        <v>304</v>
      </c>
      <c r="G183" s="202" t="s">
        <v>200</v>
      </c>
      <c r="H183" s="203">
        <v>1</v>
      </c>
      <c r="I183" s="204"/>
      <c r="J183" s="205">
        <f>ROUND(I183*H183,2)</f>
        <v>0</v>
      </c>
      <c r="K183" s="201" t="s">
        <v>125</v>
      </c>
      <c r="L183" s="46"/>
      <c r="M183" s="206" t="s">
        <v>19</v>
      </c>
      <c r="N183" s="207" t="s">
        <v>43</v>
      </c>
      <c r="O183" s="86"/>
      <c r="P183" s="208">
        <f>O183*H183</f>
        <v>0</v>
      </c>
      <c r="Q183" s="208">
        <v>0.0049500000000000004</v>
      </c>
      <c r="R183" s="208">
        <f>Q183*H183</f>
        <v>0.0049500000000000004</v>
      </c>
      <c r="S183" s="208">
        <v>0</v>
      </c>
      <c r="T183" s="20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171</v>
      </c>
      <c r="AT183" s="210" t="s">
        <v>121</v>
      </c>
      <c r="AU183" s="210" t="s">
        <v>127</v>
      </c>
      <c r="AY183" s="19" t="s">
        <v>118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9" t="s">
        <v>127</v>
      </c>
      <c r="BK183" s="211">
        <f>ROUND(I183*H183,2)</f>
        <v>0</v>
      </c>
      <c r="BL183" s="19" t="s">
        <v>171</v>
      </c>
      <c r="BM183" s="210" t="s">
        <v>305</v>
      </c>
    </row>
    <row r="184" s="2" customFormat="1">
      <c r="A184" s="40"/>
      <c r="B184" s="41"/>
      <c r="C184" s="42"/>
      <c r="D184" s="212" t="s">
        <v>129</v>
      </c>
      <c r="E184" s="42"/>
      <c r="F184" s="213" t="s">
        <v>306</v>
      </c>
      <c r="G184" s="42"/>
      <c r="H184" s="42"/>
      <c r="I184" s="214"/>
      <c r="J184" s="42"/>
      <c r="K184" s="42"/>
      <c r="L184" s="46"/>
      <c r="M184" s="215"/>
      <c r="N184" s="21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129</v>
      </c>
      <c r="AU184" s="19" t="s">
        <v>127</v>
      </c>
    </row>
    <row r="185" s="2" customFormat="1" ht="16.5" customHeight="1">
      <c r="A185" s="40"/>
      <c r="B185" s="41"/>
      <c r="C185" s="199" t="s">
        <v>307</v>
      </c>
      <c r="D185" s="199" t="s">
        <v>121</v>
      </c>
      <c r="E185" s="200" t="s">
        <v>308</v>
      </c>
      <c r="F185" s="201" t="s">
        <v>309</v>
      </c>
      <c r="G185" s="202" t="s">
        <v>265</v>
      </c>
      <c r="H185" s="203">
        <v>6.5999999999999996</v>
      </c>
      <c r="I185" s="204"/>
      <c r="J185" s="205">
        <f>ROUND(I185*H185,2)</f>
        <v>0</v>
      </c>
      <c r="K185" s="201" t="s">
        <v>125</v>
      </c>
      <c r="L185" s="46"/>
      <c r="M185" s="206" t="s">
        <v>19</v>
      </c>
      <c r="N185" s="207" t="s">
        <v>43</v>
      </c>
      <c r="O185" s="86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0" t="s">
        <v>171</v>
      </c>
      <c r="AT185" s="210" t="s">
        <v>121</v>
      </c>
      <c r="AU185" s="210" t="s">
        <v>127</v>
      </c>
      <c r="AY185" s="19" t="s">
        <v>118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9" t="s">
        <v>127</v>
      </c>
      <c r="BK185" s="211">
        <f>ROUND(I185*H185,2)</f>
        <v>0</v>
      </c>
      <c r="BL185" s="19" t="s">
        <v>171</v>
      </c>
      <c r="BM185" s="210" t="s">
        <v>310</v>
      </c>
    </row>
    <row r="186" s="2" customFormat="1">
      <c r="A186" s="40"/>
      <c r="B186" s="41"/>
      <c r="C186" s="42"/>
      <c r="D186" s="212" t="s">
        <v>129</v>
      </c>
      <c r="E186" s="42"/>
      <c r="F186" s="213" t="s">
        <v>311</v>
      </c>
      <c r="G186" s="42"/>
      <c r="H186" s="42"/>
      <c r="I186" s="214"/>
      <c r="J186" s="42"/>
      <c r="K186" s="42"/>
      <c r="L186" s="46"/>
      <c r="M186" s="215"/>
      <c r="N186" s="216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129</v>
      </c>
      <c r="AU186" s="19" t="s">
        <v>127</v>
      </c>
    </row>
    <row r="187" s="2" customFormat="1" ht="24.15" customHeight="1">
      <c r="A187" s="40"/>
      <c r="B187" s="41"/>
      <c r="C187" s="199" t="s">
        <v>312</v>
      </c>
      <c r="D187" s="199" t="s">
        <v>121</v>
      </c>
      <c r="E187" s="200" t="s">
        <v>313</v>
      </c>
      <c r="F187" s="201" t="s">
        <v>314</v>
      </c>
      <c r="G187" s="202" t="s">
        <v>145</v>
      </c>
      <c r="H187" s="203">
        <v>0.0109</v>
      </c>
      <c r="I187" s="204"/>
      <c r="J187" s="205">
        <f>ROUND(I187*H187,2)</f>
        <v>0</v>
      </c>
      <c r="K187" s="201" t="s">
        <v>125</v>
      </c>
      <c r="L187" s="46"/>
      <c r="M187" s="206" t="s">
        <v>19</v>
      </c>
      <c r="N187" s="207" t="s">
        <v>43</v>
      </c>
      <c r="O187" s="86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0" t="s">
        <v>171</v>
      </c>
      <c r="AT187" s="210" t="s">
        <v>121</v>
      </c>
      <c r="AU187" s="210" t="s">
        <v>127</v>
      </c>
      <c r="AY187" s="19" t="s">
        <v>118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9" t="s">
        <v>127</v>
      </c>
      <c r="BK187" s="211">
        <f>ROUND(I187*H187,2)</f>
        <v>0</v>
      </c>
      <c r="BL187" s="19" t="s">
        <v>171</v>
      </c>
      <c r="BM187" s="210" t="s">
        <v>315</v>
      </c>
    </row>
    <row r="188" s="2" customFormat="1">
      <c r="A188" s="40"/>
      <c r="B188" s="41"/>
      <c r="C188" s="42"/>
      <c r="D188" s="212" t="s">
        <v>129</v>
      </c>
      <c r="E188" s="42"/>
      <c r="F188" s="213" t="s">
        <v>316</v>
      </c>
      <c r="G188" s="42"/>
      <c r="H188" s="42"/>
      <c r="I188" s="214"/>
      <c r="J188" s="42"/>
      <c r="K188" s="42"/>
      <c r="L188" s="46"/>
      <c r="M188" s="215"/>
      <c r="N188" s="21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129</v>
      </c>
      <c r="AU188" s="19" t="s">
        <v>127</v>
      </c>
    </row>
    <row r="189" s="12" customFormat="1" ht="22.8" customHeight="1">
      <c r="A189" s="12"/>
      <c r="B189" s="183"/>
      <c r="C189" s="184"/>
      <c r="D189" s="185" t="s">
        <v>70</v>
      </c>
      <c r="E189" s="197" t="s">
        <v>317</v>
      </c>
      <c r="F189" s="197" t="s">
        <v>318</v>
      </c>
      <c r="G189" s="184"/>
      <c r="H189" s="184"/>
      <c r="I189" s="187"/>
      <c r="J189" s="198">
        <f>BK189</f>
        <v>0</v>
      </c>
      <c r="K189" s="184"/>
      <c r="L189" s="189"/>
      <c r="M189" s="190"/>
      <c r="N189" s="191"/>
      <c r="O189" s="191"/>
      <c r="P189" s="192">
        <f>SUM(P190:P202)</f>
        <v>0</v>
      </c>
      <c r="Q189" s="191"/>
      <c r="R189" s="192">
        <f>SUM(R190:R202)</f>
        <v>0.011462</v>
      </c>
      <c r="S189" s="191"/>
      <c r="T189" s="193">
        <f>SUM(T190:T202)</f>
        <v>0.0022099999999999997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4" t="s">
        <v>127</v>
      </c>
      <c r="AT189" s="195" t="s">
        <v>70</v>
      </c>
      <c r="AU189" s="195" t="s">
        <v>76</v>
      </c>
      <c r="AY189" s="194" t="s">
        <v>118</v>
      </c>
      <c r="BK189" s="196">
        <f>SUM(BK190:BK202)</f>
        <v>0</v>
      </c>
    </row>
    <row r="190" s="2" customFormat="1" ht="16.5" customHeight="1">
      <c r="A190" s="40"/>
      <c r="B190" s="41"/>
      <c r="C190" s="199" t="s">
        <v>319</v>
      </c>
      <c r="D190" s="199" t="s">
        <v>121</v>
      </c>
      <c r="E190" s="200" t="s">
        <v>320</v>
      </c>
      <c r="F190" s="201" t="s">
        <v>321</v>
      </c>
      <c r="G190" s="202" t="s">
        <v>265</v>
      </c>
      <c r="H190" s="203">
        <v>6</v>
      </c>
      <c r="I190" s="204"/>
      <c r="J190" s="205">
        <f>ROUND(I190*H190,2)</f>
        <v>0</v>
      </c>
      <c r="K190" s="201" t="s">
        <v>125</v>
      </c>
      <c r="L190" s="46"/>
      <c r="M190" s="206" t="s">
        <v>19</v>
      </c>
      <c r="N190" s="207" t="s">
        <v>43</v>
      </c>
      <c r="O190" s="86"/>
      <c r="P190" s="208">
        <f>O190*H190</f>
        <v>0</v>
      </c>
      <c r="Q190" s="208">
        <v>0</v>
      </c>
      <c r="R190" s="208">
        <f>Q190*H190</f>
        <v>0</v>
      </c>
      <c r="S190" s="208">
        <v>0.00027999999999999998</v>
      </c>
      <c r="T190" s="209">
        <f>S190*H190</f>
        <v>0.0016799999999999999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0" t="s">
        <v>171</v>
      </c>
      <c r="AT190" s="210" t="s">
        <v>121</v>
      </c>
      <c r="AU190" s="210" t="s">
        <v>127</v>
      </c>
      <c r="AY190" s="19" t="s">
        <v>118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9" t="s">
        <v>127</v>
      </c>
      <c r="BK190" s="211">
        <f>ROUND(I190*H190,2)</f>
        <v>0</v>
      </c>
      <c r="BL190" s="19" t="s">
        <v>171</v>
      </c>
      <c r="BM190" s="210" t="s">
        <v>322</v>
      </c>
    </row>
    <row r="191" s="2" customFormat="1">
      <c r="A191" s="40"/>
      <c r="B191" s="41"/>
      <c r="C191" s="42"/>
      <c r="D191" s="212" t="s">
        <v>129</v>
      </c>
      <c r="E191" s="42"/>
      <c r="F191" s="213" t="s">
        <v>323</v>
      </c>
      <c r="G191" s="42"/>
      <c r="H191" s="42"/>
      <c r="I191" s="214"/>
      <c r="J191" s="42"/>
      <c r="K191" s="42"/>
      <c r="L191" s="46"/>
      <c r="M191" s="215"/>
      <c r="N191" s="21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129</v>
      </c>
      <c r="AU191" s="19" t="s">
        <v>127</v>
      </c>
    </row>
    <row r="192" s="2" customFormat="1" ht="21.75" customHeight="1">
      <c r="A192" s="40"/>
      <c r="B192" s="41"/>
      <c r="C192" s="199" t="s">
        <v>324</v>
      </c>
      <c r="D192" s="199" t="s">
        <v>121</v>
      </c>
      <c r="E192" s="200" t="s">
        <v>325</v>
      </c>
      <c r="F192" s="201" t="s">
        <v>326</v>
      </c>
      <c r="G192" s="202" t="s">
        <v>265</v>
      </c>
      <c r="H192" s="203">
        <v>6.7000000000000002</v>
      </c>
      <c r="I192" s="204"/>
      <c r="J192" s="205">
        <f>ROUND(I192*H192,2)</f>
        <v>0</v>
      </c>
      <c r="K192" s="201" t="s">
        <v>125</v>
      </c>
      <c r="L192" s="46"/>
      <c r="M192" s="206" t="s">
        <v>19</v>
      </c>
      <c r="N192" s="207" t="s">
        <v>43</v>
      </c>
      <c r="O192" s="86"/>
      <c r="P192" s="208">
        <f>O192*H192</f>
        <v>0</v>
      </c>
      <c r="Q192" s="208">
        <v>0.00084000000000000003</v>
      </c>
      <c r="R192" s="208">
        <f>Q192*H192</f>
        <v>0.0056280000000000002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171</v>
      </c>
      <c r="AT192" s="210" t="s">
        <v>121</v>
      </c>
      <c r="AU192" s="210" t="s">
        <v>127</v>
      </c>
      <c r="AY192" s="19" t="s">
        <v>118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127</v>
      </c>
      <c r="BK192" s="211">
        <f>ROUND(I192*H192,2)</f>
        <v>0</v>
      </c>
      <c r="BL192" s="19" t="s">
        <v>171</v>
      </c>
      <c r="BM192" s="210" t="s">
        <v>327</v>
      </c>
    </row>
    <row r="193" s="2" customFormat="1">
      <c r="A193" s="40"/>
      <c r="B193" s="41"/>
      <c r="C193" s="42"/>
      <c r="D193" s="212" t="s">
        <v>129</v>
      </c>
      <c r="E193" s="42"/>
      <c r="F193" s="213" t="s">
        <v>328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129</v>
      </c>
      <c r="AU193" s="19" t="s">
        <v>127</v>
      </c>
    </row>
    <row r="194" s="2" customFormat="1" ht="21.75" customHeight="1">
      <c r="A194" s="40"/>
      <c r="B194" s="41"/>
      <c r="C194" s="199" t="s">
        <v>329</v>
      </c>
      <c r="D194" s="199" t="s">
        <v>121</v>
      </c>
      <c r="E194" s="200" t="s">
        <v>330</v>
      </c>
      <c r="F194" s="201" t="s">
        <v>331</v>
      </c>
      <c r="G194" s="202" t="s">
        <v>265</v>
      </c>
      <c r="H194" s="203">
        <v>5.7000000000000002</v>
      </c>
      <c r="I194" s="204"/>
      <c r="J194" s="205">
        <f>ROUND(I194*H194,2)</f>
        <v>0</v>
      </c>
      <c r="K194" s="201" t="s">
        <v>125</v>
      </c>
      <c r="L194" s="46"/>
      <c r="M194" s="206" t="s">
        <v>19</v>
      </c>
      <c r="N194" s="207" t="s">
        <v>43</v>
      </c>
      <c r="O194" s="86"/>
      <c r="P194" s="208">
        <f>O194*H194</f>
        <v>0</v>
      </c>
      <c r="Q194" s="208">
        <v>0.00097999999999999997</v>
      </c>
      <c r="R194" s="208">
        <f>Q194*H194</f>
        <v>0.0055859999999999998</v>
      </c>
      <c r="S194" s="208">
        <v>0</v>
      </c>
      <c r="T194" s="20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171</v>
      </c>
      <c r="AT194" s="210" t="s">
        <v>121</v>
      </c>
      <c r="AU194" s="210" t="s">
        <v>127</v>
      </c>
      <c r="AY194" s="19" t="s">
        <v>118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127</v>
      </c>
      <c r="BK194" s="211">
        <f>ROUND(I194*H194,2)</f>
        <v>0</v>
      </c>
      <c r="BL194" s="19" t="s">
        <v>171</v>
      </c>
      <c r="BM194" s="210" t="s">
        <v>332</v>
      </c>
    </row>
    <row r="195" s="2" customFormat="1">
      <c r="A195" s="40"/>
      <c r="B195" s="41"/>
      <c r="C195" s="42"/>
      <c r="D195" s="212" t="s">
        <v>129</v>
      </c>
      <c r="E195" s="42"/>
      <c r="F195" s="213" t="s">
        <v>333</v>
      </c>
      <c r="G195" s="42"/>
      <c r="H195" s="42"/>
      <c r="I195" s="214"/>
      <c r="J195" s="42"/>
      <c r="K195" s="42"/>
      <c r="L195" s="46"/>
      <c r="M195" s="215"/>
      <c r="N195" s="21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129</v>
      </c>
      <c r="AU195" s="19" t="s">
        <v>127</v>
      </c>
    </row>
    <row r="196" s="2" customFormat="1" ht="16.5" customHeight="1">
      <c r="A196" s="40"/>
      <c r="B196" s="41"/>
      <c r="C196" s="199" t="s">
        <v>334</v>
      </c>
      <c r="D196" s="199" t="s">
        <v>121</v>
      </c>
      <c r="E196" s="200" t="s">
        <v>335</v>
      </c>
      <c r="F196" s="201" t="s">
        <v>336</v>
      </c>
      <c r="G196" s="202" t="s">
        <v>200</v>
      </c>
      <c r="H196" s="203">
        <v>9</v>
      </c>
      <c r="I196" s="204"/>
      <c r="J196" s="205">
        <f>ROUND(I196*H196,2)</f>
        <v>0</v>
      </c>
      <c r="K196" s="201" t="s">
        <v>125</v>
      </c>
      <c r="L196" s="46"/>
      <c r="M196" s="206" t="s">
        <v>19</v>
      </c>
      <c r="N196" s="207" t="s">
        <v>43</v>
      </c>
      <c r="O196" s="86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0" t="s">
        <v>171</v>
      </c>
      <c r="AT196" s="210" t="s">
        <v>121</v>
      </c>
      <c r="AU196" s="210" t="s">
        <v>127</v>
      </c>
      <c r="AY196" s="19" t="s">
        <v>118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9" t="s">
        <v>127</v>
      </c>
      <c r="BK196" s="211">
        <f>ROUND(I196*H196,2)</f>
        <v>0</v>
      </c>
      <c r="BL196" s="19" t="s">
        <v>171</v>
      </c>
      <c r="BM196" s="210" t="s">
        <v>337</v>
      </c>
    </row>
    <row r="197" s="2" customFormat="1">
      <c r="A197" s="40"/>
      <c r="B197" s="41"/>
      <c r="C197" s="42"/>
      <c r="D197" s="212" t="s">
        <v>129</v>
      </c>
      <c r="E197" s="42"/>
      <c r="F197" s="213" t="s">
        <v>338</v>
      </c>
      <c r="G197" s="42"/>
      <c r="H197" s="42"/>
      <c r="I197" s="214"/>
      <c r="J197" s="42"/>
      <c r="K197" s="42"/>
      <c r="L197" s="46"/>
      <c r="M197" s="215"/>
      <c r="N197" s="21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129</v>
      </c>
      <c r="AU197" s="19" t="s">
        <v>127</v>
      </c>
    </row>
    <row r="198" s="2" customFormat="1" ht="16.5" customHeight="1">
      <c r="A198" s="40"/>
      <c r="B198" s="41"/>
      <c r="C198" s="199" t="s">
        <v>339</v>
      </c>
      <c r="D198" s="199" t="s">
        <v>121</v>
      </c>
      <c r="E198" s="200" t="s">
        <v>340</v>
      </c>
      <c r="F198" s="201" t="s">
        <v>341</v>
      </c>
      <c r="G198" s="202" t="s">
        <v>200</v>
      </c>
      <c r="H198" s="203">
        <v>1</v>
      </c>
      <c r="I198" s="204"/>
      <c r="J198" s="205">
        <f>ROUND(I198*H198,2)</f>
        <v>0</v>
      </c>
      <c r="K198" s="201" t="s">
        <v>19</v>
      </c>
      <c r="L198" s="46"/>
      <c r="M198" s="206" t="s">
        <v>19</v>
      </c>
      <c r="N198" s="207" t="s">
        <v>43</v>
      </c>
      <c r="O198" s="86"/>
      <c r="P198" s="208">
        <f>O198*H198</f>
        <v>0</v>
      </c>
      <c r="Q198" s="208">
        <v>0</v>
      </c>
      <c r="R198" s="208">
        <f>Q198*H198</f>
        <v>0</v>
      </c>
      <c r="S198" s="208">
        <v>0.00052999999999999998</v>
      </c>
      <c r="T198" s="209">
        <f>S198*H198</f>
        <v>0.00052999999999999998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171</v>
      </c>
      <c r="AT198" s="210" t="s">
        <v>121</v>
      </c>
      <c r="AU198" s="210" t="s">
        <v>127</v>
      </c>
      <c r="AY198" s="19" t="s">
        <v>118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127</v>
      </c>
      <c r="BK198" s="211">
        <f>ROUND(I198*H198,2)</f>
        <v>0</v>
      </c>
      <c r="BL198" s="19" t="s">
        <v>171</v>
      </c>
      <c r="BM198" s="210" t="s">
        <v>342</v>
      </c>
    </row>
    <row r="199" s="2" customFormat="1" ht="24.15" customHeight="1">
      <c r="A199" s="40"/>
      <c r="B199" s="41"/>
      <c r="C199" s="199" t="s">
        <v>343</v>
      </c>
      <c r="D199" s="199" t="s">
        <v>121</v>
      </c>
      <c r="E199" s="200" t="s">
        <v>344</v>
      </c>
      <c r="F199" s="201" t="s">
        <v>345</v>
      </c>
      <c r="G199" s="202" t="s">
        <v>265</v>
      </c>
      <c r="H199" s="203">
        <v>12.4</v>
      </c>
      <c r="I199" s="204"/>
      <c r="J199" s="205">
        <f>ROUND(I199*H199,2)</f>
        <v>0</v>
      </c>
      <c r="K199" s="201" t="s">
        <v>125</v>
      </c>
      <c r="L199" s="46"/>
      <c r="M199" s="206" t="s">
        <v>19</v>
      </c>
      <c r="N199" s="207" t="s">
        <v>43</v>
      </c>
      <c r="O199" s="86"/>
      <c r="P199" s="208">
        <f>O199*H199</f>
        <v>0</v>
      </c>
      <c r="Q199" s="208">
        <v>2.0000000000000002E-05</v>
      </c>
      <c r="R199" s="208">
        <f>Q199*H199</f>
        <v>0.00024800000000000001</v>
      </c>
      <c r="S199" s="208">
        <v>0</v>
      </c>
      <c r="T199" s="20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171</v>
      </c>
      <c r="AT199" s="210" t="s">
        <v>121</v>
      </c>
      <c r="AU199" s="210" t="s">
        <v>127</v>
      </c>
      <c r="AY199" s="19" t="s">
        <v>118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127</v>
      </c>
      <c r="BK199" s="211">
        <f>ROUND(I199*H199,2)</f>
        <v>0</v>
      </c>
      <c r="BL199" s="19" t="s">
        <v>171</v>
      </c>
      <c r="BM199" s="210" t="s">
        <v>346</v>
      </c>
    </row>
    <row r="200" s="2" customFormat="1">
      <c r="A200" s="40"/>
      <c r="B200" s="41"/>
      <c r="C200" s="42"/>
      <c r="D200" s="212" t="s">
        <v>129</v>
      </c>
      <c r="E200" s="42"/>
      <c r="F200" s="213" t="s">
        <v>347</v>
      </c>
      <c r="G200" s="42"/>
      <c r="H200" s="42"/>
      <c r="I200" s="214"/>
      <c r="J200" s="42"/>
      <c r="K200" s="42"/>
      <c r="L200" s="46"/>
      <c r="M200" s="215"/>
      <c r="N200" s="21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129</v>
      </c>
      <c r="AU200" s="19" t="s">
        <v>127</v>
      </c>
    </row>
    <row r="201" s="2" customFormat="1" ht="24.15" customHeight="1">
      <c r="A201" s="40"/>
      <c r="B201" s="41"/>
      <c r="C201" s="199" t="s">
        <v>348</v>
      </c>
      <c r="D201" s="199" t="s">
        <v>121</v>
      </c>
      <c r="E201" s="200" t="s">
        <v>349</v>
      </c>
      <c r="F201" s="201" t="s">
        <v>350</v>
      </c>
      <c r="G201" s="202" t="s">
        <v>145</v>
      </c>
      <c r="H201" s="203">
        <v>0.0115</v>
      </c>
      <c r="I201" s="204"/>
      <c r="J201" s="205">
        <f>ROUND(I201*H201,2)</f>
        <v>0</v>
      </c>
      <c r="K201" s="201" t="s">
        <v>125</v>
      </c>
      <c r="L201" s="46"/>
      <c r="M201" s="206" t="s">
        <v>19</v>
      </c>
      <c r="N201" s="207" t="s">
        <v>43</v>
      </c>
      <c r="O201" s="86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171</v>
      </c>
      <c r="AT201" s="210" t="s">
        <v>121</v>
      </c>
      <c r="AU201" s="210" t="s">
        <v>127</v>
      </c>
      <c r="AY201" s="19" t="s">
        <v>118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9" t="s">
        <v>127</v>
      </c>
      <c r="BK201" s="211">
        <f>ROUND(I201*H201,2)</f>
        <v>0</v>
      </c>
      <c r="BL201" s="19" t="s">
        <v>171</v>
      </c>
      <c r="BM201" s="210" t="s">
        <v>351</v>
      </c>
    </row>
    <row r="202" s="2" customFormat="1">
      <c r="A202" s="40"/>
      <c r="B202" s="41"/>
      <c r="C202" s="42"/>
      <c r="D202" s="212" t="s">
        <v>129</v>
      </c>
      <c r="E202" s="42"/>
      <c r="F202" s="213" t="s">
        <v>352</v>
      </c>
      <c r="G202" s="42"/>
      <c r="H202" s="42"/>
      <c r="I202" s="214"/>
      <c r="J202" s="42"/>
      <c r="K202" s="42"/>
      <c r="L202" s="46"/>
      <c r="M202" s="215"/>
      <c r="N202" s="21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129</v>
      </c>
      <c r="AU202" s="19" t="s">
        <v>127</v>
      </c>
    </row>
    <row r="203" s="12" customFormat="1" ht="22.8" customHeight="1">
      <c r="A203" s="12"/>
      <c r="B203" s="183"/>
      <c r="C203" s="184"/>
      <c r="D203" s="185" t="s">
        <v>70</v>
      </c>
      <c r="E203" s="197" t="s">
        <v>353</v>
      </c>
      <c r="F203" s="197" t="s">
        <v>354</v>
      </c>
      <c r="G203" s="184"/>
      <c r="H203" s="184"/>
      <c r="I203" s="187"/>
      <c r="J203" s="198">
        <f>BK203</f>
        <v>0</v>
      </c>
      <c r="K203" s="184"/>
      <c r="L203" s="189"/>
      <c r="M203" s="190"/>
      <c r="N203" s="191"/>
      <c r="O203" s="191"/>
      <c r="P203" s="192">
        <f>SUM(P204:P240)</f>
        <v>0</v>
      </c>
      <c r="Q203" s="191"/>
      <c r="R203" s="192">
        <f>SUM(R204:R240)</f>
        <v>0.083809999999999996</v>
      </c>
      <c r="S203" s="191"/>
      <c r="T203" s="193">
        <f>SUM(T204:T240)</f>
        <v>0.089840000000000003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4" t="s">
        <v>127</v>
      </c>
      <c r="AT203" s="195" t="s">
        <v>70</v>
      </c>
      <c r="AU203" s="195" t="s">
        <v>76</v>
      </c>
      <c r="AY203" s="194" t="s">
        <v>118</v>
      </c>
      <c r="BK203" s="196">
        <f>SUM(BK204:BK240)</f>
        <v>0</v>
      </c>
    </row>
    <row r="204" s="2" customFormat="1" ht="16.5" customHeight="1">
      <c r="A204" s="40"/>
      <c r="B204" s="41"/>
      <c r="C204" s="199" t="s">
        <v>355</v>
      </c>
      <c r="D204" s="199" t="s">
        <v>121</v>
      </c>
      <c r="E204" s="200" t="s">
        <v>356</v>
      </c>
      <c r="F204" s="201" t="s">
        <v>357</v>
      </c>
      <c r="G204" s="202" t="s">
        <v>358</v>
      </c>
      <c r="H204" s="203">
        <v>1</v>
      </c>
      <c r="I204" s="204"/>
      <c r="J204" s="205">
        <f>ROUND(I204*H204,2)</f>
        <v>0</v>
      </c>
      <c r="K204" s="201" t="s">
        <v>125</v>
      </c>
      <c r="L204" s="46"/>
      <c r="M204" s="206" t="s">
        <v>19</v>
      </c>
      <c r="N204" s="207" t="s">
        <v>43</v>
      </c>
      <c r="O204" s="86"/>
      <c r="P204" s="208">
        <f>O204*H204</f>
        <v>0</v>
      </c>
      <c r="Q204" s="208">
        <v>0</v>
      </c>
      <c r="R204" s="208">
        <f>Q204*H204</f>
        <v>0</v>
      </c>
      <c r="S204" s="208">
        <v>0.034200000000000001</v>
      </c>
      <c r="T204" s="209">
        <f>S204*H204</f>
        <v>0.034200000000000001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0" t="s">
        <v>171</v>
      </c>
      <c r="AT204" s="210" t="s">
        <v>121</v>
      </c>
      <c r="AU204" s="210" t="s">
        <v>127</v>
      </c>
      <c r="AY204" s="19" t="s">
        <v>118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9" t="s">
        <v>127</v>
      </c>
      <c r="BK204" s="211">
        <f>ROUND(I204*H204,2)</f>
        <v>0</v>
      </c>
      <c r="BL204" s="19" t="s">
        <v>171</v>
      </c>
      <c r="BM204" s="210" t="s">
        <v>359</v>
      </c>
    </row>
    <row r="205" s="2" customFormat="1">
      <c r="A205" s="40"/>
      <c r="B205" s="41"/>
      <c r="C205" s="42"/>
      <c r="D205" s="212" t="s">
        <v>129</v>
      </c>
      <c r="E205" s="42"/>
      <c r="F205" s="213" t="s">
        <v>360</v>
      </c>
      <c r="G205" s="42"/>
      <c r="H205" s="42"/>
      <c r="I205" s="214"/>
      <c r="J205" s="42"/>
      <c r="K205" s="42"/>
      <c r="L205" s="46"/>
      <c r="M205" s="215"/>
      <c r="N205" s="216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129</v>
      </c>
      <c r="AU205" s="19" t="s">
        <v>127</v>
      </c>
    </row>
    <row r="206" s="2" customFormat="1" ht="16.5" customHeight="1">
      <c r="A206" s="40"/>
      <c r="B206" s="41"/>
      <c r="C206" s="199" t="s">
        <v>361</v>
      </c>
      <c r="D206" s="199" t="s">
        <v>121</v>
      </c>
      <c r="E206" s="200" t="s">
        <v>362</v>
      </c>
      <c r="F206" s="201" t="s">
        <v>363</v>
      </c>
      <c r="G206" s="202" t="s">
        <v>200</v>
      </c>
      <c r="H206" s="203">
        <v>1</v>
      </c>
      <c r="I206" s="204"/>
      <c r="J206" s="205">
        <f>ROUND(I206*H206,2)</f>
        <v>0</v>
      </c>
      <c r="K206" s="201" t="s">
        <v>125</v>
      </c>
      <c r="L206" s="46"/>
      <c r="M206" s="206" t="s">
        <v>19</v>
      </c>
      <c r="N206" s="207" t="s">
        <v>43</v>
      </c>
      <c r="O206" s="86"/>
      <c r="P206" s="208">
        <f>O206*H206</f>
        <v>0</v>
      </c>
      <c r="Q206" s="208">
        <v>0.00055000000000000003</v>
      </c>
      <c r="R206" s="208">
        <f>Q206*H206</f>
        <v>0.00055000000000000003</v>
      </c>
      <c r="S206" s="208">
        <v>0</v>
      </c>
      <c r="T206" s="20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0" t="s">
        <v>171</v>
      </c>
      <c r="AT206" s="210" t="s">
        <v>121</v>
      </c>
      <c r="AU206" s="210" t="s">
        <v>127</v>
      </c>
      <c r="AY206" s="19" t="s">
        <v>118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9" t="s">
        <v>127</v>
      </c>
      <c r="BK206" s="211">
        <f>ROUND(I206*H206,2)</f>
        <v>0</v>
      </c>
      <c r="BL206" s="19" t="s">
        <v>171</v>
      </c>
      <c r="BM206" s="210" t="s">
        <v>364</v>
      </c>
    </row>
    <row r="207" s="2" customFormat="1">
      <c r="A207" s="40"/>
      <c r="B207" s="41"/>
      <c r="C207" s="42"/>
      <c r="D207" s="212" t="s">
        <v>129</v>
      </c>
      <c r="E207" s="42"/>
      <c r="F207" s="213" t="s">
        <v>365</v>
      </c>
      <c r="G207" s="42"/>
      <c r="H207" s="42"/>
      <c r="I207" s="214"/>
      <c r="J207" s="42"/>
      <c r="K207" s="42"/>
      <c r="L207" s="46"/>
      <c r="M207" s="215"/>
      <c r="N207" s="216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129</v>
      </c>
      <c r="AU207" s="19" t="s">
        <v>127</v>
      </c>
    </row>
    <row r="208" s="2" customFormat="1" ht="37.8" customHeight="1">
      <c r="A208" s="40"/>
      <c r="B208" s="41"/>
      <c r="C208" s="240" t="s">
        <v>366</v>
      </c>
      <c r="D208" s="240" t="s">
        <v>204</v>
      </c>
      <c r="E208" s="241" t="s">
        <v>367</v>
      </c>
      <c r="F208" s="242" t="s">
        <v>368</v>
      </c>
      <c r="G208" s="243" t="s">
        <v>200</v>
      </c>
      <c r="H208" s="244">
        <v>1</v>
      </c>
      <c r="I208" s="245"/>
      <c r="J208" s="246">
        <f>ROUND(I208*H208,2)</f>
        <v>0</v>
      </c>
      <c r="K208" s="242" t="s">
        <v>19</v>
      </c>
      <c r="L208" s="247"/>
      <c r="M208" s="248" t="s">
        <v>19</v>
      </c>
      <c r="N208" s="249" t="s">
        <v>43</v>
      </c>
      <c r="O208" s="86"/>
      <c r="P208" s="208">
        <f>O208*H208</f>
        <v>0</v>
      </c>
      <c r="Q208" s="208">
        <v>0.0327</v>
      </c>
      <c r="R208" s="208">
        <f>Q208*H208</f>
        <v>0.0327</v>
      </c>
      <c r="S208" s="208">
        <v>0</v>
      </c>
      <c r="T208" s="20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0" t="s">
        <v>307</v>
      </c>
      <c r="AT208" s="210" t="s">
        <v>204</v>
      </c>
      <c r="AU208" s="210" t="s">
        <v>127</v>
      </c>
      <c r="AY208" s="19" t="s">
        <v>118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9" t="s">
        <v>127</v>
      </c>
      <c r="BK208" s="211">
        <f>ROUND(I208*H208,2)</f>
        <v>0</v>
      </c>
      <c r="BL208" s="19" t="s">
        <v>171</v>
      </c>
      <c r="BM208" s="210" t="s">
        <v>369</v>
      </c>
    </row>
    <row r="209" s="2" customFormat="1" ht="16.5" customHeight="1">
      <c r="A209" s="40"/>
      <c r="B209" s="41"/>
      <c r="C209" s="199" t="s">
        <v>370</v>
      </c>
      <c r="D209" s="199" t="s">
        <v>121</v>
      </c>
      <c r="E209" s="200" t="s">
        <v>371</v>
      </c>
      <c r="F209" s="201" t="s">
        <v>372</v>
      </c>
      <c r="G209" s="202" t="s">
        <v>358</v>
      </c>
      <c r="H209" s="203">
        <v>1</v>
      </c>
      <c r="I209" s="204"/>
      <c r="J209" s="205">
        <f>ROUND(I209*H209,2)</f>
        <v>0</v>
      </c>
      <c r="K209" s="201" t="s">
        <v>125</v>
      </c>
      <c r="L209" s="46"/>
      <c r="M209" s="206" t="s">
        <v>19</v>
      </c>
      <c r="N209" s="207" t="s">
        <v>43</v>
      </c>
      <c r="O209" s="86"/>
      <c r="P209" s="208">
        <f>O209*H209</f>
        <v>0</v>
      </c>
      <c r="Q209" s="208">
        <v>0</v>
      </c>
      <c r="R209" s="208">
        <f>Q209*H209</f>
        <v>0</v>
      </c>
      <c r="S209" s="208">
        <v>0.019460000000000002</v>
      </c>
      <c r="T209" s="209">
        <f>S209*H209</f>
        <v>0.019460000000000002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0" t="s">
        <v>171</v>
      </c>
      <c r="AT209" s="210" t="s">
        <v>121</v>
      </c>
      <c r="AU209" s="210" t="s">
        <v>127</v>
      </c>
      <c r="AY209" s="19" t="s">
        <v>118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127</v>
      </c>
      <c r="BK209" s="211">
        <f>ROUND(I209*H209,2)</f>
        <v>0</v>
      </c>
      <c r="BL209" s="19" t="s">
        <v>171</v>
      </c>
      <c r="BM209" s="210" t="s">
        <v>373</v>
      </c>
    </row>
    <row r="210" s="2" customFormat="1">
      <c r="A210" s="40"/>
      <c r="B210" s="41"/>
      <c r="C210" s="42"/>
      <c r="D210" s="212" t="s">
        <v>129</v>
      </c>
      <c r="E210" s="42"/>
      <c r="F210" s="213" t="s">
        <v>374</v>
      </c>
      <c r="G210" s="42"/>
      <c r="H210" s="42"/>
      <c r="I210" s="214"/>
      <c r="J210" s="42"/>
      <c r="K210" s="42"/>
      <c r="L210" s="46"/>
      <c r="M210" s="215"/>
      <c r="N210" s="21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129</v>
      </c>
      <c r="AU210" s="19" t="s">
        <v>127</v>
      </c>
    </row>
    <row r="211" s="2" customFormat="1" ht="16.5" customHeight="1">
      <c r="A211" s="40"/>
      <c r="B211" s="41"/>
      <c r="C211" s="199" t="s">
        <v>375</v>
      </c>
      <c r="D211" s="199" t="s">
        <v>121</v>
      </c>
      <c r="E211" s="200" t="s">
        <v>376</v>
      </c>
      <c r="F211" s="201" t="s">
        <v>377</v>
      </c>
      <c r="G211" s="202" t="s">
        <v>358</v>
      </c>
      <c r="H211" s="203">
        <v>1</v>
      </c>
      <c r="I211" s="204"/>
      <c r="J211" s="205">
        <f>ROUND(I211*H211,2)</f>
        <v>0</v>
      </c>
      <c r="K211" s="201" t="s">
        <v>125</v>
      </c>
      <c r="L211" s="46"/>
      <c r="M211" s="206" t="s">
        <v>19</v>
      </c>
      <c r="N211" s="207" t="s">
        <v>43</v>
      </c>
      <c r="O211" s="86"/>
      <c r="P211" s="208">
        <f>O211*H211</f>
        <v>0</v>
      </c>
      <c r="Q211" s="208">
        <v>0.00173</v>
      </c>
      <c r="R211" s="208">
        <f>Q211*H211</f>
        <v>0.00173</v>
      </c>
      <c r="S211" s="208">
        <v>0</v>
      </c>
      <c r="T211" s="20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0" t="s">
        <v>171</v>
      </c>
      <c r="AT211" s="210" t="s">
        <v>121</v>
      </c>
      <c r="AU211" s="210" t="s">
        <v>127</v>
      </c>
      <c r="AY211" s="19" t="s">
        <v>118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9" t="s">
        <v>127</v>
      </c>
      <c r="BK211" s="211">
        <f>ROUND(I211*H211,2)</f>
        <v>0</v>
      </c>
      <c r="BL211" s="19" t="s">
        <v>171</v>
      </c>
      <c r="BM211" s="210" t="s">
        <v>378</v>
      </c>
    </row>
    <row r="212" s="2" customFormat="1">
      <c r="A212" s="40"/>
      <c r="B212" s="41"/>
      <c r="C212" s="42"/>
      <c r="D212" s="212" t="s">
        <v>129</v>
      </c>
      <c r="E212" s="42"/>
      <c r="F212" s="213" t="s">
        <v>379</v>
      </c>
      <c r="G212" s="42"/>
      <c r="H212" s="42"/>
      <c r="I212" s="214"/>
      <c r="J212" s="42"/>
      <c r="K212" s="42"/>
      <c r="L212" s="46"/>
      <c r="M212" s="215"/>
      <c r="N212" s="216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129</v>
      </c>
      <c r="AU212" s="19" t="s">
        <v>127</v>
      </c>
    </row>
    <row r="213" s="2" customFormat="1" ht="16.5" customHeight="1">
      <c r="A213" s="40"/>
      <c r="B213" s="41"/>
      <c r="C213" s="240" t="s">
        <v>380</v>
      </c>
      <c r="D213" s="240" t="s">
        <v>204</v>
      </c>
      <c r="E213" s="241" t="s">
        <v>381</v>
      </c>
      <c r="F213" s="242" t="s">
        <v>382</v>
      </c>
      <c r="G213" s="243" t="s">
        <v>200</v>
      </c>
      <c r="H213" s="244">
        <v>1</v>
      </c>
      <c r="I213" s="245"/>
      <c r="J213" s="246">
        <f>ROUND(I213*H213,2)</f>
        <v>0</v>
      </c>
      <c r="K213" s="242" t="s">
        <v>125</v>
      </c>
      <c r="L213" s="247"/>
      <c r="M213" s="248" t="s">
        <v>19</v>
      </c>
      <c r="N213" s="249" t="s">
        <v>43</v>
      </c>
      <c r="O213" s="86"/>
      <c r="P213" s="208">
        <f>O213*H213</f>
        <v>0</v>
      </c>
      <c r="Q213" s="208">
        <v>0.0135</v>
      </c>
      <c r="R213" s="208">
        <f>Q213*H213</f>
        <v>0.0135</v>
      </c>
      <c r="S213" s="208">
        <v>0</v>
      </c>
      <c r="T213" s="20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0" t="s">
        <v>307</v>
      </c>
      <c r="AT213" s="210" t="s">
        <v>204</v>
      </c>
      <c r="AU213" s="210" t="s">
        <v>127</v>
      </c>
      <c r="AY213" s="19" t="s">
        <v>118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9" t="s">
        <v>127</v>
      </c>
      <c r="BK213" s="211">
        <f>ROUND(I213*H213,2)</f>
        <v>0</v>
      </c>
      <c r="BL213" s="19" t="s">
        <v>171</v>
      </c>
      <c r="BM213" s="210" t="s">
        <v>383</v>
      </c>
    </row>
    <row r="214" s="2" customFormat="1" ht="16.5" customHeight="1">
      <c r="A214" s="40"/>
      <c r="B214" s="41"/>
      <c r="C214" s="199" t="s">
        <v>384</v>
      </c>
      <c r="D214" s="199" t="s">
        <v>121</v>
      </c>
      <c r="E214" s="200" t="s">
        <v>385</v>
      </c>
      <c r="F214" s="201" t="s">
        <v>386</v>
      </c>
      <c r="G214" s="202" t="s">
        <v>358</v>
      </c>
      <c r="H214" s="203">
        <v>1</v>
      </c>
      <c r="I214" s="204"/>
      <c r="J214" s="205">
        <f>ROUND(I214*H214,2)</f>
        <v>0</v>
      </c>
      <c r="K214" s="201" t="s">
        <v>125</v>
      </c>
      <c r="L214" s="46"/>
      <c r="M214" s="206" t="s">
        <v>19</v>
      </c>
      <c r="N214" s="207" t="s">
        <v>43</v>
      </c>
      <c r="O214" s="86"/>
      <c r="P214" s="208">
        <f>O214*H214</f>
        <v>0</v>
      </c>
      <c r="Q214" s="208">
        <v>0</v>
      </c>
      <c r="R214" s="208">
        <f>Q214*H214</f>
        <v>0</v>
      </c>
      <c r="S214" s="208">
        <v>0.032899999999999999</v>
      </c>
      <c r="T214" s="209">
        <f>S214*H214</f>
        <v>0.032899999999999999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0" t="s">
        <v>171</v>
      </c>
      <c r="AT214" s="210" t="s">
        <v>121</v>
      </c>
      <c r="AU214" s="210" t="s">
        <v>127</v>
      </c>
      <c r="AY214" s="19" t="s">
        <v>118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9" t="s">
        <v>127</v>
      </c>
      <c r="BK214" s="211">
        <f>ROUND(I214*H214,2)</f>
        <v>0</v>
      </c>
      <c r="BL214" s="19" t="s">
        <v>171</v>
      </c>
      <c r="BM214" s="210" t="s">
        <v>387</v>
      </c>
    </row>
    <row r="215" s="2" customFormat="1">
      <c r="A215" s="40"/>
      <c r="B215" s="41"/>
      <c r="C215" s="42"/>
      <c r="D215" s="212" t="s">
        <v>129</v>
      </c>
      <c r="E215" s="42"/>
      <c r="F215" s="213" t="s">
        <v>388</v>
      </c>
      <c r="G215" s="42"/>
      <c r="H215" s="42"/>
      <c r="I215" s="214"/>
      <c r="J215" s="42"/>
      <c r="K215" s="42"/>
      <c r="L215" s="46"/>
      <c r="M215" s="215"/>
      <c r="N215" s="21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129</v>
      </c>
      <c r="AU215" s="19" t="s">
        <v>127</v>
      </c>
    </row>
    <row r="216" s="2" customFormat="1" ht="24.15" customHeight="1">
      <c r="A216" s="40"/>
      <c r="B216" s="41"/>
      <c r="C216" s="199" t="s">
        <v>389</v>
      </c>
      <c r="D216" s="199" t="s">
        <v>121</v>
      </c>
      <c r="E216" s="200" t="s">
        <v>390</v>
      </c>
      <c r="F216" s="201" t="s">
        <v>391</v>
      </c>
      <c r="G216" s="202" t="s">
        <v>358</v>
      </c>
      <c r="H216" s="203">
        <v>1</v>
      </c>
      <c r="I216" s="204"/>
      <c r="J216" s="205">
        <f>ROUND(I216*H216,2)</f>
        <v>0</v>
      </c>
      <c r="K216" s="201" t="s">
        <v>125</v>
      </c>
      <c r="L216" s="46"/>
      <c r="M216" s="206" t="s">
        <v>19</v>
      </c>
      <c r="N216" s="207" t="s">
        <v>43</v>
      </c>
      <c r="O216" s="86"/>
      <c r="P216" s="208">
        <f>O216*H216</f>
        <v>0</v>
      </c>
      <c r="Q216" s="208">
        <v>0.026429999999999999</v>
      </c>
      <c r="R216" s="208">
        <f>Q216*H216</f>
        <v>0.026429999999999999</v>
      </c>
      <c r="S216" s="208">
        <v>0</v>
      </c>
      <c r="T216" s="20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171</v>
      </c>
      <c r="AT216" s="210" t="s">
        <v>121</v>
      </c>
      <c r="AU216" s="210" t="s">
        <v>127</v>
      </c>
      <c r="AY216" s="19" t="s">
        <v>118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9" t="s">
        <v>127</v>
      </c>
      <c r="BK216" s="211">
        <f>ROUND(I216*H216,2)</f>
        <v>0</v>
      </c>
      <c r="BL216" s="19" t="s">
        <v>171</v>
      </c>
      <c r="BM216" s="210" t="s">
        <v>392</v>
      </c>
    </row>
    <row r="217" s="2" customFormat="1">
      <c r="A217" s="40"/>
      <c r="B217" s="41"/>
      <c r="C217" s="42"/>
      <c r="D217" s="212" t="s">
        <v>129</v>
      </c>
      <c r="E217" s="42"/>
      <c r="F217" s="213" t="s">
        <v>393</v>
      </c>
      <c r="G217" s="42"/>
      <c r="H217" s="42"/>
      <c r="I217" s="214"/>
      <c r="J217" s="42"/>
      <c r="K217" s="42"/>
      <c r="L217" s="46"/>
      <c r="M217" s="215"/>
      <c r="N217" s="216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129</v>
      </c>
      <c r="AU217" s="19" t="s">
        <v>127</v>
      </c>
    </row>
    <row r="218" s="2" customFormat="1" ht="16.5" customHeight="1">
      <c r="A218" s="40"/>
      <c r="B218" s="41"/>
      <c r="C218" s="199" t="s">
        <v>394</v>
      </c>
      <c r="D218" s="199" t="s">
        <v>121</v>
      </c>
      <c r="E218" s="200" t="s">
        <v>395</v>
      </c>
      <c r="F218" s="201" t="s">
        <v>396</v>
      </c>
      <c r="G218" s="202" t="s">
        <v>200</v>
      </c>
      <c r="H218" s="203">
        <v>2</v>
      </c>
      <c r="I218" s="204"/>
      <c r="J218" s="205">
        <f>ROUND(I218*H218,2)</f>
        <v>0</v>
      </c>
      <c r="K218" s="201" t="s">
        <v>125</v>
      </c>
      <c r="L218" s="46"/>
      <c r="M218" s="206" t="s">
        <v>19</v>
      </c>
      <c r="N218" s="207" t="s">
        <v>43</v>
      </c>
      <c r="O218" s="86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171</v>
      </c>
      <c r="AT218" s="210" t="s">
        <v>121</v>
      </c>
      <c r="AU218" s="210" t="s">
        <v>127</v>
      </c>
      <c r="AY218" s="19" t="s">
        <v>118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127</v>
      </c>
      <c r="BK218" s="211">
        <f>ROUND(I218*H218,2)</f>
        <v>0</v>
      </c>
      <c r="BL218" s="19" t="s">
        <v>171</v>
      </c>
      <c r="BM218" s="210" t="s">
        <v>397</v>
      </c>
    </row>
    <row r="219" s="2" customFormat="1">
      <c r="A219" s="40"/>
      <c r="B219" s="41"/>
      <c r="C219" s="42"/>
      <c r="D219" s="212" t="s">
        <v>129</v>
      </c>
      <c r="E219" s="42"/>
      <c r="F219" s="213" t="s">
        <v>398</v>
      </c>
      <c r="G219" s="42"/>
      <c r="H219" s="42"/>
      <c r="I219" s="214"/>
      <c r="J219" s="42"/>
      <c r="K219" s="42"/>
      <c r="L219" s="46"/>
      <c r="M219" s="215"/>
      <c r="N219" s="216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129</v>
      </c>
      <c r="AU219" s="19" t="s">
        <v>127</v>
      </c>
    </row>
    <row r="220" s="13" customFormat="1">
      <c r="A220" s="13"/>
      <c r="B220" s="217"/>
      <c r="C220" s="218"/>
      <c r="D220" s="219" t="s">
        <v>131</v>
      </c>
      <c r="E220" s="220" t="s">
        <v>19</v>
      </c>
      <c r="F220" s="221" t="s">
        <v>399</v>
      </c>
      <c r="G220" s="218"/>
      <c r="H220" s="222">
        <v>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131</v>
      </c>
      <c r="AU220" s="228" t="s">
        <v>127</v>
      </c>
      <c r="AV220" s="13" t="s">
        <v>127</v>
      </c>
      <c r="AW220" s="13" t="s">
        <v>33</v>
      </c>
      <c r="AX220" s="13" t="s">
        <v>76</v>
      </c>
      <c r="AY220" s="228" t="s">
        <v>118</v>
      </c>
    </row>
    <row r="221" s="2" customFormat="1" ht="16.5" customHeight="1">
      <c r="A221" s="40"/>
      <c r="B221" s="41"/>
      <c r="C221" s="240" t="s">
        <v>400</v>
      </c>
      <c r="D221" s="240" t="s">
        <v>204</v>
      </c>
      <c r="E221" s="241" t="s">
        <v>401</v>
      </c>
      <c r="F221" s="242" t="s">
        <v>402</v>
      </c>
      <c r="G221" s="243" t="s">
        <v>200</v>
      </c>
      <c r="H221" s="244">
        <v>2</v>
      </c>
      <c r="I221" s="245"/>
      <c r="J221" s="246">
        <f>ROUND(I221*H221,2)</f>
        <v>0</v>
      </c>
      <c r="K221" s="242" t="s">
        <v>125</v>
      </c>
      <c r="L221" s="247"/>
      <c r="M221" s="248" t="s">
        <v>19</v>
      </c>
      <c r="N221" s="249" t="s">
        <v>43</v>
      </c>
      <c r="O221" s="86"/>
      <c r="P221" s="208">
        <f>O221*H221</f>
        <v>0</v>
      </c>
      <c r="Q221" s="208">
        <v>0.00069999999999999999</v>
      </c>
      <c r="R221" s="208">
        <f>Q221*H221</f>
        <v>0.0014</v>
      </c>
      <c r="S221" s="208">
        <v>0</v>
      </c>
      <c r="T221" s="20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0" t="s">
        <v>307</v>
      </c>
      <c r="AT221" s="210" t="s">
        <v>204</v>
      </c>
      <c r="AU221" s="210" t="s">
        <v>127</v>
      </c>
      <c r="AY221" s="19" t="s">
        <v>118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127</v>
      </c>
      <c r="BK221" s="211">
        <f>ROUND(I221*H221,2)</f>
        <v>0</v>
      </c>
      <c r="BL221" s="19" t="s">
        <v>171</v>
      </c>
      <c r="BM221" s="210" t="s">
        <v>403</v>
      </c>
    </row>
    <row r="222" s="2" customFormat="1" ht="16.5" customHeight="1">
      <c r="A222" s="40"/>
      <c r="B222" s="41"/>
      <c r="C222" s="199" t="s">
        <v>404</v>
      </c>
      <c r="D222" s="199" t="s">
        <v>121</v>
      </c>
      <c r="E222" s="200" t="s">
        <v>405</v>
      </c>
      <c r="F222" s="201" t="s">
        <v>406</v>
      </c>
      <c r="G222" s="202" t="s">
        <v>358</v>
      </c>
      <c r="H222" s="203">
        <v>5</v>
      </c>
      <c r="I222" s="204"/>
      <c r="J222" s="205">
        <f>ROUND(I222*H222,2)</f>
        <v>0</v>
      </c>
      <c r="K222" s="201" t="s">
        <v>125</v>
      </c>
      <c r="L222" s="46"/>
      <c r="M222" s="206" t="s">
        <v>19</v>
      </c>
      <c r="N222" s="207" t="s">
        <v>43</v>
      </c>
      <c r="O222" s="86"/>
      <c r="P222" s="208">
        <f>O222*H222</f>
        <v>0</v>
      </c>
      <c r="Q222" s="208">
        <v>0.00024000000000000001</v>
      </c>
      <c r="R222" s="208">
        <f>Q222*H222</f>
        <v>0.0012000000000000001</v>
      </c>
      <c r="S222" s="208">
        <v>0</v>
      </c>
      <c r="T222" s="20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0" t="s">
        <v>171</v>
      </c>
      <c r="AT222" s="210" t="s">
        <v>121</v>
      </c>
      <c r="AU222" s="210" t="s">
        <v>127</v>
      </c>
      <c r="AY222" s="19" t="s">
        <v>118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9" t="s">
        <v>127</v>
      </c>
      <c r="BK222" s="211">
        <f>ROUND(I222*H222,2)</f>
        <v>0</v>
      </c>
      <c r="BL222" s="19" t="s">
        <v>171</v>
      </c>
      <c r="BM222" s="210" t="s">
        <v>407</v>
      </c>
    </row>
    <row r="223" s="2" customFormat="1">
      <c r="A223" s="40"/>
      <c r="B223" s="41"/>
      <c r="C223" s="42"/>
      <c r="D223" s="212" t="s">
        <v>129</v>
      </c>
      <c r="E223" s="42"/>
      <c r="F223" s="213" t="s">
        <v>408</v>
      </c>
      <c r="G223" s="42"/>
      <c r="H223" s="42"/>
      <c r="I223" s="214"/>
      <c r="J223" s="42"/>
      <c r="K223" s="42"/>
      <c r="L223" s="46"/>
      <c r="M223" s="215"/>
      <c r="N223" s="21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129</v>
      </c>
      <c r="AU223" s="19" t="s">
        <v>127</v>
      </c>
    </row>
    <row r="224" s="2" customFormat="1" ht="16.5" customHeight="1">
      <c r="A224" s="40"/>
      <c r="B224" s="41"/>
      <c r="C224" s="199" t="s">
        <v>409</v>
      </c>
      <c r="D224" s="199" t="s">
        <v>121</v>
      </c>
      <c r="E224" s="200" t="s">
        <v>410</v>
      </c>
      <c r="F224" s="201" t="s">
        <v>411</v>
      </c>
      <c r="G224" s="202" t="s">
        <v>200</v>
      </c>
      <c r="H224" s="203">
        <v>1</v>
      </c>
      <c r="I224" s="204"/>
      <c r="J224" s="205">
        <f>ROUND(I224*H224,2)</f>
        <v>0</v>
      </c>
      <c r="K224" s="201" t="s">
        <v>125</v>
      </c>
      <c r="L224" s="46"/>
      <c r="M224" s="206" t="s">
        <v>19</v>
      </c>
      <c r="N224" s="207" t="s">
        <v>43</v>
      </c>
      <c r="O224" s="86"/>
      <c r="P224" s="208">
        <f>O224*H224</f>
        <v>0</v>
      </c>
      <c r="Q224" s="208">
        <v>0.00109</v>
      </c>
      <c r="R224" s="208">
        <f>Q224*H224</f>
        <v>0.00109</v>
      </c>
      <c r="S224" s="208">
        <v>0</v>
      </c>
      <c r="T224" s="20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171</v>
      </c>
      <c r="AT224" s="210" t="s">
        <v>121</v>
      </c>
      <c r="AU224" s="210" t="s">
        <v>127</v>
      </c>
      <c r="AY224" s="19" t="s">
        <v>118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127</v>
      </c>
      <c r="BK224" s="211">
        <f>ROUND(I224*H224,2)</f>
        <v>0</v>
      </c>
      <c r="BL224" s="19" t="s">
        <v>171</v>
      </c>
      <c r="BM224" s="210" t="s">
        <v>412</v>
      </c>
    </row>
    <row r="225" s="2" customFormat="1">
      <c r="A225" s="40"/>
      <c r="B225" s="41"/>
      <c r="C225" s="42"/>
      <c r="D225" s="212" t="s">
        <v>129</v>
      </c>
      <c r="E225" s="42"/>
      <c r="F225" s="213" t="s">
        <v>413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129</v>
      </c>
      <c r="AU225" s="19" t="s">
        <v>127</v>
      </c>
    </row>
    <row r="226" s="2" customFormat="1" ht="16.5" customHeight="1">
      <c r="A226" s="40"/>
      <c r="B226" s="41"/>
      <c r="C226" s="199" t="s">
        <v>414</v>
      </c>
      <c r="D226" s="199" t="s">
        <v>121</v>
      </c>
      <c r="E226" s="200" t="s">
        <v>415</v>
      </c>
      <c r="F226" s="201" t="s">
        <v>416</v>
      </c>
      <c r="G226" s="202" t="s">
        <v>358</v>
      </c>
      <c r="H226" s="203">
        <v>1</v>
      </c>
      <c r="I226" s="204"/>
      <c r="J226" s="205">
        <f>ROUND(I226*H226,2)</f>
        <v>0</v>
      </c>
      <c r="K226" s="201" t="s">
        <v>125</v>
      </c>
      <c r="L226" s="46"/>
      <c r="M226" s="206" t="s">
        <v>19</v>
      </c>
      <c r="N226" s="207" t="s">
        <v>43</v>
      </c>
      <c r="O226" s="86"/>
      <c r="P226" s="208">
        <f>O226*H226</f>
        <v>0</v>
      </c>
      <c r="Q226" s="208">
        <v>0</v>
      </c>
      <c r="R226" s="208">
        <f>Q226*H226</f>
        <v>0</v>
      </c>
      <c r="S226" s="208">
        <v>0.00156</v>
      </c>
      <c r="T226" s="209">
        <f>S226*H226</f>
        <v>0.00156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0" t="s">
        <v>171</v>
      </c>
      <c r="AT226" s="210" t="s">
        <v>121</v>
      </c>
      <c r="AU226" s="210" t="s">
        <v>127</v>
      </c>
      <c r="AY226" s="19" t="s">
        <v>118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9" t="s">
        <v>127</v>
      </c>
      <c r="BK226" s="211">
        <f>ROUND(I226*H226,2)</f>
        <v>0</v>
      </c>
      <c r="BL226" s="19" t="s">
        <v>171</v>
      </c>
      <c r="BM226" s="210" t="s">
        <v>417</v>
      </c>
    </row>
    <row r="227" s="2" customFormat="1">
      <c r="A227" s="40"/>
      <c r="B227" s="41"/>
      <c r="C227" s="42"/>
      <c r="D227" s="212" t="s">
        <v>129</v>
      </c>
      <c r="E227" s="42"/>
      <c r="F227" s="213" t="s">
        <v>418</v>
      </c>
      <c r="G227" s="42"/>
      <c r="H227" s="42"/>
      <c r="I227" s="214"/>
      <c r="J227" s="42"/>
      <c r="K227" s="42"/>
      <c r="L227" s="46"/>
      <c r="M227" s="215"/>
      <c r="N227" s="216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129</v>
      </c>
      <c r="AU227" s="19" t="s">
        <v>127</v>
      </c>
    </row>
    <row r="228" s="2" customFormat="1" ht="16.5" customHeight="1">
      <c r="A228" s="40"/>
      <c r="B228" s="41"/>
      <c r="C228" s="199" t="s">
        <v>419</v>
      </c>
      <c r="D228" s="199" t="s">
        <v>121</v>
      </c>
      <c r="E228" s="200" t="s">
        <v>420</v>
      </c>
      <c r="F228" s="201" t="s">
        <v>421</v>
      </c>
      <c r="G228" s="202" t="s">
        <v>358</v>
      </c>
      <c r="H228" s="203">
        <v>2</v>
      </c>
      <c r="I228" s="204"/>
      <c r="J228" s="205">
        <f>ROUND(I228*H228,2)</f>
        <v>0</v>
      </c>
      <c r="K228" s="201" t="s">
        <v>125</v>
      </c>
      <c r="L228" s="46"/>
      <c r="M228" s="206" t="s">
        <v>19</v>
      </c>
      <c r="N228" s="207" t="s">
        <v>43</v>
      </c>
      <c r="O228" s="86"/>
      <c r="P228" s="208">
        <f>O228*H228</f>
        <v>0</v>
      </c>
      <c r="Q228" s="208">
        <v>0</v>
      </c>
      <c r="R228" s="208">
        <f>Q228*H228</f>
        <v>0</v>
      </c>
      <c r="S228" s="208">
        <v>0.00085999999999999998</v>
      </c>
      <c r="T228" s="209">
        <f>S228*H228</f>
        <v>0.00172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0" t="s">
        <v>171</v>
      </c>
      <c r="AT228" s="210" t="s">
        <v>121</v>
      </c>
      <c r="AU228" s="210" t="s">
        <v>127</v>
      </c>
      <c r="AY228" s="19" t="s">
        <v>118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9" t="s">
        <v>127</v>
      </c>
      <c r="BK228" s="211">
        <f>ROUND(I228*H228,2)</f>
        <v>0</v>
      </c>
      <c r="BL228" s="19" t="s">
        <v>171</v>
      </c>
      <c r="BM228" s="210" t="s">
        <v>422</v>
      </c>
    </row>
    <row r="229" s="2" customFormat="1">
      <c r="A229" s="40"/>
      <c r="B229" s="41"/>
      <c r="C229" s="42"/>
      <c r="D229" s="212" t="s">
        <v>129</v>
      </c>
      <c r="E229" s="42"/>
      <c r="F229" s="213" t="s">
        <v>423</v>
      </c>
      <c r="G229" s="42"/>
      <c r="H229" s="42"/>
      <c r="I229" s="214"/>
      <c r="J229" s="42"/>
      <c r="K229" s="42"/>
      <c r="L229" s="46"/>
      <c r="M229" s="215"/>
      <c r="N229" s="216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129</v>
      </c>
      <c r="AU229" s="19" t="s">
        <v>127</v>
      </c>
    </row>
    <row r="230" s="2" customFormat="1" ht="16.5" customHeight="1">
      <c r="A230" s="40"/>
      <c r="B230" s="41"/>
      <c r="C230" s="199" t="s">
        <v>424</v>
      </c>
      <c r="D230" s="199" t="s">
        <v>121</v>
      </c>
      <c r="E230" s="200" t="s">
        <v>425</v>
      </c>
      <c r="F230" s="201" t="s">
        <v>426</v>
      </c>
      <c r="G230" s="202" t="s">
        <v>200</v>
      </c>
      <c r="H230" s="203">
        <v>1</v>
      </c>
      <c r="I230" s="204"/>
      <c r="J230" s="205">
        <f>ROUND(I230*H230,2)</f>
        <v>0</v>
      </c>
      <c r="K230" s="201" t="s">
        <v>125</v>
      </c>
      <c r="L230" s="46"/>
      <c r="M230" s="206" t="s">
        <v>19</v>
      </c>
      <c r="N230" s="207" t="s">
        <v>43</v>
      </c>
      <c r="O230" s="86"/>
      <c r="P230" s="208">
        <f>O230*H230</f>
        <v>0</v>
      </c>
      <c r="Q230" s="208">
        <v>4.0000000000000003E-05</v>
      </c>
      <c r="R230" s="208">
        <f>Q230*H230</f>
        <v>4.0000000000000003E-05</v>
      </c>
      <c r="S230" s="208">
        <v>0</v>
      </c>
      <c r="T230" s="20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0" t="s">
        <v>171</v>
      </c>
      <c r="AT230" s="210" t="s">
        <v>121</v>
      </c>
      <c r="AU230" s="210" t="s">
        <v>127</v>
      </c>
      <c r="AY230" s="19" t="s">
        <v>118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9" t="s">
        <v>127</v>
      </c>
      <c r="BK230" s="211">
        <f>ROUND(I230*H230,2)</f>
        <v>0</v>
      </c>
      <c r="BL230" s="19" t="s">
        <v>171</v>
      </c>
      <c r="BM230" s="210" t="s">
        <v>427</v>
      </c>
    </row>
    <row r="231" s="2" customFormat="1">
      <c r="A231" s="40"/>
      <c r="B231" s="41"/>
      <c r="C231" s="42"/>
      <c r="D231" s="212" t="s">
        <v>129</v>
      </c>
      <c r="E231" s="42"/>
      <c r="F231" s="213" t="s">
        <v>428</v>
      </c>
      <c r="G231" s="42"/>
      <c r="H231" s="42"/>
      <c r="I231" s="214"/>
      <c r="J231" s="42"/>
      <c r="K231" s="42"/>
      <c r="L231" s="46"/>
      <c r="M231" s="215"/>
      <c r="N231" s="21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129</v>
      </c>
      <c r="AU231" s="19" t="s">
        <v>127</v>
      </c>
    </row>
    <row r="232" s="2" customFormat="1" ht="16.5" customHeight="1">
      <c r="A232" s="40"/>
      <c r="B232" s="41"/>
      <c r="C232" s="240" t="s">
        <v>429</v>
      </c>
      <c r="D232" s="240" t="s">
        <v>204</v>
      </c>
      <c r="E232" s="241" t="s">
        <v>430</v>
      </c>
      <c r="F232" s="242" t="s">
        <v>431</v>
      </c>
      <c r="G232" s="243" t="s">
        <v>200</v>
      </c>
      <c r="H232" s="244">
        <v>1</v>
      </c>
      <c r="I232" s="245"/>
      <c r="J232" s="246">
        <f>ROUND(I232*H232,2)</f>
        <v>0</v>
      </c>
      <c r="K232" s="242" t="s">
        <v>125</v>
      </c>
      <c r="L232" s="247"/>
      <c r="M232" s="248" t="s">
        <v>19</v>
      </c>
      <c r="N232" s="249" t="s">
        <v>43</v>
      </c>
      <c r="O232" s="86"/>
      <c r="P232" s="208">
        <f>O232*H232</f>
        <v>0</v>
      </c>
      <c r="Q232" s="208">
        <v>0.0015</v>
      </c>
      <c r="R232" s="208">
        <f>Q232*H232</f>
        <v>0.0015</v>
      </c>
      <c r="S232" s="208">
        <v>0</v>
      </c>
      <c r="T232" s="20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0" t="s">
        <v>307</v>
      </c>
      <c r="AT232" s="210" t="s">
        <v>204</v>
      </c>
      <c r="AU232" s="210" t="s">
        <v>127</v>
      </c>
      <c r="AY232" s="19" t="s">
        <v>118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9" t="s">
        <v>127</v>
      </c>
      <c r="BK232" s="211">
        <f>ROUND(I232*H232,2)</f>
        <v>0</v>
      </c>
      <c r="BL232" s="19" t="s">
        <v>171</v>
      </c>
      <c r="BM232" s="210" t="s">
        <v>432</v>
      </c>
    </row>
    <row r="233" s="2" customFormat="1" ht="16.5" customHeight="1">
      <c r="A233" s="40"/>
      <c r="B233" s="41"/>
      <c r="C233" s="199" t="s">
        <v>433</v>
      </c>
      <c r="D233" s="199" t="s">
        <v>121</v>
      </c>
      <c r="E233" s="200" t="s">
        <v>434</v>
      </c>
      <c r="F233" s="201" t="s">
        <v>435</v>
      </c>
      <c r="G233" s="202" t="s">
        <v>200</v>
      </c>
      <c r="H233" s="203">
        <v>1</v>
      </c>
      <c r="I233" s="204"/>
      <c r="J233" s="205">
        <f>ROUND(I233*H233,2)</f>
        <v>0</v>
      </c>
      <c r="K233" s="201" t="s">
        <v>125</v>
      </c>
      <c r="L233" s="46"/>
      <c r="M233" s="206" t="s">
        <v>19</v>
      </c>
      <c r="N233" s="207" t="s">
        <v>43</v>
      </c>
      <c r="O233" s="86"/>
      <c r="P233" s="208">
        <f>O233*H233</f>
        <v>0</v>
      </c>
      <c r="Q233" s="208">
        <v>0.00012</v>
      </c>
      <c r="R233" s="208">
        <f>Q233*H233</f>
        <v>0.00012</v>
      </c>
      <c r="S233" s="208">
        <v>0</v>
      </c>
      <c r="T233" s="20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0" t="s">
        <v>171</v>
      </c>
      <c r="AT233" s="210" t="s">
        <v>121</v>
      </c>
      <c r="AU233" s="210" t="s">
        <v>127</v>
      </c>
      <c r="AY233" s="19" t="s">
        <v>118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9" t="s">
        <v>127</v>
      </c>
      <c r="BK233" s="211">
        <f>ROUND(I233*H233,2)</f>
        <v>0</v>
      </c>
      <c r="BL233" s="19" t="s">
        <v>171</v>
      </c>
      <c r="BM233" s="210" t="s">
        <v>436</v>
      </c>
    </row>
    <row r="234" s="2" customFormat="1">
      <c r="A234" s="40"/>
      <c r="B234" s="41"/>
      <c r="C234" s="42"/>
      <c r="D234" s="212" t="s">
        <v>129</v>
      </c>
      <c r="E234" s="42"/>
      <c r="F234" s="213" t="s">
        <v>437</v>
      </c>
      <c r="G234" s="42"/>
      <c r="H234" s="42"/>
      <c r="I234" s="214"/>
      <c r="J234" s="42"/>
      <c r="K234" s="42"/>
      <c r="L234" s="46"/>
      <c r="M234" s="215"/>
      <c r="N234" s="216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129</v>
      </c>
      <c r="AU234" s="19" t="s">
        <v>127</v>
      </c>
    </row>
    <row r="235" s="2" customFormat="1" ht="16.5" customHeight="1">
      <c r="A235" s="40"/>
      <c r="B235" s="41"/>
      <c r="C235" s="240" t="s">
        <v>438</v>
      </c>
      <c r="D235" s="240" t="s">
        <v>204</v>
      </c>
      <c r="E235" s="241" t="s">
        <v>439</v>
      </c>
      <c r="F235" s="242" t="s">
        <v>440</v>
      </c>
      <c r="G235" s="243" t="s">
        <v>200</v>
      </c>
      <c r="H235" s="244">
        <v>1</v>
      </c>
      <c r="I235" s="245"/>
      <c r="J235" s="246">
        <f>ROUND(I235*H235,2)</f>
        <v>0</v>
      </c>
      <c r="K235" s="242" t="s">
        <v>125</v>
      </c>
      <c r="L235" s="247"/>
      <c r="M235" s="248" t="s">
        <v>19</v>
      </c>
      <c r="N235" s="249" t="s">
        <v>43</v>
      </c>
      <c r="O235" s="86"/>
      <c r="P235" s="208">
        <f>O235*H235</f>
        <v>0</v>
      </c>
      <c r="Q235" s="208">
        <v>0.0020999999999999999</v>
      </c>
      <c r="R235" s="208">
        <f>Q235*H235</f>
        <v>0.0020999999999999999</v>
      </c>
      <c r="S235" s="208">
        <v>0</v>
      </c>
      <c r="T235" s="20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0" t="s">
        <v>307</v>
      </c>
      <c r="AT235" s="210" t="s">
        <v>204</v>
      </c>
      <c r="AU235" s="210" t="s">
        <v>127</v>
      </c>
      <c r="AY235" s="19" t="s">
        <v>118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9" t="s">
        <v>127</v>
      </c>
      <c r="BK235" s="211">
        <f>ROUND(I235*H235,2)</f>
        <v>0</v>
      </c>
      <c r="BL235" s="19" t="s">
        <v>171</v>
      </c>
      <c r="BM235" s="210" t="s">
        <v>441</v>
      </c>
    </row>
    <row r="236" s="2" customFormat="1" ht="16.5" customHeight="1">
      <c r="A236" s="40"/>
      <c r="B236" s="41"/>
      <c r="C236" s="240" t="s">
        <v>442</v>
      </c>
      <c r="D236" s="240" t="s">
        <v>204</v>
      </c>
      <c r="E236" s="241" t="s">
        <v>443</v>
      </c>
      <c r="F236" s="242" t="s">
        <v>444</v>
      </c>
      <c r="G236" s="243" t="s">
        <v>445</v>
      </c>
      <c r="H236" s="244">
        <v>1</v>
      </c>
      <c r="I236" s="245"/>
      <c r="J236" s="246">
        <f>ROUND(I236*H236,2)</f>
        <v>0</v>
      </c>
      <c r="K236" s="242" t="s">
        <v>125</v>
      </c>
      <c r="L236" s="247"/>
      <c r="M236" s="248" t="s">
        <v>19</v>
      </c>
      <c r="N236" s="249" t="s">
        <v>43</v>
      </c>
      <c r="O236" s="86"/>
      <c r="P236" s="208">
        <f>O236*H236</f>
        <v>0</v>
      </c>
      <c r="Q236" s="208">
        <v>0.00097999999999999997</v>
      </c>
      <c r="R236" s="208">
        <f>Q236*H236</f>
        <v>0.00097999999999999997</v>
      </c>
      <c r="S236" s="208">
        <v>0</v>
      </c>
      <c r="T236" s="20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307</v>
      </c>
      <c r="AT236" s="210" t="s">
        <v>204</v>
      </c>
      <c r="AU236" s="210" t="s">
        <v>127</v>
      </c>
      <c r="AY236" s="19" t="s">
        <v>118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9" t="s">
        <v>127</v>
      </c>
      <c r="BK236" s="211">
        <f>ROUND(I236*H236,2)</f>
        <v>0</v>
      </c>
      <c r="BL236" s="19" t="s">
        <v>171</v>
      </c>
      <c r="BM236" s="210" t="s">
        <v>446</v>
      </c>
    </row>
    <row r="237" s="2" customFormat="1" ht="21.75" customHeight="1">
      <c r="A237" s="40"/>
      <c r="B237" s="41"/>
      <c r="C237" s="199" t="s">
        <v>447</v>
      </c>
      <c r="D237" s="199" t="s">
        <v>121</v>
      </c>
      <c r="E237" s="200" t="s">
        <v>448</v>
      </c>
      <c r="F237" s="201" t="s">
        <v>449</v>
      </c>
      <c r="G237" s="202" t="s">
        <v>200</v>
      </c>
      <c r="H237" s="203">
        <v>1</v>
      </c>
      <c r="I237" s="204"/>
      <c r="J237" s="205">
        <f>ROUND(I237*H237,2)</f>
        <v>0</v>
      </c>
      <c r="K237" s="201" t="s">
        <v>125</v>
      </c>
      <c r="L237" s="46"/>
      <c r="M237" s="206" t="s">
        <v>19</v>
      </c>
      <c r="N237" s="207" t="s">
        <v>43</v>
      </c>
      <c r="O237" s="86"/>
      <c r="P237" s="208">
        <f>O237*H237</f>
        <v>0</v>
      </c>
      <c r="Q237" s="208">
        <v>0.00046999999999999999</v>
      </c>
      <c r="R237" s="208">
        <f>Q237*H237</f>
        <v>0.00046999999999999999</v>
      </c>
      <c r="S237" s="208">
        <v>0</v>
      </c>
      <c r="T237" s="20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0" t="s">
        <v>171</v>
      </c>
      <c r="AT237" s="210" t="s">
        <v>121</v>
      </c>
      <c r="AU237" s="210" t="s">
        <v>127</v>
      </c>
      <c r="AY237" s="19" t="s">
        <v>118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9" t="s">
        <v>127</v>
      </c>
      <c r="BK237" s="211">
        <f>ROUND(I237*H237,2)</f>
        <v>0</v>
      </c>
      <c r="BL237" s="19" t="s">
        <v>171</v>
      </c>
      <c r="BM237" s="210" t="s">
        <v>450</v>
      </c>
    </row>
    <row r="238" s="2" customFormat="1">
      <c r="A238" s="40"/>
      <c r="B238" s="41"/>
      <c r="C238" s="42"/>
      <c r="D238" s="212" t="s">
        <v>129</v>
      </c>
      <c r="E238" s="42"/>
      <c r="F238" s="213" t="s">
        <v>451</v>
      </c>
      <c r="G238" s="42"/>
      <c r="H238" s="42"/>
      <c r="I238" s="214"/>
      <c r="J238" s="42"/>
      <c r="K238" s="42"/>
      <c r="L238" s="46"/>
      <c r="M238" s="215"/>
      <c r="N238" s="216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129</v>
      </c>
      <c r="AU238" s="19" t="s">
        <v>127</v>
      </c>
    </row>
    <row r="239" s="2" customFormat="1" ht="24.15" customHeight="1">
      <c r="A239" s="40"/>
      <c r="B239" s="41"/>
      <c r="C239" s="199" t="s">
        <v>452</v>
      </c>
      <c r="D239" s="199" t="s">
        <v>121</v>
      </c>
      <c r="E239" s="200" t="s">
        <v>453</v>
      </c>
      <c r="F239" s="201" t="s">
        <v>454</v>
      </c>
      <c r="G239" s="202" t="s">
        <v>145</v>
      </c>
      <c r="H239" s="203">
        <v>0.083799999999999999</v>
      </c>
      <c r="I239" s="204"/>
      <c r="J239" s="205">
        <f>ROUND(I239*H239,2)</f>
        <v>0</v>
      </c>
      <c r="K239" s="201" t="s">
        <v>125</v>
      </c>
      <c r="L239" s="46"/>
      <c r="M239" s="206" t="s">
        <v>19</v>
      </c>
      <c r="N239" s="207" t="s">
        <v>43</v>
      </c>
      <c r="O239" s="86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0" t="s">
        <v>171</v>
      </c>
      <c r="AT239" s="210" t="s">
        <v>121</v>
      </c>
      <c r="AU239" s="210" t="s">
        <v>127</v>
      </c>
      <c r="AY239" s="19" t="s">
        <v>118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9" t="s">
        <v>127</v>
      </c>
      <c r="BK239" s="211">
        <f>ROUND(I239*H239,2)</f>
        <v>0</v>
      </c>
      <c r="BL239" s="19" t="s">
        <v>171</v>
      </c>
      <c r="BM239" s="210" t="s">
        <v>455</v>
      </c>
    </row>
    <row r="240" s="2" customFormat="1">
      <c r="A240" s="40"/>
      <c r="B240" s="41"/>
      <c r="C240" s="42"/>
      <c r="D240" s="212" t="s">
        <v>129</v>
      </c>
      <c r="E240" s="42"/>
      <c r="F240" s="213" t="s">
        <v>456</v>
      </c>
      <c r="G240" s="42"/>
      <c r="H240" s="42"/>
      <c r="I240" s="214"/>
      <c r="J240" s="42"/>
      <c r="K240" s="42"/>
      <c r="L240" s="46"/>
      <c r="M240" s="215"/>
      <c r="N240" s="216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129</v>
      </c>
      <c r="AU240" s="19" t="s">
        <v>127</v>
      </c>
    </row>
    <row r="241" s="12" customFormat="1" ht="22.8" customHeight="1">
      <c r="A241" s="12"/>
      <c r="B241" s="183"/>
      <c r="C241" s="184"/>
      <c r="D241" s="185" t="s">
        <v>70</v>
      </c>
      <c r="E241" s="197" t="s">
        <v>457</v>
      </c>
      <c r="F241" s="197" t="s">
        <v>458</v>
      </c>
      <c r="G241" s="184"/>
      <c r="H241" s="184"/>
      <c r="I241" s="187"/>
      <c r="J241" s="198">
        <f>BK241</f>
        <v>0</v>
      </c>
      <c r="K241" s="184"/>
      <c r="L241" s="189"/>
      <c r="M241" s="190"/>
      <c r="N241" s="191"/>
      <c r="O241" s="191"/>
      <c r="P241" s="192">
        <f>SUM(P242:P249)</f>
        <v>0</v>
      </c>
      <c r="Q241" s="191"/>
      <c r="R241" s="192">
        <f>SUM(R242:R249)</f>
        <v>0.00027</v>
      </c>
      <c r="S241" s="191"/>
      <c r="T241" s="193">
        <f>SUM(T242:T249)</f>
        <v>0.00044999999999999999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4" t="s">
        <v>127</v>
      </c>
      <c r="AT241" s="195" t="s">
        <v>70</v>
      </c>
      <c r="AU241" s="195" t="s">
        <v>76</v>
      </c>
      <c r="AY241" s="194" t="s">
        <v>118</v>
      </c>
      <c r="BK241" s="196">
        <f>SUM(BK242:BK249)</f>
        <v>0</v>
      </c>
    </row>
    <row r="242" s="2" customFormat="1" ht="16.5" customHeight="1">
      <c r="A242" s="40"/>
      <c r="B242" s="41"/>
      <c r="C242" s="199" t="s">
        <v>459</v>
      </c>
      <c r="D242" s="199" t="s">
        <v>121</v>
      </c>
      <c r="E242" s="200" t="s">
        <v>460</v>
      </c>
      <c r="F242" s="201" t="s">
        <v>461</v>
      </c>
      <c r="G242" s="202" t="s">
        <v>200</v>
      </c>
      <c r="H242" s="203">
        <v>1</v>
      </c>
      <c r="I242" s="204"/>
      <c r="J242" s="205">
        <f>ROUND(I242*H242,2)</f>
        <v>0</v>
      </c>
      <c r="K242" s="201" t="s">
        <v>125</v>
      </c>
      <c r="L242" s="46"/>
      <c r="M242" s="206" t="s">
        <v>19</v>
      </c>
      <c r="N242" s="207" t="s">
        <v>43</v>
      </c>
      <c r="O242" s="86"/>
      <c r="P242" s="208">
        <f>O242*H242</f>
        <v>0</v>
      </c>
      <c r="Q242" s="208">
        <v>4.0000000000000003E-05</v>
      </c>
      <c r="R242" s="208">
        <f>Q242*H242</f>
        <v>4.0000000000000003E-05</v>
      </c>
      <c r="S242" s="208">
        <v>0.00044999999999999999</v>
      </c>
      <c r="T242" s="209">
        <f>S242*H242</f>
        <v>0.00044999999999999999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0" t="s">
        <v>171</v>
      </c>
      <c r="AT242" s="210" t="s">
        <v>121</v>
      </c>
      <c r="AU242" s="210" t="s">
        <v>127</v>
      </c>
      <c r="AY242" s="19" t="s">
        <v>118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9" t="s">
        <v>127</v>
      </c>
      <c r="BK242" s="211">
        <f>ROUND(I242*H242,2)</f>
        <v>0</v>
      </c>
      <c r="BL242" s="19" t="s">
        <v>171</v>
      </c>
      <c r="BM242" s="210" t="s">
        <v>462</v>
      </c>
    </row>
    <row r="243" s="2" customFormat="1">
      <c r="A243" s="40"/>
      <c r="B243" s="41"/>
      <c r="C243" s="42"/>
      <c r="D243" s="212" t="s">
        <v>129</v>
      </c>
      <c r="E243" s="42"/>
      <c r="F243" s="213" t="s">
        <v>463</v>
      </c>
      <c r="G243" s="42"/>
      <c r="H243" s="42"/>
      <c r="I243" s="214"/>
      <c r="J243" s="42"/>
      <c r="K243" s="42"/>
      <c r="L243" s="46"/>
      <c r="M243" s="215"/>
      <c r="N243" s="216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129</v>
      </c>
      <c r="AU243" s="19" t="s">
        <v>127</v>
      </c>
    </row>
    <row r="244" s="2" customFormat="1" ht="16.5" customHeight="1">
      <c r="A244" s="40"/>
      <c r="B244" s="41"/>
      <c r="C244" s="199" t="s">
        <v>464</v>
      </c>
      <c r="D244" s="199" t="s">
        <v>121</v>
      </c>
      <c r="E244" s="200" t="s">
        <v>465</v>
      </c>
      <c r="F244" s="201" t="s">
        <v>466</v>
      </c>
      <c r="G244" s="202" t="s">
        <v>200</v>
      </c>
      <c r="H244" s="203">
        <v>1</v>
      </c>
      <c r="I244" s="204"/>
      <c r="J244" s="205">
        <f>ROUND(I244*H244,2)</f>
        <v>0</v>
      </c>
      <c r="K244" s="201" t="s">
        <v>125</v>
      </c>
      <c r="L244" s="46"/>
      <c r="M244" s="206" t="s">
        <v>19</v>
      </c>
      <c r="N244" s="207" t="s">
        <v>43</v>
      </c>
      <c r="O244" s="86"/>
      <c r="P244" s="208">
        <f>O244*H244</f>
        <v>0</v>
      </c>
      <c r="Q244" s="208">
        <v>9.0000000000000006E-05</v>
      </c>
      <c r="R244" s="208">
        <f>Q244*H244</f>
        <v>9.0000000000000006E-05</v>
      </c>
      <c r="S244" s="208">
        <v>0</v>
      </c>
      <c r="T244" s="20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171</v>
      </c>
      <c r="AT244" s="210" t="s">
        <v>121</v>
      </c>
      <c r="AU244" s="210" t="s">
        <v>127</v>
      </c>
      <c r="AY244" s="19" t="s">
        <v>118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9" t="s">
        <v>127</v>
      </c>
      <c r="BK244" s="211">
        <f>ROUND(I244*H244,2)</f>
        <v>0</v>
      </c>
      <c r="BL244" s="19" t="s">
        <v>171</v>
      </c>
      <c r="BM244" s="210" t="s">
        <v>467</v>
      </c>
    </row>
    <row r="245" s="2" customFormat="1">
      <c r="A245" s="40"/>
      <c r="B245" s="41"/>
      <c r="C245" s="42"/>
      <c r="D245" s="212" t="s">
        <v>129</v>
      </c>
      <c r="E245" s="42"/>
      <c r="F245" s="213" t="s">
        <v>468</v>
      </c>
      <c r="G245" s="42"/>
      <c r="H245" s="42"/>
      <c r="I245" s="214"/>
      <c r="J245" s="42"/>
      <c r="K245" s="42"/>
      <c r="L245" s="46"/>
      <c r="M245" s="215"/>
      <c r="N245" s="21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129</v>
      </c>
      <c r="AU245" s="19" t="s">
        <v>127</v>
      </c>
    </row>
    <row r="246" s="13" customFormat="1">
      <c r="A246" s="13"/>
      <c r="B246" s="217"/>
      <c r="C246" s="218"/>
      <c r="D246" s="219" t="s">
        <v>131</v>
      </c>
      <c r="E246" s="220" t="s">
        <v>19</v>
      </c>
      <c r="F246" s="221" t="s">
        <v>469</v>
      </c>
      <c r="G246" s="218"/>
      <c r="H246" s="222">
        <v>1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131</v>
      </c>
      <c r="AU246" s="228" t="s">
        <v>127</v>
      </c>
      <c r="AV246" s="13" t="s">
        <v>127</v>
      </c>
      <c r="AW246" s="13" t="s">
        <v>33</v>
      </c>
      <c r="AX246" s="13" t="s">
        <v>76</v>
      </c>
      <c r="AY246" s="228" t="s">
        <v>118</v>
      </c>
    </row>
    <row r="247" s="2" customFormat="1" ht="16.5" customHeight="1">
      <c r="A247" s="40"/>
      <c r="B247" s="41"/>
      <c r="C247" s="240" t="s">
        <v>470</v>
      </c>
      <c r="D247" s="240" t="s">
        <v>204</v>
      </c>
      <c r="E247" s="241" t="s">
        <v>471</v>
      </c>
      <c r="F247" s="242" t="s">
        <v>472</v>
      </c>
      <c r="G247" s="243" t="s">
        <v>200</v>
      </c>
      <c r="H247" s="244">
        <v>1</v>
      </c>
      <c r="I247" s="245"/>
      <c r="J247" s="246">
        <f>ROUND(I247*H247,2)</f>
        <v>0</v>
      </c>
      <c r="K247" s="242" t="s">
        <v>125</v>
      </c>
      <c r="L247" s="247"/>
      <c r="M247" s="248" t="s">
        <v>19</v>
      </c>
      <c r="N247" s="249" t="s">
        <v>43</v>
      </c>
      <c r="O247" s="86"/>
      <c r="P247" s="208">
        <f>O247*H247</f>
        <v>0</v>
      </c>
      <c r="Q247" s="208">
        <v>0.00013999999999999999</v>
      </c>
      <c r="R247" s="208">
        <f>Q247*H247</f>
        <v>0.00013999999999999999</v>
      </c>
      <c r="S247" s="208">
        <v>0</v>
      </c>
      <c r="T247" s="20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0" t="s">
        <v>307</v>
      </c>
      <c r="AT247" s="210" t="s">
        <v>204</v>
      </c>
      <c r="AU247" s="210" t="s">
        <v>127</v>
      </c>
      <c r="AY247" s="19" t="s">
        <v>118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9" t="s">
        <v>127</v>
      </c>
      <c r="BK247" s="211">
        <f>ROUND(I247*H247,2)</f>
        <v>0</v>
      </c>
      <c r="BL247" s="19" t="s">
        <v>171</v>
      </c>
      <c r="BM247" s="210" t="s">
        <v>473</v>
      </c>
    </row>
    <row r="248" s="2" customFormat="1" ht="24.15" customHeight="1">
      <c r="A248" s="40"/>
      <c r="B248" s="41"/>
      <c r="C248" s="199" t="s">
        <v>474</v>
      </c>
      <c r="D248" s="199" t="s">
        <v>121</v>
      </c>
      <c r="E248" s="200" t="s">
        <v>475</v>
      </c>
      <c r="F248" s="201" t="s">
        <v>476</v>
      </c>
      <c r="G248" s="202" t="s">
        <v>145</v>
      </c>
      <c r="H248" s="203">
        <v>0.00029999999999999997</v>
      </c>
      <c r="I248" s="204"/>
      <c r="J248" s="205">
        <f>ROUND(I248*H248,2)</f>
        <v>0</v>
      </c>
      <c r="K248" s="201" t="s">
        <v>125</v>
      </c>
      <c r="L248" s="46"/>
      <c r="M248" s="206" t="s">
        <v>19</v>
      </c>
      <c r="N248" s="207" t="s">
        <v>43</v>
      </c>
      <c r="O248" s="86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0" t="s">
        <v>171</v>
      </c>
      <c r="AT248" s="210" t="s">
        <v>121</v>
      </c>
      <c r="AU248" s="210" t="s">
        <v>127</v>
      </c>
      <c r="AY248" s="19" t="s">
        <v>118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9" t="s">
        <v>127</v>
      </c>
      <c r="BK248" s="211">
        <f>ROUND(I248*H248,2)</f>
        <v>0</v>
      </c>
      <c r="BL248" s="19" t="s">
        <v>171</v>
      </c>
      <c r="BM248" s="210" t="s">
        <v>477</v>
      </c>
    </row>
    <row r="249" s="2" customFormat="1">
      <c r="A249" s="40"/>
      <c r="B249" s="41"/>
      <c r="C249" s="42"/>
      <c r="D249" s="212" t="s">
        <v>129</v>
      </c>
      <c r="E249" s="42"/>
      <c r="F249" s="213" t="s">
        <v>478</v>
      </c>
      <c r="G249" s="42"/>
      <c r="H249" s="42"/>
      <c r="I249" s="214"/>
      <c r="J249" s="42"/>
      <c r="K249" s="42"/>
      <c r="L249" s="46"/>
      <c r="M249" s="215"/>
      <c r="N249" s="216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129</v>
      </c>
      <c r="AU249" s="19" t="s">
        <v>127</v>
      </c>
    </row>
    <row r="250" s="12" customFormat="1" ht="22.8" customHeight="1">
      <c r="A250" s="12"/>
      <c r="B250" s="183"/>
      <c r="C250" s="184"/>
      <c r="D250" s="185" t="s">
        <v>70</v>
      </c>
      <c r="E250" s="197" t="s">
        <v>479</v>
      </c>
      <c r="F250" s="197" t="s">
        <v>480</v>
      </c>
      <c r="G250" s="184"/>
      <c r="H250" s="184"/>
      <c r="I250" s="187"/>
      <c r="J250" s="198">
        <f>BK250</f>
        <v>0</v>
      </c>
      <c r="K250" s="184"/>
      <c r="L250" s="189"/>
      <c r="M250" s="190"/>
      <c r="N250" s="191"/>
      <c r="O250" s="191"/>
      <c r="P250" s="192">
        <f>SUM(P251:P288)</f>
        <v>0</v>
      </c>
      <c r="Q250" s="191"/>
      <c r="R250" s="192">
        <f>SUM(R251:R288)</f>
        <v>0.45777526599999996</v>
      </c>
      <c r="S250" s="191"/>
      <c r="T250" s="193">
        <f>SUM(T251:T288)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4" t="s">
        <v>127</v>
      </c>
      <c r="AT250" s="195" t="s">
        <v>70</v>
      </c>
      <c r="AU250" s="195" t="s">
        <v>76</v>
      </c>
      <c r="AY250" s="194" t="s">
        <v>118</v>
      </c>
      <c r="BK250" s="196">
        <f>SUM(BK251:BK288)</f>
        <v>0</v>
      </c>
    </row>
    <row r="251" s="2" customFormat="1" ht="33" customHeight="1">
      <c r="A251" s="40"/>
      <c r="B251" s="41"/>
      <c r="C251" s="199" t="s">
        <v>481</v>
      </c>
      <c r="D251" s="199" t="s">
        <v>121</v>
      </c>
      <c r="E251" s="200" t="s">
        <v>482</v>
      </c>
      <c r="F251" s="201" t="s">
        <v>483</v>
      </c>
      <c r="G251" s="202" t="s">
        <v>135</v>
      </c>
      <c r="H251" s="203">
        <v>7.8042999999999996</v>
      </c>
      <c r="I251" s="204"/>
      <c r="J251" s="205">
        <f>ROUND(I251*H251,2)</f>
        <v>0</v>
      </c>
      <c r="K251" s="201" t="s">
        <v>125</v>
      </c>
      <c r="L251" s="46"/>
      <c r="M251" s="206" t="s">
        <v>19</v>
      </c>
      <c r="N251" s="207" t="s">
        <v>43</v>
      </c>
      <c r="O251" s="86"/>
      <c r="P251" s="208">
        <f>O251*H251</f>
        <v>0</v>
      </c>
      <c r="Q251" s="208">
        <v>0.025389999999999999</v>
      </c>
      <c r="R251" s="208">
        <f>Q251*H251</f>
        <v>0.19815117699999998</v>
      </c>
      <c r="S251" s="208">
        <v>0</v>
      </c>
      <c r="T251" s="20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0" t="s">
        <v>171</v>
      </c>
      <c r="AT251" s="210" t="s">
        <v>121</v>
      </c>
      <c r="AU251" s="210" t="s">
        <v>127</v>
      </c>
      <c r="AY251" s="19" t="s">
        <v>118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9" t="s">
        <v>127</v>
      </c>
      <c r="BK251" s="211">
        <f>ROUND(I251*H251,2)</f>
        <v>0</v>
      </c>
      <c r="BL251" s="19" t="s">
        <v>171</v>
      </c>
      <c r="BM251" s="210" t="s">
        <v>484</v>
      </c>
    </row>
    <row r="252" s="2" customFormat="1">
      <c r="A252" s="40"/>
      <c r="B252" s="41"/>
      <c r="C252" s="42"/>
      <c r="D252" s="212" t="s">
        <v>129</v>
      </c>
      <c r="E252" s="42"/>
      <c r="F252" s="213" t="s">
        <v>485</v>
      </c>
      <c r="G252" s="42"/>
      <c r="H252" s="42"/>
      <c r="I252" s="214"/>
      <c r="J252" s="42"/>
      <c r="K252" s="42"/>
      <c r="L252" s="46"/>
      <c r="M252" s="215"/>
      <c r="N252" s="216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129</v>
      </c>
      <c r="AU252" s="19" t="s">
        <v>127</v>
      </c>
    </row>
    <row r="253" s="13" customFormat="1">
      <c r="A253" s="13"/>
      <c r="B253" s="217"/>
      <c r="C253" s="218"/>
      <c r="D253" s="219" t="s">
        <v>131</v>
      </c>
      <c r="E253" s="220" t="s">
        <v>19</v>
      </c>
      <c r="F253" s="221" t="s">
        <v>486</v>
      </c>
      <c r="G253" s="218"/>
      <c r="H253" s="222">
        <v>7.8042999999999996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131</v>
      </c>
      <c r="AU253" s="228" t="s">
        <v>127</v>
      </c>
      <c r="AV253" s="13" t="s">
        <v>127</v>
      </c>
      <c r="AW253" s="13" t="s">
        <v>33</v>
      </c>
      <c r="AX253" s="13" t="s">
        <v>76</v>
      </c>
      <c r="AY253" s="228" t="s">
        <v>118</v>
      </c>
    </row>
    <row r="254" s="2" customFormat="1" ht="33" customHeight="1">
      <c r="A254" s="40"/>
      <c r="B254" s="41"/>
      <c r="C254" s="199" t="s">
        <v>487</v>
      </c>
      <c r="D254" s="199" t="s">
        <v>121</v>
      </c>
      <c r="E254" s="200" t="s">
        <v>488</v>
      </c>
      <c r="F254" s="201" t="s">
        <v>489</v>
      </c>
      <c r="G254" s="202" t="s">
        <v>135</v>
      </c>
      <c r="H254" s="203">
        <v>0.53000000000000003</v>
      </c>
      <c r="I254" s="204"/>
      <c r="J254" s="205">
        <f>ROUND(I254*H254,2)</f>
        <v>0</v>
      </c>
      <c r="K254" s="201" t="s">
        <v>19</v>
      </c>
      <c r="L254" s="46"/>
      <c r="M254" s="206" t="s">
        <v>19</v>
      </c>
      <c r="N254" s="207" t="s">
        <v>43</v>
      </c>
      <c r="O254" s="86"/>
      <c r="P254" s="208">
        <f>O254*H254</f>
        <v>0</v>
      </c>
      <c r="Q254" s="208">
        <v>0.02614</v>
      </c>
      <c r="R254" s="208">
        <f>Q254*H254</f>
        <v>0.013854200000000001</v>
      </c>
      <c r="S254" s="208">
        <v>0</v>
      </c>
      <c r="T254" s="20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0" t="s">
        <v>171</v>
      </c>
      <c r="AT254" s="210" t="s">
        <v>121</v>
      </c>
      <c r="AU254" s="210" t="s">
        <v>127</v>
      </c>
      <c r="AY254" s="19" t="s">
        <v>118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9" t="s">
        <v>127</v>
      </c>
      <c r="BK254" s="211">
        <f>ROUND(I254*H254,2)</f>
        <v>0</v>
      </c>
      <c r="BL254" s="19" t="s">
        <v>171</v>
      </c>
      <c r="BM254" s="210" t="s">
        <v>490</v>
      </c>
    </row>
    <row r="255" s="13" customFormat="1">
      <c r="A255" s="13"/>
      <c r="B255" s="217"/>
      <c r="C255" s="218"/>
      <c r="D255" s="219" t="s">
        <v>131</v>
      </c>
      <c r="E255" s="220" t="s">
        <v>19</v>
      </c>
      <c r="F255" s="221" t="s">
        <v>491</v>
      </c>
      <c r="G255" s="218"/>
      <c r="H255" s="222">
        <v>0.53000000000000003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131</v>
      </c>
      <c r="AU255" s="228" t="s">
        <v>127</v>
      </c>
      <c r="AV255" s="13" t="s">
        <v>127</v>
      </c>
      <c r="AW255" s="13" t="s">
        <v>33</v>
      </c>
      <c r="AX255" s="13" t="s">
        <v>76</v>
      </c>
      <c r="AY255" s="228" t="s">
        <v>118</v>
      </c>
    </row>
    <row r="256" s="2" customFormat="1" ht="24.15" customHeight="1">
      <c r="A256" s="40"/>
      <c r="B256" s="41"/>
      <c r="C256" s="199" t="s">
        <v>492</v>
      </c>
      <c r="D256" s="199" t="s">
        <v>121</v>
      </c>
      <c r="E256" s="200" t="s">
        <v>493</v>
      </c>
      <c r="F256" s="201" t="s">
        <v>494</v>
      </c>
      <c r="G256" s="202" t="s">
        <v>265</v>
      </c>
      <c r="H256" s="203">
        <v>3.145</v>
      </c>
      <c r="I256" s="204"/>
      <c r="J256" s="205">
        <f>ROUND(I256*H256,2)</f>
        <v>0</v>
      </c>
      <c r="K256" s="201" t="s">
        <v>125</v>
      </c>
      <c r="L256" s="46"/>
      <c r="M256" s="206" t="s">
        <v>19</v>
      </c>
      <c r="N256" s="207" t="s">
        <v>43</v>
      </c>
      <c r="O256" s="86"/>
      <c r="P256" s="208">
        <f>O256*H256</f>
        <v>0</v>
      </c>
      <c r="Q256" s="208">
        <v>1.0000000000000001E-05</v>
      </c>
      <c r="R256" s="208">
        <f>Q256*H256</f>
        <v>3.1450000000000006E-05</v>
      </c>
      <c r="S256" s="208">
        <v>0</v>
      </c>
      <c r="T256" s="20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0" t="s">
        <v>171</v>
      </c>
      <c r="AT256" s="210" t="s">
        <v>121</v>
      </c>
      <c r="AU256" s="210" t="s">
        <v>127</v>
      </c>
      <c r="AY256" s="19" t="s">
        <v>118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9" t="s">
        <v>127</v>
      </c>
      <c r="BK256" s="211">
        <f>ROUND(I256*H256,2)</f>
        <v>0</v>
      </c>
      <c r="BL256" s="19" t="s">
        <v>171</v>
      </c>
      <c r="BM256" s="210" t="s">
        <v>495</v>
      </c>
    </row>
    <row r="257" s="2" customFormat="1">
      <c r="A257" s="40"/>
      <c r="B257" s="41"/>
      <c r="C257" s="42"/>
      <c r="D257" s="212" t="s">
        <v>129</v>
      </c>
      <c r="E257" s="42"/>
      <c r="F257" s="213" t="s">
        <v>496</v>
      </c>
      <c r="G257" s="42"/>
      <c r="H257" s="42"/>
      <c r="I257" s="214"/>
      <c r="J257" s="42"/>
      <c r="K257" s="42"/>
      <c r="L257" s="46"/>
      <c r="M257" s="215"/>
      <c r="N257" s="21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129</v>
      </c>
      <c r="AU257" s="19" t="s">
        <v>127</v>
      </c>
    </row>
    <row r="258" s="13" customFormat="1">
      <c r="A258" s="13"/>
      <c r="B258" s="217"/>
      <c r="C258" s="218"/>
      <c r="D258" s="219" t="s">
        <v>131</v>
      </c>
      <c r="E258" s="220" t="s">
        <v>19</v>
      </c>
      <c r="F258" s="221" t="s">
        <v>497</v>
      </c>
      <c r="G258" s="218"/>
      <c r="H258" s="222">
        <v>3.145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131</v>
      </c>
      <c r="AU258" s="228" t="s">
        <v>127</v>
      </c>
      <c r="AV258" s="13" t="s">
        <v>127</v>
      </c>
      <c r="AW258" s="13" t="s">
        <v>33</v>
      </c>
      <c r="AX258" s="13" t="s">
        <v>76</v>
      </c>
      <c r="AY258" s="228" t="s">
        <v>118</v>
      </c>
    </row>
    <row r="259" s="2" customFormat="1" ht="24.15" customHeight="1">
      <c r="A259" s="40"/>
      <c r="B259" s="41"/>
      <c r="C259" s="199" t="s">
        <v>498</v>
      </c>
      <c r="D259" s="199" t="s">
        <v>121</v>
      </c>
      <c r="E259" s="200" t="s">
        <v>499</v>
      </c>
      <c r="F259" s="201" t="s">
        <v>500</v>
      </c>
      <c r="G259" s="202" t="s">
        <v>265</v>
      </c>
      <c r="H259" s="203">
        <v>2.6499999999999999</v>
      </c>
      <c r="I259" s="204"/>
      <c r="J259" s="205">
        <f>ROUND(I259*H259,2)</f>
        <v>0</v>
      </c>
      <c r="K259" s="201" t="s">
        <v>125</v>
      </c>
      <c r="L259" s="46"/>
      <c r="M259" s="206" t="s">
        <v>19</v>
      </c>
      <c r="N259" s="207" t="s">
        <v>43</v>
      </c>
      <c r="O259" s="86"/>
      <c r="P259" s="208">
        <f>O259*H259</f>
        <v>0</v>
      </c>
      <c r="Q259" s="208">
        <v>0.00092000000000000003</v>
      </c>
      <c r="R259" s="208">
        <f>Q259*H259</f>
        <v>0.0024380000000000001</v>
      </c>
      <c r="S259" s="208">
        <v>0</v>
      </c>
      <c r="T259" s="20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171</v>
      </c>
      <c r="AT259" s="210" t="s">
        <v>121</v>
      </c>
      <c r="AU259" s="210" t="s">
        <v>127</v>
      </c>
      <c r="AY259" s="19" t="s">
        <v>118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127</v>
      </c>
      <c r="BK259" s="211">
        <f>ROUND(I259*H259,2)</f>
        <v>0</v>
      </c>
      <c r="BL259" s="19" t="s">
        <v>171</v>
      </c>
      <c r="BM259" s="210" t="s">
        <v>501</v>
      </c>
    </row>
    <row r="260" s="2" customFormat="1">
      <c r="A260" s="40"/>
      <c r="B260" s="41"/>
      <c r="C260" s="42"/>
      <c r="D260" s="212" t="s">
        <v>129</v>
      </c>
      <c r="E260" s="42"/>
      <c r="F260" s="213" t="s">
        <v>502</v>
      </c>
      <c r="G260" s="42"/>
      <c r="H260" s="42"/>
      <c r="I260" s="214"/>
      <c r="J260" s="42"/>
      <c r="K260" s="42"/>
      <c r="L260" s="46"/>
      <c r="M260" s="215"/>
      <c r="N260" s="21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129</v>
      </c>
      <c r="AU260" s="19" t="s">
        <v>127</v>
      </c>
    </row>
    <row r="261" s="2" customFormat="1" ht="24.15" customHeight="1">
      <c r="A261" s="40"/>
      <c r="B261" s="41"/>
      <c r="C261" s="199" t="s">
        <v>503</v>
      </c>
      <c r="D261" s="199" t="s">
        <v>121</v>
      </c>
      <c r="E261" s="200" t="s">
        <v>504</v>
      </c>
      <c r="F261" s="201" t="s">
        <v>505</v>
      </c>
      <c r="G261" s="202" t="s">
        <v>135</v>
      </c>
      <c r="H261" s="203">
        <v>8.3343000000000007</v>
      </c>
      <c r="I261" s="204"/>
      <c r="J261" s="205">
        <f>ROUND(I261*H261,2)</f>
        <v>0</v>
      </c>
      <c r="K261" s="201" t="s">
        <v>125</v>
      </c>
      <c r="L261" s="46"/>
      <c r="M261" s="206" t="s">
        <v>19</v>
      </c>
      <c r="N261" s="207" t="s">
        <v>43</v>
      </c>
      <c r="O261" s="86"/>
      <c r="P261" s="208">
        <f>O261*H261</f>
        <v>0</v>
      </c>
      <c r="Q261" s="208">
        <v>0.00020000000000000001</v>
      </c>
      <c r="R261" s="208">
        <f>Q261*H261</f>
        <v>0.0016668600000000003</v>
      </c>
      <c r="S261" s="208">
        <v>0</v>
      </c>
      <c r="T261" s="20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0" t="s">
        <v>171</v>
      </c>
      <c r="AT261" s="210" t="s">
        <v>121</v>
      </c>
      <c r="AU261" s="210" t="s">
        <v>127</v>
      </c>
      <c r="AY261" s="19" t="s">
        <v>118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9" t="s">
        <v>127</v>
      </c>
      <c r="BK261" s="211">
        <f>ROUND(I261*H261,2)</f>
        <v>0</v>
      </c>
      <c r="BL261" s="19" t="s">
        <v>171</v>
      </c>
      <c r="BM261" s="210" t="s">
        <v>506</v>
      </c>
    </row>
    <row r="262" s="2" customFormat="1">
      <c r="A262" s="40"/>
      <c r="B262" s="41"/>
      <c r="C262" s="42"/>
      <c r="D262" s="212" t="s">
        <v>129</v>
      </c>
      <c r="E262" s="42"/>
      <c r="F262" s="213" t="s">
        <v>507</v>
      </c>
      <c r="G262" s="42"/>
      <c r="H262" s="42"/>
      <c r="I262" s="214"/>
      <c r="J262" s="42"/>
      <c r="K262" s="42"/>
      <c r="L262" s="46"/>
      <c r="M262" s="215"/>
      <c r="N262" s="216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129</v>
      </c>
      <c r="AU262" s="19" t="s">
        <v>127</v>
      </c>
    </row>
    <row r="263" s="13" customFormat="1">
      <c r="A263" s="13"/>
      <c r="B263" s="217"/>
      <c r="C263" s="218"/>
      <c r="D263" s="219" t="s">
        <v>131</v>
      </c>
      <c r="E263" s="220" t="s">
        <v>19</v>
      </c>
      <c r="F263" s="221" t="s">
        <v>508</v>
      </c>
      <c r="G263" s="218"/>
      <c r="H263" s="222">
        <v>8.3343000000000007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131</v>
      </c>
      <c r="AU263" s="228" t="s">
        <v>127</v>
      </c>
      <c r="AV263" s="13" t="s">
        <v>127</v>
      </c>
      <c r="AW263" s="13" t="s">
        <v>33</v>
      </c>
      <c r="AX263" s="13" t="s">
        <v>76</v>
      </c>
      <c r="AY263" s="228" t="s">
        <v>118</v>
      </c>
    </row>
    <row r="264" s="2" customFormat="1" ht="24.15" customHeight="1">
      <c r="A264" s="40"/>
      <c r="B264" s="41"/>
      <c r="C264" s="199" t="s">
        <v>509</v>
      </c>
      <c r="D264" s="199" t="s">
        <v>121</v>
      </c>
      <c r="E264" s="200" t="s">
        <v>510</v>
      </c>
      <c r="F264" s="201" t="s">
        <v>511</v>
      </c>
      <c r="G264" s="202" t="s">
        <v>265</v>
      </c>
      <c r="H264" s="203">
        <v>3.145</v>
      </c>
      <c r="I264" s="204"/>
      <c r="J264" s="205">
        <f>ROUND(I264*H264,2)</f>
        <v>0</v>
      </c>
      <c r="K264" s="201" t="s">
        <v>125</v>
      </c>
      <c r="L264" s="46"/>
      <c r="M264" s="206" t="s">
        <v>19</v>
      </c>
      <c r="N264" s="207" t="s">
        <v>43</v>
      </c>
      <c r="O264" s="86"/>
      <c r="P264" s="208">
        <f>O264*H264</f>
        <v>0</v>
      </c>
      <c r="Q264" s="208">
        <v>0.00022000000000000001</v>
      </c>
      <c r="R264" s="208">
        <f>Q264*H264</f>
        <v>0.00069190000000000007</v>
      </c>
      <c r="S264" s="208">
        <v>0</v>
      </c>
      <c r="T264" s="20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171</v>
      </c>
      <c r="AT264" s="210" t="s">
        <v>121</v>
      </c>
      <c r="AU264" s="210" t="s">
        <v>127</v>
      </c>
      <c r="AY264" s="19" t="s">
        <v>118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127</v>
      </c>
      <c r="BK264" s="211">
        <f>ROUND(I264*H264,2)</f>
        <v>0</v>
      </c>
      <c r="BL264" s="19" t="s">
        <v>171</v>
      </c>
      <c r="BM264" s="210" t="s">
        <v>512</v>
      </c>
    </row>
    <row r="265" s="2" customFormat="1">
      <c r="A265" s="40"/>
      <c r="B265" s="41"/>
      <c r="C265" s="42"/>
      <c r="D265" s="212" t="s">
        <v>129</v>
      </c>
      <c r="E265" s="42"/>
      <c r="F265" s="213" t="s">
        <v>513</v>
      </c>
      <c r="G265" s="42"/>
      <c r="H265" s="42"/>
      <c r="I265" s="214"/>
      <c r="J265" s="42"/>
      <c r="K265" s="42"/>
      <c r="L265" s="46"/>
      <c r="M265" s="215"/>
      <c r="N265" s="21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129</v>
      </c>
      <c r="AU265" s="19" t="s">
        <v>127</v>
      </c>
    </row>
    <row r="266" s="2" customFormat="1" ht="16.5" customHeight="1">
      <c r="A266" s="40"/>
      <c r="B266" s="41"/>
      <c r="C266" s="199" t="s">
        <v>514</v>
      </c>
      <c r="D266" s="199" t="s">
        <v>121</v>
      </c>
      <c r="E266" s="200" t="s">
        <v>515</v>
      </c>
      <c r="F266" s="201" t="s">
        <v>516</v>
      </c>
      <c r="G266" s="202" t="s">
        <v>135</v>
      </c>
      <c r="H266" s="203">
        <v>7.8042999999999996</v>
      </c>
      <c r="I266" s="204"/>
      <c r="J266" s="205">
        <f>ROUND(I266*H266,2)</f>
        <v>0</v>
      </c>
      <c r="K266" s="201" t="s">
        <v>125</v>
      </c>
      <c r="L266" s="46"/>
      <c r="M266" s="206" t="s">
        <v>19</v>
      </c>
      <c r="N266" s="207" t="s">
        <v>43</v>
      </c>
      <c r="O266" s="86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0" t="s">
        <v>171</v>
      </c>
      <c r="AT266" s="210" t="s">
        <v>121</v>
      </c>
      <c r="AU266" s="210" t="s">
        <v>127</v>
      </c>
      <c r="AY266" s="19" t="s">
        <v>118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9" t="s">
        <v>127</v>
      </c>
      <c r="BK266" s="211">
        <f>ROUND(I266*H266,2)</f>
        <v>0</v>
      </c>
      <c r="BL266" s="19" t="s">
        <v>171</v>
      </c>
      <c r="BM266" s="210" t="s">
        <v>517</v>
      </c>
    </row>
    <row r="267" s="2" customFormat="1">
      <c r="A267" s="40"/>
      <c r="B267" s="41"/>
      <c r="C267" s="42"/>
      <c r="D267" s="212" t="s">
        <v>129</v>
      </c>
      <c r="E267" s="42"/>
      <c r="F267" s="213" t="s">
        <v>518</v>
      </c>
      <c r="G267" s="42"/>
      <c r="H267" s="42"/>
      <c r="I267" s="214"/>
      <c r="J267" s="42"/>
      <c r="K267" s="42"/>
      <c r="L267" s="46"/>
      <c r="M267" s="215"/>
      <c r="N267" s="216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129</v>
      </c>
      <c r="AU267" s="19" t="s">
        <v>127</v>
      </c>
    </row>
    <row r="268" s="2" customFormat="1" ht="24.15" customHeight="1">
      <c r="A268" s="40"/>
      <c r="B268" s="41"/>
      <c r="C268" s="199" t="s">
        <v>519</v>
      </c>
      <c r="D268" s="199" t="s">
        <v>121</v>
      </c>
      <c r="E268" s="200" t="s">
        <v>520</v>
      </c>
      <c r="F268" s="201" t="s">
        <v>521</v>
      </c>
      <c r="G268" s="202" t="s">
        <v>135</v>
      </c>
      <c r="H268" s="203">
        <v>7.8042999999999996</v>
      </c>
      <c r="I268" s="204"/>
      <c r="J268" s="205">
        <f>ROUND(I268*H268,2)</f>
        <v>0</v>
      </c>
      <c r="K268" s="201" t="s">
        <v>125</v>
      </c>
      <c r="L268" s="46"/>
      <c r="M268" s="206" t="s">
        <v>19</v>
      </c>
      <c r="N268" s="207" t="s">
        <v>43</v>
      </c>
      <c r="O268" s="86"/>
      <c r="P268" s="208">
        <f>O268*H268</f>
        <v>0</v>
      </c>
      <c r="Q268" s="208">
        <v>0.00069999999999999999</v>
      </c>
      <c r="R268" s="208">
        <f>Q268*H268</f>
        <v>0.0054630099999999999</v>
      </c>
      <c r="S268" s="208">
        <v>0</v>
      </c>
      <c r="T268" s="20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0" t="s">
        <v>171</v>
      </c>
      <c r="AT268" s="210" t="s">
        <v>121</v>
      </c>
      <c r="AU268" s="210" t="s">
        <v>127</v>
      </c>
      <c r="AY268" s="19" t="s">
        <v>118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9" t="s">
        <v>127</v>
      </c>
      <c r="BK268" s="211">
        <f>ROUND(I268*H268,2)</f>
        <v>0</v>
      </c>
      <c r="BL268" s="19" t="s">
        <v>171</v>
      </c>
      <c r="BM268" s="210" t="s">
        <v>522</v>
      </c>
    </row>
    <row r="269" s="2" customFormat="1">
      <c r="A269" s="40"/>
      <c r="B269" s="41"/>
      <c r="C269" s="42"/>
      <c r="D269" s="212" t="s">
        <v>129</v>
      </c>
      <c r="E269" s="42"/>
      <c r="F269" s="213" t="s">
        <v>523</v>
      </c>
      <c r="G269" s="42"/>
      <c r="H269" s="42"/>
      <c r="I269" s="214"/>
      <c r="J269" s="42"/>
      <c r="K269" s="42"/>
      <c r="L269" s="46"/>
      <c r="M269" s="215"/>
      <c r="N269" s="216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129</v>
      </c>
      <c r="AU269" s="19" t="s">
        <v>127</v>
      </c>
    </row>
    <row r="270" s="2" customFormat="1" ht="33" customHeight="1">
      <c r="A270" s="40"/>
      <c r="B270" s="41"/>
      <c r="C270" s="199" t="s">
        <v>524</v>
      </c>
      <c r="D270" s="199" t="s">
        <v>121</v>
      </c>
      <c r="E270" s="200" t="s">
        <v>525</v>
      </c>
      <c r="F270" s="201" t="s">
        <v>526</v>
      </c>
      <c r="G270" s="202" t="s">
        <v>135</v>
      </c>
      <c r="H270" s="203">
        <v>14.270300000000001</v>
      </c>
      <c r="I270" s="204"/>
      <c r="J270" s="205">
        <f>ROUND(I270*H270,2)</f>
        <v>0</v>
      </c>
      <c r="K270" s="201" t="s">
        <v>19</v>
      </c>
      <c r="L270" s="46"/>
      <c r="M270" s="206" t="s">
        <v>19</v>
      </c>
      <c r="N270" s="207" t="s">
        <v>43</v>
      </c>
      <c r="O270" s="86"/>
      <c r="P270" s="208">
        <f>O270*H270</f>
        <v>0</v>
      </c>
      <c r="Q270" s="208">
        <v>0.01213</v>
      </c>
      <c r="R270" s="208">
        <f>Q270*H270</f>
        <v>0.173098739</v>
      </c>
      <c r="S270" s="208">
        <v>0</v>
      </c>
      <c r="T270" s="20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0" t="s">
        <v>171</v>
      </c>
      <c r="AT270" s="210" t="s">
        <v>121</v>
      </c>
      <c r="AU270" s="210" t="s">
        <v>127</v>
      </c>
      <c r="AY270" s="19" t="s">
        <v>118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9" t="s">
        <v>127</v>
      </c>
      <c r="BK270" s="211">
        <f>ROUND(I270*H270,2)</f>
        <v>0</v>
      </c>
      <c r="BL270" s="19" t="s">
        <v>171</v>
      </c>
      <c r="BM270" s="210" t="s">
        <v>527</v>
      </c>
    </row>
    <row r="271" s="13" customFormat="1">
      <c r="A271" s="13"/>
      <c r="B271" s="217"/>
      <c r="C271" s="218"/>
      <c r="D271" s="219" t="s">
        <v>131</v>
      </c>
      <c r="E271" s="220" t="s">
        <v>19</v>
      </c>
      <c r="F271" s="221" t="s">
        <v>528</v>
      </c>
      <c r="G271" s="218"/>
      <c r="H271" s="222">
        <v>14.270300000000001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131</v>
      </c>
      <c r="AU271" s="228" t="s">
        <v>127</v>
      </c>
      <c r="AV271" s="13" t="s">
        <v>127</v>
      </c>
      <c r="AW271" s="13" t="s">
        <v>33</v>
      </c>
      <c r="AX271" s="13" t="s">
        <v>76</v>
      </c>
      <c r="AY271" s="228" t="s">
        <v>118</v>
      </c>
    </row>
    <row r="272" s="2" customFormat="1" ht="24.15" customHeight="1">
      <c r="A272" s="40"/>
      <c r="B272" s="41"/>
      <c r="C272" s="199" t="s">
        <v>529</v>
      </c>
      <c r="D272" s="199" t="s">
        <v>121</v>
      </c>
      <c r="E272" s="200" t="s">
        <v>530</v>
      </c>
      <c r="F272" s="201" t="s">
        <v>531</v>
      </c>
      <c r="G272" s="202" t="s">
        <v>265</v>
      </c>
      <c r="H272" s="203">
        <v>5.2999999999999998</v>
      </c>
      <c r="I272" s="204"/>
      <c r="J272" s="205">
        <f>ROUND(I272*H272,2)</f>
        <v>0</v>
      </c>
      <c r="K272" s="201" t="s">
        <v>19</v>
      </c>
      <c r="L272" s="46"/>
      <c r="M272" s="206" t="s">
        <v>19</v>
      </c>
      <c r="N272" s="207" t="s">
        <v>43</v>
      </c>
      <c r="O272" s="86"/>
      <c r="P272" s="208">
        <f>O272*H272</f>
        <v>0</v>
      </c>
      <c r="Q272" s="208">
        <v>0.00051999999999999995</v>
      </c>
      <c r="R272" s="208">
        <f>Q272*H272</f>
        <v>0.0027559999999999998</v>
      </c>
      <c r="S272" s="208">
        <v>0</v>
      </c>
      <c r="T272" s="20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0" t="s">
        <v>171</v>
      </c>
      <c r="AT272" s="210" t="s">
        <v>121</v>
      </c>
      <c r="AU272" s="210" t="s">
        <v>127</v>
      </c>
      <c r="AY272" s="19" t="s">
        <v>118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9" t="s">
        <v>127</v>
      </c>
      <c r="BK272" s="211">
        <f>ROUND(I272*H272,2)</f>
        <v>0</v>
      </c>
      <c r="BL272" s="19" t="s">
        <v>171</v>
      </c>
      <c r="BM272" s="210" t="s">
        <v>532</v>
      </c>
    </row>
    <row r="273" s="13" customFormat="1">
      <c r="A273" s="13"/>
      <c r="B273" s="217"/>
      <c r="C273" s="218"/>
      <c r="D273" s="219" t="s">
        <v>131</v>
      </c>
      <c r="E273" s="220" t="s">
        <v>19</v>
      </c>
      <c r="F273" s="221" t="s">
        <v>533</v>
      </c>
      <c r="G273" s="218"/>
      <c r="H273" s="222">
        <v>5.2999999999999998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131</v>
      </c>
      <c r="AU273" s="228" t="s">
        <v>127</v>
      </c>
      <c r="AV273" s="13" t="s">
        <v>127</v>
      </c>
      <c r="AW273" s="13" t="s">
        <v>33</v>
      </c>
      <c r="AX273" s="13" t="s">
        <v>76</v>
      </c>
      <c r="AY273" s="228" t="s">
        <v>118</v>
      </c>
    </row>
    <row r="274" s="2" customFormat="1" ht="24.15" customHeight="1">
      <c r="A274" s="40"/>
      <c r="B274" s="41"/>
      <c r="C274" s="199" t="s">
        <v>534</v>
      </c>
      <c r="D274" s="199" t="s">
        <v>121</v>
      </c>
      <c r="E274" s="200" t="s">
        <v>535</v>
      </c>
      <c r="F274" s="201" t="s">
        <v>536</v>
      </c>
      <c r="G274" s="202" t="s">
        <v>135</v>
      </c>
      <c r="H274" s="203">
        <v>14.270300000000001</v>
      </c>
      <c r="I274" s="204"/>
      <c r="J274" s="205">
        <f>ROUND(I274*H274,2)</f>
        <v>0</v>
      </c>
      <c r="K274" s="201" t="s">
        <v>19</v>
      </c>
      <c r="L274" s="46"/>
      <c r="M274" s="206" t="s">
        <v>19</v>
      </c>
      <c r="N274" s="207" t="s">
        <v>43</v>
      </c>
      <c r="O274" s="86"/>
      <c r="P274" s="208">
        <f>O274*H274</f>
        <v>0</v>
      </c>
      <c r="Q274" s="208">
        <v>0.00010000000000000001</v>
      </c>
      <c r="R274" s="208">
        <f>Q274*H274</f>
        <v>0.0014270300000000001</v>
      </c>
      <c r="S274" s="208">
        <v>0</v>
      </c>
      <c r="T274" s="20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0" t="s">
        <v>171</v>
      </c>
      <c r="AT274" s="210" t="s">
        <v>121</v>
      </c>
      <c r="AU274" s="210" t="s">
        <v>127</v>
      </c>
      <c r="AY274" s="19" t="s">
        <v>118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9" t="s">
        <v>127</v>
      </c>
      <c r="BK274" s="211">
        <f>ROUND(I274*H274,2)</f>
        <v>0</v>
      </c>
      <c r="BL274" s="19" t="s">
        <v>171</v>
      </c>
      <c r="BM274" s="210" t="s">
        <v>537</v>
      </c>
    </row>
    <row r="275" s="2" customFormat="1" ht="16.5" customHeight="1">
      <c r="A275" s="40"/>
      <c r="B275" s="41"/>
      <c r="C275" s="199" t="s">
        <v>538</v>
      </c>
      <c r="D275" s="199" t="s">
        <v>121</v>
      </c>
      <c r="E275" s="200" t="s">
        <v>539</v>
      </c>
      <c r="F275" s="201" t="s">
        <v>540</v>
      </c>
      <c r="G275" s="202" t="s">
        <v>135</v>
      </c>
      <c r="H275" s="203">
        <v>14.270300000000001</v>
      </c>
      <c r="I275" s="204"/>
      <c r="J275" s="205">
        <f>ROUND(I275*H275,2)</f>
        <v>0</v>
      </c>
      <c r="K275" s="201" t="s">
        <v>19</v>
      </c>
      <c r="L275" s="46"/>
      <c r="M275" s="206" t="s">
        <v>19</v>
      </c>
      <c r="N275" s="207" t="s">
        <v>43</v>
      </c>
      <c r="O275" s="86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0" t="s">
        <v>171</v>
      </c>
      <c r="AT275" s="210" t="s">
        <v>121</v>
      </c>
      <c r="AU275" s="210" t="s">
        <v>127</v>
      </c>
      <c r="AY275" s="19" t="s">
        <v>118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9" t="s">
        <v>127</v>
      </c>
      <c r="BK275" s="211">
        <f>ROUND(I275*H275,2)</f>
        <v>0</v>
      </c>
      <c r="BL275" s="19" t="s">
        <v>171</v>
      </c>
      <c r="BM275" s="210" t="s">
        <v>541</v>
      </c>
    </row>
    <row r="276" s="2" customFormat="1" ht="24.15" customHeight="1">
      <c r="A276" s="40"/>
      <c r="B276" s="41"/>
      <c r="C276" s="199" t="s">
        <v>542</v>
      </c>
      <c r="D276" s="199" t="s">
        <v>121</v>
      </c>
      <c r="E276" s="200" t="s">
        <v>543</v>
      </c>
      <c r="F276" s="201" t="s">
        <v>544</v>
      </c>
      <c r="G276" s="202" t="s">
        <v>135</v>
      </c>
      <c r="H276" s="203">
        <v>2.77</v>
      </c>
      <c r="I276" s="204"/>
      <c r="J276" s="205">
        <f>ROUND(I276*H276,2)</f>
        <v>0</v>
      </c>
      <c r="K276" s="201" t="s">
        <v>19</v>
      </c>
      <c r="L276" s="46"/>
      <c r="M276" s="206" t="s">
        <v>19</v>
      </c>
      <c r="N276" s="207" t="s">
        <v>43</v>
      </c>
      <c r="O276" s="86"/>
      <c r="P276" s="208">
        <f>O276*H276</f>
        <v>0</v>
      </c>
      <c r="Q276" s="208">
        <v>0.012590000000000001</v>
      </c>
      <c r="R276" s="208">
        <f>Q276*H276</f>
        <v>0.034874300000000004</v>
      </c>
      <c r="S276" s="208">
        <v>0</v>
      </c>
      <c r="T276" s="20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0" t="s">
        <v>171</v>
      </c>
      <c r="AT276" s="210" t="s">
        <v>121</v>
      </c>
      <c r="AU276" s="210" t="s">
        <v>127</v>
      </c>
      <c r="AY276" s="19" t="s">
        <v>118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9" t="s">
        <v>127</v>
      </c>
      <c r="BK276" s="211">
        <f>ROUND(I276*H276,2)</f>
        <v>0</v>
      </c>
      <c r="BL276" s="19" t="s">
        <v>171</v>
      </c>
      <c r="BM276" s="210" t="s">
        <v>545</v>
      </c>
    </row>
    <row r="277" s="13" customFormat="1">
      <c r="A277" s="13"/>
      <c r="B277" s="217"/>
      <c r="C277" s="218"/>
      <c r="D277" s="219" t="s">
        <v>131</v>
      </c>
      <c r="E277" s="220" t="s">
        <v>19</v>
      </c>
      <c r="F277" s="221" t="s">
        <v>546</v>
      </c>
      <c r="G277" s="218"/>
      <c r="H277" s="222">
        <v>2.77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131</v>
      </c>
      <c r="AU277" s="228" t="s">
        <v>127</v>
      </c>
      <c r="AV277" s="13" t="s">
        <v>127</v>
      </c>
      <c r="AW277" s="13" t="s">
        <v>33</v>
      </c>
      <c r="AX277" s="13" t="s">
        <v>76</v>
      </c>
      <c r="AY277" s="228" t="s">
        <v>118</v>
      </c>
    </row>
    <row r="278" s="2" customFormat="1" ht="24.15" customHeight="1">
      <c r="A278" s="40"/>
      <c r="B278" s="41"/>
      <c r="C278" s="199" t="s">
        <v>547</v>
      </c>
      <c r="D278" s="199" t="s">
        <v>121</v>
      </c>
      <c r="E278" s="200" t="s">
        <v>548</v>
      </c>
      <c r="F278" s="201" t="s">
        <v>549</v>
      </c>
      <c r="G278" s="202" t="s">
        <v>265</v>
      </c>
      <c r="H278" s="203">
        <v>7.5300000000000002</v>
      </c>
      <c r="I278" s="204"/>
      <c r="J278" s="205">
        <f>ROUND(I278*H278,2)</f>
        <v>0</v>
      </c>
      <c r="K278" s="201" t="s">
        <v>19</v>
      </c>
      <c r="L278" s="46"/>
      <c r="M278" s="206" t="s">
        <v>19</v>
      </c>
      <c r="N278" s="207" t="s">
        <v>43</v>
      </c>
      <c r="O278" s="86"/>
      <c r="P278" s="208">
        <f>O278*H278</f>
        <v>0</v>
      </c>
      <c r="Q278" s="208">
        <v>0.00051999999999999995</v>
      </c>
      <c r="R278" s="208">
        <f>Q278*H278</f>
        <v>0.0039156</v>
      </c>
      <c r="S278" s="208">
        <v>0</v>
      </c>
      <c r="T278" s="20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0" t="s">
        <v>171</v>
      </c>
      <c r="AT278" s="210" t="s">
        <v>121</v>
      </c>
      <c r="AU278" s="210" t="s">
        <v>127</v>
      </c>
      <c r="AY278" s="19" t="s">
        <v>118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9" t="s">
        <v>127</v>
      </c>
      <c r="BK278" s="211">
        <f>ROUND(I278*H278,2)</f>
        <v>0</v>
      </c>
      <c r="BL278" s="19" t="s">
        <v>171</v>
      </c>
      <c r="BM278" s="210" t="s">
        <v>550</v>
      </c>
    </row>
    <row r="279" s="13" customFormat="1">
      <c r="A279" s="13"/>
      <c r="B279" s="217"/>
      <c r="C279" s="218"/>
      <c r="D279" s="219" t="s">
        <v>131</v>
      </c>
      <c r="E279" s="220" t="s">
        <v>19</v>
      </c>
      <c r="F279" s="221" t="s">
        <v>551</v>
      </c>
      <c r="G279" s="218"/>
      <c r="H279" s="222">
        <v>7.5300000000000002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131</v>
      </c>
      <c r="AU279" s="228" t="s">
        <v>127</v>
      </c>
      <c r="AV279" s="13" t="s">
        <v>127</v>
      </c>
      <c r="AW279" s="13" t="s">
        <v>33</v>
      </c>
      <c r="AX279" s="13" t="s">
        <v>76</v>
      </c>
      <c r="AY279" s="228" t="s">
        <v>118</v>
      </c>
    </row>
    <row r="280" s="2" customFormat="1" ht="24.15" customHeight="1">
      <c r="A280" s="40"/>
      <c r="B280" s="41"/>
      <c r="C280" s="199" t="s">
        <v>552</v>
      </c>
      <c r="D280" s="199" t="s">
        <v>121</v>
      </c>
      <c r="E280" s="200" t="s">
        <v>553</v>
      </c>
      <c r="F280" s="201" t="s">
        <v>554</v>
      </c>
      <c r="G280" s="202" t="s">
        <v>135</v>
      </c>
      <c r="H280" s="203">
        <v>2.77</v>
      </c>
      <c r="I280" s="204"/>
      <c r="J280" s="205">
        <f>ROUND(I280*H280,2)</f>
        <v>0</v>
      </c>
      <c r="K280" s="201" t="s">
        <v>19</v>
      </c>
      <c r="L280" s="46"/>
      <c r="M280" s="206" t="s">
        <v>19</v>
      </c>
      <c r="N280" s="207" t="s">
        <v>43</v>
      </c>
      <c r="O280" s="86"/>
      <c r="P280" s="208">
        <f>O280*H280</f>
        <v>0</v>
      </c>
      <c r="Q280" s="208">
        <v>0.00010000000000000001</v>
      </c>
      <c r="R280" s="208">
        <f>Q280*H280</f>
        <v>0.00027700000000000001</v>
      </c>
      <c r="S280" s="208">
        <v>0</v>
      </c>
      <c r="T280" s="20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0" t="s">
        <v>171</v>
      </c>
      <c r="AT280" s="210" t="s">
        <v>121</v>
      </c>
      <c r="AU280" s="210" t="s">
        <v>127</v>
      </c>
      <c r="AY280" s="19" t="s">
        <v>118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9" t="s">
        <v>127</v>
      </c>
      <c r="BK280" s="211">
        <f>ROUND(I280*H280,2)</f>
        <v>0</v>
      </c>
      <c r="BL280" s="19" t="s">
        <v>171</v>
      </c>
      <c r="BM280" s="210" t="s">
        <v>555</v>
      </c>
    </row>
    <row r="281" s="2" customFormat="1" ht="24.15" customHeight="1">
      <c r="A281" s="40"/>
      <c r="B281" s="41"/>
      <c r="C281" s="199" t="s">
        <v>556</v>
      </c>
      <c r="D281" s="199" t="s">
        <v>121</v>
      </c>
      <c r="E281" s="200" t="s">
        <v>557</v>
      </c>
      <c r="F281" s="201" t="s">
        <v>558</v>
      </c>
      <c r="G281" s="202" t="s">
        <v>200</v>
      </c>
      <c r="H281" s="203">
        <v>1</v>
      </c>
      <c r="I281" s="204"/>
      <c r="J281" s="205">
        <f>ROUND(I281*H281,2)</f>
        <v>0</v>
      </c>
      <c r="K281" s="201" t="s">
        <v>19</v>
      </c>
      <c r="L281" s="46"/>
      <c r="M281" s="206" t="s">
        <v>19</v>
      </c>
      <c r="N281" s="207" t="s">
        <v>43</v>
      </c>
      <c r="O281" s="86"/>
      <c r="P281" s="208">
        <f>O281*H281</f>
        <v>0</v>
      </c>
      <c r="Q281" s="208">
        <v>3.0000000000000001E-05</v>
      </c>
      <c r="R281" s="208">
        <f>Q281*H281</f>
        <v>3.0000000000000001E-05</v>
      </c>
      <c r="S281" s="208">
        <v>0</v>
      </c>
      <c r="T281" s="20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0" t="s">
        <v>171</v>
      </c>
      <c r="AT281" s="210" t="s">
        <v>121</v>
      </c>
      <c r="AU281" s="210" t="s">
        <v>127</v>
      </c>
      <c r="AY281" s="19" t="s">
        <v>118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9" t="s">
        <v>127</v>
      </c>
      <c r="BK281" s="211">
        <f>ROUND(I281*H281,2)</f>
        <v>0</v>
      </c>
      <c r="BL281" s="19" t="s">
        <v>171</v>
      </c>
      <c r="BM281" s="210" t="s">
        <v>559</v>
      </c>
    </row>
    <row r="282" s="2" customFormat="1" ht="16.5" customHeight="1">
      <c r="A282" s="40"/>
      <c r="B282" s="41"/>
      <c r="C282" s="240" t="s">
        <v>560</v>
      </c>
      <c r="D282" s="240" t="s">
        <v>204</v>
      </c>
      <c r="E282" s="241" t="s">
        <v>561</v>
      </c>
      <c r="F282" s="242" t="s">
        <v>562</v>
      </c>
      <c r="G282" s="243" t="s">
        <v>200</v>
      </c>
      <c r="H282" s="244">
        <v>1</v>
      </c>
      <c r="I282" s="245"/>
      <c r="J282" s="246">
        <f>ROUND(I282*H282,2)</f>
        <v>0</v>
      </c>
      <c r="K282" s="242" t="s">
        <v>19</v>
      </c>
      <c r="L282" s="247"/>
      <c r="M282" s="248" t="s">
        <v>19</v>
      </c>
      <c r="N282" s="249" t="s">
        <v>43</v>
      </c>
      <c r="O282" s="86"/>
      <c r="P282" s="208">
        <f>O282*H282</f>
        <v>0</v>
      </c>
      <c r="Q282" s="208">
        <v>0.0013600000000000001</v>
      </c>
      <c r="R282" s="208">
        <f>Q282*H282</f>
        <v>0.0013600000000000001</v>
      </c>
      <c r="S282" s="208">
        <v>0</v>
      </c>
      <c r="T282" s="20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0" t="s">
        <v>307</v>
      </c>
      <c r="AT282" s="210" t="s">
        <v>204</v>
      </c>
      <c r="AU282" s="210" t="s">
        <v>127</v>
      </c>
      <c r="AY282" s="19" t="s">
        <v>118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9" t="s">
        <v>127</v>
      </c>
      <c r="BK282" s="211">
        <f>ROUND(I282*H282,2)</f>
        <v>0</v>
      </c>
      <c r="BL282" s="19" t="s">
        <v>171</v>
      </c>
      <c r="BM282" s="210" t="s">
        <v>563</v>
      </c>
    </row>
    <row r="283" s="2" customFormat="1" ht="21.75" customHeight="1">
      <c r="A283" s="40"/>
      <c r="B283" s="41"/>
      <c r="C283" s="199" t="s">
        <v>564</v>
      </c>
      <c r="D283" s="199" t="s">
        <v>121</v>
      </c>
      <c r="E283" s="200" t="s">
        <v>565</v>
      </c>
      <c r="F283" s="201" t="s">
        <v>566</v>
      </c>
      <c r="G283" s="202" t="s">
        <v>200</v>
      </c>
      <c r="H283" s="203">
        <v>1</v>
      </c>
      <c r="I283" s="204"/>
      <c r="J283" s="205">
        <f>ROUND(I283*H283,2)</f>
        <v>0</v>
      </c>
      <c r="K283" s="201" t="s">
        <v>125</v>
      </c>
      <c r="L283" s="46"/>
      <c r="M283" s="206" t="s">
        <v>19</v>
      </c>
      <c r="N283" s="207" t="s">
        <v>43</v>
      </c>
      <c r="O283" s="86"/>
      <c r="P283" s="208">
        <f>O283*H283</f>
        <v>0</v>
      </c>
      <c r="Q283" s="208">
        <v>0.00022000000000000001</v>
      </c>
      <c r="R283" s="208">
        <f>Q283*H283</f>
        <v>0.00022000000000000001</v>
      </c>
      <c r="S283" s="208">
        <v>0</v>
      </c>
      <c r="T283" s="20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0" t="s">
        <v>171</v>
      </c>
      <c r="AT283" s="210" t="s">
        <v>121</v>
      </c>
      <c r="AU283" s="210" t="s">
        <v>127</v>
      </c>
      <c r="AY283" s="19" t="s">
        <v>118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9" t="s">
        <v>127</v>
      </c>
      <c r="BK283" s="211">
        <f>ROUND(I283*H283,2)</f>
        <v>0</v>
      </c>
      <c r="BL283" s="19" t="s">
        <v>171</v>
      </c>
      <c r="BM283" s="210" t="s">
        <v>567</v>
      </c>
    </row>
    <row r="284" s="2" customFormat="1">
      <c r="A284" s="40"/>
      <c r="B284" s="41"/>
      <c r="C284" s="42"/>
      <c r="D284" s="212" t="s">
        <v>129</v>
      </c>
      <c r="E284" s="42"/>
      <c r="F284" s="213" t="s">
        <v>568</v>
      </c>
      <c r="G284" s="42"/>
      <c r="H284" s="42"/>
      <c r="I284" s="214"/>
      <c r="J284" s="42"/>
      <c r="K284" s="42"/>
      <c r="L284" s="46"/>
      <c r="M284" s="215"/>
      <c r="N284" s="216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129</v>
      </c>
      <c r="AU284" s="19" t="s">
        <v>127</v>
      </c>
    </row>
    <row r="285" s="2" customFormat="1" ht="21.75" customHeight="1">
      <c r="A285" s="40"/>
      <c r="B285" s="41"/>
      <c r="C285" s="240" t="s">
        <v>569</v>
      </c>
      <c r="D285" s="240" t="s">
        <v>204</v>
      </c>
      <c r="E285" s="241" t="s">
        <v>570</v>
      </c>
      <c r="F285" s="242" t="s">
        <v>571</v>
      </c>
      <c r="G285" s="243" t="s">
        <v>200</v>
      </c>
      <c r="H285" s="244">
        <v>1</v>
      </c>
      <c r="I285" s="245"/>
      <c r="J285" s="246">
        <f>ROUND(I285*H285,2)</f>
        <v>0</v>
      </c>
      <c r="K285" s="242" t="s">
        <v>125</v>
      </c>
      <c r="L285" s="247"/>
      <c r="M285" s="248" t="s">
        <v>19</v>
      </c>
      <c r="N285" s="249" t="s">
        <v>43</v>
      </c>
      <c r="O285" s="86"/>
      <c r="P285" s="208">
        <f>O285*H285</f>
        <v>0</v>
      </c>
      <c r="Q285" s="208">
        <v>0.012489999999999999</v>
      </c>
      <c r="R285" s="208">
        <f>Q285*H285</f>
        <v>0.012489999999999999</v>
      </c>
      <c r="S285" s="208">
        <v>0</v>
      </c>
      <c r="T285" s="20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0" t="s">
        <v>307</v>
      </c>
      <c r="AT285" s="210" t="s">
        <v>204</v>
      </c>
      <c r="AU285" s="210" t="s">
        <v>127</v>
      </c>
      <c r="AY285" s="19" t="s">
        <v>118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9" t="s">
        <v>127</v>
      </c>
      <c r="BK285" s="211">
        <f>ROUND(I285*H285,2)</f>
        <v>0</v>
      </c>
      <c r="BL285" s="19" t="s">
        <v>171</v>
      </c>
      <c r="BM285" s="210" t="s">
        <v>572</v>
      </c>
    </row>
    <row r="286" s="2" customFormat="1" ht="24.15" customHeight="1">
      <c r="A286" s="40"/>
      <c r="B286" s="41"/>
      <c r="C286" s="199" t="s">
        <v>573</v>
      </c>
      <c r="D286" s="199" t="s">
        <v>121</v>
      </c>
      <c r="E286" s="200" t="s">
        <v>574</v>
      </c>
      <c r="F286" s="201" t="s">
        <v>575</v>
      </c>
      <c r="G286" s="202" t="s">
        <v>200</v>
      </c>
      <c r="H286" s="203">
        <v>1</v>
      </c>
      <c r="I286" s="204"/>
      <c r="J286" s="205">
        <f>ROUND(I286*H286,2)</f>
        <v>0</v>
      </c>
      <c r="K286" s="201" t="s">
        <v>125</v>
      </c>
      <c r="L286" s="46"/>
      <c r="M286" s="206" t="s">
        <v>19</v>
      </c>
      <c r="N286" s="207" t="s">
        <v>43</v>
      </c>
      <c r="O286" s="86"/>
      <c r="P286" s="208">
        <f>O286*H286</f>
        <v>0</v>
      </c>
      <c r="Q286" s="208">
        <v>0.0050299999999999997</v>
      </c>
      <c r="R286" s="208">
        <f>Q286*H286</f>
        <v>0.0050299999999999997</v>
      </c>
      <c r="S286" s="208">
        <v>0</v>
      </c>
      <c r="T286" s="20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0" t="s">
        <v>171</v>
      </c>
      <c r="AT286" s="210" t="s">
        <v>121</v>
      </c>
      <c r="AU286" s="210" t="s">
        <v>127</v>
      </c>
      <c r="AY286" s="19" t="s">
        <v>118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9" t="s">
        <v>127</v>
      </c>
      <c r="BK286" s="211">
        <f>ROUND(I286*H286,2)</f>
        <v>0</v>
      </c>
      <c r="BL286" s="19" t="s">
        <v>171</v>
      </c>
      <c r="BM286" s="210" t="s">
        <v>576</v>
      </c>
    </row>
    <row r="287" s="2" customFormat="1">
      <c r="A287" s="40"/>
      <c r="B287" s="41"/>
      <c r="C287" s="42"/>
      <c r="D287" s="212" t="s">
        <v>129</v>
      </c>
      <c r="E287" s="42"/>
      <c r="F287" s="213" t="s">
        <v>577</v>
      </c>
      <c r="G287" s="42"/>
      <c r="H287" s="42"/>
      <c r="I287" s="214"/>
      <c r="J287" s="42"/>
      <c r="K287" s="42"/>
      <c r="L287" s="46"/>
      <c r="M287" s="215"/>
      <c r="N287" s="216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129</v>
      </c>
      <c r="AU287" s="19" t="s">
        <v>127</v>
      </c>
    </row>
    <row r="288" s="2" customFormat="1" ht="24.15" customHeight="1">
      <c r="A288" s="40"/>
      <c r="B288" s="41"/>
      <c r="C288" s="199" t="s">
        <v>578</v>
      </c>
      <c r="D288" s="199" t="s">
        <v>121</v>
      </c>
      <c r="E288" s="200" t="s">
        <v>579</v>
      </c>
      <c r="F288" s="201" t="s">
        <v>580</v>
      </c>
      <c r="G288" s="202" t="s">
        <v>145</v>
      </c>
      <c r="H288" s="203">
        <v>0.45779999999999998</v>
      </c>
      <c r="I288" s="204"/>
      <c r="J288" s="205">
        <f>ROUND(I288*H288,2)</f>
        <v>0</v>
      </c>
      <c r="K288" s="201" t="s">
        <v>19</v>
      </c>
      <c r="L288" s="46"/>
      <c r="M288" s="206" t="s">
        <v>19</v>
      </c>
      <c r="N288" s="207" t="s">
        <v>43</v>
      </c>
      <c r="O288" s="86"/>
      <c r="P288" s="208">
        <f>O288*H288</f>
        <v>0</v>
      </c>
      <c r="Q288" s="208">
        <v>0</v>
      </c>
      <c r="R288" s="208">
        <f>Q288*H288</f>
        <v>0</v>
      </c>
      <c r="S288" s="208">
        <v>0</v>
      </c>
      <c r="T288" s="20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0" t="s">
        <v>171</v>
      </c>
      <c r="AT288" s="210" t="s">
        <v>121</v>
      </c>
      <c r="AU288" s="210" t="s">
        <v>127</v>
      </c>
      <c r="AY288" s="19" t="s">
        <v>118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9" t="s">
        <v>127</v>
      </c>
      <c r="BK288" s="211">
        <f>ROUND(I288*H288,2)</f>
        <v>0</v>
      </c>
      <c r="BL288" s="19" t="s">
        <v>171</v>
      </c>
      <c r="BM288" s="210" t="s">
        <v>581</v>
      </c>
    </row>
    <row r="289" s="12" customFormat="1" ht="22.8" customHeight="1">
      <c r="A289" s="12"/>
      <c r="B289" s="183"/>
      <c r="C289" s="184"/>
      <c r="D289" s="185" t="s">
        <v>70</v>
      </c>
      <c r="E289" s="197" t="s">
        <v>582</v>
      </c>
      <c r="F289" s="197" t="s">
        <v>583</v>
      </c>
      <c r="G289" s="184"/>
      <c r="H289" s="184"/>
      <c r="I289" s="187"/>
      <c r="J289" s="198">
        <f>BK289</f>
        <v>0</v>
      </c>
      <c r="K289" s="184"/>
      <c r="L289" s="189"/>
      <c r="M289" s="190"/>
      <c r="N289" s="191"/>
      <c r="O289" s="191"/>
      <c r="P289" s="192">
        <f>SUM(P290:P323)</f>
        <v>0</v>
      </c>
      <c r="Q289" s="191"/>
      <c r="R289" s="192">
        <f>SUM(R290:R323)</f>
        <v>0.18683</v>
      </c>
      <c r="S289" s="191"/>
      <c r="T289" s="193">
        <f>SUM(T290:T323)</f>
        <v>0.21630000000000002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4" t="s">
        <v>127</v>
      </c>
      <c r="AT289" s="195" t="s">
        <v>70</v>
      </c>
      <c r="AU289" s="195" t="s">
        <v>76</v>
      </c>
      <c r="AY289" s="194" t="s">
        <v>118</v>
      </c>
      <c r="BK289" s="196">
        <f>SUM(BK290:BK323)</f>
        <v>0</v>
      </c>
    </row>
    <row r="290" s="2" customFormat="1" ht="16.5" customHeight="1">
      <c r="A290" s="40"/>
      <c r="B290" s="41"/>
      <c r="C290" s="199" t="s">
        <v>584</v>
      </c>
      <c r="D290" s="199" t="s">
        <v>121</v>
      </c>
      <c r="E290" s="200" t="s">
        <v>585</v>
      </c>
      <c r="F290" s="201" t="s">
        <v>586</v>
      </c>
      <c r="G290" s="202" t="s">
        <v>200</v>
      </c>
      <c r="H290" s="203">
        <v>2</v>
      </c>
      <c r="I290" s="204"/>
      <c r="J290" s="205">
        <f>ROUND(I290*H290,2)</f>
        <v>0</v>
      </c>
      <c r="K290" s="201" t="s">
        <v>125</v>
      </c>
      <c r="L290" s="46"/>
      <c r="M290" s="206" t="s">
        <v>19</v>
      </c>
      <c r="N290" s="207" t="s">
        <v>43</v>
      </c>
      <c r="O290" s="86"/>
      <c r="P290" s="208">
        <f>O290*H290</f>
        <v>0</v>
      </c>
      <c r="Q290" s="208">
        <v>0</v>
      </c>
      <c r="R290" s="208">
        <f>Q290*H290</f>
        <v>0</v>
      </c>
      <c r="S290" s="208">
        <v>0.001</v>
      </c>
      <c r="T290" s="209">
        <f>S290*H290</f>
        <v>0.002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0" t="s">
        <v>171</v>
      </c>
      <c r="AT290" s="210" t="s">
        <v>121</v>
      </c>
      <c r="AU290" s="210" t="s">
        <v>127</v>
      </c>
      <c r="AY290" s="19" t="s">
        <v>118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9" t="s">
        <v>127</v>
      </c>
      <c r="BK290" s="211">
        <f>ROUND(I290*H290,2)</f>
        <v>0</v>
      </c>
      <c r="BL290" s="19" t="s">
        <v>171</v>
      </c>
      <c r="BM290" s="210" t="s">
        <v>587</v>
      </c>
    </row>
    <row r="291" s="2" customFormat="1">
      <c r="A291" s="40"/>
      <c r="B291" s="41"/>
      <c r="C291" s="42"/>
      <c r="D291" s="212" t="s">
        <v>129</v>
      </c>
      <c r="E291" s="42"/>
      <c r="F291" s="213" t="s">
        <v>588</v>
      </c>
      <c r="G291" s="42"/>
      <c r="H291" s="42"/>
      <c r="I291" s="214"/>
      <c r="J291" s="42"/>
      <c r="K291" s="42"/>
      <c r="L291" s="46"/>
      <c r="M291" s="215"/>
      <c r="N291" s="216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129</v>
      </c>
      <c r="AU291" s="19" t="s">
        <v>127</v>
      </c>
    </row>
    <row r="292" s="13" customFormat="1">
      <c r="A292" s="13"/>
      <c r="B292" s="217"/>
      <c r="C292" s="218"/>
      <c r="D292" s="219" t="s">
        <v>131</v>
      </c>
      <c r="E292" s="220" t="s">
        <v>19</v>
      </c>
      <c r="F292" s="221" t="s">
        <v>202</v>
      </c>
      <c r="G292" s="218"/>
      <c r="H292" s="222">
        <v>1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131</v>
      </c>
      <c r="AU292" s="228" t="s">
        <v>127</v>
      </c>
      <c r="AV292" s="13" t="s">
        <v>127</v>
      </c>
      <c r="AW292" s="13" t="s">
        <v>33</v>
      </c>
      <c r="AX292" s="13" t="s">
        <v>71</v>
      </c>
      <c r="AY292" s="228" t="s">
        <v>118</v>
      </c>
    </row>
    <row r="293" s="13" customFormat="1">
      <c r="A293" s="13"/>
      <c r="B293" s="217"/>
      <c r="C293" s="218"/>
      <c r="D293" s="219" t="s">
        <v>131</v>
      </c>
      <c r="E293" s="220" t="s">
        <v>19</v>
      </c>
      <c r="F293" s="221" t="s">
        <v>589</v>
      </c>
      <c r="G293" s="218"/>
      <c r="H293" s="222">
        <v>1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131</v>
      </c>
      <c r="AU293" s="228" t="s">
        <v>127</v>
      </c>
      <c r="AV293" s="13" t="s">
        <v>127</v>
      </c>
      <c r="AW293" s="13" t="s">
        <v>33</v>
      </c>
      <c r="AX293" s="13" t="s">
        <v>71</v>
      </c>
      <c r="AY293" s="228" t="s">
        <v>118</v>
      </c>
    </row>
    <row r="294" s="14" customFormat="1">
      <c r="A294" s="14"/>
      <c r="B294" s="229"/>
      <c r="C294" s="230"/>
      <c r="D294" s="219" t="s">
        <v>131</v>
      </c>
      <c r="E294" s="231" t="s">
        <v>19</v>
      </c>
      <c r="F294" s="232" t="s">
        <v>158</v>
      </c>
      <c r="G294" s="230"/>
      <c r="H294" s="233">
        <v>2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9" t="s">
        <v>131</v>
      </c>
      <c r="AU294" s="239" t="s">
        <v>127</v>
      </c>
      <c r="AV294" s="14" t="s">
        <v>126</v>
      </c>
      <c r="AW294" s="14" t="s">
        <v>33</v>
      </c>
      <c r="AX294" s="14" t="s">
        <v>76</v>
      </c>
      <c r="AY294" s="239" t="s">
        <v>118</v>
      </c>
    </row>
    <row r="295" s="2" customFormat="1" ht="24.15" customHeight="1">
      <c r="A295" s="40"/>
      <c r="B295" s="41"/>
      <c r="C295" s="199" t="s">
        <v>590</v>
      </c>
      <c r="D295" s="199" t="s">
        <v>121</v>
      </c>
      <c r="E295" s="200" t="s">
        <v>591</v>
      </c>
      <c r="F295" s="201" t="s">
        <v>592</v>
      </c>
      <c r="G295" s="202" t="s">
        <v>200</v>
      </c>
      <c r="H295" s="203">
        <v>2</v>
      </c>
      <c r="I295" s="204"/>
      <c r="J295" s="205">
        <f>ROUND(I295*H295,2)</f>
        <v>0</v>
      </c>
      <c r="K295" s="201" t="s">
        <v>19</v>
      </c>
      <c r="L295" s="46"/>
      <c r="M295" s="206" t="s">
        <v>19</v>
      </c>
      <c r="N295" s="207" t="s">
        <v>43</v>
      </c>
      <c r="O295" s="86"/>
      <c r="P295" s="208">
        <f>O295*H295</f>
        <v>0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0" t="s">
        <v>171</v>
      </c>
      <c r="AT295" s="210" t="s">
        <v>121</v>
      </c>
      <c r="AU295" s="210" t="s">
        <v>127</v>
      </c>
      <c r="AY295" s="19" t="s">
        <v>118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9" t="s">
        <v>127</v>
      </c>
      <c r="BK295" s="211">
        <f>ROUND(I295*H295,2)</f>
        <v>0</v>
      </c>
      <c r="BL295" s="19" t="s">
        <v>171</v>
      </c>
      <c r="BM295" s="210" t="s">
        <v>593</v>
      </c>
    </row>
    <row r="296" s="2" customFormat="1" ht="16.5" customHeight="1">
      <c r="A296" s="40"/>
      <c r="B296" s="41"/>
      <c r="C296" s="240" t="s">
        <v>594</v>
      </c>
      <c r="D296" s="240" t="s">
        <v>204</v>
      </c>
      <c r="E296" s="241" t="s">
        <v>595</v>
      </c>
      <c r="F296" s="242" t="s">
        <v>596</v>
      </c>
      <c r="G296" s="243" t="s">
        <v>200</v>
      </c>
      <c r="H296" s="244">
        <v>1</v>
      </c>
      <c r="I296" s="245"/>
      <c r="J296" s="246">
        <f>ROUND(I296*H296,2)</f>
        <v>0</v>
      </c>
      <c r="K296" s="242" t="s">
        <v>19</v>
      </c>
      <c r="L296" s="247"/>
      <c r="M296" s="248" t="s">
        <v>19</v>
      </c>
      <c r="N296" s="249" t="s">
        <v>43</v>
      </c>
      <c r="O296" s="86"/>
      <c r="P296" s="208">
        <f>O296*H296</f>
        <v>0</v>
      </c>
      <c r="Q296" s="208">
        <v>0.016</v>
      </c>
      <c r="R296" s="208">
        <f>Q296*H296</f>
        <v>0.016</v>
      </c>
      <c r="S296" s="208">
        <v>0</v>
      </c>
      <c r="T296" s="20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0" t="s">
        <v>307</v>
      </c>
      <c r="AT296" s="210" t="s">
        <v>204</v>
      </c>
      <c r="AU296" s="210" t="s">
        <v>127</v>
      </c>
      <c r="AY296" s="19" t="s">
        <v>118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9" t="s">
        <v>127</v>
      </c>
      <c r="BK296" s="211">
        <f>ROUND(I296*H296,2)</f>
        <v>0</v>
      </c>
      <c r="BL296" s="19" t="s">
        <v>171</v>
      </c>
      <c r="BM296" s="210" t="s">
        <v>597</v>
      </c>
    </row>
    <row r="297" s="2" customFormat="1" ht="16.5" customHeight="1">
      <c r="A297" s="40"/>
      <c r="B297" s="41"/>
      <c r="C297" s="240" t="s">
        <v>598</v>
      </c>
      <c r="D297" s="240" t="s">
        <v>204</v>
      </c>
      <c r="E297" s="241" t="s">
        <v>599</v>
      </c>
      <c r="F297" s="242" t="s">
        <v>600</v>
      </c>
      <c r="G297" s="243" t="s">
        <v>200</v>
      </c>
      <c r="H297" s="244">
        <v>1</v>
      </c>
      <c r="I297" s="245"/>
      <c r="J297" s="246">
        <f>ROUND(I297*H297,2)</f>
        <v>0</v>
      </c>
      <c r="K297" s="242" t="s">
        <v>125</v>
      </c>
      <c r="L297" s="247"/>
      <c r="M297" s="248" t="s">
        <v>19</v>
      </c>
      <c r="N297" s="249" t="s">
        <v>43</v>
      </c>
      <c r="O297" s="86"/>
      <c r="P297" s="208">
        <f>O297*H297</f>
        <v>0</v>
      </c>
      <c r="Q297" s="208">
        <v>0.02</v>
      </c>
      <c r="R297" s="208">
        <f>Q297*H297</f>
        <v>0.02</v>
      </c>
      <c r="S297" s="208">
        <v>0</v>
      </c>
      <c r="T297" s="20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0" t="s">
        <v>307</v>
      </c>
      <c r="AT297" s="210" t="s">
        <v>204</v>
      </c>
      <c r="AU297" s="210" t="s">
        <v>127</v>
      </c>
      <c r="AY297" s="19" t="s">
        <v>118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127</v>
      </c>
      <c r="BK297" s="211">
        <f>ROUND(I297*H297,2)</f>
        <v>0</v>
      </c>
      <c r="BL297" s="19" t="s">
        <v>171</v>
      </c>
      <c r="BM297" s="210" t="s">
        <v>601</v>
      </c>
    </row>
    <row r="298" s="2" customFormat="1" ht="16.5" customHeight="1">
      <c r="A298" s="40"/>
      <c r="B298" s="41"/>
      <c r="C298" s="240" t="s">
        <v>602</v>
      </c>
      <c r="D298" s="240" t="s">
        <v>204</v>
      </c>
      <c r="E298" s="241" t="s">
        <v>603</v>
      </c>
      <c r="F298" s="242" t="s">
        <v>604</v>
      </c>
      <c r="G298" s="243" t="s">
        <v>200</v>
      </c>
      <c r="H298" s="244">
        <v>2</v>
      </c>
      <c r="I298" s="245"/>
      <c r="J298" s="246">
        <f>ROUND(I298*H298,2)</f>
        <v>0</v>
      </c>
      <c r="K298" s="242" t="s">
        <v>19</v>
      </c>
      <c r="L298" s="247"/>
      <c r="M298" s="248" t="s">
        <v>19</v>
      </c>
      <c r="N298" s="249" t="s">
        <v>43</v>
      </c>
      <c r="O298" s="86"/>
      <c r="P298" s="208">
        <f>O298*H298</f>
        <v>0</v>
      </c>
      <c r="Q298" s="208">
        <v>0.0011999999999999999</v>
      </c>
      <c r="R298" s="208">
        <f>Q298*H298</f>
        <v>0.0023999999999999998</v>
      </c>
      <c r="S298" s="208">
        <v>0</v>
      </c>
      <c r="T298" s="20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0" t="s">
        <v>307</v>
      </c>
      <c r="AT298" s="210" t="s">
        <v>204</v>
      </c>
      <c r="AU298" s="210" t="s">
        <v>127</v>
      </c>
      <c r="AY298" s="19" t="s">
        <v>118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9" t="s">
        <v>127</v>
      </c>
      <c r="BK298" s="211">
        <f>ROUND(I298*H298,2)</f>
        <v>0</v>
      </c>
      <c r="BL298" s="19" t="s">
        <v>171</v>
      </c>
      <c r="BM298" s="210" t="s">
        <v>605</v>
      </c>
    </row>
    <row r="299" s="2" customFormat="1" ht="24.15" customHeight="1">
      <c r="A299" s="40"/>
      <c r="B299" s="41"/>
      <c r="C299" s="199" t="s">
        <v>606</v>
      </c>
      <c r="D299" s="199" t="s">
        <v>121</v>
      </c>
      <c r="E299" s="200" t="s">
        <v>607</v>
      </c>
      <c r="F299" s="201" t="s">
        <v>608</v>
      </c>
      <c r="G299" s="202" t="s">
        <v>200</v>
      </c>
      <c r="H299" s="203">
        <v>1</v>
      </c>
      <c r="I299" s="204"/>
      <c r="J299" s="205">
        <f>ROUND(I299*H299,2)</f>
        <v>0</v>
      </c>
      <c r="K299" s="201" t="s">
        <v>125</v>
      </c>
      <c r="L299" s="46"/>
      <c r="M299" s="206" t="s">
        <v>19</v>
      </c>
      <c r="N299" s="207" t="s">
        <v>43</v>
      </c>
      <c r="O299" s="86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0" t="s">
        <v>171</v>
      </c>
      <c r="AT299" s="210" t="s">
        <v>121</v>
      </c>
      <c r="AU299" s="210" t="s">
        <v>127</v>
      </c>
      <c r="AY299" s="19" t="s">
        <v>118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9" t="s">
        <v>127</v>
      </c>
      <c r="BK299" s="211">
        <f>ROUND(I299*H299,2)</f>
        <v>0</v>
      </c>
      <c r="BL299" s="19" t="s">
        <v>171</v>
      </c>
      <c r="BM299" s="210" t="s">
        <v>609</v>
      </c>
    </row>
    <row r="300" s="2" customFormat="1">
      <c r="A300" s="40"/>
      <c r="B300" s="41"/>
      <c r="C300" s="42"/>
      <c r="D300" s="212" t="s">
        <v>129</v>
      </c>
      <c r="E300" s="42"/>
      <c r="F300" s="213" t="s">
        <v>610</v>
      </c>
      <c r="G300" s="42"/>
      <c r="H300" s="42"/>
      <c r="I300" s="214"/>
      <c r="J300" s="42"/>
      <c r="K300" s="42"/>
      <c r="L300" s="46"/>
      <c r="M300" s="215"/>
      <c r="N300" s="216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129</v>
      </c>
      <c r="AU300" s="19" t="s">
        <v>127</v>
      </c>
    </row>
    <row r="301" s="2" customFormat="1" ht="16.5" customHeight="1">
      <c r="A301" s="40"/>
      <c r="B301" s="41"/>
      <c r="C301" s="240" t="s">
        <v>611</v>
      </c>
      <c r="D301" s="240" t="s">
        <v>204</v>
      </c>
      <c r="E301" s="241" t="s">
        <v>612</v>
      </c>
      <c r="F301" s="242" t="s">
        <v>613</v>
      </c>
      <c r="G301" s="243" t="s">
        <v>200</v>
      </c>
      <c r="H301" s="244">
        <v>1</v>
      </c>
      <c r="I301" s="245"/>
      <c r="J301" s="246">
        <f>ROUND(I301*H301,2)</f>
        <v>0</v>
      </c>
      <c r="K301" s="242" t="s">
        <v>125</v>
      </c>
      <c r="L301" s="247"/>
      <c r="M301" s="248" t="s">
        <v>19</v>
      </c>
      <c r="N301" s="249" t="s">
        <v>43</v>
      </c>
      <c r="O301" s="86"/>
      <c r="P301" s="208">
        <f>O301*H301</f>
        <v>0</v>
      </c>
      <c r="Q301" s="208">
        <v>0.0195</v>
      </c>
      <c r="R301" s="208">
        <f>Q301*H301</f>
        <v>0.0195</v>
      </c>
      <c r="S301" s="208">
        <v>0</v>
      </c>
      <c r="T301" s="20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0" t="s">
        <v>307</v>
      </c>
      <c r="AT301" s="210" t="s">
        <v>204</v>
      </c>
      <c r="AU301" s="210" t="s">
        <v>127</v>
      </c>
      <c r="AY301" s="19" t="s">
        <v>118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127</v>
      </c>
      <c r="BK301" s="211">
        <f>ROUND(I301*H301,2)</f>
        <v>0</v>
      </c>
      <c r="BL301" s="19" t="s">
        <v>171</v>
      </c>
      <c r="BM301" s="210" t="s">
        <v>614</v>
      </c>
    </row>
    <row r="302" s="2" customFormat="1" ht="16.5" customHeight="1">
      <c r="A302" s="40"/>
      <c r="B302" s="41"/>
      <c r="C302" s="240" t="s">
        <v>615</v>
      </c>
      <c r="D302" s="240" t="s">
        <v>204</v>
      </c>
      <c r="E302" s="241" t="s">
        <v>616</v>
      </c>
      <c r="F302" s="242" t="s">
        <v>617</v>
      </c>
      <c r="G302" s="243" t="s">
        <v>200</v>
      </c>
      <c r="H302" s="244">
        <v>1</v>
      </c>
      <c r="I302" s="245"/>
      <c r="J302" s="246">
        <f>ROUND(I302*H302,2)</f>
        <v>0</v>
      </c>
      <c r="K302" s="242" t="s">
        <v>125</v>
      </c>
      <c r="L302" s="247"/>
      <c r="M302" s="248" t="s">
        <v>19</v>
      </c>
      <c r="N302" s="249" t="s">
        <v>43</v>
      </c>
      <c r="O302" s="86"/>
      <c r="P302" s="208">
        <f>O302*H302</f>
        <v>0</v>
      </c>
      <c r="Q302" s="208">
        <v>0.0022000000000000001</v>
      </c>
      <c r="R302" s="208">
        <f>Q302*H302</f>
        <v>0.0022000000000000001</v>
      </c>
      <c r="S302" s="208">
        <v>0</v>
      </c>
      <c r="T302" s="20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0" t="s">
        <v>307</v>
      </c>
      <c r="AT302" s="210" t="s">
        <v>204</v>
      </c>
      <c r="AU302" s="210" t="s">
        <v>127</v>
      </c>
      <c r="AY302" s="19" t="s">
        <v>118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9" t="s">
        <v>127</v>
      </c>
      <c r="BK302" s="211">
        <f>ROUND(I302*H302,2)</f>
        <v>0</v>
      </c>
      <c r="BL302" s="19" t="s">
        <v>171</v>
      </c>
      <c r="BM302" s="210" t="s">
        <v>618</v>
      </c>
    </row>
    <row r="303" s="2" customFormat="1" ht="16.5" customHeight="1">
      <c r="A303" s="40"/>
      <c r="B303" s="41"/>
      <c r="C303" s="240" t="s">
        <v>619</v>
      </c>
      <c r="D303" s="240" t="s">
        <v>204</v>
      </c>
      <c r="E303" s="241" t="s">
        <v>620</v>
      </c>
      <c r="F303" s="242" t="s">
        <v>621</v>
      </c>
      <c r="G303" s="243" t="s">
        <v>200</v>
      </c>
      <c r="H303" s="244">
        <v>1</v>
      </c>
      <c r="I303" s="245"/>
      <c r="J303" s="246">
        <f>ROUND(I303*H303,2)</f>
        <v>0</v>
      </c>
      <c r="K303" s="242" t="s">
        <v>19</v>
      </c>
      <c r="L303" s="247"/>
      <c r="M303" s="248" t="s">
        <v>19</v>
      </c>
      <c r="N303" s="249" t="s">
        <v>43</v>
      </c>
      <c r="O303" s="86"/>
      <c r="P303" s="208">
        <f>O303*H303</f>
        <v>0</v>
      </c>
      <c r="Q303" s="208">
        <v>0.00014999999999999999</v>
      </c>
      <c r="R303" s="208">
        <f>Q303*H303</f>
        <v>0.00014999999999999999</v>
      </c>
      <c r="S303" s="208">
        <v>0</v>
      </c>
      <c r="T303" s="20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307</v>
      </c>
      <c r="AT303" s="210" t="s">
        <v>204</v>
      </c>
      <c r="AU303" s="210" t="s">
        <v>127</v>
      </c>
      <c r="AY303" s="19" t="s">
        <v>118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127</v>
      </c>
      <c r="BK303" s="211">
        <f>ROUND(I303*H303,2)</f>
        <v>0</v>
      </c>
      <c r="BL303" s="19" t="s">
        <v>171</v>
      </c>
      <c r="BM303" s="210" t="s">
        <v>622</v>
      </c>
    </row>
    <row r="304" s="2" customFormat="1" ht="16.5" customHeight="1">
      <c r="A304" s="40"/>
      <c r="B304" s="41"/>
      <c r="C304" s="240" t="s">
        <v>623</v>
      </c>
      <c r="D304" s="240" t="s">
        <v>204</v>
      </c>
      <c r="E304" s="241" t="s">
        <v>624</v>
      </c>
      <c r="F304" s="242" t="s">
        <v>625</v>
      </c>
      <c r="G304" s="243" t="s">
        <v>200</v>
      </c>
      <c r="H304" s="244">
        <v>1</v>
      </c>
      <c r="I304" s="245"/>
      <c r="J304" s="246">
        <f>ROUND(I304*H304,2)</f>
        <v>0</v>
      </c>
      <c r="K304" s="242" t="s">
        <v>125</v>
      </c>
      <c r="L304" s="247"/>
      <c r="M304" s="248" t="s">
        <v>19</v>
      </c>
      <c r="N304" s="249" t="s">
        <v>43</v>
      </c>
      <c r="O304" s="86"/>
      <c r="P304" s="208">
        <f>O304*H304</f>
        <v>0</v>
      </c>
      <c r="Q304" s="208">
        <v>0.00014999999999999999</v>
      </c>
      <c r="R304" s="208">
        <f>Q304*H304</f>
        <v>0.00014999999999999999</v>
      </c>
      <c r="S304" s="208">
        <v>0</v>
      </c>
      <c r="T304" s="20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0" t="s">
        <v>307</v>
      </c>
      <c r="AT304" s="210" t="s">
        <v>204</v>
      </c>
      <c r="AU304" s="210" t="s">
        <v>127</v>
      </c>
      <c r="AY304" s="19" t="s">
        <v>118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9" t="s">
        <v>127</v>
      </c>
      <c r="BK304" s="211">
        <f>ROUND(I304*H304,2)</f>
        <v>0</v>
      </c>
      <c r="BL304" s="19" t="s">
        <v>171</v>
      </c>
      <c r="BM304" s="210" t="s">
        <v>626</v>
      </c>
    </row>
    <row r="305" s="2" customFormat="1" ht="16.5" customHeight="1">
      <c r="A305" s="40"/>
      <c r="B305" s="41"/>
      <c r="C305" s="240" t="s">
        <v>627</v>
      </c>
      <c r="D305" s="240" t="s">
        <v>204</v>
      </c>
      <c r="E305" s="241" t="s">
        <v>628</v>
      </c>
      <c r="F305" s="242" t="s">
        <v>629</v>
      </c>
      <c r="G305" s="243" t="s">
        <v>200</v>
      </c>
      <c r="H305" s="244">
        <v>1</v>
      </c>
      <c r="I305" s="245"/>
      <c r="J305" s="246">
        <f>ROUND(I305*H305,2)</f>
        <v>0</v>
      </c>
      <c r="K305" s="242" t="s">
        <v>125</v>
      </c>
      <c r="L305" s="247"/>
      <c r="M305" s="248" t="s">
        <v>19</v>
      </c>
      <c r="N305" s="249" t="s">
        <v>43</v>
      </c>
      <c r="O305" s="86"/>
      <c r="P305" s="208">
        <f>O305*H305</f>
        <v>0</v>
      </c>
      <c r="Q305" s="208">
        <v>0.00020000000000000001</v>
      </c>
      <c r="R305" s="208">
        <f>Q305*H305</f>
        <v>0.00020000000000000001</v>
      </c>
      <c r="S305" s="208">
        <v>0</v>
      </c>
      <c r="T305" s="20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0" t="s">
        <v>307</v>
      </c>
      <c r="AT305" s="210" t="s">
        <v>204</v>
      </c>
      <c r="AU305" s="210" t="s">
        <v>127</v>
      </c>
      <c r="AY305" s="19" t="s">
        <v>118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9" t="s">
        <v>127</v>
      </c>
      <c r="BK305" s="211">
        <f>ROUND(I305*H305,2)</f>
        <v>0</v>
      </c>
      <c r="BL305" s="19" t="s">
        <v>171</v>
      </c>
      <c r="BM305" s="210" t="s">
        <v>630</v>
      </c>
    </row>
    <row r="306" s="2" customFormat="1" ht="16.5" customHeight="1">
      <c r="A306" s="40"/>
      <c r="B306" s="41"/>
      <c r="C306" s="199" t="s">
        <v>631</v>
      </c>
      <c r="D306" s="199" t="s">
        <v>121</v>
      </c>
      <c r="E306" s="200" t="s">
        <v>632</v>
      </c>
      <c r="F306" s="201" t="s">
        <v>633</v>
      </c>
      <c r="G306" s="202" t="s">
        <v>200</v>
      </c>
      <c r="H306" s="203">
        <v>3</v>
      </c>
      <c r="I306" s="204"/>
      <c r="J306" s="205">
        <f>ROUND(I306*H306,2)</f>
        <v>0</v>
      </c>
      <c r="K306" s="201" t="s">
        <v>125</v>
      </c>
      <c r="L306" s="46"/>
      <c r="M306" s="206" t="s">
        <v>19</v>
      </c>
      <c r="N306" s="207" t="s">
        <v>43</v>
      </c>
      <c r="O306" s="86"/>
      <c r="P306" s="208">
        <f>O306*H306</f>
        <v>0</v>
      </c>
      <c r="Q306" s="208">
        <v>0</v>
      </c>
      <c r="R306" s="208">
        <f>Q306*H306</f>
        <v>0</v>
      </c>
      <c r="S306" s="208">
        <v>0.00010000000000000001</v>
      </c>
      <c r="T306" s="209">
        <f>S306*H306</f>
        <v>0.00030000000000000003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0" t="s">
        <v>171</v>
      </c>
      <c r="AT306" s="210" t="s">
        <v>121</v>
      </c>
      <c r="AU306" s="210" t="s">
        <v>127</v>
      </c>
      <c r="AY306" s="19" t="s">
        <v>118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9" t="s">
        <v>127</v>
      </c>
      <c r="BK306" s="211">
        <f>ROUND(I306*H306,2)</f>
        <v>0</v>
      </c>
      <c r="BL306" s="19" t="s">
        <v>171</v>
      </c>
      <c r="BM306" s="210" t="s">
        <v>634</v>
      </c>
    </row>
    <row r="307" s="2" customFormat="1">
      <c r="A307" s="40"/>
      <c r="B307" s="41"/>
      <c r="C307" s="42"/>
      <c r="D307" s="212" t="s">
        <v>129</v>
      </c>
      <c r="E307" s="42"/>
      <c r="F307" s="213" t="s">
        <v>635</v>
      </c>
      <c r="G307" s="42"/>
      <c r="H307" s="42"/>
      <c r="I307" s="214"/>
      <c r="J307" s="42"/>
      <c r="K307" s="42"/>
      <c r="L307" s="46"/>
      <c r="M307" s="215"/>
      <c r="N307" s="216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129</v>
      </c>
      <c r="AU307" s="19" t="s">
        <v>127</v>
      </c>
    </row>
    <row r="308" s="13" customFormat="1">
      <c r="A308" s="13"/>
      <c r="B308" s="217"/>
      <c r="C308" s="218"/>
      <c r="D308" s="219" t="s">
        <v>131</v>
      </c>
      <c r="E308" s="220" t="s">
        <v>19</v>
      </c>
      <c r="F308" s="221" t="s">
        <v>636</v>
      </c>
      <c r="G308" s="218"/>
      <c r="H308" s="222">
        <v>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131</v>
      </c>
      <c r="AU308" s="228" t="s">
        <v>127</v>
      </c>
      <c r="AV308" s="13" t="s">
        <v>127</v>
      </c>
      <c r="AW308" s="13" t="s">
        <v>33</v>
      </c>
      <c r="AX308" s="13" t="s">
        <v>76</v>
      </c>
      <c r="AY308" s="228" t="s">
        <v>118</v>
      </c>
    </row>
    <row r="309" s="2" customFormat="1" ht="16.5" customHeight="1">
      <c r="A309" s="40"/>
      <c r="B309" s="41"/>
      <c r="C309" s="240" t="s">
        <v>637</v>
      </c>
      <c r="D309" s="240" t="s">
        <v>204</v>
      </c>
      <c r="E309" s="241" t="s">
        <v>638</v>
      </c>
      <c r="F309" s="242" t="s">
        <v>639</v>
      </c>
      <c r="G309" s="243" t="s">
        <v>200</v>
      </c>
      <c r="H309" s="244">
        <v>3</v>
      </c>
      <c r="I309" s="245"/>
      <c r="J309" s="246">
        <f>ROUND(I309*H309,2)</f>
        <v>0</v>
      </c>
      <c r="K309" s="242" t="s">
        <v>19</v>
      </c>
      <c r="L309" s="247"/>
      <c r="M309" s="248" t="s">
        <v>19</v>
      </c>
      <c r="N309" s="249" t="s">
        <v>43</v>
      </c>
      <c r="O309" s="86"/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0" t="s">
        <v>307</v>
      </c>
      <c r="AT309" s="210" t="s">
        <v>204</v>
      </c>
      <c r="AU309" s="210" t="s">
        <v>127</v>
      </c>
      <c r="AY309" s="19" t="s">
        <v>118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9" t="s">
        <v>127</v>
      </c>
      <c r="BK309" s="211">
        <f>ROUND(I309*H309,2)</f>
        <v>0</v>
      </c>
      <c r="BL309" s="19" t="s">
        <v>171</v>
      </c>
      <c r="BM309" s="210" t="s">
        <v>640</v>
      </c>
    </row>
    <row r="310" s="2" customFormat="1" ht="16.5" customHeight="1">
      <c r="A310" s="40"/>
      <c r="B310" s="41"/>
      <c r="C310" s="199" t="s">
        <v>641</v>
      </c>
      <c r="D310" s="199" t="s">
        <v>121</v>
      </c>
      <c r="E310" s="200" t="s">
        <v>642</v>
      </c>
      <c r="F310" s="201" t="s">
        <v>643</v>
      </c>
      <c r="G310" s="202" t="s">
        <v>200</v>
      </c>
      <c r="H310" s="203">
        <v>2</v>
      </c>
      <c r="I310" s="204"/>
      <c r="J310" s="205">
        <f>ROUND(I310*H310,2)</f>
        <v>0</v>
      </c>
      <c r="K310" s="201" t="s">
        <v>125</v>
      </c>
      <c r="L310" s="46"/>
      <c r="M310" s="206" t="s">
        <v>19</v>
      </c>
      <c r="N310" s="207" t="s">
        <v>43</v>
      </c>
      <c r="O310" s="86"/>
      <c r="P310" s="208">
        <f>O310*H310</f>
        <v>0</v>
      </c>
      <c r="Q310" s="208">
        <v>0</v>
      </c>
      <c r="R310" s="208">
        <f>Q310*H310</f>
        <v>0</v>
      </c>
      <c r="S310" s="208">
        <v>0.024</v>
      </c>
      <c r="T310" s="209">
        <f>S310*H310</f>
        <v>0.048000000000000001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0" t="s">
        <v>171</v>
      </c>
      <c r="AT310" s="210" t="s">
        <v>121</v>
      </c>
      <c r="AU310" s="210" t="s">
        <v>127</v>
      </c>
      <c r="AY310" s="19" t="s">
        <v>118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9" t="s">
        <v>127</v>
      </c>
      <c r="BK310" s="211">
        <f>ROUND(I310*H310,2)</f>
        <v>0</v>
      </c>
      <c r="BL310" s="19" t="s">
        <v>171</v>
      </c>
      <c r="BM310" s="210" t="s">
        <v>644</v>
      </c>
    </row>
    <row r="311" s="2" customFormat="1">
      <c r="A311" s="40"/>
      <c r="B311" s="41"/>
      <c r="C311" s="42"/>
      <c r="D311" s="212" t="s">
        <v>129</v>
      </c>
      <c r="E311" s="42"/>
      <c r="F311" s="213" t="s">
        <v>645</v>
      </c>
      <c r="G311" s="42"/>
      <c r="H311" s="42"/>
      <c r="I311" s="214"/>
      <c r="J311" s="42"/>
      <c r="K311" s="42"/>
      <c r="L311" s="46"/>
      <c r="M311" s="215"/>
      <c r="N311" s="216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129</v>
      </c>
      <c r="AU311" s="19" t="s">
        <v>127</v>
      </c>
    </row>
    <row r="312" s="2" customFormat="1" ht="16.5" customHeight="1">
      <c r="A312" s="40"/>
      <c r="B312" s="41"/>
      <c r="C312" s="199" t="s">
        <v>646</v>
      </c>
      <c r="D312" s="199" t="s">
        <v>121</v>
      </c>
      <c r="E312" s="200" t="s">
        <v>647</v>
      </c>
      <c r="F312" s="201" t="s">
        <v>648</v>
      </c>
      <c r="G312" s="202" t="s">
        <v>200</v>
      </c>
      <c r="H312" s="203">
        <v>1</v>
      </c>
      <c r="I312" s="204"/>
      <c r="J312" s="205">
        <f>ROUND(I312*H312,2)</f>
        <v>0</v>
      </c>
      <c r="K312" s="201" t="s">
        <v>125</v>
      </c>
      <c r="L312" s="46"/>
      <c r="M312" s="206" t="s">
        <v>19</v>
      </c>
      <c r="N312" s="207" t="s">
        <v>43</v>
      </c>
      <c r="O312" s="86"/>
      <c r="P312" s="208">
        <f>O312*H312</f>
        <v>0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0" t="s">
        <v>171</v>
      </c>
      <c r="AT312" s="210" t="s">
        <v>121</v>
      </c>
      <c r="AU312" s="210" t="s">
        <v>127</v>
      </c>
      <c r="AY312" s="19" t="s">
        <v>118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9" t="s">
        <v>127</v>
      </c>
      <c r="BK312" s="211">
        <f>ROUND(I312*H312,2)</f>
        <v>0</v>
      </c>
      <c r="BL312" s="19" t="s">
        <v>171</v>
      </c>
      <c r="BM312" s="210" t="s">
        <v>649</v>
      </c>
    </row>
    <row r="313" s="2" customFormat="1">
      <c r="A313" s="40"/>
      <c r="B313" s="41"/>
      <c r="C313" s="42"/>
      <c r="D313" s="212" t="s">
        <v>129</v>
      </c>
      <c r="E313" s="42"/>
      <c r="F313" s="213" t="s">
        <v>650</v>
      </c>
      <c r="G313" s="42"/>
      <c r="H313" s="42"/>
      <c r="I313" s="214"/>
      <c r="J313" s="42"/>
      <c r="K313" s="42"/>
      <c r="L313" s="46"/>
      <c r="M313" s="215"/>
      <c r="N313" s="216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129</v>
      </c>
      <c r="AU313" s="19" t="s">
        <v>127</v>
      </c>
    </row>
    <row r="314" s="13" customFormat="1">
      <c r="A314" s="13"/>
      <c r="B314" s="217"/>
      <c r="C314" s="218"/>
      <c r="D314" s="219" t="s">
        <v>131</v>
      </c>
      <c r="E314" s="220" t="s">
        <v>19</v>
      </c>
      <c r="F314" s="221" t="s">
        <v>651</v>
      </c>
      <c r="G314" s="218"/>
      <c r="H314" s="222">
        <v>1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131</v>
      </c>
      <c r="AU314" s="228" t="s">
        <v>127</v>
      </c>
      <c r="AV314" s="13" t="s">
        <v>127</v>
      </c>
      <c r="AW314" s="13" t="s">
        <v>33</v>
      </c>
      <c r="AX314" s="13" t="s">
        <v>76</v>
      </c>
      <c r="AY314" s="228" t="s">
        <v>118</v>
      </c>
    </row>
    <row r="315" s="2" customFormat="1" ht="16.5" customHeight="1">
      <c r="A315" s="40"/>
      <c r="B315" s="41"/>
      <c r="C315" s="240" t="s">
        <v>652</v>
      </c>
      <c r="D315" s="240" t="s">
        <v>204</v>
      </c>
      <c r="E315" s="241" t="s">
        <v>653</v>
      </c>
      <c r="F315" s="242" t="s">
        <v>654</v>
      </c>
      <c r="G315" s="243" t="s">
        <v>200</v>
      </c>
      <c r="H315" s="244">
        <v>1</v>
      </c>
      <c r="I315" s="245"/>
      <c r="J315" s="246">
        <f>ROUND(I315*H315,2)</f>
        <v>0</v>
      </c>
      <c r="K315" s="242" t="s">
        <v>125</v>
      </c>
      <c r="L315" s="247"/>
      <c r="M315" s="248" t="s">
        <v>19</v>
      </c>
      <c r="N315" s="249" t="s">
        <v>43</v>
      </c>
      <c r="O315" s="86"/>
      <c r="P315" s="208">
        <f>O315*H315</f>
        <v>0</v>
      </c>
      <c r="Q315" s="208">
        <v>0.00123</v>
      </c>
      <c r="R315" s="208">
        <f>Q315*H315</f>
        <v>0.00123</v>
      </c>
      <c r="S315" s="208">
        <v>0</v>
      </c>
      <c r="T315" s="20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0" t="s">
        <v>307</v>
      </c>
      <c r="AT315" s="210" t="s">
        <v>204</v>
      </c>
      <c r="AU315" s="210" t="s">
        <v>127</v>
      </c>
      <c r="AY315" s="19" t="s">
        <v>118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9" t="s">
        <v>127</v>
      </c>
      <c r="BK315" s="211">
        <f>ROUND(I315*H315,2)</f>
        <v>0</v>
      </c>
      <c r="BL315" s="19" t="s">
        <v>171</v>
      </c>
      <c r="BM315" s="210" t="s">
        <v>655</v>
      </c>
    </row>
    <row r="316" s="2" customFormat="1" ht="24.15" customHeight="1">
      <c r="A316" s="40"/>
      <c r="B316" s="41"/>
      <c r="C316" s="199" t="s">
        <v>656</v>
      </c>
      <c r="D316" s="199" t="s">
        <v>121</v>
      </c>
      <c r="E316" s="200" t="s">
        <v>657</v>
      </c>
      <c r="F316" s="201" t="s">
        <v>658</v>
      </c>
      <c r="G316" s="202" t="s">
        <v>200</v>
      </c>
      <c r="H316" s="203">
        <v>1</v>
      </c>
      <c r="I316" s="204"/>
      <c r="J316" s="205">
        <f>ROUND(I316*H316,2)</f>
        <v>0</v>
      </c>
      <c r="K316" s="201" t="s">
        <v>125</v>
      </c>
      <c r="L316" s="46"/>
      <c r="M316" s="206" t="s">
        <v>19</v>
      </c>
      <c r="N316" s="207" t="s">
        <v>43</v>
      </c>
      <c r="O316" s="86"/>
      <c r="P316" s="208">
        <f>O316*H316</f>
        <v>0</v>
      </c>
      <c r="Q316" s="208">
        <v>0</v>
      </c>
      <c r="R316" s="208">
        <f>Q316*H316</f>
        <v>0</v>
      </c>
      <c r="S316" s="208">
        <v>0.16600000000000001</v>
      </c>
      <c r="T316" s="209">
        <f>S316*H316</f>
        <v>0.16600000000000001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0" t="s">
        <v>171</v>
      </c>
      <c r="AT316" s="210" t="s">
        <v>121</v>
      </c>
      <c r="AU316" s="210" t="s">
        <v>127</v>
      </c>
      <c r="AY316" s="19" t="s">
        <v>118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9" t="s">
        <v>127</v>
      </c>
      <c r="BK316" s="211">
        <f>ROUND(I316*H316,2)</f>
        <v>0</v>
      </c>
      <c r="BL316" s="19" t="s">
        <v>171</v>
      </c>
      <c r="BM316" s="210" t="s">
        <v>659</v>
      </c>
    </row>
    <row r="317" s="2" customFormat="1">
      <c r="A317" s="40"/>
      <c r="B317" s="41"/>
      <c r="C317" s="42"/>
      <c r="D317" s="212" t="s">
        <v>129</v>
      </c>
      <c r="E317" s="42"/>
      <c r="F317" s="213" t="s">
        <v>660</v>
      </c>
      <c r="G317" s="42"/>
      <c r="H317" s="42"/>
      <c r="I317" s="214"/>
      <c r="J317" s="42"/>
      <c r="K317" s="42"/>
      <c r="L317" s="46"/>
      <c r="M317" s="215"/>
      <c r="N317" s="216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129</v>
      </c>
      <c r="AU317" s="19" t="s">
        <v>127</v>
      </c>
    </row>
    <row r="318" s="2" customFormat="1" ht="16.5" customHeight="1">
      <c r="A318" s="40"/>
      <c r="B318" s="41"/>
      <c r="C318" s="199" t="s">
        <v>661</v>
      </c>
      <c r="D318" s="199" t="s">
        <v>121</v>
      </c>
      <c r="E318" s="200" t="s">
        <v>662</v>
      </c>
      <c r="F318" s="201" t="s">
        <v>663</v>
      </c>
      <c r="G318" s="202" t="s">
        <v>664</v>
      </c>
      <c r="H318" s="203">
        <v>1</v>
      </c>
      <c r="I318" s="204"/>
      <c r="J318" s="205">
        <f>ROUND(I318*H318,2)</f>
        <v>0</v>
      </c>
      <c r="K318" s="201" t="s">
        <v>19</v>
      </c>
      <c r="L318" s="46"/>
      <c r="M318" s="206" t="s">
        <v>19</v>
      </c>
      <c r="N318" s="207" t="s">
        <v>43</v>
      </c>
      <c r="O318" s="86"/>
      <c r="P318" s="208">
        <f>O318*H318</f>
        <v>0</v>
      </c>
      <c r="Q318" s="208">
        <v>0.105</v>
      </c>
      <c r="R318" s="208">
        <f>Q318*H318</f>
        <v>0.105</v>
      </c>
      <c r="S318" s="208">
        <v>0</v>
      </c>
      <c r="T318" s="20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0" t="s">
        <v>171</v>
      </c>
      <c r="AT318" s="210" t="s">
        <v>121</v>
      </c>
      <c r="AU318" s="210" t="s">
        <v>127</v>
      </c>
      <c r="AY318" s="19" t="s">
        <v>118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127</v>
      </c>
      <c r="BK318" s="211">
        <f>ROUND(I318*H318,2)</f>
        <v>0</v>
      </c>
      <c r="BL318" s="19" t="s">
        <v>171</v>
      </c>
      <c r="BM318" s="210" t="s">
        <v>665</v>
      </c>
    </row>
    <row r="319" s="2" customFormat="1" ht="16.5" customHeight="1">
      <c r="A319" s="40"/>
      <c r="B319" s="41"/>
      <c r="C319" s="199" t="s">
        <v>666</v>
      </c>
      <c r="D319" s="199" t="s">
        <v>121</v>
      </c>
      <c r="E319" s="200" t="s">
        <v>667</v>
      </c>
      <c r="F319" s="201" t="s">
        <v>668</v>
      </c>
      <c r="G319" s="202" t="s">
        <v>664</v>
      </c>
      <c r="H319" s="203">
        <v>1</v>
      </c>
      <c r="I319" s="204"/>
      <c r="J319" s="205">
        <f>ROUND(I319*H319,2)</f>
        <v>0</v>
      </c>
      <c r="K319" s="201" t="s">
        <v>19</v>
      </c>
      <c r="L319" s="46"/>
      <c r="M319" s="206" t="s">
        <v>19</v>
      </c>
      <c r="N319" s="207" t="s">
        <v>43</v>
      </c>
      <c r="O319" s="86"/>
      <c r="P319" s="208">
        <f>O319*H319</f>
        <v>0</v>
      </c>
      <c r="Q319" s="208">
        <v>0.0030000000000000001</v>
      </c>
      <c r="R319" s="208">
        <f>Q319*H319</f>
        <v>0.0030000000000000001</v>
      </c>
      <c r="S319" s="208">
        <v>0</v>
      </c>
      <c r="T319" s="20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0" t="s">
        <v>171</v>
      </c>
      <c r="AT319" s="210" t="s">
        <v>121</v>
      </c>
      <c r="AU319" s="210" t="s">
        <v>127</v>
      </c>
      <c r="AY319" s="19" t="s">
        <v>118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9" t="s">
        <v>127</v>
      </c>
      <c r="BK319" s="211">
        <f>ROUND(I319*H319,2)</f>
        <v>0</v>
      </c>
      <c r="BL319" s="19" t="s">
        <v>171</v>
      </c>
      <c r="BM319" s="210" t="s">
        <v>669</v>
      </c>
    </row>
    <row r="320" s="2" customFormat="1" ht="16.5" customHeight="1">
      <c r="A320" s="40"/>
      <c r="B320" s="41"/>
      <c r="C320" s="199" t="s">
        <v>670</v>
      </c>
      <c r="D320" s="199" t="s">
        <v>121</v>
      </c>
      <c r="E320" s="200" t="s">
        <v>671</v>
      </c>
      <c r="F320" s="201" t="s">
        <v>672</v>
      </c>
      <c r="G320" s="202" t="s">
        <v>664</v>
      </c>
      <c r="H320" s="203">
        <v>1</v>
      </c>
      <c r="I320" s="204"/>
      <c r="J320" s="205">
        <f>ROUND(I320*H320,2)</f>
        <v>0</v>
      </c>
      <c r="K320" s="201" t="s">
        <v>19</v>
      </c>
      <c r="L320" s="46"/>
      <c r="M320" s="206" t="s">
        <v>19</v>
      </c>
      <c r="N320" s="207" t="s">
        <v>43</v>
      </c>
      <c r="O320" s="86"/>
      <c r="P320" s="208">
        <f>O320*H320</f>
        <v>0</v>
      </c>
      <c r="Q320" s="208">
        <v>0.012</v>
      </c>
      <c r="R320" s="208">
        <f>Q320*H320</f>
        <v>0.012</v>
      </c>
      <c r="S320" s="208">
        <v>0</v>
      </c>
      <c r="T320" s="20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0" t="s">
        <v>171</v>
      </c>
      <c r="AT320" s="210" t="s">
        <v>121</v>
      </c>
      <c r="AU320" s="210" t="s">
        <v>127</v>
      </c>
      <c r="AY320" s="19" t="s">
        <v>118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9" t="s">
        <v>127</v>
      </c>
      <c r="BK320" s="211">
        <f>ROUND(I320*H320,2)</f>
        <v>0</v>
      </c>
      <c r="BL320" s="19" t="s">
        <v>171</v>
      </c>
      <c r="BM320" s="210" t="s">
        <v>673</v>
      </c>
    </row>
    <row r="321" s="2" customFormat="1" ht="16.5" customHeight="1">
      <c r="A321" s="40"/>
      <c r="B321" s="41"/>
      <c r="C321" s="199" t="s">
        <v>674</v>
      </c>
      <c r="D321" s="199" t="s">
        <v>121</v>
      </c>
      <c r="E321" s="200" t="s">
        <v>675</v>
      </c>
      <c r="F321" s="201" t="s">
        <v>676</v>
      </c>
      <c r="G321" s="202" t="s">
        <v>664</v>
      </c>
      <c r="H321" s="203">
        <v>1</v>
      </c>
      <c r="I321" s="204"/>
      <c r="J321" s="205">
        <f>ROUND(I321*H321,2)</f>
        <v>0</v>
      </c>
      <c r="K321" s="201" t="s">
        <v>19</v>
      </c>
      <c r="L321" s="46"/>
      <c r="M321" s="206" t="s">
        <v>19</v>
      </c>
      <c r="N321" s="207" t="s">
        <v>43</v>
      </c>
      <c r="O321" s="86"/>
      <c r="P321" s="208">
        <f>O321*H321</f>
        <v>0</v>
      </c>
      <c r="Q321" s="208">
        <v>0.0050000000000000001</v>
      </c>
      <c r="R321" s="208">
        <f>Q321*H321</f>
        <v>0.0050000000000000001</v>
      </c>
      <c r="S321" s="208">
        <v>0</v>
      </c>
      <c r="T321" s="20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0" t="s">
        <v>171</v>
      </c>
      <c r="AT321" s="210" t="s">
        <v>121</v>
      </c>
      <c r="AU321" s="210" t="s">
        <v>127</v>
      </c>
      <c r="AY321" s="19" t="s">
        <v>118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9" t="s">
        <v>127</v>
      </c>
      <c r="BK321" s="211">
        <f>ROUND(I321*H321,2)</f>
        <v>0</v>
      </c>
      <c r="BL321" s="19" t="s">
        <v>171</v>
      </c>
      <c r="BM321" s="210" t="s">
        <v>677</v>
      </c>
    </row>
    <row r="322" s="2" customFormat="1" ht="24.15" customHeight="1">
      <c r="A322" s="40"/>
      <c r="B322" s="41"/>
      <c r="C322" s="199" t="s">
        <v>678</v>
      </c>
      <c r="D322" s="199" t="s">
        <v>121</v>
      </c>
      <c r="E322" s="200" t="s">
        <v>679</v>
      </c>
      <c r="F322" s="201" t="s">
        <v>680</v>
      </c>
      <c r="G322" s="202" t="s">
        <v>145</v>
      </c>
      <c r="H322" s="203">
        <v>0.18679999999999999</v>
      </c>
      <c r="I322" s="204"/>
      <c r="J322" s="205">
        <f>ROUND(I322*H322,2)</f>
        <v>0</v>
      </c>
      <c r="K322" s="201" t="s">
        <v>125</v>
      </c>
      <c r="L322" s="46"/>
      <c r="M322" s="206" t="s">
        <v>19</v>
      </c>
      <c r="N322" s="207" t="s">
        <v>43</v>
      </c>
      <c r="O322" s="86"/>
      <c r="P322" s="208">
        <f>O322*H322</f>
        <v>0</v>
      </c>
      <c r="Q322" s="208">
        <v>0</v>
      </c>
      <c r="R322" s="208">
        <f>Q322*H322</f>
        <v>0</v>
      </c>
      <c r="S322" s="208">
        <v>0</v>
      </c>
      <c r="T322" s="20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0" t="s">
        <v>171</v>
      </c>
      <c r="AT322" s="210" t="s">
        <v>121</v>
      </c>
      <c r="AU322" s="210" t="s">
        <v>127</v>
      </c>
      <c r="AY322" s="19" t="s">
        <v>118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9" t="s">
        <v>127</v>
      </c>
      <c r="BK322" s="211">
        <f>ROUND(I322*H322,2)</f>
        <v>0</v>
      </c>
      <c r="BL322" s="19" t="s">
        <v>171</v>
      </c>
      <c r="BM322" s="210" t="s">
        <v>681</v>
      </c>
    </row>
    <row r="323" s="2" customFormat="1">
      <c r="A323" s="40"/>
      <c r="B323" s="41"/>
      <c r="C323" s="42"/>
      <c r="D323" s="212" t="s">
        <v>129</v>
      </c>
      <c r="E323" s="42"/>
      <c r="F323" s="213" t="s">
        <v>682</v>
      </c>
      <c r="G323" s="42"/>
      <c r="H323" s="42"/>
      <c r="I323" s="214"/>
      <c r="J323" s="42"/>
      <c r="K323" s="42"/>
      <c r="L323" s="46"/>
      <c r="M323" s="215"/>
      <c r="N323" s="216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129</v>
      </c>
      <c r="AU323" s="19" t="s">
        <v>127</v>
      </c>
    </row>
    <row r="324" s="12" customFormat="1" ht="22.8" customHeight="1">
      <c r="A324" s="12"/>
      <c r="B324" s="183"/>
      <c r="C324" s="184"/>
      <c r="D324" s="185" t="s">
        <v>70</v>
      </c>
      <c r="E324" s="197" t="s">
        <v>683</v>
      </c>
      <c r="F324" s="197" t="s">
        <v>684</v>
      </c>
      <c r="G324" s="184"/>
      <c r="H324" s="184"/>
      <c r="I324" s="187"/>
      <c r="J324" s="198">
        <f>BK324</f>
        <v>0</v>
      </c>
      <c r="K324" s="184"/>
      <c r="L324" s="189"/>
      <c r="M324" s="190"/>
      <c r="N324" s="191"/>
      <c r="O324" s="191"/>
      <c r="P324" s="192">
        <f>SUM(P325:P355)</f>
        <v>0</v>
      </c>
      <c r="Q324" s="191"/>
      <c r="R324" s="192">
        <f>SUM(R325:R355)</f>
        <v>0.10324877500000002</v>
      </c>
      <c r="S324" s="191"/>
      <c r="T324" s="193">
        <f>SUM(T325:T355)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4" t="s">
        <v>127</v>
      </c>
      <c r="AT324" s="195" t="s">
        <v>70</v>
      </c>
      <c r="AU324" s="195" t="s">
        <v>76</v>
      </c>
      <c r="AY324" s="194" t="s">
        <v>118</v>
      </c>
      <c r="BK324" s="196">
        <f>SUM(BK325:BK355)</f>
        <v>0</v>
      </c>
    </row>
    <row r="325" s="2" customFormat="1" ht="16.5" customHeight="1">
      <c r="A325" s="40"/>
      <c r="B325" s="41"/>
      <c r="C325" s="199" t="s">
        <v>685</v>
      </c>
      <c r="D325" s="199" t="s">
        <v>121</v>
      </c>
      <c r="E325" s="200" t="s">
        <v>686</v>
      </c>
      <c r="F325" s="201" t="s">
        <v>687</v>
      </c>
      <c r="G325" s="202" t="s">
        <v>135</v>
      </c>
      <c r="H325" s="203">
        <v>2.3494999999999999</v>
      </c>
      <c r="I325" s="204"/>
      <c r="J325" s="205">
        <f>ROUND(I325*H325,2)</f>
        <v>0</v>
      </c>
      <c r="K325" s="201" t="s">
        <v>125</v>
      </c>
      <c r="L325" s="46"/>
      <c r="M325" s="206" t="s">
        <v>19</v>
      </c>
      <c r="N325" s="207" t="s">
        <v>43</v>
      </c>
      <c r="O325" s="86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0" t="s">
        <v>171</v>
      </c>
      <c r="AT325" s="210" t="s">
        <v>121</v>
      </c>
      <c r="AU325" s="210" t="s">
        <v>127</v>
      </c>
      <c r="AY325" s="19" t="s">
        <v>118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9" t="s">
        <v>127</v>
      </c>
      <c r="BK325" s="211">
        <f>ROUND(I325*H325,2)</f>
        <v>0</v>
      </c>
      <c r="BL325" s="19" t="s">
        <v>171</v>
      </c>
      <c r="BM325" s="210" t="s">
        <v>688</v>
      </c>
    </row>
    <row r="326" s="2" customFormat="1">
      <c r="A326" s="40"/>
      <c r="B326" s="41"/>
      <c r="C326" s="42"/>
      <c r="D326" s="212" t="s">
        <v>129</v>
      </c>
      <c r="E326" s="42"/>
      <c r="F326" s="213" t="s">
        <v>689</v>
      </c>
      <c r="G326" s="42"/>
      <c r="H326" s="42"/>
      <c r="I326" s="214"/>
      <c r="J326" s="42"/>
      <c r="K326" s="42"/>
      <c r="L326" s="46"/>
      <c r="M326" s="215"/>
      <c r="N326" s="216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129</v>
      </c>
      <c r="AU326" s="19" t="s">
        <v>127</v>
      </c>
    </row>
    <row r="327" s="2" customFormat="1" ht="16.5" customHeight="1">
      <c r="A327" s="40"/>
      <c r="B327" s="41"/>
      <c r="C327" s="199" t="s">
        <v>690</v>
      </c>
      <c r="D327" s="199" t="s">
        <v>121</v>
      </c>
      <c r="E327" s="200" t="s">
        <v>691</v>
      </c>
      <c r="F327" s="201" t="s">
        <v>692</v>
      </c>
      <c r="G327" s="202" t="s">
        <v>135</v>
      </c>
      <c r="H327" s="203">
        <v>2.3494999999999999</v>
      </c>
      <c r="I327" s="204"/>
      <c r="J327" s="205">
        <f>ROUND(I327*H327,2)</f>
        <v>0</v>
      </c>
      <c r="K327" s="201" t="s">
        <v>125</v>
      </c>
      <c r="L327" s="46"/>
      <c r="M327" s="206" t="s">
        <v>19</v>
      </c>
      <c r="N327" s="207" t="s">
        <v>43</v>
      </c>
      <c r="O327" s="86"/>
      <c r="P327" s="208">
        <f>O327*H327</f>
        <v>0</v>
      </c>
      <c r="Q327" s="208">
        <v>0.00029999999999999997</v>
      </c>
      <c r="R327" s="208">
        <f>Q327*H327</f>
        <v>0.00070484999999999992</v>
      </c>
      <c r="S327" s="208">
        <v>0</v>
      </c>
      <c r="T327" s="20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0" t="s">
        <v>171</v>
      </c>
      <c r="AT327" s="210" t="s">
        <v>121</v>
      </c>
      <c r="AU327" s="210" t="s">
        <v>127</v>
      </c>
      <c r="AY327" s="19" t="s">
        <v>118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127</v>
      </c>
      <c r="BK327" s="211">
        <f>ROUND(I327*H327,2)</f>
        <v>0</v>
      </c>
      <c r="BL327" s="19" t="s">
        <v>171</v>
      </c>
      <c r="BM327" s="210" t="s">
        <v>693</v>
      </c>
    </row>
    <row r="328" s="2" customFormat="1">
      <c r="A328" s="40"/>
      <c r="B328" s="41"/>
      <c r="C328" s="42"/>
      <c r="D328" s="212" t="s">
        <v>129</v>
      </c>
      <c r="E328" s="42"/>
      <c r="F328" s="213" t="s">
        <v>694</v>
      </c>
      <c r="G328" s="42"/>
      <c r="H328" s="42"/>
      <c r="I328" s="214"/>
      <c r="J328" s="42"/>
      <c r="K328" s="42"/>
      <c r="L328" s="46"/>
      <c r="M328" s="215"/>
      <c r="N328" s="216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129</v>
      </c>
      <c r="AU328" s="19" t="s">
        <v>127</v>
      </c>
    </row>
    <row r="329" s="2" customFormat="1" ht="24.15" customHeight="1">
      <c r="A329" s="40"/>
      <c r="B329" s="41"/>
      <c r="C329" s="199" t="s">
        <v>695</v>
      </c>
      <c r="D329" s="199" t="s">
        <v>121</v>
      </c>
      <c r="E329" s="200" t="s">
        <v>696</v>
      </c>
      <c r="F329" s="201" t="s">
        <v>697</v>
      </c>
      <c r="G329" s="202" t="s">
        <v>135</v>
      </c>
      <c r="H329" s="203">
        <v>2.3494999999999999</v>
      </c>
      <c r="I329" s="204"/>
      <c r="J329" s="205">
        <f>ROUND(I329*H329,2)</f>
        <v>0</v>
      </c>
      <c r="K329" s="201" t="s">
        <v>125</v>
      </c>
      <c r="L329" s="46"/>
      <c r="M329" s="206" t="s">
        <v>19</v>
      </c>
      <c r="N329" s="207" t="s">
        <v>43</v>
      </c>
      <c r="O329" s="86"/>
      <c r="P329" s="208">
        <f>O329*H329</f>
        <v>0</v>
      </c>
      <c r="Q329" s="208">
        <v>0.0074999999999999997</v>
      </c>
      <c r="R329" s="208">
        <f>Q329*H329</f>
        <v>0.017621249999999998</v>
      </c>
      <c r="S329" s="208">
        <v>0</v>
      </c>
      <c r="T329" s="20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0" t="s">
        <v>171</v>
      </c>
      <c r="AT329" s="210" t="s">
        <v>121</v>
      </c>
      <c r="AU329" s="210" t="s">
        <v>127</v>
      </c>
      <c r="AY329" s="19" t="s">
        <v>118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9" t="s">
        <v>127</v>
      </c>
      <c r="BK329" s="211">
        <f>ROUND(I329*H329,2)</f>
        <v>0</v>
      </c>
      <c r="BL329" s="19" t="s">
        <v>171</v>
      </c>
      <c r="BM329" s="210" t="s">
        <v>698</v>
      </c>
    </row>
    <row r="330" s="2" customFormat="1">
      <c r="A330" s="40"/>
      <c r="B330" s="41"/>
      <c r="C330" s="42"/>
      <c r="D330" s="212" t="s">
        <v>129</v>
      </c>
      <c r="E330" s="42"/>
      <c r="F330" s="213" t="s">
        <v>699</v>
      </c>
      <c r="G330" s="42"/>
      <c r="H330" s="42"/>
      <c r="I330" s="214"/>
      <c r="J330" s="42"/>
      <c r="K330" s="42"/>
      <c r="L330" s="46"/>
      <c r="M330" s="215"/>
      <c r="N330" s="216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129</v>
      </c>
      <c r="AU330" s="19" t="s">
        <v>127</v>
      </c>
    </row>
    <row r="331" s="2" customFormat="1" ht="24.15" customHeight="1">
      <c r="A331" s="40"/>
      <c r="B331" s="41"/>
      <c r="C331" s="199" t="s">
        <v>700</v>
      </c>
      <c r="D331" s="199" t="s">
        <v>121</v>
      </c>
      <c r="E331" s="200" t="s">
        <v>701</v>
      </c>
      <c r="F331" s="201" t="s">
        <v>702</v>
      </c>
      <c r="G331" s="202" t="s">
        <v>265</v>
      </c>
      <c r="H331" s="203">
        <v>2.2000000000000002</v>
      </c>
      <c r="I331" s="204"/>
      <c r="J331" s="205">
        <f>ROUND(I331*H331,2)</f>
        <v>0</v>
      </c>
      <c r="K331" s="201" t="s">
        <v>125</v>
      </c>
      <c r="L331" s="46"/>
      <c r="M331" s="206" t="s">
        <v>19</v>
      </c>
      <c r="N331" s="207" t="s">
        <v>43</v>
      </c>
      <c r="O331" s="86"/>
      <c r="P331" s="208">
        <f>O331*H331</f>
        <v>0</v>
      </c>
      <c r="Q331" s="208">
        <v>0.00058</v>
      </c>
      <c r="R331" s="208">
        <f>Q331*H331</f>
        <v>0.001276</v>
      </c>
      <c r="S331" s="208">
        <v>0</v>
      </c>
      <c r="T331" s="20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0" t="s">
        <v>171</v>
      </c>
      <c r="AT331" s="210" t="s">
        <v>121</v>
      </c>
      <c r="AU331" s="210" t="s">
        <v>127</v>
      </c>
      <c r="AY331" s="19" t="s">
        <v>118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9" t="s">
        <v>127</v>
      </c>
      <c r="BK331" s="211">
        <f>ROUND(I331*H331,2)</f>
        <v>0</v>
      </c>
      <c r="BL331" s="19" t="s">
        <v>171</v>
      </c>
      <c r="BM331" s="210" t="s">
        <v>703</v>
      </c>
    </row>
    <row r="332" s="2" customFormat="1">
      <c r="A332" s="40"/>
      <c r="B332" s="41"/>
      <c r="C332" s="42"/>
      <c r="D332" s="212" t="s">
        <v>129</v>
      </c>
      <c r="E332" s="42"/>
      <c r="F332" s="213" t="s">
        <v>704</v>
      </c>
      <c r="G332" s="42"/>
      <c r="H332" s="42"/>
      <c r="I332" s="214"/>
      <c r="J332" s="42"/>
      <c r="K332" s="42"/>
      <c r="L332" s="46"/>
      <c r="M332" s="215"/>
      <c r="N332" s="216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129</v>
      </c>
      <c r="AU332" s="19" t="s">
        <v>127</v>
      </c>
    </row>
    <row r="333" s="13" customFormat="1">
      <c r="A333" s="13"/>
      <c r="B333" s="217"/>
      <c r="C333" s="218"/>
      <c r="D333" s="219" t="s">
        <v>131</v>
      </c>
      <c r="E333" s="220" t="s">
        <v>19</v>
      </c>
      <c r="F333" s="221" t="s">
        <v>705</v>
      </c>
      <c r="G333" s="218"/>
      <c r="H333" s="222">
        <v>2.2000000000000002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8" t="s">
        <v>131</v>
      </c>
      <c r="AU333" s="228" t="s">
        <v>127</v>
      </c>
      <c r="AV333" s="13" t="s">
        <v>127</v>
      </c>
      <c r="AW333" s="13" t="s">
        <v>33</v>
      </c>
      <c r="AX333" s="13" t="s">
        <v>76</v>
      </c>
      <c r="AY333" s="228" t="s">
        <v>118</v>
      </c>
    </row>
    <row r="334" s="2" customFormat="1" ht="24.15" customHeight="1">
      <c r="A334" s="40"/>
      <c r="B334" s="41"/>
      <c r="C334" s="199" t="s">
        <v>706</v>
      </c>
      <c r="D334" s="199" t="s">
        <v>121</v>
      </c>
      <c r="E334" s="200" t="s">
        <v>707</v>
      </c>
      <c r="F334" s="201" t="s">
        <v>708</v>
      </c>
      <c r="G334" s="202" t="s">
        <v>265</v>
      </c>
      <c r="H334" s="203">
        <v>1.1000000000000001</v>
      </c>
      <c r="I334" s="204"/>
      <c r="J334" s="205">
        <f>ROUND(I334*H334,2)</f>
        <v>0</v>
      </c>
      <c r="K334" s="201" t="s">
        <v>125</v>
      </c>
      <c r="L334" s="46"/>
      <c r="M334" s="206" t="s">
        <v>19</v>
      </c>
      <c r="N334" s="207" t="s">
        <v>43</v>
      </c>
      <c r="O334" s="86"/>
      <c r="P334" s="208">
        <f>O334*H334</f>
        <v>0</v>
      </c>
      <c r="Q334" s="208">
        <v>0.00073999999999999999</v>
      </c>
      <c r="R334" s="208">
        <f>Q334*H334</f>
        <v>0.00081400000000000005</v>
      </c>
      <c r="S334" s="208">
        <v>0</v>
      </c>
      <c r="T334" s="20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0" t="s">
        <v>171</v>
      </c>
      <c r="AT334" s="210" t="s">
        <v>121</v>
      </c>
      <c r="AU334" s="210" t="s">
        <v>127</v>
      </c>
      <c r="AY334" s="19" t="s">
        <v>118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127</v>
      </c>
      <c r="BK334" s="211">
        <f>ROUND(I334*H334,2)</f>
        <v>0</v>
      </c>
      <c r="BL334" s="19" t="s">
        <v>171</v>
      </c>
      <c r="BM334" s="210" t="s">
        <v>709</v>
      </c>
    </row>
    <row r="335" s="2" customFormat="1">
      <c r="A335" s="40"/>
      <c r="B335" s="41"/>
      <c r="C335" s="42"/>
      <c r="D335" s="212" t="s">
        <v>129</v>
      </c>
      <c r="E335" s="42"/>
      <c r="F335" s="213" t="s">
        <v>710</v>
      </c>
      <c r="G335" s="42"/>
      <c r="H335" s="42"/>
      <c r="I335" s="214"/>
      <c r="J335" s="42"/>
      <c r="K335" s="42"/>
      <c r="L335" s="46"/>
      <c r="M335" s="215"/>
      <c r="N335" s="21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129</v>
      </c>
      <c r="AU335" s="19" t="s">
        <v>127</v>
      </c>
    </row>
    <row r="336" s="13" customFormat="1">
      <c r="A336" s="13"/>
      <c r="B336" s="217"/>
      <c r="C336" s="218"/>
      <c r="D336" s="219" t="s">
        <v>131</v>
      </c>
      <c r="E336" s="220" t="s">
        <v>19</v>
      </c>
      <c r="F336" s="221" t="s">
        <v>711</v>
      </c>
      <c r="G336" s="218"/>
      <c r="H336" s="222">
        <v>1.1000000000000001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131</v>
      </c>
      <c r="AU336" s="228" t="s">
        <v>127</v>
      </c>
      <c r="AV336" s="13" t="s">
        <v>127</v>
      </c>
      <c r="AW336" s="13" t="s">
        <v>33</v>
      </c>
      <c r="AX336" s="13" t="s">
        <v>76</v>
      </c>
      <c r="AY336" s="228" t="s">
        <v>118</v>
      </c>
    </row>
    <row r="337" s="2" customFormat="1" ht="21.75" customHeight="1">
      <c r="A337" s="40"/>
      <c r="B337" s="41"/>
      <c r="C337" s="240" t="s">
        <v>712</v>
      </c>
      <c r="D337" s="240" t="s">
        <v>204</v>
      </c>
      <c r="E337" s="241" t="s">
        <v>713</v>
      </c>
      <c r="F337" s="242" t="s">
        <v>714</v>
      </c>
      <c r="G337" s="243" t="s">
        <v>135</v>
      </c>
      <c r="H337" s="244">
        <v>0.42349999999999999</v>
      </c>
      <c r="I337" s="245"/>
      <c r="J337" s="246">
        <f>ROUND(I337*H337,2)</f>
        <v>0</v>
      </c>
      <c r="K337" s="242" t="s">
        <v>125</v>
      </c>
      <c r="L337" s="247"/>
      <c r="M337" s="248" t="s">
        <v>19</v>
      </c>
      <c r="N337" s="249" t="s">
        <v>43</v>
      </c>
      <c r="O337" s="86"/>
      <c r="P337" s="208">
        <f>O337*H337</f>
        <v>0</v>
      </c>
      <c r="Q337" s="208">
        <v>0.021999999999999999</v>
      </c>
      <c r="R337" s="208">
        <f>Q337*H337</f>
        <v>0.0093169999999999989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307</v>
      </c>
      <c r="AT337" s="210" t="s">
        <v>204</v>
      </c>
      <c r="AU337" s="210" t="s">
        <v>127</v>
      </c>
      <c r="AY337" s="19" t="s">
        <v>118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127</v>
      </c>
      <c r="BK337" s="211">
        <f>ROUND(I337*H337,2)</f>
        <v>0</v>
      </c>
      <c r="BL337" s="19" t="s">
        <v>171</v>
      </c>
      <c r="BM337" s="210" t="s">
        <v>715</v>
      </c>
    </row>
    <row r="338" s="13" customFormat="1">
      <c r="A338" s="13"/>
      <c r="B338" s="217"/>
      <c r="C338" s="218"/>
      <c r="D338" s="219" t="s">
        <v>131</v>
      </c>
      <c r="E338" s="220" t="s">
        <v>19</v>
      </c>
      <c r="F338" s="221" t="s">
        <v>716</v>
      </c>
      <c r="G338" s="218"/>
      <c r="H338" s="222">
        <v>0.38500000000000001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131</v>
      </c>
      <c r="AU338" s="228" t="s">
        <v>127</v>
      </c>
      <c r="AV338" s="13" t="s">
        <v>127</v>
      </c>
      <c r="AW338" s="13" t="s">
        <v>33</v>
      </c>
      <c r="AX338" s="13" t="s">
        <v>71</v>
      </c>
      <c r="AY338" s="228" t="s">
        <v>118</v>
      </c>
    </row>
    <row r="339" s="13" customFormat="1">
      <c r="A339" s="13"/>
      <c r="B339" s="217"/>
      <c r="C339" s="218"/>
      <c r="D339" s="219" t="s">
        <v>131</v>
      </c>
      <c r="E339" s="220" t="s">
        <v>19</v>
      </c>
      <c r="F339" s="221" t="s">
        <v>717</v>
      </c>
      <c r="G339" s="218"/>
      <c r="H339" s="222">
        <v>0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8" t="s">
        <v>131</v>
      </c>
      <c r="AU339" s="228" t="s">
        <v>127</v>
      </c>
      <c r="AV339" s="13" t="s">
        <v>127</v>
      </c>
      <c r="AW339" s="13" t="s">
        <v>4</v>
      </c>
      <c r="AX339" s="13" t="s">
        <v>71</v>
      </c>
      <c r="AY339" s="228" t="s">
        <v>118</v>
      </c>
    </row>
    <row r="340" s="14" customFormat="1">
      <c r="A340" s="14"/>
      <c r="B340" s="229"/>
      <c r="C340" s="230"/>
      <c r="D340" s="219" t="s">
        <v>131</v>
      </c>
      <c r="E340" s="231" t="s">
        <v>19</v>
      </c>
      <c r="F340" s="232" t="s">
        <v>158</v>
      </c>
      <c r="G340" s="230"/>
      <c r="H340" s="233">
        <v>0.38500000000000001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9" t="s">
        <v>131</v>
      </c>
      <c r="AU340" s="239" t="s">
        <v>127</v>
      </c>
      <c r="AV340" s="14" t="s">
        <v>126</v>
      </c>
      <c r="AW340" s="14" t="s">
        <v>4</v>
      </c>
      <c r="AX340" s="14" t="s">
        <v>76</v>
      </c>
      <c r="AY340" s="239" t="s">
        <v>118</v>
      </c>
    </row>
    <row r="341" s="13" customFormat="1">
      <c r="A341" s="13"/>
      <c r="B341" s="217"/>
      <c r="C341" s="218"/>
      <c r="D341" s="219" t="s">
        <v>131</v>
      </c>
      <c r="E341" s="218"/>
      <c r="F341" s="221" t="s">
        <v>718</v>
      </c>
      <c r="G341" s="218"/>
      <c r="H341" s="222">
        <v>0.42349999999999999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131</v>
      </c>
      <c r="AU341" s="228" t="s">
        <v>127</v>
      </c>
      <c r="AV341" s="13" t="s">
        <v>127</v>
      </c>
      <c r="AW341" s="13" t="s">
        <v>4</v>
      </c>
      <c r="AX341" s="13" t="s">
        <v>76</v>
      </c>
      <c r="AY341" s="228" t="s">
        <v>118</v>
      </c>
    </row>
    <row r="342" s="2" customFormat="1" ht="24.15" customHeight="1">
      <c r="A342" s="40"/>
      <c r="B342" s="41"/>
      <c r="C342" s="199" t="s">
        <v>719</v>
      </c>
      <c r="D342" s="199" t="s">
        <v>121</v>
      </c>
      <c r="E342" s="200" t="s">
        <v>720</v>
      </c>
      <c r="F342" s="201" t="s">
        <v>721</v>
      </c>
      <c r="G342" s="202" t="s">
        <v>135</v>
      </c>
      <c r="H342" s="203">
        <v>2.3494999999999999</v>
      </c>
      <c r="I342" s="204"/>
      <c r="J342" s="205">
        <f>ROUND(I342*H342,2)</f>
        <v>0</v>
      </c>
      <c r="K342" s="201" t="s">
        <v>125</v>
      </c>
      <c r="L342" s="46"/>
      <c r="M342" s="206" t="s">
        <v>19</v>
      </c>
      <c r="N342" s="207" t="s">
        <v>43</v>
      </c>
      <c r="O342" s="86"/>
      <c r="P342" s="208">
        <f>O342*H342</f>
        <v>0</v>
      </c>
      <c r="Q342" s="208">
        <v>0.0060000000000000001</v>
      </c>
      <c r="R342" s="208">
        <f>Q342*H342</f>
        <v>0.014097</v>
      </c>
      <c r="S342" s="208">
        <v>0</v>
      </c>
      <c r="T342" s="20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0" t="s">
        <v>171</v>
      </c>
      <c r="AT342" s="210" t="s">
        <v>121</v>
      </c>
      <c r="AU342" s="210" t="s">
        <v>127</v>
      </c>
      <c r="AY342" s="19" t="s">
        <v>118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127</v>
      </c>
      <c r="BK342" s="211">
        <f>ROUND(I342*H342,2)</f>
        <v>0</v>
      </c>
      <c r="BL342" s="19" t="s">
        <v>171</v>
      </c>
      <c r="BM342" s="210" t="s">
        <v>722</v>
      </c>
    </row>
    <row r="343" s="2" customFormat="1">
      <c r="A343" s="40"/>
      <c r="B343" s="41"/>
      <c r="C343" s="42"/>
      <c r="D343" s="212" t="s">
        <v>129</v>
      </c>
      <c r="E343" s="42"/>
      <c r="F343" s="213" t="s">
        <v>723</v>
      </c>
      <c r="G343" s="42"/>
      <c r="H343" s="42"/>
      <c r="I343" s="214"/>
      <c r="J343" s="42"/>
      <c r="K343" s="42"/>
      <c r="L343" s="46"/>
      <c r="M343" s="215"/>
      <c r="N343" s="216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129</v>
      </c>
      <c r="AU343" s="19" t="s">
        <v>127</v>
      </c>
    </row>
    <row r="344" s="2" customFormat="1" ht="21.75" customHeight="1">
      <c r="A344" s="40"/>
      <c r="B344" s="41"/>
      <c r="C344" s="240" t="s">
        <v>724</v>
      </c>
      <c r="D344" s="240" t="s">
        <v>204</v>
      </c>
      <c r="E344" s="241" t="s">
        <v>713</v>
      </c>
      <c r="F344" s="242" t="s">
        <v>714</v>
      </c>
      <c r="G344" s="243" t="s">
        <v>135</v>
      </c>
      <c r="H344" s="244">
        <v>2.5844</v>
      </c>
      <c r="I344" s="245"/>
      <c r="J344" s="246">
        <f>ROUND(I344*H344,2)</f>
        <v>0</v>
      </c>
      <c r="K344" s="242" t="s">
        <v>125</v>
      </c>
      <c r="L344" s="247"/>
      <c r="M344" s="248" t="s">
        <v>19</v>
      </c>
      <c r="N344" s="249" t="s">
        <v>43</v>
      </c>
      <c r="O344" s="86"/>
      <c r="P344" s="208">
        <f>O344*H344</f>
        <v>0</v>
      </c>
      <c r="Q344" s="208">
        <v>0.021999999999999999</v>
      </c>
      <c r="R344" s="208">
        <f>Q344*H344</f>
        <v>0.056856799999999999</v>
      </c>
      <c r="S344" s="208">
        <v>0</v>
      </c>
      <c r="T344" s="20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0" t="s">
        <v>307</v>
      </c>
      <c r="AT344" s="210" t="s">
        <v>204</v>
      </c>
      <c r="AU344" s="210" t="s">
        <v>127</v>
      </c>
      <c r="AY344" s="19" t="s">
        <v>118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9" t="s">
        <v>127</v>
      </c>
      <c r="BK344" s="211">
        <f>ROUND(I344*H344,2)</f>
        <v>0</v>
      </c>
      <c r="BL344" s="19" t="s">
        <v>171</v>
      </c>
      <c r="BM344" s="210" t="s">
        <v>725</v>
      </c>
    </row>
    <row r="345" s="13" customFormat="1">
      <c r="A345" s="13"/>
      <c r="B345" s="217"/>
      <c r="C345" s="218"/>
      <c r="D345" s="219" t="s">
        <v>131</v>
      </c>
      <c r="E345" s="218"/>
      <c r="F345" s="221" t="s">
        <v>726</v>
      </c>
      <c r="G345" s="218"/>
      <c r="H345" s="222">
        <v>2.5844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8" t="s">
        <v>131</v>
      </c>
      <c r="AU345" s="228" t="s">
        <v>127</v>
      </c>
      <c r="AV345" s="13" t="s">
        <v>127</v>
      </c>
      <c r="AW345" s="13" t="s">
        <v>4</v>
      </c>
      <c r="AX345" s="13" t="s">
        <v>76</v>
      </c>
      <c r="AY345" s="228" t="s">
        <v>118</v>
      </c>
    </row>
    <row r="346" s="2" customFormat="1" ht="16.5" customHeight="1">
      <c r="A346" s="40"/>
      <c r="B346" s="41"/>
      <c r="C346" s="199" t="s">
        <v>727</v>
      </c>
      <c r="D346" s="199" t="s">
        <v>121</v>
      </c>
      <c r="E346" s="200" t="s">
        <v>728</v>
      </c>
      <c r="F346" s="201" t="s">
        <v>729</v>
      </c>
      <c r="G346" s="202" t="s">
        <v>135</v>
      </c>
      <c r="H346" s="203">
        <v>0.83599999999999997</v>
      </c>
      <c r="I346" s="204"/>
      <c r="J346" s="205">
        <f>ROUND(I346*H346,2)</f>
        <v>0</v>
      </c>
      <c r="K346" s="201" t="s">
        <v>125</v>
      </c>
      <c r="L346" s="46"/>
      <c r="M346" s="206" t="s">
        <v>19</v>
      </c>
      <c r="N346" s="207" t="s">
        <v>43</v>
      </c>
      <c r="O346" s="86"/>
      <c r="P346" s="208">
        <f>O346*H346</f>
        <v>0</v>
      </c>
      <c r="Q346" s="208">
        <v>0.0015</v>
      </c>
      <c r="R346" s="208">
        <f>Q346*H346</f>
        <v>0.0012539999999999999</v>
      </c>
      <c r="S346" s="208">
        <v>0</v>
      </c>
      <c r="T346" s="20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0" t="s">
        <v>171</v>
      </c>
      <c r="AT346" s="210" t="s">
        <v>121</v>
      </c>
      <c r="AU346" s="210" t="s">
        <v>127</v>
      </c>
      <c r="AY346" s="19" t="s">
        <v>118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9" t="s">
        <v>127</v>
      </c>
      <c r="BK346" s="211">
        <f>ROUND(I346*H346,2)</f>
        <v>0</v>
      </c>
      <c r="BL346" s="19" t="s">
        <v>171</v>
      </c>
      <c r="BM346" s="210" t="s">
        <v>730</v>
      </c>
    </row>
    <row r="347" s="2" customFormat="1">
      <c r="A347" s="40"/>
      <c r="B347" s="41"/>
      <c r="C347" s="42"/>
      <c r="D347" s="212" t="s">
        <v>129</v>
      </c>
      <c r="E347" s="42"/>
      <c r="F347" s="213" t="s">
        <v>731</v>
      </c>
      <c r="G347" s="42"/>
      <c r="H347" s="42"/>
      <c r="I347" s="214"/>
      <c r="J347" s="42"/>
      <c r="K347" s="42"/>
      <c r="L347" s="46"/>
      <c r="M347" s="215"/>
      <c r="N347" s="216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129</v>
      </c>
      <c r="AU347" s="19" t="s">
        <v>127</v>
      </c>
    </row>
    <row r="348" s="13" customFormat="1">
      <c r="A348" s="13"/>
      <c r="B348" s="217"/>
      <c r="C348" s="218"/>
      <c r="D348" s="219" t="s">
        <v>131</v>
      </c>
      <c r="E348" s="220" t="s">
        <v>19</v>
      </c>
      <c r="F348" s="221" t="s">
        <v>732</v>
      </c>
      <c r="G348" s="218"/>
      <c r="H348" s="222">
        <v>0.83599999999999997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131</v>
      </c>
      <c r="AU348" s="228" t="s">
        <v>127</v>
      </c>
      <c r="AV348" s="13" t="s">
        <v>127</v>
      </c>
      <c r="AW348" s="13" t="s">
        <v>33</v>
      </c>
      <c r="AX348" s="13" t="s">
        <v>76</v>
      </c>
      <c r="AY348" s="228" t="s">
        <v>118</v>
      </c>
    </row>
    <row r="349" s="2" customFormat="1" ht="16.5" customHeight="1">
      <c r="A349" s="40"/>
      <c r="B349" s="41"/>
      <c r="C349" s="199" t="s">
        <v>733</v>
      </c>
      <c r="D349" s="199" t="s">
        <v>121</v>
      </c>
      <c r="E349" s="200" t="s">
        <v>734</v>
      </c>
      <c r="F349" s="201" t="s">
        <v>735</v>
      </c>
      <c r="G349" s="202" t="s">
        <v>265</v>
      </c>
      <c r="H349" s="203">
        <v>3.7200000000000002</v>
      </c>
      <c r="I349" s="204"/>
      <c r="J349" s="205">
        <f>ROUND(I349*H349,2)</f>
        <v>0</v>
      </c>
      <c r="K349" s="201" t="s">
        <v>125</v>
      </c>
      <c r="L349" s="46"/>
      <c r="M349" s="206" t="s">
        <v>19</v>
      </c>
      <c r="N349" s="207" t="s">
        <v>43</v>
      </c>
      <c r="O349" s="86"/>
      <c r="P349" s="208">
        <f>O349*H349</f>
        <v>0</v>
      </c>
      <c r="Q349" s="208">
        <v>0.00032000000000000003</v>
      </c>
      <c r="R349" s="208">
        <f>Q349*H349</f>
        <v>0.0011904000000000001</v>
      </c>
      <c r="S349" s="208">
        <v>0</v>
      </c>
      <c r="T349" s="20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0" t="s">
        <v>171</v>
      </c>
      <c r="AT349" s="210" t="s">
        <v>121</v>
      </c>
      <c r="AU349" s="210" t="s">
        <v>127</v>
      </c>
      <c r="AY349" s="19" t="s">
        <v>118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127</v>
      </c>
      <c r="BK349" s="211">
        <f>ROUND(I349*H349,2)</f>
        <v>0</v>
      </c>
      <c r="BL349" s="19" t="s">
        <v>171</v>
      </c>
      <c r="BM349" s="210" t="s">
        <v>736</v>
      </c>
    </row>
    <row r="350" s="2" customFormat="1">
      <c r="A350" s="40"/>
      <c r="B350" s="41"/>
      <c r="C350" s="42"/>
      <c r="D350" s="212" t="s">
        <v>129</v>
      </c>
      <c r="E350" s="42"/>
      <c r="F350" s="213" t="s">
        <v>737</v>
      </c>
      <c r="G350" s="42"/>
      <c r="H350" s="42"/>
      <c r="I350" s="214"/>
      <c r="J350" s="42"/>
      <c r="K350" s="42"/>
      <c r="L350" s="46"/>
      <c r="M350" s="215"/>
      <c r="N350" s="216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129</v>
      </c>
      <c r="AU350" s="19" t="s">
        <v>127</v>
      </c>
    </row>
    <row r="351" s="13" customFormat="1">
      <c r="A351" s="13"/>
      <c r="B351" s="217"/>
      <c r="C351" s="218"/>
      <c r="D351" s="219" t="s">
        <v>131</v>
      </c>
      <c r="E351" s="220" t="s">
        <v>19</v>
      </c>
      <c r="F351" s="221" t="s">
        <v>738</v>
      </c>
      <c r="G351" s="218"/>
      <c r="H351" s="222">
        <v>3.7200000000000002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8" t="s">
        <v>131</v>
      </c>
      <c r="AU351" s="228" t="s">
        <v>127</v>
      </c>
      <c r="AV351" s="13" t="s">
        <v>127</v>
      </c>
      <c r="AW351" s="13" t="s">
        <v>33</v>
      </c>
      <c r="AX351" s="13" t="s">
        <v>76</v>
      </c>
      <c r="AY351" s="228" t="s">
        <v>118</v>
      </c>
    </row>
    <row r="352" s="2" customFormat="1" ht="16.5" customHeight="1">
      <c r="A352" s="40"/>
      <c r="B352" s="41"/>
      <c r="C352" s="199" t="s">
        <v>739</v>
      </c>
      <c r="D352" s="199" t="s">
        <v>121</v>
      </c>
      <c r="E352" s="200" t="s">
        <v>740</v>
      </c>
      <c r="F352" s="201" t="s">
        <v>741</v>
      </c>
      <c r="G352" s="202" t="s">
        <v>135</v>
      </c>
      <c r="H352" s="203">
        <v>2.3494999999999999</v>
      </c>
      <c r="I352" s="204"/>
      <c r="J352" s="205">
        <f>ROUND(I352*H352,2)</f>
        <v>0</v>
      </c>
      <c r="K352" s="201" t="s">
        <v>125</v>
      </c>
      <c r="L352" s="46"/>
      <c r="M352" s="206" t="s">
        <v>19</v>
      </c>
      <c r="N352" s="207" t="s">
        <v>43</v>
      </c>
      <c r="O352" s="86"/>
      <c r="P352" s="208">
        <f>O352*H352</f>
        <v>0</v>
      </c>
      <c r="Q352" s="208">
        <v>5.0000000000000002E-05</v>
      </c>
      <c r="R352" s="208">
        <f>Q352*H352</f>
        <v>0.000117475</v>
      </c>
      <c r="S352" s="208">
        <v>0</v>
      </c>
      <c r="T352" s="20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0" t="s">
        <v>171</v>
      </c>
      <c r="AT352" s="210" t="s">
        <v>121</v>
      </c>
      <c r="AU352" s="210" t="s">
        <v>127</v>
      </c>
      <c r="AY352" s="19" t="s">
        <v>118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19" t="s">
        <v>127</v>
      </c>
      <c r="BK352" s="211">
        <f>ROUND(I352*H352,2)</f>
        <v>0</v>
      </c>
      <c r="BL352" s="19" t="s">
        <v>171</v>
      </c>
      <c r="BM352" s="210" t="s">
        <v>742</v>
      </c>
    </row>
    <row r="353" s="2" customFormat="1">
      <c r="A353" s="40"/>
      <c r="B353" s="41"/>
      <c r="C353" s="42"/>
      <c r="D353" s="212" t="s">
        <v>129</v>
      </c>
      <c r="E353" s="42"/>
      <c r="F353" s="213" t="s">
        <v>743</v>
      </c>
      <c r="G353" s="42"/>
      <c r="H353" s="42"/>
      <c r="I353" s="214"/>
      <c r="J353" s="42"/>
      <c r="K353" s="42"/>
      <c r="L353" s="46"/>
      <c r="M353" s="215"/>
      <c r="N353" s="216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129</v>
      </c>
      <c r="AU353" s="19" t="s">
        <v>127</v>
      </c>
    </row>
    <row r="354" s="2" customFormat="1" ht="24.15" customHeight="1">
      <c r="A354" s="40"/>
      <c r="B354" s="41"/>
      <c r="C354" s="199" t="s">
        <v>744</v>
      </c>
      <c r="D354" s="199" t="s">
        <v>121</v>
      </c>
      <c r="E354" s="200" t="s">
        <v>745</v>
      </c>
      <c r="F354" s="201" t="s">
        <v>746</v>
      </c>
      <c r="G354" s="202" t="s">
        <v>145</v>
      </c>
      <c r="H354" s="203">
        <v>0.1032</v>
      </c>
      <c r="I354" s="204"/>
      <c r="J354" s="205">
        <f>ROUND(I354*H354,2)</f>
        <v>0</v>
      </c>
      <c r="K354" s="201" t="s">
        <v>125</v>
      </c>
      <c r="L354" s="46"/>
      <c r="M354" s="206" t="s">
        <v>19</v>
      </c>
      <c r="N354" s="207" t="s">
        <v>43</v>
      </c>
      <c r="O354" s="86"/>
      <c r="P354" s="208">
        <f>O354*H354</f>
        <v>0</v>
      </c>
      <c r="Q354" s="208">
        <v>0</v>
      </c>
      <c r="R354" s="208">
        <f>Q354*H354</f>
        <v>0</v>
      </c>
      <c r="S354" s="208">
        <v>0</v>
      </c>
      <c r="T354" s="20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0" t="s">
        <v>171</v>
      </c>
      <c r="AT354" s="210" t="s">
        <v>121</v>
      </c>
      <c r="AU354" s="210" t="s">
        <v>127</v>
      </c>
      <c r="AY354" s="19" t="s">
        <v>118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9" t="s">
        <v>127</v>
      </c>
      <c r="BK354" s="211">
        <f>ROUND(I354*H354,2)</f>
        <v>0</v>
      </c>
      <c r="BL354" s="19" t="s">
        <v>171</v>
      </c>
      <c r="BM354" s="210" t="s">
        <v>747</v>
      </c>
    </row>
    <row r="355" s="2" customFormat="1">
      <c r="A355" s="40"/>
      <c r="B355" s="41"/>
      <c r="C355" s="42"/>
      <c r="D355" s="212" t="s">
        <v>129</v>
      </c>
      <c r="E355" s="42"/>
      <c r="F355" s="213" t="s">
        <v>748</v>
      </c>
      <c r="G355" s="42"/>
      <c r="H355" s="42"/>
      <c r="I355" s="214"/>
      <c r="J355" s="42"/>
      <c r="K355" s="42"/>
      <c r="L355" s="46"/>
      <c r="M355" s="215"/>
      <c r="N355" s="216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129</v>
      </c>
      <c r="AU355" s="19" t="s">
        <v>127</v>
      </c>
    </row>
    <row r="356" s="12" customFormat="1" ht="22.8" customHeight="1">
      <c r="A356" s="12"/>
      <c r="B356" s="183"/>
      <c r="C356" s="184"/>
      <c r="D356" s="185" t="s">
        <v>70</v>
      </c>
      <c r="E356" s="197" t="s">
        <v>749</v>
      </c>
      <c r="F356" s="197" t="s">
        <v>750</v>
      </c>
      <c r="G356" s="184"/>
      <c r="H356" s="184"/>
      <c r="I356" s="187"/>
      <c r="J356" s="198">
        <f>BK356</f>
        <v>0</v>
      </c>
      <c r="K356" s="184"/>
      <c r="L356" s="189"/>
      <c r="M356" s="190"/>
      <c r="N356" s="191"/>
      <c r="O356" s="191"/>
      <c r="P356" s="192">
        <f>SUM(P357:P366)</f>
        <v>0</v>
      </c>
      <c r="Q356" s="191"/>
      <c r="R356" s="192">
        <f>SUM(R357:R366)</f>
        <v>0.0051046399999999997</v>
      </c>
      <c r="S356" s="191"/>
      <c r="T356" s="193">
        <f>SUM(T357:T366)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4" t="s">
        <v>127</v>
      </c>
      <c r="AT356" s="195" t="s">
        <v>70</v>
      </c>
      <c r="AU356" s="195" t="s">
        <v>76</v>
      </c>
      <c r="AY356" s="194" t="s">
        <v>118</v>
      </c>
      <c r="BK356" s="196">
        <f>SUM(BK357:BK366)</f>
        <v>0</v>
      </c>
    </row>
    <row r="357" s="2" customFormat="1" ht="24.15" customHeight="1">
      <c r="A357" s="40"/>
      <c r="B357" s="41"/>
      <c r="C357" s="199" t="s">
        <v>751</v>
      </c>
      <c r="D357" s="199" t="s">
        <v>121</v>
      </c>
      <c r="E357" s="200" t="s">
        <v>752</v>
      </c>
      <c r="F357" s="201" t="s">
        <v>753</v>
      </c>
      <c r="G357" s="202" t="s">
        <v>265</v>
      </c>
      <c r="H357" s="203">
        <v>19.940000000000001</v>
      </c>
      <c r="I357" s="204"/>
      <c r="J357" s="205">
        <f>ROUND(I357*H357,2)</f>
        <v>0</v>
      </c>
      <c r="K357" s="201" t="s">
        <v>125</v>
      </c>
      <c r="L357" s="46"/>
      <c r="M357" s="206" t="s">
        <v>19</v>
      </c>
      <c r="N357" s="207" t="s">
        <v>43</v>
      </c>
      <c r="O357" s="86"/>
      <c r="P357" s="208">
        <f>O357*H357</f>
        <v>0</v>
      </c>
      <c r="Q357" s="208">
        <v>4.0000000000000003E-05</v>
      </c>
      <c r="R357" s="208">
        <f>Q357*H357</f>
        <v>0.00079760000000000009</v>
      </c>
      <c r="S357" s="208">
        <v>0</v>
      </c>
      <c r="T357" s="20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0" t="s">
        <v>171</v>
      </c>
      <c r="AT357" s="210" t="s">
        <v>121</v>
      </c>
      <c r="AU357" s="210" t="s">
        <v>127</v>
      </c>
      <c r="AY357" s="19" t="s">
        <v>118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9" t="s">
        <v>127</v>
      </c>
      <c r="BK357" s="211">
        <f>ROUND(I357*H357,2)</f>
        <v>0</v>
      </c>
      <c r="BL357" s="19" t="s">
        <v>171</v>
      </c>
      <c r="BM357" s="210" t="s">
        <v>754</v>
      </c>
    </row>
    <row r="358" s="2" customFormat="1">
      <c r="A358" s="40"/>
      <c r="B358" s="41"/>
      <c r="C358" s="42"/>
      <c r="D358" s="212" t="s">
        <v>129</v>
      </c>
      <c r="E358" s="42"/>
      <c r="F358" s="213" t="s">
        <v>755</v>
      </c>
      <c r="G358" s="42"/>
      <c r="H358" s="42"/>
      <c r="I358" s="214"/>
      <c r="J358" s="42"/>
      <c r="K358" s="42"/>
      <c r="L358" s="46"/>
      <c r="M358" s="215"/>
      <c r="N358" s="216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129</v>
      </c>
      <c r="AU358" s="19" t="s">
        <v>127</v>
      </c>
    </row>
    <row r="359" s="13" customFormat="1">
      <c r="A359" s="13"/>
      <c r="B359" s="217"/>
      <c r="C359" s="218"/>
      <c r="D359" s="219" t="s">
        <v>131</v>
      </c>
      <c r="E359" s="220" t="s">
        <v>19</v>
      </c>
      <c r="F359" s="221" t="s">
        <v>756</v>
      </c>
      <c r="G359" s="218"/>
      <c r="H359" s="222">
        <v>4.8799999999999999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8" t="s">
        <v>131</v>
      </c>
      <c r="AU359" s="228" t="s">
        <v>127</v>
      </c>
      <c r="AV359" s="13" t="s">
        <v>127</v>
      </c>
      <c r="AW359" s="13" t="s">
        <v>33</v>
      </c>
      <c r="AX359" s="13" t="s">
        <v>71</v>
      </c>
      <c r="AY359" s="228" t="s">
        <v>118</v>
      </c>
    </row>
    <row r="360" s="13" customFormat="1">
      <c r="A360" s="13"/>
      <c r="B360" s="217"/>
      <c r="C360" s="218"/>
      <c r="D360" s="219" t="s">
        <v>131</v>
      </c>
      <c r="E360" s="220" t="s">
        <v>19</v>
      </c>
      <c r="F360" s="221" t="s">
        <v>757</v>
      </c>
      <c r="G360" s="218"/>
      <c r="H360" s="222">
        <v>15.060000000000001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131</v>
      </c>
      <c r="AU360" s="228" t="s">
        <v>127</v>
      </c>
      <c r="AV360" s="13" t="s">
        <v>127</v>
      </c>
      <c r="AW360" s="13" t="s">
        <v>33</v>
      </c>
      <c r="AX360" s="13" t="s">
        <v>71</v>
      </c>
      <c r="AY360" s="228" t="s">
        <v>118</v>
      </c>
    </row>
    <row r="361" s="13" customFormat="1">
      <c r="A361" s="13"/>
      <c r="B361" s="217"/>
      <c r="C361" s="218"/>
      <c r="D361" s="219" t="s">
        <v>131</v>
      </c>
      <c r="E361" s="220" t="s">
        <v>19</v>
      </c>
      <c r="F361" s="221" t="s">
        <v>758</v>
      </c>
      <c r="G361" s="218"/>
      <c r="H361" s="222">
        <v>0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131</v>
      </c>
      <c r="AU361" s="228" t="s">
        <v>127</v>
      </c>
      <c r="AV361" s="13" t="s">
        <v>127</v>
      </c>
      <c r="AW361" s="13" t="s">
        <v>4</v>
      </c>
      <c r="AX361" s="13" t="s">
        <v>71</v>
      </c>
      <c r="AY361" s="228" t="s">
        <v>118</v>
      </c>
    </row>
    <row r="362" s="14" customFormat="1">
      <c r="A362" s="14"/>
      <c r="B362" s="229"/>
      <c r="C362" s="230"/>
      <c r="D362" s="219" t="s">
        <v>131</v>
      </c>
      <c r="E362" s="231" t="s">
        <v>19</v>
      </c>
      <c r="F362" s="232" t="s">
        <v>158</v>
      </c>
      <c r="G362" s="230"/>
      <c r="H362" s="233">
        <v>19.940000000000001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131</v>
      </c>
      <c r="AU362" s="239" t="s">
        <v>127</v>
      </c>
      <c r="AV362" s="14" t="s">
        <v>126</v>
      </c>
      <c r="AW362" s="14" t="s">
        <v>33</v>
      </c>
      <c r="AX362" s="14" t="s">
        <v>76</v>
      </c>
      <c r="AY362" s="239" t="s">
        <v>118</v>
      </c>
    </row>
    <row r="363" s="2" customFormat="1" ht="16.5" customHeight="1">
      <c r="A363" s="40"/>
      <c r="B363" s="41"/>
      <c r="C363" s="240" t="s">
        <v>759</v>
      </c>
      <c r="D363" s="240" t="s">
        <v>204</v>
      </c>
      <c r="E363" s="241" t="s">
        <v>760</v>
      </c>
      <c r="F363" s="242" t="s">
        <v>761</v>
      </c>
      <c r="G363" s="243" t="s">
        <v>265</v>
      </c>
      <c r="H363" s="244">
        <v>21.5352</v>
      </c>
      <c r="I363" s="245"/>
      <c r="J363" s="246">
        <f>ROUND(I363*H363,2)</f>
        <v>0</v>
      </c>
      <c r="K363" s="242" t="s">
        <v>125</v>
      </c>
      <c r="L363" s="247"/>
      <c r="M363" s="248" t="s">
        <v>19</v>
      </c>
      <c r="N363" s="249" t="s">
        <v>43</v>
      </c>
      <c r="O363" s="86"/>
      <c r="P363" s="208">
        <f>O363*H363</f>
        <v>0</v>
      </c>
      <c r="Q363" s="208">
        <v>0.00020000000000000001</v>
      </c>
      <c r="R363" s="208">
        <f>Q363*H363</f>
        <v>0.0043070399999999998</v>
      </c>
      <c r="S363" s="208">
        <v>0</v>
      </c>
      <c r="T363" s="20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0" t="s">
        <v>307</v>
      </c>
      <c r="AT363" s="210" t="s">
        <v>204</v>
      </c>
      <c r="AU363" s="210" t="s">
        <v>127</v>
      </c>
      <c r="AY363" s="19" t="s">
        <v>118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19" t="s">
        <v>127</v>
      </c>
      <c r="BK363" s="211">
        <f>ROUND(I363*H363,2)</f>
        <v>0</v>
      </c>
      <c r="BL363" s="19" t="s">
        <v>171</v>
      </c>
      <c r="BM363" s="210" t="s">
        <v>762</v>
      </c>
    </row>
    <row r="364" s="13" customFormat="1">
      <c r="A364" s="13"/>
      <c r="B364" s="217"/>
      <c r="C364" s="218"/>
      <c r="D364" s="219" t="s">
        <v>131</v>
      </c>
      <c r="E364" s="218"/>
      <c r="F364" s="221" t="s">
        <v>763</v>
      </c>
      <c r="G364" s="218"/>
      <c r="H364" s="222">
        <v>21.5352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8" t="s">
        <v>131</v>
      </c>
      <c r="AU364" s="228" t="s">
        <v>127</v>
      </c>
      <c r="AV364" s="13" t="s">
        <v>127</v>
      </c>
      <c r="AW364" s="13" t="s">
        <v>4</v>
      </c>
      <c r="AX364" s="13" t="s">
        <v>76</v>
      </c>
      <c r="AY364" s="228" t="s">
        <v>118</v>
      </c>
    </row>
    <row r="365" s="2" customFormat="1" ht="24.15" customHeight="1">
      <c r="A365" s="40"/>
      <c r="B365" s="41"/>
      <c r="C365" s="199" t="s">
        <v>764</v>
      </c>
      <c r="D365" s="199" t="s">
        <v>121</v>
      </c>
      <c r="E365" s="200" t="s">
        <v>765</v>
      </c>
      <c r="F365" s="201" t="s">
        <v>766</v>
      </c>
      <c r="G365" s="202" t="s">
        <v>145</v>
      </c>
      <c r="H365" s="203">
        <v>0.0051000000000000004</v>
      </c>
      <c r="I365" s="204"/>
      <c r="J365" s="205">
        <f>ROUND(I365*H365,2)</f>
        <v>0</v>
      </c>
      <c r="K365" s="201" t="s">
        <v>125</v>
      </c>
      <c r="L365" s="46"/>
      <c r="M365" s="206" t="s">
        <v>19</v>
      </c>
      <c r="N365" s="207" t="s">
        <v>43</v>
      </c>
      <c r="O365" s="86"/>
      <c r="P365" s="208">
        <f>O365*H365</f>
        <v>0</v>
      </c>
      <c r="Q365" s="208">
        <v>0</v>
      </c>
      <c r="R365" s="208">
        <f>Q365*H365</f>
        <v>0</v>
      </c>
      <c r="S365" s="208">
        <v>0</v>
      </c>
      <c r="T365" s="20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0" t="s">
        <v>171</v>
      </c>
      <c r="AT365" s="210" t="s">
        <v>121</v>
      </c>
      <c r="AU365" s="210" t="s">
        <v>127</v>
      </c>
      <c r="AY365" s="19" t="s">
        <v>118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19" t="s">
        <v>127</v>
      </c>
      <c r="BK365" s="211">
        <f>ROUND(I365*H365,2)</f>
        <v>0</v>
      </c>
      <c r="BL365" s="19" t="s">
        <v>171</v>
      </c>
      <c r="BM365" s="210" t="s">
        <v>767</v>
      </c>
    </row>
    <row r="366" s="2" customFormat="1">
      <c r="A366" s="40"/>
      <c r="B366" s="41"/>
      <c r="C366" s="42"/>
      <c r="D366" s="212" t="s">
        <v>129</v>
      </c>
      <c r="E366" s="42"/>
      <c r="F366" s="213" t="s">
        <v>768</v>
      </c>
      <c r="G366" s="42"/>
      <c r="H366" s="42"/>
      <c r="I366" s="214"/>
      <c r="J366" s="42"/>
      <c r="K366" s="42"/>
      <c r="L366" s="46"/>
      <c r="M366" s="215"/>
      <c r="N366" s="216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129</v>
      </c>
      <c r="AU366" s="19" t="s">
        <v>127</v>
      </c>
    </row>
    <row r="367" s="12" customFormat="1" ht="22.8" customHeight="1">
      <c r="A367" s="12"/>
      <c r="B367" s="183"/>
      <c r="C367" s="184"/>
      <c r="D367" s="185" t="s">
        <v>70</v>
      </c>
      <c r="E367" s="197" t="s">
        <v>769</v>
      </c>
      <c r="F367" s="197" t="s">
        <v>770</v>
      </c>
      <c r="G367" s="184"/>
      <c r="H367" s="184"/>
      <c r="I367" s="187"/>
      <c r="J367" s="198">
        <f>BK367</f>
        <v>0</v>
      </c>
      <c r="K367" s="184"/>
      <c r="L367" s="189"/>
      <c r="M367" s="190"/>
      <c r="N367" s="191"/>
      <c r="O367" s="191"/>
      <c r="P367" s="192">
        <f>SUM(P368:P397)</f>
        <v>0</v>
      </c>
      <c r="Q367" s="191"/>
      <c r="R367" s="192">
        <f>SUM(R368:R397)</f>
        <v>0.13950135999999999</v>
      </c>
      <c r="S367" s="191"/>
      <c r="T367" s="193">
        <f>SUM(T368:T397)</f>
        <v>0.062079249999999996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94" t="s">
        <v>127</v>
      </c>
      <c r="AT367" s="195" t="s">
        <v>70</v>
      </c>
      <c r="AU367" s="195" t="s">
        <v>76</v>
      </c>
      <c r="AY367" s="194" t="s">
        <v>118</v>
      </c>
      <c r="BK367" s="196">
        <f>SUM(BK368:BK397)</f>
        <v>0</v>
      </c>
    </row>
    <row r="368" s="2" customFormat="1" ht="24.15" customHeight="1">
      <c r="A368" s="40"/>
      <c r="B368" s="41"/>
      <c r="C368" s="199" t="s">
        <v>771</v>
      </c>
      <c r="D368" s="199" t="s">
        <v>121</v>
      </c>
      <c r="E368" s="200" t="s">
        <v>772</v>
      </c>
      <c r="F368" s="201" t="s">
        <v>773</v>
      </c>
      <c r="G368" s="202" t="s">
        <v>135</v>
      </c>
      <c r="H368" s="203">
        <v>20.289999999999999</v>
      </c>
      <c r="I368" s="204"/>
      <c r="J368" s="205">
        <f>ROUND(I368*H368,2)</f>
        <v>0</v>
      </c>
      <c r="K368" s="201" t="s">
        <v>19</v>
      </c>
      <c r="L368" s="46"/>
      <c r="M368" s="206" t="s">
        <v>19</v>
      </c>
      <c r="N368" s="207" t="s">
        <v>43</v>
      </c>
      <c r="O368" s="86"/>
      <c r="P368" s="208">
        <f>O368*H368</f>
        <v>0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0" t="s">
        <v>171</v>
      </c>
      <c r="AT368" s="210" t="s">
        <v>121</v>
      </c>
      <c r="AU368" s="210" t="s">
        <v>127</v>
      </c>
      <c r="AY368" s="19" t="s">
        <v>118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19" t="s">
        <v>127</v>
      </c>
      <c r="BK368" s="211">
        <f>ROUND(I368*H368,2)</f>
        <v>0</v>
      </c>
      <c r="BL368" s="19" t="s">
        <v>171</v>
      </c>
      <c r="BM368" s="210" t="s">
        <v>774</v>
      </c>
    </row>
    <row r="369" s="13" customFormat="1">
      <c r="A369" s="13"/>
      <c r="B369" s="217"/>
      <c r="C369" s="218"/>
      <c r="D369" s="219" t="s">
        <v>131</v>
      </c>
      <c r="E369" s="220" t="s">
        <v>19</v>
      </c>
      <c r="F369" s="221" t="s">
        <v>156</v>
      </c>
      <c r="G369" s="218"/>
      <c r="H369" s="222">
        <v>2.9500000000000002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8" t="s">
        <v>131</v>
      </c>
      <c r="AU369" s="228" t="s">
        <v>127</v>
      </c>
      <c r="AV369" s="13" t="s">
        <v>127</v>
      </c>
      <c r="AW369" s="13" t="s">
        <v>33</v>
      </c>
      <c r="AX369" s="13" t="s">
        <v>71</v>
      </c>
      <c r="AY369" s="228" t="s">
        <v>118</v>
      </c>
    </row>
    <row r="370" s="13" customFormat="1">
      <c r="A370" s="13"/>
      <c r="B370" s="217"/>
      <c r="C370" s="218"/>
      <c r="D370" s="219" t="s">
        <v>131</v>
      </c>
      <c r="E370" s="220" t="s">
        <v>19</v>
      </c>
      <c r="F370" s="221" t="s">
        <v>775</v>
      </c>
      <c r="G370" s="218"/>
      <c r="H370" s="222">
        <v>14.57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131</v>
      </c>
      <c r="AU370" s="228" t="s">
        <v>127</v>
      </c>
      <c r="AV370" s="13" t="s">
        <v>127</v>
      </c>
      <c r="AW370" s="13" t="s">
        <v>33</v>
      </c>
      <c r="AX370" s="13" t="s">
        <v>71</v>
      </c>
      <c r="AY370" s="228" t="s">
        <v>118</v>
      </c>
    </row>
    <row r="371" s="13" customFormat="1">
      <c r="A371" s="13"/>
      <c r="B371" s="217"/>
      <c r="C371" s="218"/>
      <c r="D371" s="219" t="s">
        <v>131</v>
      </c>
      <c r="E371" s="220" t="s">
        <v>19</v>
      </c>
      <c r="F371" s="221" t="s">
        <v>215</v>
      </c>
      <c r="G371" s="218"/>
      <c r="H371" s="222">
        <v>2.77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131</v>
      </c>
      <c r="AU371" s="228" t="s">
        <v>127</v>
      </c>
      <c r="AV371" s="13" t="s">
        <v>127</v>
      </c>
      <c r="AW371" s="13" t="s">
        <v>33</v>
      </c>
      <c r="AX371" s="13" t="s">
        <v>71</v>
      </c>
      <c r="AY371" s="228" t="s">
        <v>118</v>
      </c>
    </row>
    <row r="372" s="14" customFormat="1">
      <c r="A372" s="14"/>
      <c r="B372" s="229"/>
      <c r="C372" s="230"/>
      <c r="D372" s="219" t="s">
        <v>131</v>
      </c>
      <c r="E372" s="231" t="s">
        <v>19</v>
      </c>
      <c r="F372" s="232" t="s">
        <v>158</v>
      </c>
      <c r="G372" s="230"/>
      <c r="H372" s="233">
        <v>20.289999999999999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9" t="s">
        <v>131</v>
      </c>
      <c r="AU372" s="239" t="s">
        <v>127</v>
      </c>
      <c r="AV372" s="14" t="s">
        <v>126</v>
      </c>
      <c r="AW372" s="14" t="s">
        <v>33</v>
      </c>
      <c r="AX372" s="14" t="s">
        <v>76</v>
      </c>
      <c r="AY372" s="239" t="s">
        <v>118</v>
      </c>
    </row>
    <row r="373" s="2" customFormat="1" ht="16.5" customHeight="1">
      <c r="A373" s="40"/>
      <c r="B373" s="41"/>
      <c r="C373" s="199" t="s">
        <v>776</v>
      </c>
      <c r="D373" s="199" t="s">
        <v>121</v>
      </c>
      <c r="E373" s="200" t="s">
        <v>777</v>
      </c>
      <c r="F373" s="201" t="s">
        <v>778</v>
      </c>
      <c r="G373" s="202" t="s">
        <v>135</v>
      </c>
      <c r="H373" s="203">
        <v>17.52</v>
      </c>
      <c r="I373" s="204"/>
      <c r="J373" s="205">
        <f>ROUND(I373*H373,2)</f>
        <v>0</v>
      </c>
      <c r="K373" s="201" t="s">
        <v>19</v>
      </c>
      <c r="L373" s="46"/>
      <c r="M373" s="206" t="s">
        <v>19</v>
      </c>
      <c r="N373" s="207" t="s">
        <v>43</v>
      </c>
      <c r="O373" s="86"/>
      <c r="P373" s="208">
        <f>O373*H373</f>
        <v>0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0" t="s">
        <v>171</v>
      </c>
      <c r="AT373" s="210" t="s">
        <v>121</v>
      </c>
      <c r="AU373" s="210" t="s">
        <v>127</v>
      </c>
      <c r="AY373" s="19" t="s">
        <v>118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9" t="s">
        <v>127</v>
      </c>
      <c r="BK373" s="211">
        <f>ROUND(I373*H373,2)</f>
        <v>0</v>
      </c>
      <c r="BL373" s="19" t="s">
        <v>171</v>
      </c>
      <c r="BM373" s="210" t="s">
        <v>779</v>
      </c>
    </row>
    <row r="374" s="13" customFormat="1">
      <c r="A374" s="13"/>
      <c r="B374" s="217"/>
      <c r="C374" s="218"/>
      <c r="D374" s="219" t="s">
        <v>131</v>
      </c>
      <c r="E374" s="220" t="s">
        <v>19</v>
      </c>
      <c r="F374" s="221" t="s">
        <v>156</v>
      </c>
      <c r="G374" s="218"/>
      <c r="H374" s="222">
        <v>2.9500000000000002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8" t="s">
        <v>131</v>
      </c>
      <c r="AU374" s="228" t="s">
        <v>127</v>
      </c>
      <c r="AV374" s="13" t="s">
        <v>127</v>
      </c>
      <c r="AW374" s="13" t="s">
        <v>33</v>
      </c>
      <c r="AX374" s="13" t="s">
        <v>71</v>
      </c>
      <c r="AY374" s="228" t="s">
        <v>118</v>
      </c>
    </row>
    <row r="375" s="13" customFormat="1">
      <c r="A375" s="13"/>
      <c r="B375" s="217"/>
      <c r="C375" s="218"/>
      <c r="D375" s="219" t="s">
        <v>131</v>
      </c>
      <c r="E375" s="220" t="s">
        <v>19</v>
      </c>
      <c r="F375" s="221" t="s">
        <v>775</v>
      </c>
      <c r="G375" s="218"/>
      <c r="H375" s="222">
        <v>14.57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8" t="s">
        <v>131</v>
      </c>
      <c r="AU375" s="228" t="s">
        <v>127</v>
      </c>
      <c r="AV375" s="13" t="s">
        <v>127</v>
      </c>
      <c r="AW375" s="13" t="s">
        <v>33</v>
      </c>
      <c r="AX375" s="13" t="s">
        <v>71</v>
      </c>
      <c r="AY375" s="228" t="s">
        <v>118</v>
      </c>
    </row>
    <row r="376" s="14" customFormat="1">
      <c r="A376" s="14"/>
      <c r="B376" s="229"/>
      <c r="C376" s="230"/>
      <c r="D376" s="219" t="s">
        <v>131</v>
      </c>
      <c r="E376" s="231" t="s">
        <v>19</v>
      </c>
      <c r="F376" s="232" t="s">
        <v>158</v>
      </c>
      <c r="G376" s="230"/>
      <c r="H376" s="233">
        <v>17.52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9" t="s">
        <v>131</v>
      </c>
      <c r="AU376" s="239" t="s">
        <v>127</v>
      </c>
      <c r="AV376" s="14" t="s">
        <v>126</v>
      </c>
      <c r="AW376" s="14" t="s">
        <v>33</v>
      </c>
      <c r="AX376" s="14" t="s">
        <v>76</v>
      </c>
      <c r="AY376" s="239" t="s">
        <v>118</v>
      </c>
    </row>
    <row r="377" s="2" customFormat="1" ht="16.5" customHeight="1">
      <c r="A377" s="40"/>
      <c r="B377" s="41"/>
      <c r="C377" s="199" t="s">
        <v>780</v>
      </c>
      <c r="D377" s="199" t="s">
        <v>121</v>
      </c>
      <c r="E377" s="200" t="s">
        <v>781</v>
      </c>
      <c r="F377" s="201" t="s">
        <v>782</v>
      </c>
      <c r="G377" s="202" t="s">
        <v>135</v>
      </c>
      <c r="H377" s="203">
        <v>17.52</v>
      </c>
      <c r="I377" s="204"/>
      <c r="J377" s="205">
        <f>ROUND(I377*H377,2)</f>
        <v>0</v>
      </c>
      <c r="K377" s="201" t="s">
        <v>19</v>
      </c>
      <c r="L377" s="46"/>
      <c r="M377" s="206" t="s">
        <v>19</v>
      </c>
      <c r="N377" s="207" t="s">
        <v>43</v>
      </c>
      <c r="O377" s="86"/>
      <c r="P377" s="208">
        <f>O377*H377</f>
        <v>0</v>
      </c>
      <c r="Q377" s="208">
        <v>3.0000000000000001E-05</v>
      </c>
      <c r="R377" s="208">
        <f>Q377*H377</f>
        <v>0.00052559999999999998</v>
      </c>
      <c r="S377" s="208">
        <v>0</v>
      </c>
      <c r="T377" s="20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0" t="s">
        <v>171</v>
      </c>
      <c r="AT377" s="210" t="s">
        <v>121</v>
      </c>
      <c r="AU377" s="210" t="s">
        <v>127</v>
      </c>
      <c r="AY377" s="19" t="s">
        <v>118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9" t="s">
        <v>127</v>
      </c>
      <c r="BK377" s="211">
        <f>ROUND(I377*H377,2)</f>
        <v>0</v>
      </c>
      <c r="BL377" s="19" t="s">
        <v>171</v>
      </c>
      <c r="BM377" s="210" t="s">
        <v>783</v>
      </c>
    </row>
    <row r="378" s="2" customFormat="1" ht="24.15" customHeight="1">
      <c r="A378" s="40"/>
      <c r="B378" s="41"/>
      <c r="C378" s="199" t="s">
        <v>784</v>
      </c>
      <c r="D378" s="199" t="s">
        <v>121</v>
      </c>
      <c r="E378" s="200" t="s">
        <v>785</v>
      </c>
      <c r="F378" s="201" t="s">
        <v>786</v>
      </c>
      <c r="G378" s="202" t="s">
        <v>135</v>
      </c>
      <c r="H378" s="203">
        <v>17.52</v>
      </c>
      <c r="I378" s="204"/>
      <c r="J378" s="205">
        <f>ROUND(I378*H378,2)</f>
        <v>0</v>
      </c>
      <c r="K378" s="201" t="s">
        <v>19</v>
      </c>
      <c r="L378" s="46"/>
      <c r="M378" s="206" t="s">
        <v>19</v>
      </c>
      <c r="N378" s="207" t="s">
        <v>43</v>
      </c>
      <c r="O378" s="86"/>
      <c r="P378" s="208">
        <f>O378*H378</f>
        <v>0</v>
      </c>
      <c r="Q378" s="208">
        <v>0.0044999999999999997</v>
      </c>
      <c r="R378" s="208">
        <f>Q378*H378</f>
        <v>0.078839999999999993</v>
      </c>
      <c r="S378" s="208">
        <v>0</v>
      </c>
      <c r="T378" s="20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0" t="s">
        <v>171</v>
      </c>
      <c r="AT378" s="210" t="s">
        <v>121</v>
      </c>
      <c r="AU378" s="210" t="s">
        <v>127</v>
      </c>
      <c r="AY378" s="19" t="s">
        <v>118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9" t="s">
        <v>127</v>
      </c>
      <c r="BK378" s="211">
        <f>ROUND(I378*H378,2)</f>
        <v>0</v>
      </c>
      <c r="BL378" s="19" t="s">
        <v>171</v>
      </c>
      <c r="BM378" s="210" t="s">
        <v>787</v>
      </c>
    </row>
    <row r="379" s="2" customFormat="1" ht="16.5" customHeight="1">
      <c r="A379" s="40"/>
      <c r="B379" s="41"/>
      <c r="C379" s="199" t="s">
        <v>788</v>
      </c>
      <c r="D379" s="199" t="s">
        <v>121</v>
      </c>
      <c r="E379" s="200" t="s">
        <v>789</v>
      </c>
      <c r="F379" s="201" t="s">
        <v>790</v>
      </c>
      <c r="G379" s="202" t="s">
        <v>135</v>
      </c>
      <c r="H379" s="203">
        <v>21.573699999999999</v>
      </c>
      <c r="I379" s="204"/>
      <c r="J379" s="205">
        <f>ROUND(I379*H379,2)</f>
        <v>0</v>
      </c>
      <c r="K379" s="201" t="s">
        <v>19</v>
      </c>
      <c r="L379" s="46"/>
      <c r="M379" s="206" t="s">
        <v>19</v>
      </c>
      <c r="N379" s="207" t="s">
        <v>43</v>
      </c>
      <c r="O379" s="86"/>
      <c r="P379" s="208">
        <f>O379*H379</f>
        <v>0</v>
      </c>
      <c r="Q379" s="208">
        <v>0</v>
      </c>
      <c r="R379" s="208">
        <f>Q379*H379</f>
        <v>0</v>
      </c>
      <c r="S379" s="208">
        <v>0.0025000000000000001</v>
      </c>
      <c r="T379" s="209">
        <f>S379*H379</f>
        <v>0.053934249999999996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0" t="s">
        <v>171</v>
      </c>
      <c r="AT379" s="210" t="s">
        <v>121</v>
      </c>
      <c r="AU379" s="210" t="s">
        <v>127</v>
      </c>
      <c r="AY379" s="19" t="s">
        <v>118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9" t="s">
        <v>127</v>
      </c>
      <c r="BK379" s="211">
        <f>ROUND(I379*H379,2)</f>
        <v>0</v>
      </c>
      <c r="BL379" s="19" t="s">
        <v>171</v>
      </c>
      <c r="BM379" s="210" t="s">
        <v>791</v>
      </c>
    </row>
    <row r="380" s="2" customFormat="1" ht="16.5" customHeight="1">
      <c r="A380" s="40"/>
      <c r="B380" s="41"/>
      <c r="C380" s="199" t="s">
        <v>792</v>
      </c>
      <c r="D380" s="199" t="s">
        <v>121</v>
      </c>
      <c r="E380" s="200" t="s">
        <v>793</v>
      </c>
      <c r="F380" s="201" t="s">
        <v>794</v>
      </c>
      <c r="G380" s="202" t="s">
        <v>135</v>
      </c>
      <c r="H380" s="203">
        <v>17.52</v>
      </c>
      <c r="I380" s="204"/>
      <c r="J380" s="205">
        <f>ROUND(I380*H380,2)</f>
        <v>0</v>
      </c>
      <c r="K380" s="201" t="s">
        <v>19</v>
      </c>
      <c r="L380" s="46"/>
      <c r="M380" s="206" t="s">
        <v>19</v>
      </c>
      <c r="N380" s="207" t="s">
        <v>43</v>
      </c>
      <c r="O380" s="86"/>
      <c r="P380" s="208">
        <f>O380*H380</f>
        <v>0</v>
      </c>
      <c r="Q380" s="208">
        <v>0.00029999999999999997</v>
      </c>
      <c r="R380" s="208">
        <f>Q380*H380</f>
        <v>0.0052559999999999994</v>
      </c>
      <c r="S380" s="208">
        <v>0</v>
      </c>
      <c r="T380" s="20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0" t="s">
        <v>171</v>
      </c>
      <c r="AT380" s="210" t="s">
        <v>121</v>
      </c>
      <c r="AU380" s="210" t="s">
        <v>127</v>
      </c>
      <c r="AY380" s="19" t="s">
        <v>118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19" t="s">
        <v>127</v>
      </c>
      <c r="BK380" s="211">
        <f>ROUND(I380*H380,2)</f>
        <v>0</v>
      </c>
      <c r="BL380" s="19" t="s">
        <v>171</v>
      </c>
      <c r="BM380" s="210" t="s">
        <v>795</v>
      </c>
    </row>
    <row r="381" s="2" customFormat="1" ht="16.5" customHeight="1">
      <c r="A381" s="40"/>
      <c r="B381" s="41"/>
      <c r="C381" s="240" t="s">
        <v>796</v>
      </c>
      <c r="D381" s="240" t="s">
        <v>204</v>
      </c>
      <c r="E381" s="241" t="s">
        <v>797</v>
      </c>
      <c r="F381" s="242" t="s">
        <v>798</v>
      </c>
      <c r="G381" s="243" t="s">
        <v>135</v>
      </c>
      <c r="H381" s="244">
        <v>19.271999999999998</v>
      </c>
      <c r="I381" s="245"/>
      <c r="J381" s="246">
        <f>ROUND(I381*H381,2)</f>
        <v>0</v>
      </c>
      <c r="K381" s="242" t="s">
        <v>19</v>
      </c>
      <c r="L381" s="247"/>
      <c r="M381" s="248" t="s">
        <v>19</v>
      </c>
      <c r="N381" s="249" t="s">
        <v>43</v>
      </c>
      <c r="O381" s="86"/>
      <c r="P381" s="208">
        <f>O381*H381</f>
        <v>0</v>
      </c>
      <c r="Q381" s="208">
        <v>0.0028300000000000001</v>
      </c>
      <c r="R381" s="208">
        <f>Q381*H381</f>
        <v>0.05453976</v>
      </c>
      <c r="S381" s="208">
        <v>0</v>
      </c>
      <c r="T381" s="20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0" t="s">
        <v>307</v>
      </c>
      <c r="AT381" s="210" t="s">
        <v>204</v>
      </c>
      <c r="AU381" s="210" t="s">
        <v>127</v>
      </c>
      <c r="AY381" s="19" t="s">
        <v>118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19" t="s">
        <v>127</v>
      </c>
      <c r="BK381" s="211">
        <f>ROUND(I381*H381,2)</f>
        <v>0</v>
      </c>
      <c r="BL381" s="19" t="s">
        <v>171</v>
      </c>
      <c r="BM381" s="210" t="s">
        <v>799</v>
      </c>
    </row>
    <row r="382" s="13" customFormat="1">
      <c r="A382" s="13"/>
      <c r="B382" s="217"/>
      <c r="C382" s="218"/>
      <c r="D382" s="219" t="s">
        <v>131</v>
      </c>
      <c r="E382" s="218"/>
      <c r="F382" s="221" t="s">
        <v>800</v>
      </c>
      <c r="G382" s="218"/>
      <c r="H382" s="222">
        <v>19.271999999999998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8" t="s">
        <v>131</v>
      </c>
      <c r="AU382" s="228" t="s">
        <v>127</v>
      </c>
      <c r="AV382" s="13" t="s">
        <v>127</v>
      </c>
      <c r="AW382" s="13" t="s">
        <v>4</v>
      </c>
      <c r="AX382" s="13" t="s">
        <v>76</v>
      </c>
      <c r="AY382" s="228" t="s">
        <v>118</v>
      </c>
    </row>
    <row r="383" s="2" customFormat="1" ht="16.5" customHeight="1">
      <c r="A383" s="40"/>
      <c r="B383" s="41"/>
      <c r="C383" s="199" t="s">
        <v>801</v>
      </c>
      <c r="D383" s="199" t="s">
        <v>121</v>
      </c>
      <c r="E383" s="200" t="s">
        <v>802</v>
      </c>
      <c r="F383" s="201" t="s">
        <v>803</v>
      </c>
      <c r="G383" s="202" t="s">
        <v>265</v>
      </c>
      <c r="H383" s="203">
        <v>11.68</v>
      </c>
      <c r="I383" s="204"/>
      <c r="J383" s="205">
        <f>ROUND(I383*H383,2)</f>
        <v>0</v>
      </c>
      <c r="K383" s="201" t="s">
        <v>19</v>
      </c>
      <c r="L383" s="46"/>
      <c r="M383" s="206" t="s">
        <v>19</v>
      </c>
      <c r="N383" s="207" t="s">
        <v>43</v>
      </c>
      <c r="O383" s="86"/>
      <c r="P383" s="208">
        <f>O383*H383</f>
        <v>0</v>
      </c>
      <c r="Q383" s="208">
        <v>0</v>
      </c>
      <c r="R383" s="208">
        <f>Q383*H383</f>
        <v>0</v>
      </c>
      <c r="S383" s="208">
        <v>0</v>
      </c>
      <c r="T383" s="20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0" t="s">
        <v>171</v>
      </c>
      <c r="AT383" s="210" t="s">
        <v>121</v>
      </c>
      <c r="AU383" s="210" t="s">
        <v>127</v>
      </c>
      <c r="AY383" s="19" t="s">
        <v>118</v>
      </c>
      <c r="BE383" s="211">
        <f>IF(N383="základní",J383,0)</f>
        <v>0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19" t="s">
        <v>127</v>
      </c>
      <c r="BK383" s="211">
        <f>ROUND(I383*H383,2)</f>
        <v>0</v>
      </c>
      <c r="BL383" s="19" t="s">
        <v>171</v>
      </c>
      <c r="BM383" s="210" t="s">
        <v>804</v>
      </c>
    </row>
    <row r="384" s="13" customFormat="1">
      <c r="A384" s="13"/>
      <c r="B384" s="217"/>
      <c r="C384" s="218"/>
      <c r="D384" s="219" t="s">
        <v>131</v>
      </c>
      <c r="E384" s="220" t="s">
        <v>19</v>
      </c>
      <c r="F384" s="221" t="s">
        <v>805</v>
      </c>
      <c r="G384" s="218"/>
      <c r="H384" s="222">
        <v>11.68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8" t="s">
        <v>131</v>
      </c>
      <c r="AU384" s="228" t="s">
        <v>127</v>
      </c>
      <c r="AV384" s="13" t="s">
        <v>127</v>
      </c>
      <c r="AW384" s="13" t="s">
        <v>33</v>
      </c>
      <c r="AX384" s="13" t="s">
        <v>76</v>
      </c>
      <c r="AY384" s="228" t="s">
        <v>118</v>
      </c>
    </row>
    <row r="385" s="2" customFormat="1" ht="16.5" customHeight="1">
      <c r="A385" s="40"/>
      <c r="B385" s="41"/>
      <c r="C385" s="199" t="s">
        <v>806</v>
      </c>
      <c r="D385" s="199" t="s">
        <v>121</v>
      </c>
      <c r="E385" s="200" t="s">
        <v>807</v>
      </c>
      <c r="F385" s="201" t="s">
        <v>808</v>
      </c>
      <c r="G385" s="202" t="s">
        <v>265</v>
      </c>
      <c r="H385" s="203">
        <v>27.149999999999999</v>
      </c>
      <c r="I385" s="204"/>
      <c r="J385" s="205">
        <f>ROUND(I385*H385,2)</f>
        <v>0</v>
      </c>
      <c r="K385" s="201" t="s">
        <v>19</v>
      </c>
      <c r="L385" s="46"/>
      <c r="M385" s="206" t="s">
        <v>19</v>
      </c>
      <c r="N385" s="207" t="s">
        <v>43</v>
      </c>
      <c r="O385" s="86"/>
      <c r="P385" s="208">
        <f>O385*H385</f>
        <v>0</v>
      </c>
      <c r="Q385" s="208">
        <v>0</v>
      </c>
      <c r="R385" s="208">
        <f>Q385*H385</f>
        <v>0</v>
      </c>
      <c r="S385" s="208">
        <v>0.00029999999999999997</v>
      </c>
      <c r="T385" s="209">
        <f>S385*H385</f>
        <v>0.0081449999999999995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0" t="s">
        <v>171</v>
      </c>
      <c r="AT385" s="210" t="s">
        <v>121</v>
      </c>
      <c r="AU385" s="210" t="s">
        <v>127</v>
      </c>
      <c r="AY385" s="19" t="s">
        <v>118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19" t="s">
        <v>127</v>
      </c>
      <c r="BK385" s="211">
        <f>ROUND(I385*H385,2)</f>
        <v>0</v>
      </c>
      <c r="BL385" s="19" t="s">
        <v>171</v>
      </c>
      <c r="BM385" s="210" t="s">
        <v>809</v>
      </c>
    </row>
    <row r="386" s="13" customFormat="1">
      <c r="A386" s="13"/>
      <c r="B386" s="217"/>
      <c r="C386" s="218"/>
      <c r="D386" s="219" t="s">
        <v>131</v>
      </c>
      <c r="E386" s="220" t="s">
        <v>19</v>
      </c>
      <c r="F386" s="221" t="s">
        <v>810</v>
      </c>
      <c r="G386" s="218"/>
      <c r="H386" s="222">
        <v>4.3399999999999999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8" t="s">
        <v>131</v>
      </c>
      <c r="AU386" s="228" t="s">
        <v>127</v>
      </c>
      <c r="AV386" s="13" t="s">
        <v>127</v>
      </c>
      <c r="AW386" s="13" t="s">
        <v>33</v>
      </c>
      <c r="AX386" s="13" t="s">
        <v>71</v>
      </c>
      <c r="AY386" s="228" t="s">
        <v>118</v>
      </c>
    </row>
    <row r="387" s="13" customFormat="1">
      <c r="A387" s="13"/>
      <c r="B387" s="217"/>
      <c r="C387" s="218"/>
      <c r="D387" s="219" t="s">
        <v>131</v>
      </c>
      <c r="E387" s="220" t="s">
        <v>19</v>
      </c>
      <c r="F387" s="221" t="s">
        <v>811</v>
      </c>
      <c r="G387" s="218"/>
      <c r="H387" s="222">
        <v>15.1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8" t="s">
        <v>131</v>
      </c>
      <c r="AU387" s="228" t="s">
        <v>127</v>
      </c>
      <c r="AV387" s="13" t="s">
        <v>127</v>
      </c>
      <c r="AW387" s="13" t="s">
        <v>33</v>
      </c>
      <c r="AX387" s="13" t="s">
        <v>71</v>
      </c>
      <c r="AY387" s="228" t="s">
        <v>118</v>
      </c>
    </row>
    <row r="388" s="13" customFormat="1">
      <c r="A388" s="13"/>
      <c r="B388" s="217"/>
      <c r="C388" s="218"/>
      <c r="D388" s="219" t="s">
        <v>131</v>
      </c>
      <c r="E388" s="220" t="s">
        <v>19</v>
      </c>
      <c r="F388" s="221" t="s">
        <v>812</v>
      </c>
      <c r="G388" s="218"/>
      <c r="H388" s="222">
        <v>4.3099999999999996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8" t="s">
        <v>131</v>
      </c>
      <c r="AU388" s="228" t="s">
        <v>127</v>
      </c>
      <c r="AV388" s="13" t="s">
        <v>127</v>
      </c>
      <c r="AW388" s="13" t="s">
        <v>33</v>
      </c>
      <c r="AX388" s="13" t="s">
        <v>71</v>
      </c>
      <c r="AY388" s="228" t="s">
        <v>118</v>
      </c>
    </row>
    <row r="389" s="13" customFormat="1">
      <c r="A389" s="13"/>
      <c r="B389" s="217"/>
      <c r="C389" s="218"/>
      <c r="D389" s="219" t="s">
        <v>131</v>
      </c>
      <c r="E389" s="220" t="s">
        <v>19</v>
      </c>
      <c r="F389" s="221" t="s">
        <v>813</v>
      </c>
      <c r="G389" s="218"/>
      <c r="H389" s="222">
        <v>3.3999999999999999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8" t="s">
        <v>131</v>
      </c>
      <c r="AU389" s="228" t="s">
        <v>127</v>
      </c>
      <c r="AV389" s="13" t="s">
        <v>127</v>
      </c>
      <c r="AW389" s="13" t="s">
        <v>33</v>
      </c>
      <c r="AX389" s="13" t="s">
        <v>71</v>
      </c>
      <c r="AY389" s="228" t="s">
        <v>118</v>
      </c>
    </row>
    <row r="390" s="14" customFormat="1">
      <c r="A390" s="14"/>
      <c r="B390" s="229"/>
      <c r="C390" s="230"/>
      <c r="D390" s="219" t="s">
        <v>131</v>
      </c>
      <c r="E390" s="231" t="s">
        <v>19</v>
      </c>
      <c r="F390" s="232" t="s">
        <v>158</v>
      </c>
      <c r="G390" s="230"/>
      <c r="H390" s="233">
        <v>27.149999999999999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9" t="s">
        <v>131</v>
      </c>
      <c r="AU390" s="239" t="s">
        <v>127</v>
      </c>
      <c r="AV390" s="14" t="s">
        <v>126</v>
      </c>
      <c r="AW390" s="14" t="s">
        <v>33</v>
      </c>
      <c r="AX390" s="14" t="s">
        <v>76</v>
      </c>
      <c r="AY390" s="239" t="s">
        <v>118</v>
      </c>
    </row>
    <row r="391" s="2" customFormat="1" ht="16.5" customHeight="1">
      <c r="A391" s="40"/>
      <c r="B391" s="41"/>
      <c r="C391" s="199" t="s">
        <v>814</v>
      </c>
      <c r="D391" s="199" t="s">
        <v>121</v>
      </c>
      <c r="E391" s="200" t="s">
        <v>815</v>
      </c>
      <c r="F391" s="201" t="s">
        <v>816</v>
      </c>
      <c r="G391" s="202" t="s">
        <v>265</v>
      </c>
      <c r="H391" s="203">
        <v>1.6000000000000001</v>
      </c>
      <c r="I391" s="204"/>
      <c r="J391" s="205">
        <f>ROUND(I391*H391,2)</f>
        <v>0</v>
      </c>
      <c r="K391" s="201" t="s">
        <v>125</v>
      </c>
      <c r="L391" s="46"/>
      <c r="M391" s="206" t="s">
        <v>19</v>
      </c>
      <c r="N391" s="207" t="s">
        <v>43</v>
      </c>
      <c r="O391" s="86"/>
      <c r="P391" s="208">
        <f>O391*H391</f>
        <v>0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0" t="s">
        <v>171</v>
      </c>
      <c r="AT391" s="210" t="s">
        <v>121</v>
      </c>
      <c r="AU391" s="210" t="s">
        <v>127</v>
      </c>
      <c r="AY391" s="19" t="s">
        <v>118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9" t="s">
        <v>127</v>
      </c>
      <c r="BK391" s="211">
        <f>ROUND(I391*H391,2)</f>
        <v>0</v>
      </c>
      <c r="BL391" s="19" t="s">
        <v>171</v>
      </c>
      <c r="BM391" s="210" t="s">
        <v>817</v>
      </c>
    </row>
    <row r="392" s="2" customFormat="1">
      <c r="A392" s="40"/>
      <c r="B392" s="41"/>
      <c r="C392" s="42"/>
      <c r="D392" s="212" t="s">
        <v>129</v>
      </c>
      <c r="E392" s="42"/>
      <c r="F392" s="213" t="s">
        <v>818</v>
      </c>
      <c r="G392" s="42"/>
      <c r="H392" s="42"/>
      <c r="I392" s="214"/>
      <c r="J392" s="42"/>
      <c r="K392" s="42"/>
      <c r="L392" s="46"/>
      <c r="M392" s="215"/>
      <c r="N392" s="216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129</v>
      </c>
      <c r="AU392" s="19" t="s">
        <v>127</v>
      </c>
    </row>
    <row r="393" s="13" customFormat="1">
      <c r="A393" s="13"/>
      <c r="B393" s="217"/>
      <c r="C393" s="218"/>
      <c r="D393" s="219" t="s">
        <v>131</v>
      </c>
      <c r="E393" s="220" t="s">
        <v>19</v>
      </c>
      <c r="F393" s="221" t="s">
        <v>819</v>
      </c>
      <c r="G393" s="218"/>
      <c r="H393" s="222">
        <v>0.80000000000000004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8" t="s">
        <v>131</v>
      </c>
      <c r="AU393" s="228" t="s">
        <v>127</v>
      </c>
      <c r="AV393" s="13" t="s">
        <v>127</v>
      </c>
      <c r="AW393" s="13" t="s">
        <v>33</v>
      </c>
      <c r="AX393" s="13" t="s">
        <v>71</v>
      </c>
      <c r="AY393" s="228" t="s">
        <v>118</v>
      </c>
    </row>
    <row r="394" s="13" customFormat="1">
      <c r="A394" s="13"/>
      <c r="B394" s="217"/>
      <c r="C394" s="218"/>
      <c r="D394" s="219" t="s">
        <v>131</v>
      </c>
      <c r="E394" s="220" t="s">
        <v>19</v>
      </c>
      <c r="F394" s="221" t="s">
        <v>820</v>
      </c>
      <c r="G394" s="218"/>
      <c r="H394" s="222">
        <v>0.80000000000000004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8" t="s">
        <v>131</v>
      </c>
      <c r="AU394" s="228" t="s">
        <v>127</v>
      </c>
      <c r="AV394" s="13" t="s">
        <v>127</v>
      </c>
      <c r="AW394" s="13" t="s">
        <v>33</v>
      </c>
      <c r="AX394" s="13" t="s">
        <v>71</v>
      </c>
      <c r="AY394" s="228" t="s">
        <v>118</v>
      </c>
    </row>
    <row r="395" s="14" customFormat="1">
      <c r="A395" s="14"/>
      <c r="B395" s="229"/>
      <c r="C395" s="230"/>
      <c r="D395" s="219" t="s">
        <v>131</v>
      </c>
      <c r="E395" s="231" t="s">
        <v>19</v>
      </c>
      <c r="F395" s="232" t="s">
        <v>158</v>
      </c>
      <c r="G395" s="230"/>
      <c r="H395" s="233">
        <v>1.6000000000000001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9" t="s">
        <v>131</v>
      </c>
      <c r="AU395" s="239" t="s">
        <v>127</v>
      </c>
      <c r="AV395" s="14" t="s">
        <v>126</v>
      </c>
      <c r="AW395" s="14" t="s">
        <v>4</v>
      </c>
      <c r="AX395" s="14" t="s">
        <v>76</v>
      </c>
      <c r="AY395" s="239" t="s">
        <v>118</v>
      </c>
    </row>
    <row r="396" s="2" customFormat="1" ht="16.5" customHeight="1">
      <c r="A396" s="40"/>
      <c r="B396" s="41"/>
      <c r="C396" s="240" t="s">
        <v>821</v>
      </c>
      <c r="D396" s="240" t="s">
        <v>204</v>
      </c>
      <c r="E396" s="241" t="s">
        <v>822</v>
      </c>
      <c r="F396" s="242" t="s">
        <v>823</v>
      </c>
      <c r="G396" s="243" t="s">
        <v>265</v>
      </c>
      <c r="H396" s="244">
        <v>2</v>
      </c>
      <c r="I396" s="245"/>
      <c r="J396" s="246">
        <f>ROUND(I396*H396,2)</f>
        <v>0</v>
      </c>
      <c r="K396" s="242" t="s">
        <v>125</v>
      </c>
      <c r="L396" s="247"/>
      <c r="M396" s="248" t="s">
        <v>19</v>
      </c>
      <c r="N396" s="249" t="s">
        <v>43</v>
      </c>
      <c r="O396" s="86"/>
      <c r="P396" s="208">
        <f>O396*H396</f>
        <v>0</v>
      </c>
      <c r="Q396" s="208">
        <v>0.00017000000000000001</v>
      </c>
      <c r="R396" s="208">
        <f>Q396*H396</f>
        <v>0.00034000000000000002</v>
      </c>
      <c r="S396" s="208">
        <v>0</v>
      </c>
      <c r="T396" s="20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0" t="s">
        <v>307</v>
      </c>
      <c r="AT396" s="210" t="s">
        <v>204</v>
      </c>
      <c r="AU396" s="210" t="s">
        <v>127</v>
      </c>
      <c r="AY396" s="19" t="s">
        <v>118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19" t="s">
        <v>127</v>
      </c>
      <c r="BK396" s="211">
        <f>ROUND(I396*H396,2)</f>
        <v>0</v>
      </c>
      <c r="BL396" s="19" t="s">
        <v>171</v>
      </c>
      <c r="BM396" s="210" t="s">
        <v>824</v>
      </c>
    </row>
    <row r="397" s="2" customFormat="1" ht="24.15" customHeight="1">
      <c r="A397" s="40"/>
      <c r="B397" s="41"/>
      <c r="C397" s="199" t="s">
        <v>825</v>
      </c>
      <c r="D397" s="199" t="s">
        <v>121</v>
      </c>
      <c r="E397" s="200" t="s">
        <v>826</v>
      </c>
      <c r="F397" s="201" t="s">
        <v>827</v>
      </c>
      <c r="G397" s="202" t="s">
        <v>145</v>
      </c>
      <c r="H397" s="203">
        <v>0.13950000000000001</v>
      </c>
      <c r="I397" s="204"/>
      <c r="J397" s="205">
        <f>ROUND(I397*H397,2)</f>
        <v>0</v>
      </c>
      <c r="K397" s="201" t="s">
        <v>19</v>
      </c>
      <c r="L397" s="46"/>
      <c r="M397" s="206" t="s">
        <v>19</v>
      </c>
      <c r="N397" s="207" t="s">
        <v>43</v>
      </c>
      <c r="O397" s="86"/>
      <c r="P397" s="208">
        <f>O397*H397</f>
        <v>0</v>
      </c>
      <c r="Q397" s="208">
        <v>0</v>
      </c>
      <c r="R397" s="208">
        <f>Q397*H397</f>
        <v>0</v>
      </c>
      <c r="S397" s="208">
        <v>0</v>
      </c>
      <c r="T397" s="20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0" t="s">
        <v>171</v>
      </c>
      <c r="AT397" s="210" t="s">
        <v>121</v>
      </c>
      <c r="AU397" s="210" t="s">
        <v>127</v>
      </c>
      <c r="AY397" s="19" t="s">
        <v>118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9" t="s">
        <v>127</v>
      </c>
      <c r="BK397" s="211">
        <f>ROUND(I397*H397,2)</f>
        <v>0</v>
      </c>
      <c r="BL397" s="19" t="s">
        <v>171</v>
      </c>
      <c r="BM397" s="210" t="s">
        <v>828</v>
      </c>
    </row>
    <row r="398" s="12" customFormat="1" ht="22.8" customHeight="1">
      <c r="A398" s="12"/>
      <c r="B398" s="183"/>
      <c r="C398" s="184"/>
      <c r="D398" s="185" t="s">
        <v>70</v>
      </c>
      <c r="E398" s="197" t="s">
        <v>829</v>
      </c>
      <c r="F398" s="197" t="s">
        <v>830</v>
      </c>
      <c r="G398" s="184"/>
      <c r="H398" s="184"/>
      <c r="I398" s="187"/>
      <c r="J398" s="198">
        <f>BK398</f>
        <v>0</v>
      </c>
      <c r="K398" s="184"/>
      <c r="L398" s="189"/>
      <c r="M398" s="190"/>
      <c r="N398" s="191"/>
      <c r="O398" s="191"/>
      <c r="P398" s="192">
        <f>SUM(P399:P407)</f>
        <v>0</v>
      </c>
      <c r="Q398" s="191"/>
      <c r="R398" s="192">
        <f>SUM(R399:R407)</f>
        <v>0.0025098</v>
      </c>
      <c r="S398" s="191"/>
      <c r="T398" s="193">
        <f>SUM(T399:T407)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94" t="s">
        <v>127</v>
      </c>
      <c r="AT398" s="195" t="s">
        <v>70</v>
      </c>
      <c r="AU398" s="195" t="s">
        <v>76</v>
      </c>
      <c r="AY398" s="194" t="s">
        <v>118</v>
      </c>
      <c r="BK398" s="196">
        <f>SUM(BK399:BK407)</f>
        <v>0</v>
      </c>
    </row>
    <row r="399" s="2" customFormat="1" ht="16.5" customHeight="1">
      <c r="A399" s="40"/>
      <c r="B399" s="41"/>
      <c r="C399" s="199" t="s">
        <v>831</v>
      </c>
      <c r="D399" s="199" t="s">
        <v>121</v>
      </c>
      <c r="E399" s="200" t="s">
        <v>832</v>
      </c>
      <c r="F399" s="201" t="s">
        <v>833</v>
      </c>
      <c r="G399" s="202" t="s">
        <v>135</v>
      </c>
      <c r="H399" s="203">
        <v>2.8199999999999998</v>
      </c>
      <c r="I399" s="204"/>
      <c r="J399" s="205">
        <f>ROUND(I399*H399,2)</f>
        <v>0</v>
      </c>
      <c r="K399" s="201" t="s">
        <v>125</v>
      </c>
      <c r="L399" s="46"/>
      <c r="M399" s="206" t="s">
        <v>19</v>
      </c>
      <c r="N399" s="207" t="s">
        <v>43</v>
      </c>
      <c r="O399" s="86"/>
      <c r="P399" s="208">
        <f>O399*H399</f>
        <v>0</v>
      </c>
      <c r="Q399" s="208">
        <v>0.00040000000000000002</v>
      </c>
      <c r="R399" s="208">
        <f>Q399*H399</f>
        <v>0.0011280000000000001</v>
      </c>
      <c r="S399" s="208">
        <v>0</v>
      </c>
      <c r="T399" s="20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0" t="s">
        <v>171</v>
      </c>
      <c r="AT399" s="210" t="s">
        <v>121</v>
      </c>
      <c r="AU399" s="210" t="s">
        <v>127</v>
      </c>
      <c r="AY399" s="19" t="s">
        <v>118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9" t="s">
        <v>127</v>
      </c>
      <c r="BK399" s="211">
        <f>ROUND(I399*H399,2)</f>
        <v>0</v>
      </c>
      <c r="BL399" s="19" t="s">
        <v>171</v>
      </c>
      <c r="BM399" s="210" t="s">
        <v>834</v>
      </c>
    </row>
    <row r="400" s="2" customFormat="1">
      <c r="A400" s="40"/>
      <c r="B400" s="41"/>
      <c r="C400" s="42"/>
      <c r="D400" s="212" t="s">
        <v>129</v>
      </c>
      <c r="E400" s="42"/>
      <c r="F400" s="213" t="s">
        <v>835</v>
      </c>
      <c r="G400" s="42"/>
      <c r="H400" s="42"/>
      <c r="I400" s="214"/>
      <c r="J400" s="42"/>
      <c r="K400" s="42"/>
      <c r="L400" s="46"/>
      <c r="M400" s="215"/>
      <c r="N400" s="216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129</v>
      </c>
      <c r="AU400" s="19" t="s">
        <v>127</v>
      </c>
    </row>
    <row r="401" s="13" customFormat="1">
      <c r="A401" s="13"/>
      <c r="B401" s="217"/>
      <c r="C401" s="218"/>
      <c r="D401" s="219" t="s">
        <v>131</v>
      </c>
      <c r="E401" s="220" t="s">
        <v>19</v>
      </c>
      <c r="F401" s="221" t="s">
        <v>836</v>
      </c>
      <c r="G401" s="218"/>
      <c r="H401" s="222">
        <v>2.8199999999999998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8" t="s">
        <v>131</v>
      </c>
      <c r="AU401" s="228" t="s">
        <v>127</v>
      </c>
      <c r="AV401" s="13" t="s">
        <v>127</v>
      </c>
      <c r="AW401" s="13" t="s">
        <v>33</v>
      </c>
      <c r="AX401" s="13" t="s">
        <v>76</v>
      </c>
      <c r="AY401" s="228" t="s">
        <v>118</v>
      </c>
    </row>
    <row r="402" s="2" customFormat="1" ht="16.5" customHeight="1">
      <c r="A402" s="40"/>
      <c r="B402" s="41"/>
      <c r="C402" s="199" t="s">
        <v>837</v>
      </c>
      <c r="D402" s="199" t="s">
        <v>121</v>
      </c>
      <c r="E402" s="200" t="s">
        <v>838</v>
      </c>
      <c r="F402" s="201" t="s">
        <v>839</v>
      </c>
      <c r="G402" s="202" t="s">
        <v>135</v>
      </c>
      <c r="H402" s="203">
        <v>2.8199999999999998</v>
      </c>
      <c r="I402" s="204"/>
      <c r="J402" s="205">
        <f>ROUND(I402*H402,2)</f>
        <v>0</v>
      </c>
      <c r="K402" s="201" t="s">
        <v>125</v>
      </c>
      <c r="L402" s="46"/>
      <c r="M402" s="206" t="s">
        <v>19</v>
      </c>
      <c r="N402" s="207" t="s">
        <v>43</v>
      </c>
      <c r="O402" s="86"/>
      <c r="P402" s="208">
        <f>O402*H402</f>
        <v>0</v>
      </c>
      <c r="Q402" s="208">
        <v>0.00024000000000000001</v>
      </c>
      <c r="R402" s="208">
        <f>Q402*H402</f>
        <v>0.00067679999999999997</v>
      </c>
      <c r="S402" s="208">
        <v>0</v>
      </c>
      <c r="T402" s="20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0" t="s">
        <v>171</v>
      </c>
      <c r="AT402" s="210" t="s">
        <v>121</v>
      </c>
      <c r="AU402" s="210" t="s">
        <v>127</v>
      </c>
      <c r="AY402" s="19" t="s">
        <v>118</v>
      </c>
      <c r="BE402" s="211">
        <f>IF(N402="základní",J402,0)</f>
        <v>0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19" t="s">
        <v>127</v>
      </c>
      <c r="BK402" s="211">
        <f>ROUND(I402*H402,2)</f>
        <v>0</v>
      </c>
      <c r="BL402" s="19" t="s">
        <v>171</v>
      </c>
      <c r="BM402" s="210" t="s">
        <v>840</v>
      </c>
    </row>
    <row r="403" s="2" customFormat="1">
      <c r="A403" s="40"/>
      <c r="B403" s="41"/>
      <c r="C403" s="42"/>
      <c r="D403" s="212" t="s">
        <v>129</v>
      </c>
      <c r="E403" s="42"/>
      <c r="F403" s="213" t="s">
        <v>841</v>
      </c>
      <c r="G403" s="42"/>
      <c r="H403" s="42"/>
      <c r="I403" s="214"/>
      <c r="J403" s="42"/>
      <c r="K403" s="42"/>
      <c r="L403" s="46"/>
      <c r="M403" s="215"/>
      <c r="N403" s="216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129</v>
      </c>
      <c r="AU403" s="19" t="s">
        <v>127</v>
      </c>
    </row>
    <row r="404" s="2" customFormat="1" ht="16.5" customHeight="1">
      <c r="A404" s="40"/>
      <c r="B404" s="41"/>
      <c r="C404" s="199" t="s">
        <v>842</v>
      </c>
      <c r="D404" s="199" t="s">
        <v>121</v>
      </c>
      <c r="E404" s="200" t="s">
        <v>843</v>
      </c>
      <c r="F404" s="201" t="s">
        <v>844</v>
      </c>
      <c r="G404" s="202" t="s">
        <v>135</v>
      </c>
      <c r="H404" s="203">
        <v>2.8199999999999998</v>
      </c>
      <c r="I404" s="204"/>
      <c r="J404" s="205">
        <f>ROUND(I404*H404,2)</f>
        <v>0</v>
      </c>
      <c r="K404" s="201" t="s">
        <v>125</v>
      </c>
      <c r="L404" s="46"/>
      <c r="M404" s="206" t="s">
        <v>19</v>
      </c>
      <c r="N404" s="207" t="s">
        <v>43</v>
      </c>
      <c r="O404" s="86"/>
      <c r="P404" s="208">
        <f>O404*H404</f>
        <v>0</v>
      </c>
      <c r="Q404" s="208">
        <v>0.00025000000000000001</v>
      </c>
      <c r="R404" s="208">
        <f>Q404*H404</f>
        <v>0.00070500000000000001</v>
      </c>
      <c r="S404" s="208">
        <v>0</v>
      </c>
      <c r="T404" s="20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0" t="s">
        <v>171</v>
      </c>
      <c r="AT404" s="210" t="s">
        <v>121</v>
      </c>
      <c r="AU404" s="210" t="s">
        <v>127</v>
      </c>
      <c r="AY404" s="19" t="s">
        <v>118</v>
      </c>
      <c r="BE404" s="211">
        <f>IF(N404="základní",J404,0)</f>
        <v>0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19" t="s">
        <v>127</v>
      </c>
      <c r="BK404" s="211">
        <f>ROUND(I404*H404,2)</f>
        <v>0</v>
      </c>
      <c r="BL404" s="19" t="s">
        <v>171</v>
      </c>
      <c r="BM404" s="210" t="s">
        <v>845</v>
      </c>
    </row>
    <row r="405" s="2" customFormat="1">
      <c r="A405" s="40"/>
      <c r="B405" s="41"/>
      <c r="C405" s="42"/>
      <c r="D405" s="212" t="s">
        <v>129</v>
      </c>
      <c r="E405" s="42"/>
      <c r="F405" s="213" t="s">
        <v>846</v>
      </c>
      <c r="G405" s="42"/>
      <c r="H405" s="42"/>
      <c r="I405" s="214"/>
      <c r="J405" s="42"/>
      <c r="K405" s="42"/>
      <c r="L405" s="46"/>
      <c r="M405" s="215"/>
      <c r="N405" s="216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129</v>
      </c>
      <c r="AU405" s="19" t="s">
        <v>127</v>
      </c>
    </row>
    <row r="406" s="2" customFormat="1" ht="24.15" customHeight="1">
      <c r="A406" s="40"/>
      <c r="B406" s="41"/>
      <c r="C406" s="199" t="s">
        <v>847</v>
      </c>
      <c r="D406" s="199" t="s">
        <v>121</v>
      </c>
      <c r="E406" s="200" t="s">
        <v>848</v>
      </c>
      <c r="F406" s="201" t="s">
        <v>849</v>
      </c>
      <c r="G406" s="202" t="s">
        <v>145</v>
      </c>
      <c r="H406" s="203">
        <v>0.0025000000000000001</v>
      </c>
      <c r="I406" s="204"/>
      <c r="J406" s="205">
        <f>ROUND(I406*H406,2)</f>
        <v>0</v>
      </c>
      <c r="K406" s="201" t="s">
        <v>125</v>
      </c>
      <c r="L406" s="46"/>
      <c r="M406" s="206" t="s">
        <v>19</v>
      </c>
      <c r="N406" s="207" t="s">
        <v>43</v>
      </c>
      <c r="O406" s="86"/>
      <c r="P406" s="208">
        <f>O406*H406</f>
        <v>0</v>
      </c>
      <c r="Q406" s="208">
        <v>0</v>
      </c>
      <c r="R406" s="208">
        <f>Q406*H406</f>
        <v>0</v>
      </c>
      <c r="S406" s="208">
        <v>0</v>
      </c>
      <c r="T406" s="20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0" t="s">
        <v>171</v>
      </c>
      <c r="AT406" s="210" t="s">
        <v>121</v>
      </c>
      <c r="AU406" s="210" t="s">
        <v>127</v>
      </c>
      <c r="AY406" s="19" t="s">
        <v>118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19" t="s">
        <v>127</v>
      </c>
      <c r="BK406" s="211">
        <f>ROUND(I406*H406,2)</f>
        <v>0</v>
      </c>
      <c r="BL406" s="19" t="s">
        <v>171</v>
      </c>
      <c r="BM406" s="210" t="s">
        <v>850</v>
      </c>
    </row>
    <row r="407" s="2" customFormat="1">
      <c r="A407" s="40"/>
      <c r="B407" s="41"/>
      <c r="C407" s="42"/>
      <c r="D407" s="212" t="s">
        <v>129</v>
      </c>
      <c r="E407" s="42"/>
      <c r="F407" s="213" t="s">
        <v>851</v>
      </c>
      <c r="G407" s="42"/>
      <c r="H407" s="42"/>
      <c r="I407" s="214"/>
      <c r="J407" s="42"/>
      <c r="K407" s="42"/>
      <c r="L407" s="46"/>
      <c r="M407" s="215"/>
      <c r="N407" s="21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129</v>
      </c>
      <c r="AU407" s="19" t="s">
        <v>127</v>
      </c>
    </row>
    <row r="408" s="12" customFormat="1" ht="22.8" customHeight="1">
      <c r="A408" s="12"/>
      <c r="B408" s="183"/>
      <c r="C408" s="184"/>
      <c r="D408" s="185" t="s">
        <v>70</v>
      </c>
      <c r="E408" s="197" t="s">
        <v>852</v>
      </c>
      <c r="F408" s="197" t="s">
        <v>853</v>
      </c>
      <c r="G408" s="184"/>
      <c r="H408" s="184"/>
      <c r="I408" s="187"/>
      <c r="J408" s="198">
        <f>BK408</f>
        <v>0</v>
      </c>
      <c r="K408" s="184"/>
      <c r="L408" s="189"/>
      <c r="M408" s="190"/>
      <c r="N408" s="191"/>
      <c r="O408" s="191"/>
      <c r="P408" s="192">
        <f>SUM(P409:P442)</f>
        <v>0</v>
      </c>
      <c r="Q408" s="191"/>
      <c r="R408" s="192">
        <f>SUM(R409:R442)</f>
        <v>0.40854748499999999</v>
      </c>
      <c r="S408" s="191"/>
      <c r="T408" s="193">
        <f>SUM(T409:T442)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94" t="s">
        <v>127</v>
      </c>
      <c r="AT408" s="195" t="s">
        <v>70</v>
      </c>
      <c r="AU408" s="195" t="s">
        <v>76</v>
      </c>
      <c r="AY408" s="194" t="s">
        <v>118</v>
      </c>
      <c r="BK408" s="196">
        <f>SUM(BK409:BK442)</f>
        <v>0</v>
      </c>
    </row>
    <row r="409" s="2" customFormat="1" ht="16.5" customHeight="1">
      <c r="A409" s="40"/>
      <c r="B409" s="41"/>
      <c r="C409" s="199" t="s">
        <v>854</v>
      </c>
      <c r="D409" s="199" t="s">
        <v>121</v>
      </c>
      <c r="E409" s="200" t="s">
        <v>855</v>
      </c>
      <c r="F409" s="201" t="s">
        <v>856</v>
      </c>
      <c r="G409" s="202" t="s">
        <v>135</v>
      </c>
      <c r="H409" s="203">
        <v>20.334499999999998</v>
      </c>
      <c r="I409" s="204"/>
      <c r="J409" s="205">
        <f>ROUND(I409*H409,2)</f>
        <v>0</v>
      </c>
      <c r="K409" s="201" t="s">
        <v>125</v>
      </c>
      <c r="L409" s="46"/>
      <c r="M409" s="206" t="s">
        <v>19</v>
      </c>
      <c r="N409" s="207" t="s">
        <v>43</v>
      </c>
      <c r="O409" s="86"/>
      <c r="P409" s="208">
        <f>O409*H409</f>
        <v>0</v>
      </c>
      <c r="Q409" s="208">
        <v>0.00029999999999999997</v>
      </c>
      <c r="R409" s="208">
        <f>Q409*H409</f>
        <v>0.0061003499999999992</v>
      </c>
      <c r="S409" s="208">
        <v>0</v>
      </c>
      <c r="T409" s="20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0" t="s">
        <v>171</v>
      </c>
      <c r="AT409" s="210" t="s">
        <v>121</v>
      </c>
      <c r="AU409" s="210" t="s">
        <v>127</v>
      </c>
      <c r="AY409" s="19" t="s">
        <v>118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19" t="s">
        <v>127</v>
      </c>
      <c r="BK409" s="211">
        <f>ROUND(I409*H409,2)</f>
        <v>0</v>
      </c>
      <c r="BL409" s="19" t="s">
        <v>171</v>
      </c>
      <c r="BM409" s="210" t="s">
        <v>857</v>
      </c>
    </row>
    <row r="410" s="2" customFormat="1">
      <c r="A410" s="40"/>
      <c r="B410" s="41"/>
      <c r="C410" s="42"/>
      <c r="D410" s="212" t="s">
        <v>129</v>
      </c>
      <c r="E410" s="42"/>
      <c r="F410" s="213" t="s">
        <v>858</v>
      </c>
      <c r="G410" s="42"/>
      <c r="H410" s="42"/>
      <c r="I410" s="214"/>
      <c r="J410" s="42"/>
      <c r="K410" s="42"/>
      <c r="L410" s="46"/>
      <c r="M410" s="215"/>
      <c r="N410" s="216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129</v>
      </c>
      <c r="AU410" s="19" t="s">
        <v>127</v>
      </c>
    </row>
    <row r="411" s="13" customFormat="1">
      <c r="A411" s="13"/>
      <c r="B411" s="217"/>
      <c r="C411" s="218"/>
      <c r="D411" s="219" t="s">
        <v>131</v>
      </c>
      <c r="E411" s="220" t="s">
        <v>19</v>
      </c>
      <c r="F411" s="221" t="s">
        <v>859</v>
      </c>
      <c r="G411" s="218"/>
      <c r="H411" s="222">
        <v>18.366499999999998</v>
      </c>
      <c r="I411" s="223"/>
      <c r="J411" s="218"/>
      <c r="K411" s="218"/>
      <c r="L411" s="224"/>
      <c r="M411" s="225"/>
      <c r="N411" s="226"/>
      <c r="O411" s="226"/>
      <c r="P411" s="226"/>
      <c r="Q411" s="226"/>
      <c r="R411" s="226"/>
      <c r="S411" s="226"/>
      <c r="T411" s="22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8" t="s">
        <v>131</v>
      </c>
      <c r="AU411" s="228" t="s">
        <v>127</v>
      </c>
      <c r="AV411" s="13" t="s">
        <v>127</v>
      </c>
      <c r="AW411" s="13" t="s">
        <v>33</v>
      </c>
      <c r="AX411" s="13" t="s">
        <v>71</v>
      </c>
      <c r="AY411" s="228" t="s">
        <v>118</v>
      </c>
    </row>
    <row r="412" s="13" customFormat="1">
      <c r="A412" s="13"/>
      <c r="B412" s="217"/>
      <c r="C412" s="218"/>
      <c r="D412" s="219" t="s">
        <v>131</v>
      </c>
      <c r="E412" s="220" t="s">
        <v>19</v>
      </c>
      <c r="F412" s="221" t="s">
        <v>860</v>
      </c>
      <c r="G412" s="218"/>
      <c r="H412" s="222">
        <v>1.968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8" t="s">
        <v>131</v>
      </c>
      <c r="AU412" s="228" t="s">
        <v>127</v>
      </c>
      <c r="AV412" s="13" t="s">
        <v>127</v>
      </c>
      <c r="AW412" s="13" t="s">
        <v>33</v>
      </c>
      <c r="AX412" s="13" t="s">
        <v>71</v>
      </c>
      <c r="AY412" s="228" t="s">
        <v>118</v>
      </c>
    </row>
    <row r="413" s="14" customFormat="1">
      <c r="A413" s="14"/>
      <c r="B413" s="229"/>
      <c r="C413" s="230"/>
      <c r="D413" s="219" t="s">
        <v>131</v>
      </c>
      <c r="E413" s="231" t="s">
        <v>19</v>
      </c>
      <c r="F413" s="232" t="s">
        <v>158</v>
      </c>
      <c r="G413" s="230"/>
      <c r="H413" s="233">
        <v>20.334499999999998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9" t="s">
        <v>131</v>
      </c>
      <c r="AU413" s="239" t="s">
        <v>127</v>
      </c>
      <c r="AV413" s="14" t="s">
        <v>126</v>
      </c>
      <c r="AW413" s="14" t="s">
        <v>33</v>
      </c>
      <c r="AX413" s="14" t="s">
        <v>76</v>
      </c>
      <c r="AY413" s="239" t="s">
        <v>118</v>
      </c>
    </row>
    <row r="414" s="2" customFormat="1" ht="16.5" customHeight="1">
      <c r="A414" s="40"/>
      <c r="B414" s="41"/>
      <c r="C414" s="199" t="s">
        <v>861</v>
      </c>
      <c r="D414" s="199" t="s">
        <v>121</v>
      </c>
      <c r="E414" s="200" t="s">
        <v>862</v>
      </c>
      <c r="F414" s="201" t="s">
        <v>863</v>
      </c>
      <c r="G414" s="202" t="s">
        <v>135</v>
      </c>
      <c r="H414" s="203">
        <v>8.0030000000000001</v>
      </c>
      <c r="I414" s="204"/>
      <c r="J414" s="205">
        <f>ROUND(I414*H414,2)</f>
        <v>0</v>
      </c>
      <c r="K414" s="201" t="s">
        <v>125</v>
      </c>
      <c r="L414" s="46"/>
      <c r="M414" s="206" t="s">
        <v>19</v>
      </c>
      <c r="N414" s="207" t="s">
        <v>43</v>
      </c>
      <c r="O414" s="86"/>
      <c r="P414" s="208">
        <f>O414*H414</f>
        <v>0</v>
      </c>
      <c r="Q414" s="208">
        <v>0.0015</v>
      </c>
      <c r="R414" s="208">
        <f>Q414*H414</f>
        <v>0.012004500000000001</v>
      </c>
      <c r="S414" s="208">
        <v>0</v>
      </c>
      <c r="T414" s="20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0" t="s">
        <v>171</v>
      </c>
      <c r="AT414" s="210" t="s">
        <v>121</v>
      </c>
      <c r="AU414" s="210" t="s">
        <v>127</v>
      </c>
      <c r="AY414" s="19" t="s">
        <v>118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19" t="s">
        <v>127</v>
      </c>
      <c r="BK414" s="211">
        <f>ROUND(I414*H414,2)</f>
        <v>0</v>
      </c>
      <c r="BL414" s="19" t="s">
        <v>171</v>
      </c>
      <c r="BM414" s="210" t="s">
        <v>864</v>
      </c>
    </row>
    <row r="415" s="2" customFormat="1">
      <c r="A415" s="40"/>
      <c r="B415" s="41"/>
      <c r="C415" s="42"/>
      <c r="D415" s="212" t="s">
        <v>129</v>
      </c>
      <c r="E415" s="42"/>
      <c r="F415" s="213" t="s">
        <v>865</v>
      </c>
      <c r="G415" s="42"/>
      <c r="H415" s="42"/>
      <c r="I415" s="214"/>
      <c r="J415" s="42"/>
      <c r="K415" s="42"/>
      <c r="L415" s="46"/>
      <c r="M415" s="215"/>
      <c r="N415" s="216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129</v>
      </c>
      <c r="AU415" s="19" t="s">
        <v>127</v>
      </c>
    </row>
    <row r="416" s="13" customFormat="1">
      <c r="A416" s="13"/>
      <c r="B416" s="217"/>
      <c r="C416" s="218"/>
      <c r="D416" s="219" t="s">
        <v>131</v>
      </c>
      <c r="E416" s="220" t="s">
        <v>19</v>
      </c>
      <c r="F416" s="221" t="s">
        <v>866</v>
      </c>
      <c r="G416" s="218"/>
      <c r="H416" s="222">
        <v>8.0030000000000001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8" t="s">
        <v>131</v>
      </c>
      <c r="AU416" s="228" t="s">
        <v>127</v>
      </c>
      <c r="AV416" s="13" t="s">
        <v>127</v>
      </c>
      <c r="AW416" s="13" t="s">
        <v>33</v>
      </c>
      <c r="AX416" s="13" t="s">
        <v>76</v>
      </c>
      <c r="AY416" s="228" t="s">
        <v>118</v>
      </c>
    </row>
    <row r="417" s="2" customFormat="1" ht="16.5" customHeight="1">
      <c r="A417" s="40"/>
      <c r="B417" s="41"/>
      <c r="C417" s="199" t="s">
        <v>867</v>
      </c>
      <c r="D417" s="199" t="s">
        <v>121</v>
      </c>
      <c r="E417" s="200" t="s">
        <v>868</v>
      </c>
      <c r="F417" s="201" t="s">
        <v>869</v>
      </c>
      <c r="G417" s="202" t="s">
        <v>265</v>
      </c>
      <c r="H417" s="203">
        <v>8.0500000000000007</v>
      </c>
      <c r="I417" s="204"/>
      <c r="J417" s="205">
        <f>ROUND(I417*H417,2)</f>
        <v>0</v>
      </c>
      <c r="K417" s="201" t="s">
        <v>125</v>
      </c>
      <c r="L417" s="46"/>
      <c r="M417" s="206" t="s">
        <v>19</v>
      </c>
      <c r="N417" s="207" t="s">
        <v>43</v>
      </c>
      <c r="O417" s="86"/>
      <c r="P417" s="208">
        <f>O417*H417</f>
        <v>0</v>
      </c>
      <c r="Q417" s="208">
        <v>0.00027999999999999998</v>
      </c>
      <c r="R417" s="208">
        <f>Q417*H417</f>
        <v>0.0022539999999999999</v>
      </c>
      <c r="S417" s="208">
        <v>0</v>
      </c>
      <c r="T417" s="20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0" t="s">
        <v>171</v>
      </c>
      <c r="AT417" s="210" t="s">
        <v>121</v>
      </c>
      <c r="AU417" s="210" t="s">
        <v>127</v>
      </c>
      <c r="AY417" s="19" t="s">
        <v>118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19" t="s">
        <v>127</v>
      </c>
      <c r="BK417" s="211">
        <f>ROUND(I417*H417,2)</f>
        <v>0</v>
      </c>
      <c r="BL417" s="19" t="s">
        <v>171</v>
      </c>
      <c r="BM417" s="210" t="s">
        <v>870</v>
      </c>
    </row>
    <row r="418" s="2" customFormat="1">
      <c r="A418" s="40"/>
      <c r="B418" s="41"/>
      <c r="C418" s="42"/>
      <c r="D418" s="212" t="s">
        <v>129</v>
      </c>
      <c r="E418" s="42"/>
      <c r="F418" s="213" t="s">
        <v>871</v>
      </c>
      <c r="G418" s="42"/>
      <c r="H418" s="42"/>
      <c r="I418" s="214"/>
      <c r="J418" s="42"/>
      <c r="K418" s="42"/>
      <c r="L418" s="46"/>
      <c r="M418" s="215"/>
      <c r="N418" s="216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129</v>
      </c>
      <c r="AU418" s="19" t="s">
        <v>127</v>
      </c>
    </row>
    <row r="419" s="13" customFormat="1">
      <c r="A419" s="13"/>
      <c r="B419" s="217"/>
      <c r="C419" s="218"/>
      <c r="D419" s="219" t="s">
        <v>131</v>
      </c>
      <c r="E419" s="220" t="s">
        <v>19</v>
      </c>
      <c r="F419" s="221" t="s">
        <v>872</v>
      </c>
      <c r="G419" s="218"/>
      <c r="H419" s="222">
        <v>8.0500000000000007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8" t="s">
        <v>131</v>
      </c>
      <c r="AU419" s="228" t="s">
        <v>127</v>
      </c>
      <c r="AV419" s="13" t="s">
        <v>127</v>
      </c>
      <c r="AW419" s="13" t="s">
        <v>33</v>
      </c>
      <c r="AX419" s="13" t="s">
        <v>76</v>
      </c>
      <c r="AY419" s="228" t="s">
        <v>118</v>
      </c>
    </row>
    <row r="420" s="2" customFormat="1" ht="21.75" customHeight="1">
      <c r="A420" s="40"/>
      <c r="B420" s="41"/>
      <c r="C420" s="199" t="s">
        <v>873</v>
      </c>
      <c r="D420" s="199" t="s">
        <v>121</v>
      </c>
      <c r="E420" s="200" t="s">
        <v>874</v>
      </c>
      <c r="F420" s="201" t="s">
        <v>875</v>
      </c>
      <c r="G420" s="202" t="s">
        <v>135</v>
      </c>
      <c r="H420" s="203">
        <v>20.334499999999998</v>
      </c>
      <c r="I420" s="204"/>
      <c r="J420" s="205">
        <f>ROUND(I420*H420,2)</f>
        <v>0</v>
      </c>
      <c r="K420" s="201" t="s">
        <v>125</v>
      </c>
      <c r="L420" s="46"/>
      <c r="M420" s="206" t="s">
        <v>19</v>
      </c>
      <c r="N420" s="207" t="s">
        <v>43</v>
      </c>
      <c r="O420" s="86"/>
      <c r="P420" s="208">
        <f>O420*H420</f>
        <v>0</v>
      </c>
      <c r="Q420" s="208">
        <v>0.0053</v>
      </c>
      <c r="R420" s="208">
        <f>Q420*H420</f>
        <v>0.10777284999999999</v>
      </c>
      <c r="S420" s="208">
        <v>0</v>
      </c>
      <c r="T420" s="20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0" t="s">
        <v>171</v>
      </c>
      <c r="AT420" s="210" t="s">
        <v>121</v>
      </c>
      <c r="AU420" s="210" t="s">
        <v>127</v>
      </c>
      <c r="AY420" s="19" t="s">
        <v>118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19" t="s">
        <v>127</v>
      </c>
      <c r="BK420" s="211">
        <f>ROUND(I420*H420,2)</f>
        <v>0</v>
      </c>
      <c r="BL420" s="19" t="s">
        <v>171</v>
      </c>
      <c r="BM420" s="210" t="s">
        <v>876</v>
      </c>
    </row>
    <row r="421" s="2" customFormat="1">
      <c r="A421" s="40"/>
      <c r="B421" s="41"/>
      <c r="C421" s="42"/>
      <c r="D421" s="212" t="s">
        <v>129</v>
      </c>
      <c r="E421" s="42"/>
      <c r="F421" s="213" t="s">
        <v>877</v>
      </c>
      <c r="G421" s="42"/>
      <c r="H421" s="42"/>
      <c r="I421" s="214"/>
      <c r="J421" s="42"/>
      <c r="K421" s="42"/>
      <c r="L421" s="46"/>
      <c r="M421" s="215"/>
      <c r="N421" s="216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129</v>
      </c>
      <c r="AU421" s="19" t="s">
        <v>127</v>
      </c>
    </row>
    <row r="422" s="2" customFormat="1" ht="16.5" customHeight="1">
      <c r="A422" s="40"/>
      <c r="B422" s="41"/>
      <c r="C422" s="240" t="s">
        <v>878</v>
      </c>
      <c r="D422" s="240" t="s">
        <v>204</v>
      </c>
      <c r="E422" s="241" t="s">
        <v>879</v>
      </c>
      <c r="F422" s="242" t="s">
        <v>880</v>
      </c>
      <c r="G422" s="243" t="s">
        <v>135</v>
      </c>
      <c r="H422" s="244">
        <v>22.367999999999999</v>
      </c>
      <c r="I422" s="245"/>
      <c r="J422" s="246">
        <f>ROUND(I422*H422,2)</f>
        <v>0</v>
      </c>
      <c r="K422" s="242" t="s">
        <v>125</v>
      </c>
      <c r="L422" s="247"/>
      <c r="M422" s="248" t="s">
        <v>19</v>
      </c>
      <c r="N422" s="249" t="s">
        <v>43</v>
      </c>
      <c r="O422" s="86"/>
      <c r="P422" s="208">
        <f>O422*H422</f>
        <v>0</v>
      </c>
      <c r="Q422" s="208">
        <v>0.012319999999999999</v>
      </c>
      <c r="R422" s="208">
        <f>Q422*H422</f>
        <v>0.27557375999999995</v>
      </c>
      <c r="S422" s="208">
        <v>0</v>
      </c>
      <c r="T422" s="20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0" t="s">
        <v>307</v>
      </c>
      <c r="AT422" s="210" t="s">
        <v>204</v>
      </c>
      <c r="AU422" s="210" t="s">
        <v>127</v>
      </c>
      <c r="AY422" s="19" t="s">
        <v>118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19" t="s">
        <v>127</v>
      </c>
      <c r="BK422" s="211">
        <f>ROUND(I422*H422,2)</f>
        <v>0</v>
      </c>
      <c r="BL422" s="19" t="s">
        <v>171</v>
      </c>
      <c r="BM422" s="210" t="s">
        <v>881</v>
      </c>
    </row>
    <row r="423" s="13" customFormat="1">
      <c r="A423" s="13"/>
      <c r="B423" s="217"/>
      <c r="C423" s="218"/>
      <c r="D423" s="219" t="s">
        <v>131</v>
      </c>
      <c r="E423" s="218"/>
      <c r="F423" s="221" t="s">
        <v>882</v>
      </c>
      <c r="G423" s="218"/>
      <c r="H423" s="222">
        <v>22.367999999999999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8" t="s">
        <v>131</v>
      </c>
      <c r="AU423" s="228" t="s">
        <v>127</v>
      </c>
      <c r="AV423" s="13" t="s">
        <v>127</v>
      </c>
      <c r="AW423" s="13" t="s">
        <v>4</v>
      </c>
      <c r="AX423" s="13" t="s">
        <v>76</v>
      </c>
      <c r="AY423" s="228" t="s">
        <v>118</v>
      </c>
    </row>
    <row r="424" s="2" customFormat="1" ht="16.5" customHeight="1">
      <c r="A424" s="40"/>
      <c r="B424" s="41"/>
      <c r="C424" s="199" t="s">
        <v>883</v>
      </c>
      <c r="D424" s="199" t="s">
        <v>121</v>
      </c>
      <c r="E424" s="200" t="s">
        <v>884</v>
      </c>
      <c r="F424" s="201" t="s">
        <v>885</v>
      </c>
      <c r="G424" s="202" t="s">
        <v>135</v>
      </c>
      <c r="H424" s="203">
        <v>1</v>
      </c>
      <c r="I424" s="204"/>
      <c r="J424" s="205">
        <f>ROUND(I424*H424,2)</f>
        <v>0</v>
      </c>
      <c r="K424" s="201" t="s">
        <v>125</v>
      </c>
      <c r="L424" s="46"/>
      <c r="M424" s="206" t="s">
        <v>19</v>
      </c>
      <c r="N424" s="207" t="s">
        <v>43</v>
      </c>
      <c r="O424" s="86"/>
      <c r="P424" s="208">
        <f>O424*H424</f>
        <v>0</v>
      </c>
      <c r="Q424" s="208">
        <v>0.00063000000000000003</v>
      </c>
      <c r="R424" s="208">
        <f>Q424*H424</f>
        <v>0.00063000000000000003</v>
      </c>
      <c r="S424" s="208">
        <v>0</v>
      </c>
      <c r="T424" s="20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0" t="s">
        <v>171</v>
      </c>
      <c r="AT424" s="210" t="s">
        <v>121</v>
      </c>
      <c r="AU424" s="210" t="s">
        <v>127</v>
      </c>
      <c r="AY424" s="19" t="s">
        <v>118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19" t="s">
        <v>127</v>
      </c>
      <c r="BK424" s="211">
        <f>ROUND(I424*H424,2)</f>
        <v>0</v>
      </c>
      <c r="BL424" s="19" t="s">
        <v>171</v>
      </c>
      <c r="BM424" s="210" t="s">
        <v>886</v>
      </c>
    </row>
    <row r="425" s="2" customFormat="1">
      <c r="A425" s="40"/>
      <c r="B425" s="41"/>
      <c r="C425" s="42"/>
      <c r="D425" s="212" t="s">
        <v>129</v>
      </c>
      <c r="E425" s="42"/>
      <c r="F425" s="213" t="s">
        <v>887</v>
      </c>
      <c r="G425" s="42"/>
      <c r="H425" s="42"/>
      <c r="I425" s="214"/>
      <c r="J425" s="42"/>
      <c r="K425" s="42"/>
      <c r="L425" s="46"/>
      <c r="M425" s="215"/>
      <c r="N425" s="216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129</v>
      </c>
      <c r="AU425" s="19" t="s">
        <v>127</v>
      </c>
    </row>
    <row r="426" s="2" customFormat="1" ht="16.5" customHeight="1">
      <c r="A426" s="40"/>
      <c r="B426" s="41"/>
      <c r="C426" s="240" t="s">
        <v>888</v>
      </c>
      <c r="D426" s="240" t="s">
        <v>204</v>
      </c>
      <c r="E426" s="241" t="s">
        <v>889</v>
      </c>
      <c r="F426" s="242" t="s">
        <v>890</v>
      </c>
      <c r="G426" s="243" t="s">
        <v>664</v>
      </c>
      <c r="H426" s="244">
        <v>1</v>
      </c>
      <c r="I426" s="245"/>
      <c r="J426" s="246">
        <f>ROUND(I426*H426,2)</f>
        <v>0</v>
      </c>
      <c r="K426" s="242" t="s">
        <v>19</v>
      </c>
      <c r="L426" s="247"/>
      <c r="M426" s="248" t="s">
        <v>19</v>
      </c>
      <c r="N426" s="249" t="s">
        <v>43</v>
      </c>
      <c r="O426" s="86"/>
      <c r="P426" s="208">
        <f>O426*H426</f>
        <v>0</v>
      </c>
      <c r="Q426" s="208">
        <v>0</v>
      </c>
      <c r="R426" s="208">
        <f>Q426*H426</f>
        <v>0</v>
      </c>
      <c r="S426" s="208">
        <v>0</v>
      </c>
      <c r="T426" s="20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0" t="s">
        <v>307</v>
      </c>
      <c r="AT426" s="210" t="s">
        <v>204</v>
      </c>
      <c r="AU426" s="210" t="s">
        <v>127</v>
      </c>
      <c r="AY426" s="19" t="s">
        <v>118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19" t="s">
        <v>127</v>
      </c>
      <c r="BK426" s="211">
        <f>ROUND(I426*H426,2)</f>
        <v>0</v>
      </c>
      <c r="BL426" s="19" t="s">
        <v>171</v>
      </c>
      <c r="BM426" s="210" t="s">
        <v>891</v>
      </c>
    </row>
    <row r="427" s="2" customFormat="1" ht="16.5" customHeight="1">
      <c r="A427" s="40"/>
      <c r="B427" s="41"/>
      <c r="C427" s="199" t="s">
        <v>892</v>
      </c>
      <c r="D427" s="199" t="s">
        <v>121</v>
      </c>
      <c r="E427" s="200" t="s">
        <v>893</v>
      </c>
      <c r="F427" s="201" t="s">
        <v>894</v>
      </c>
      <c r="G427" s="202" t="s">
        <v>265</v>
      </c>
      <c r="H427" s="203">
        <v>8.5500000000000007</v>
      </c>
      <c r="I427" s="204"/>
      <c r="J427" s="205">
        <f>ROUND(I427*H427,2)</f>
        <v>0</v>
      </c>
      <c r="K427" s="201" t="s">
        <v>125</v>
      </c>
      <c r="L427" s="46"/>
      <c r="M427" s="206" t="s">
        <v>19</v>
      </c>
      <c r="N427" s="207" t="s">
        <v>43</v>
      </c>
      <c r="O427" s="86"/>
      <c r="P427" s="208">
        <f>O427*H427</f>
        <v>0</v>
      </c>
      <c r="Q427" s="208">
        <v>0.00018000000000000001</v>
      </c>
      <c r="R427" s="208">
        <f>Q427*H427</f>
        <v>0.0015390000000000002</v>
      </c>
      <c r="S427" s="208">
        <v>0</v>
      </c>
      <c r="T427" s="20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0" t="s">
        <v>171</v>
      </c>
      <c r="AT427" s="210" t="s">
        <v>121</v>
      </c>
      <c r="AU427" s="210" t="s">
        <v>127</v>
      </c>
      <c r="AY427" s="19" t="s">
        <v>118</v>
      </c>
      <c r="BE427" s="211">
        <f>IF(N427="základní",J427,0)</f>
        <v>0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19" t="s">
        <v>127</v>
      </c>
      <c r="BK427" s="211">
        <f>ROUND(I427*H427,2)</f>
        <v>0</v>
      </c>
      <c r="BL427" s="19" t="s">
        <v>171</v>
      </c>
      <c r="BM427" s="210" t="s">
        <v>895</v>
      </c>
    </row>
    <row r="428" s="2" customFormat="1">
      <c r="A428" s="40"/>
      <c r="B428" s="41"/>
      <c r="C428" s="42"/>
      <c r="D428" s="212" t="s">
        <v>129</v>
      </c>
      <c r="E428" s="42"/>
      <c r="F428" s="213" t="s">
        <v>896</v>
      </c>
      <c r="G428" s="42"/>
      <c r="H428" s="42"/>
      <c r="I428" s="214"/>
      <c r="J428" s="42"/>
      <c r="K428" s="42"/>
      <c r="L428" s="46"/>
      <c r="M428" s="215"/>
      <c r="N428" s="216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129</v>
      </c>
      <c r="AU428" s="19" t="s">
        <v>127</v>
      </c>
    </row>
    <row r="429" s="13" customFormat="1">
      <c r="A429" s="13"/>
      <c r="B429" s="217"/>
      <c r="C429" s="218"/>
      <c r="D429" s="219" t="s">
        <v>131</v>
      </c>
      <c r="E429" s="220" t="s">
        <v>19</v>
      </c>
      <c r="F429" s="221" t="s">
        <v>897</v>
      </c>
      <c r="G429" s="218"/>
      <c r="H429" s="222">
        <v>1.2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8" t="s">
        <v>131</v>
      </c>
      <c r="AU429" s="228" t="s">
        <v>127</v>
      </c>
      <c r="AV429" s="13" t="s">
        <v>127</v>
      </c>
      <c r="AW429" s="13" t="s">
        <v>33</v>
      </c>
      <c r="AX429" s="13" t="s">
        <v>71</v>
      </c>
      <c r="AY429" s="228" t="s">
        <v>118</v>
      </c>
    </row>
    <row r="430" s="13" customFormat="1">
      <c r="A430" s="13"/>
      <c r="B430" s="217"/>
      <c r="C430" s="218"/>
      <c r="D430" s="219" t="s">
        <v>131</v>
      </c>
      <c r="E430" s="220" t="s">
        <v>19</v>
      </c>
      <c r="F430" s="221" t="s">
        <v>898</v>
      </c>
      <c r="G430" s="218"/>
      <c r="H430" s="222">
        <v>7.3499999999999996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8" t="s">
        <v>131</v>
      </c>
      <c r="AU430" s="228" t="s">
        <v>127</v>
      </c>
      <c r="AV430" s="13" t="s">
        <v>127</v>
      </c>
      <c r="AW430" s="13" t="s">
        <v>33</v>
      </c>
      <c r="AX430" s="13" t="s">
        <v>71</v>
      </c>
      <c r="AY430" s="228" t="s">
        <v>118</v>
      </c>
    </row>
    <row r="431" s="14" customFormat="1">
      <c r="A431" s="14"/>
      <c r="B431" s="229"/>
      <c r="C431" s="230"/>
      <c r="D431" s="219" t="s">
        <v>131</v>
      </c>
      <c r="E431" s="231" t="s">
        <v>19</v>
      </c>
      <c r="F431" s="232" t="s">
        <v>158</v>
      </c>
      <c r="G431" s="230"/>
      <c r="H431" s="233">
        <v>8.5500000000000007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9" t="s">
        <v>131</v>
      </c>
      <c r="AU431" s="239" t="s">
        <v>127</v>
      </c>
      <c r="AV431" s="14" t="s">
        <v>126</v>
      </c>
      <c r="AW431" s="14" t="s">
        <v>33</v>
      </c>
      <c r="AX431" s="14" t="s">
        <v>76</v>
      </c>
      <c r="AY431" s="239" t="s">
        <v>118</v>
      </c>
    </row>
    <row r="432" s="2" customFormat="1" ht="16.5" customHeight="1">
      <c r="A432" s="40"/>
      <c r="B432" s="41"/>
      <c r="C432" s="240" t="s">
        <v>899</v>
      </c>
      <c r="D432" s="240" t="s">
        <v>204</v>
      </c>
      <c r="E432" s="241" t="s">
        <v>900</v>
      </c>
      <c r="F432" s="242" t="s">
        <v>901</v>
      </c>
      <c r="G432" s="243" t="s">
        <v>265</v>
      </c>
      <c r="H432" s="244">
        <v>8.9774999999999991</v>
      </c>
      <c r="I432" s="245"/>
      <c r="J432" s="246">
        <f>ROUND(I432*H432,2)</f>
        <v>0</v>
      </c>
      <c r="K432" s="242" t="s">
        <v>19</v>
      </c>
      <c r="L432" s="247"/>
      <c r="M432" s="248" t="s">
        <v>19</v>
      </c>
      <c r="N432" s="249" t="s">
        <v>43</v>
      </c>
      <c r="O432" s="86"/>
      <c r="P432" s="208">
        <f>O432*H432</f>
        <v>0</v>
      </c>
      <c r="Q432" s="208">
        <v>0.00012</v>
      </c>
      <c r="R432" s="208">
        <f>Q432*H432</f>
        <v>0.0010773</v>
      </c>
      <c r="S432" s="208">
        <v>0</v>
      </c>
      <c r="T432" s="20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0" t="s">
        <v>307</v>
      </c>
      <c r="AT432" s="210" t="s">
        <v>204</v>
      </c>
      <c r="AU432" s="210" t="s">
        <v>127</v>
      </c>
      <c r="AY432" s="19" t="s">
        <v>118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19" t="s">
        <v>127</v>
      </c>
      <c r="BK432" s="211">
        <f>ROUND(I432*H432,2)</f>
        <v>0</v>
      </c>
      <c r="BL432" s="19" t="s">
        <v>171</v>
      </c>
      <c r="BM432" s="210" t="s">
        <v>902</v>
      </c>
    </row>
    <row r="433" s="13" customFormat="1">
      <c r="A433" s="13"/>
      <c r="B433" s="217"/>
      <c r="C433" s="218"/>
      <c r="D433" s="219" t="s">
        <v>131</v>
      </c>
      <c r="E433" s="218"/>
      <c r="F433" s="221" t="s">
        <v>903</v>
      </c>
      <c r="G433" s="218"/>
      <c r="H433" s="222">
        <v>8.9774999999999991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8" t="s">
        <v>131</v>
      </c>
      <c r="AU433" s="228" t="s">
        <v>127</v>
      </c>
      <c r="AV433" s="13" t="s">
        <v>127</v>
      </c>
      <c r="AW433" s="13" t="s">
        <v>4</v>
      </c>
      <c r="AX433" s="13" t="s">
        <v>76</v>
      </c>
      <c r="AY433" s="228" t="s">
        <v>118</v>
      </c>
    </row>
    <row r="434" s="2" customFormat="1" ht="16.5" customHeight="1">
      <c r="A434" s="40"/>
      <c r="B434" s="41"/>
      <c r="C434" s="199" t="s">
        <v>904</v>
      </c>
      <c r="D434" s="199" t="s">
        <v>121</v>
      </c>
      <c r="E434" s="200" t="s">
        <v>905</v>
      </c>
      <c r="F434" s="201" t="s">
        <v>906</v>
      </c>
      <c r="G434" s="202" t="s">
        <v>265</v>
      </c>
      <c r="H434" s="203">
        <v>19.300000000000001</v>
      </c>
      <c r="I434" s="204"/>
      <c r="J434" s="205">
        <f>ROUND(I434*H434,2)</f>
        <v>0</v>
      </c>
      <c r="K434" s="201" t="s">
        <v>125</v>
      </c>
      <c r="L434" s="46"/>
      <c r="M434" s="206" t="s">
        <v>19</v>
      </c>
      <c r="N434" s="207" t="s">
        <v>43</v>
      </c>
      <c r="O434" s="86"/>
      <c r="P434" s="208">
        <f>O434*H434</f>
        <v>0</v>
      </c>
      <c r="Q434" s="208">
        <v>3.0000000000000001E-05</v>
      </c>
      <c r="R434" s="208">
        <f>Q434*H434</f>
        <v>0.00057900000000000009</v>
      </c>
      <c r="S434" s="208">
        <v>0</v>
      </c>
      <c r="T434" s="20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0" t="s">
        <v>171</v>
      </c>
      <c r="AT434" s="210" t="s">
        <v>121</v>
      </c>
      <c r="AU434" s="210" t="s">
        <v>127</v>
      </c>
      <c r="AY434" s="19" t="s">
        <v>118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9" t="s">
        <v>127</v>
      </c>
      <c r="BK434" s="211">
        <f>ROUND(I434*H434,2)</f>
        <v>0</v>
      </c>
      <c r="BL434" s="19" t="s">
        <v>171</v>
      </c>
      <c r="BM434" s="210" t="s">
        <v>907</v>
      </c>
    </row>
    <row r="435" s="2" customFormat="1">
      <c r="A435" s="40"/>
      <c r="B435" s="41"/>
      <c r="C435" s="42"/>
      <c r="D435" s="212" t="s">
        <v>129</v>
      </c>
      <c r="E435" s="42"/>
      <c r="F435" s="213" t="s">
        <v>908</v>
      </c>
      <c r="G435" s="42"/>
      <c r="H435" s="42"/>
      <c r="I435" s="214"/>
      <c r="J435" s="42"/>
      <c r="K435" s="42"/>
      <c r="L435" s="46"/>
      <c r="M435" s="215"/>
      <c r="N435" s="216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129</v>
      </c>
      <c r="AU435" s="19" t="s">
        <v>127</v>
      </c>
    </row>
    <row r="436" s="13" customFormat="1">
      <c r="A436" s="13"/>
      <c r="B436" s="217"/>
      <c r="C436" s="218"/>
      <c r="D436" s="219" t="s">
        <v>131</v>
      </c>
      <c r="E436" s="220" t="s">
        <v>19</v>
      </c>
      <c r="F436" s="221" t="s">
        <v>909</v>
      </c>
      <c r="G436" s="218"/>
      <c r="H436" s="222">
        <v>1.2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8" t="s">
        <v>131</v>
      </c>
      <c r="AU436" s="228" t="s">
        <v>127</v>
      </c>
      <c r="AV436" s="13" t="s">
        <v>127</v>
      </c>
      <c r="AW436" s="13" t="s">
        <v>33</v>
      </c>
      <c r="AX436" s="13" t="s">
        <v>71</v>
      </c>
      <c r="AY436" s="228" t="s">
        <v>118</v>
      </c>
    </row>
    <row r="437" s="13" customFormat="1">
      <c r="A437" s="13"/>
      <c r="B437" s="217"/>
      <c r="C437" s="218"/>
      <c r="D437" s="219" t="s">
        <v>131</v>
      </c>
      <c r="E437" s="220" t="s">
        <v>19</v>
      </c>
      <c r="F437" s="221" t="s">
        <v>910</v>
      </c>
      <c r="G437" s="218"/>
      <c r="H437" s="222">
        <v>18.100000000000001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8" t="s">
        <v>131</v>
      </c>
      <c r="AU437" s="228" t="s">
        <v>127</v>
      </c>
      <c r="AV437" s="13" t="s">
        <v>127</v>
      </c>
      <c r="AW437" s="13" t="s">
        <v>33</v>
      </c>
      <c r="AX437" s="13" t="s">
        <v>71</v>
      </c>
      <c r="AY437" s="228" t="s">
        <v>118</v>
      </c>
    </row>
    <row r="438" s="14" customFormat="1">
      <c r="A438" s="14"/>
      <c r="B438" s="229"/>
      <c r="C438" s="230"/>
      <c r="D438" s="219" t="s">
        <v>131</v>
      </c>
      <c r="E438" s="231" t="s">
        <v>19</v>
      </c>
      <c r="F438" s="232" t="s">
        <v>158</v>
      </c>
      <c r="G438" s="230"/>
      <c r="H438" s="233">
        <v>19.300000000000001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9" t="s">
        <v>131</v>
      </c>
      <c r="AU438" s="239" t="s">
        <v>127</v>
      </c>
      <c r="AV438" s="14" t="s">
        <v>126</v>
      </c>
      <c r="AW438" s="14" t="s">
        <v>33</v>
      </c>
      <c r="AX438" s="14" t="s">
        <v>76</v>
      </c>
      <c r="AY438" s="239" t="s">
        <v>118</v>
      </c>
    </row>
    <row r="439" s="2" customFormat="1" ht="16.5" customHeight="1">
      <c r="A439" s="40"/>
      <c r="B439" s="41"/>
      <c r="C439" s="199" t="s">
        <v>911</v>
      </c>
      <c r="D439" s="199" t="s">
        <v>121</v>
      </c>
      <c r="E439" s="200" t="s">
        <v>912</v>
      </c>
      <c r="F439" s="201" t="s">
        <v>913</v>
      </c>
      <c r="G439" s="202" t="s">
        <v>135</v>
      </c>
      <c r="H439" s="203">
        <v>20.334499999999998</v>
      </c>
      <c r="I439" s="204"/>
      <c r="J439" s="205">
        <f>ROUND(I439*H439,2)</f>
        <v>0</v>
      </c>
      <c r="K439" s="201" t="s">
        <v>125</v>
      </c>
      <c r="L439" s="46"/>
      <c r="M439" s="206" t="s">
        <v>19</v>
      </c>
      <c r="N439" s="207" t="s">
        <v>43</v>
      </c>
      <c r="O439" s="86"/>
      <c r="P439" s="208">
        <f>O439*H439</f>
        <v>0</v>
      </c>
      <c r="Q439" s="208">
        <v>5.0000000000000002E-05</v>
      </c>
      <c r="R439" s="208">
        <f>Q439*H439</f>
        <v>0.001016725</v>
      </c>
      <c r="S439" s="208">
        <v>0</v>
      </c>
      <c r="T439" s="20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0" t="s">
        <v>171</v>
      </c>
      <c r="AT439" s="210" t="s">
        <v>121</v>
      </c>
      <c r="AU439" s="210" t="s">
        <v>127</v>
      </c>
      <c r="AY439" s="19" t="s">
        <v>118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19" t="s">
        <v>127</v>
      </c>
      <c r="BK439" s="211">
        <f>ROUND(I439*H439,2)</f>
        <v>0</v>
      </c>
      <c r="BL439" s="19" t="s">
        <v>171</v>
      </c>
      <c r="BM439" s="210" t="s">
        <v>914</v>
      </c>
    </row>
    <row r="440" s="2" customFormat="1">
      <c r="A440" s="40"/>
      <c r="B440" s="41"/>
      <c r="C440" s="42"/>
      <c r="D440" s="212" t="s">
        <v>129</v>
      </c>
      <c r="E440" s="42"/>
      <c r="F440" s="213" t="s">
        <v>915</v>
      </c>
      <c r="G440" s="42"/>
      <c r="H440" s="42"/>
      <c r="I440" s="214"/>
      <c r="J440" s="42"/>
      <c r="K440" s="42"/>
      <c r="L440" s="46"/>
      <c r="M440" s="215"/>
      <c r="N440" s="216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129</v>
      </c>
      <c r="AU440" s="19" t="s">
        <v>127</v>
      </c>
    </row>
    <row r="441" s="2" customFormat="1" ht="24.15" customHeight="1">
      <c r="A441" s="40"/>
      <c r="B441" s="41"/>
      <c r="C441" s="199" t="s">
        <v>916</v>
      </c>
      <c r="D441" s="199" t="s">
        <v>121</v>
      </c>
      <c r="E441" s="200" t="s">
        <v>917</v>
      </c>
      <c r="F441" s="201" t="s">
        <v>918</v>
      </c>
      <c r="G441" s="202" t="s">
        <v>145</v>
      </c>
      <c r="H441" s="203">
        <v>0.40849999999999997</v>
      </c>
      <c r="I441" s="204"/>
      <c r="J441" s="205">
        <f>ROUND(I441*H441,2)</f>
        <v>0</v>
      </c>
      <c r="K441" s="201" t="s">
        <v>125</v>
      </c>
      <c r="L441" s="46"/>
      <c r="M441" s="206" t="s">
        <v>19</v>
      </c>
      <c r="N441" s="207" t="s">
        <v>43</v>
      </c>
      <c r="O441" s="86"/>
      <c r="P441" s="208">
        <f>O441*H441</f>
        <v>0</v>
      </c>
      <c r="Q441" s="208">
        <v>0</v>
      </c>
      <c r="R441" s="208">
        <f>Q441*H441</f>
        <v>0</v>
      </c>
      <c r="S441" s="208">
        <v>0</v>
      </c>
      <c r="T441" s="20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0" t="s">
        <v>171</v>
      </c>
      <c r="AT441" s="210" t="s">
        <v>121</v>
      </c>
      <c r="AU441" s="210" t="s">
        <v>127</v>
      </c>
      <c r="AY441" s="19" t="s">
        <v>118</v>
      </c>
      <c r="BE441" s="211">
        <f>IF(N441="základní",J441,0)</f>
        <v>0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19" t="s">
        <v>127</v>
      </c>
      <c r="BK441" s="211">
        <f>ROUND(I441*H441,2)</f>
        <v>0</v>
      </c>
      <c r="BL441" s="19" t="s">
        <v>171</v>
      </c>
      <c r="BM441" s="210" t="s">
        <v>919</v>
      </c>
    </row>
    <row r="442" s="2" customFormat="1">
      <c r="A442" s="40"/>
      <c r="B442" s="41"/>
      <c r="C442" s="42"/>
      <c r="D442" s="212" t="s">
        <v>129</v>
      </c>
      <c r="E442" s="42"/>
      <c r="F442" s="213" t="s">
        <v>920</v>
      </c>
      <c r="G442" s="42"/>
      <c r="H442" s="42"/>
      <c r="I442" s="214"/>
      <c r="J442" s="42"/>
      <c r="K442" s="42"/>
      <c r="L442" s="46"/>
      <c r="M442" s="215"/>
      <c r="N442" s="216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129</v>
      </c>
      <c r="AU442" s="19" t="s">
        <v>127</v>
      </c>
    </row>
    <row r="443" s="12" customFormat="1" ht="22.8" customHeight="1">
      <c r="A443" s="12"/>
      <c r="B443" s="183"/>
      <c r="C443" s="184"/>
      <c r="D443" s="185" t="s">
        <v>70</v>
      </c>
      <c r="E443" s="197" t="s">
        <v>921</v>
      </c>
      <c r="F443" s="197" t="s">
        <v>922</v>
      </c>
      <c r="G443" s="184"/>
      <c r="H443" s="184"/>
      <c r="I443" s="187"/>
      <c r="J443" s="198">
        <f>BK443</f>
        <v>0</v>
      </c>
      <c r="K443" s="184"/>
      <c r="L443" s="189"/>
      <c r="M443" s="190"/>
      <c r="N443" s="191"/>
      <c r="O443" s="191"/>
      <c r="P443" s="192">
        <f>SUM(P444:P477)</f>
        <v>0</v>
      </c>
      <c r="Q443" s="191"/>
      <c r="R443" s="192">
        <f>SUM(R444:R477)</f>
        <v>0.071187959999999995</v>
      </c>
      <c r="S443" s="191"/>
      <c r="T443" s="193">
        <f>SUM(T444:T477)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4" t="s">
        <v>127</v>
      </c>
      <c r="AT443" s="195" t="s">
        <v>70</v>
      </c>
      <c r="AU443" s="195" t="s">
        <v>76</v>
      </c>
      <c r="AY443" s="194" t="s">
        <v>118</v>
      </c>
      <c r="BK443" s="196">
        <f>SUM(BK444:BK477)</f>
        <v>0</v>
      </c>
    </row>
    <row r="444" s="2" customFormat="1" ht="24.15" customHeight="1">
      <c r="A444" s="40"/>
      <c r="B444" s="41"/>
      <c r="C444" s="199" t="s">
        <v>923</v>
      </c>
      <c r="D444" s="199" t="s">
        <v>121</v>
      </c>
      <c r="E444" s="200" t="s">
        <v>924</v>
      </c>
      <c r="F444" s="201" t="s">
        <v>925</v>
      </c>
      <c r="G444" s="202" t="s">
        <v>135</v>
      </c>
      <c r="H444" s="203">
        <v>3.456</v>
      </c>
      <c r="I444" s="204"/>
      <c r="J444" s="205">
        <f>ROUND(I444*H444,2)</f>
        <v>0</v>
      </c>
      <c r="K444" s="201" t="s">
        <v>125</v>
      </c>
      <c r="L444" s="46"/>
      <c r="M444" s="206" t="s">
        <v>19</v>
      </c>
      <c r="N444" s="207" t="s">
        <v>43</v>
      </c>
      <c r="O444" s="86"/>
      <c r="P444" s="208">
        <f>O444*H444</f>
        <v>0</v>
      </c>
      <c r="Q444" s="208">
        <v>8.0000000000000007E-05</v>
      </c>
      <c r="R444" s="208">
        <f>Q444*H444</f>
        <v>0.00027648000000000001</v>
      </c>
      <c r="S444" s="208">
        <v>0</v>
      </c>
      <c r="T444" s="20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0" t="s">
        <v>171</v>
      </c>
      <c r="AT444" s="210" t="s">
        <v>121</v>
      </c>
      <c r="AU444" s="210" t="s">
        <v>127</v>
      </c>
      <c r="AY444" s="19" t="s">
        <v>118</v>
      </c>
      <c r="BE444" s="211">
        <f>IF(N444="základní",J444,0)</f>
        <v>0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19" t="s">
        <v>127</v>
      </c>
      <c r="BK444" s="211">
        <f>ROUND(I444*H444,2)</f>
        <v>0</v>
      </c>
      <c r="BL444" s="19" t="s">
        <v>171</v>
      </c>
      <c r="BM444" s="210" t="s">
        <v>926</v>
      </c>
    </row>
    <row r="445" s="2" customFormat="1">
      <c r="A445" s="40"/>
      <c r="B445" s="41"/>
      <c r="C445" s="42"/>
      <c r="D445" s="212" t="s">
        <v>129</v>
      </c>
      <c r="E445" s="42"/>
      <c r="F445" s="213" t="s">
        <v>927</v>
      </c>
      <c r="G445" s="42"/>
      <c r="H445" s="42"/>
      <c r="I445" s="214"/>
      <c r="J445" s="42"/>
      <c r="K445" s="42"/>
      <c r="L445" s="46"/>
      <c r="M445" s="215"/>
      <c r="N445" s="216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129</v>
      </c>
      <c r="AU445" s="19" t="s">
        <v>127</v>
      </c>
    </row>
    <row r="446" s="13" customFormat="1">
      <c r="A446" s="13"/>
      <c r="B446" s="217"/>
      <c r="C446" s="218"/>
      <c r="D446" s="219" t="s">
        <v>131</v>
      </c>
      <c r="E446" s="220" t="s">
        <v>19</v>
      </c>
      <c r="F446" s="221" t="s">
        <v>928</v>
      </c>
      <c r="G446" s="218"/>
      <c r="H446" s="222">
        <v>1.1519999999999999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8" t="s">
        <v>131</v>
      </c>
      <c r="AU446" s="228" t="s">
        <v>127</v>
      </c>
      <c r="AV446" s="13" t="s">
        <v>127</v>
      </c>
      <c r="AW446" s="13" t="s">
        <v>33</v>
      </c>
      <c r="AX446" s="13" t="s">
        <v>71</v>
      </c>
      <c r="AY446" s="228" t="s">
        <v>118</v>
      </c>
    </row>
    <row r="447" s="13" customFormat="1">
      <c r="A447" s="13"/>
      <c r="B447" s="217"/>
      <c r="C447" s="218"/>
      <c r="D447" s="219" t="s">
        <v>131</v>
      </c>
      <c r="E447" s="220" t="s">
        <v>19</v>
      </c>
      <c r="F447" s="221" t="s">
        <v>929</v>
      </c>
      <c r="G447" s="218"/>
      <c r="H447" s="222">
        <v>1.1519999999999999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8" t="s">
        <v>131</v>
      </c>
      <c r="AU447" s="228" t="s">
        <v>127</v>
      </c>
      <c r="AV447" s="13" t="s">
        <v>127</v>
      </c>
      <c r="AW447" s="13" t="s">
        <v>33</v>
      </c>
      <c r="AX447" s="13" t="s">
        <v>71</v>
      </c>
      <c r="AY447" s="228" t="s">
        <v>118</v>
      </c>
    </row>
    <row r="448" s="13" customFormat="1">
      <c r="A448" s="13"/>
      <c r="B448" s="217"/>
      <c r="C448" s="218"/>
      <c r="D448" s="219" t="s">
        <v>131</v>
      </c>
      <c r="E448" s="220" t="s">
        <v>19</v>
      </c>
      <c r="F448" s="221" t="s">
        <v>930</v>
      </c>
      <c r="G448" s="218"/>
      <c r="H448" s="222">
        <v>1.1519999999999999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8" t="s">
        <v>131</v>
      </c>
      <c r="AU448" s="228" t="s">
        <v>127</v>
      </c>
      <c r="AV448" s="13" t="s">
        <v>127</v>
      </c>
      <c r="AW448" s="13" t="s">
        <v>33</v>
      </c>
      <c r="AX448" s="13" t="s">
        <v>71</v>
      </c>
      <c r="AY448" s="228" t="s">
        <v>118</v>
      </c>
    </row>
    <row r="449" s="14" customFormat="1">
      <c r="A449" s="14"/>
      <c r="B449" s="229"/>
      <c r="C449" s="230"/>
      <c r="D449" s="219" t="s">
        <v>131</v>
      </c>
      <c r="E449" s="231" t="s">
        <v>19</v>
      </c>
      <c r="F449" s="232" t="s">
        <v>158</v>
      </c>
      <c r="G449" s="230"/>
      <c r="H449" s="233">
        <v>3.456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9" t="s">
        <v>131</v>
      </c>
      <c r="AU449" s="239" t="s">
        <v>127</v>
      </c>
      <c r="AV449" s="14" t="s">
        <v>126</v>
      </c>
      <c r="AW449" s="14" t="s">
        <v>33</v>
      </c>
      <c r="AX449" s="14" t="s">
        <v>76</v>
      </c>
      <c r="AY449" s="239" t="s">
        <v>118</v>
      </c>
    </row>
    <row r="450" s="2" customFormat="1" ht="16.5" customHeight="1">
      <c r="A450" s="40"/>
      <c r="B450" s="41"/>
      <c r="C450" s="199" t="s">
        <v>931</v>
      </c>
      <c r="D450" s="199" t="s">
        <v>121</v>
      </c>
      <c r="E450" s="200" t="s">
        <v>932</v>
      </c>
      <c r="F450" s="201" t="s">
        <v>933</v>
      </c>
      <c r="G450" s="202" t="s">
        <v>135</v>
      </c>
      <c r="H450" s="203">
        <v>3.456</v>
      </c>
      <c r="I450" s="204"/>
      <c r="J450" s="205">
        <f>ROUND(I450*H450,2)</f>
        <v>0</v>
      </c>
      <c r="K450" s="201" t="s">
        <v>125</v>
      </c>
      <c r="L450" s="46"/>
      <c r="M450" s="206" t="s">
        <v>19</v>
      </c>
      <c r="N450" s="207" t="s">
        <v>43</v>
      </c>
      <c r="O450" s="86"/>
      <c r="P450" s="208">
        <f>O450*H450</f>
        <v>0</v>
      </c>
      <c r="Q450" s="208">
        <v>0.00013999999999999999</v>
      </c>
      <c r="R450" s="208">
        <f>Q450*H450</f>
        <v>0.00048383999999999998</v>
      </c>
      <c r="S450" s="208">
        <v>0</v>
      </c>
      <c r="T450" s="20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0" t="s">
        <v>171</v>
      </c>
      <c r="AT450" s="210" t="s">
        <v>121</v>
      </c>
      <c r="AU450" s="210" t="s">
        <v>127</v>
      </c>
      <c r="AY450" s="19" t="s">
        <v>118</v>
      </c>
      <c r="BE450" s="211">
        <f>IF(N450="základní",J450,0)</f>
        <v>0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19" t="s">
        <v>127</v>
      </c>
      <c r="BK450" s="211">
        <f>ROUND(I450*H450,2)</f>
        <v>0</v>
      </c>
      <c r="BL450" s="19" t="s">
        <v>171</v>
      </c>
      <c r="BM450" s="210" t="s">
        <v>934</v>
      </c>
    </row>
    <row r="451" s="2" customFormat="1">
      <c r="A451" s="40"/>
      <c r="B451" s="41"/>
      <c r="C451" s="42"/>
      <c r="D451" s="212" t="s">
        <v>129</v>
      </c>
      <c r="E451" s="42"/>
      <c r="F451" s="213" t="s">
        <v>935</v>
      </c>
      <c r="G451" s="42"/>
      <c r="H451" s="42"/>
      <c r="I451" s="214"/>
      <c r="J451" s="42"/>
      <c r="K451" s="42"/>
      <c r="L451" s="46"/>
      <c r="M451" s="215"/>
      <c r="N451" s="216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129</v>
      </c>
      <c r="AU451" s="19" t="s">
        <v>127</v>
      </c>
    </row>
    <row r="452" s="2" customFormat="1" ht="16.5" customHeight="1">
      <c r="A452" s="40"/>
      <c r="B452" s="41"/>
      <c r="C452" s="199" t="s">
        <v>936</v>
      </c>
      <c r="D452" s="199" t="s">
        <v>121</v>
      </c>
      <c r="E452" s="200" t="s">
        <v>937</v>
      </c>
      <c r="F452" s="201" t="s">
        <v>938</v>
      </c>
      <c r="G452" s="202" t="s">
        <v>135</v>
      </c>
      <c r="H452" s="203">
        <v>3.456</v>
      </c>
      <c r="I452" s="204"/>
      <c r="J452" s="205">
        <f>ROUND(I452*H452,2)</f>
        <v>0</v>
      </c>
      <c r="K452" s="201" t="s">
        <v>125</v>
      </c>
      <c r="L452" s="46"/>
      <c r="M452" s="206" t="s">
        <v>19</v>
      </c>
      <c r="N452" s="207" t="s">
        <v>43</v>
      </c>
      <c r="O452" s="86"/>
      <c r="P452" s="208">
        <f>O452*H452</f>
        <v>0</v>
      </c>
      <c r="Q452" s="208">
        <v>0.00012</v>
      </c>
      <c r="R452" s="208">
        <f>Q452*H452</f>
        <v>0.00041471999999999999</v>
      </c>
      <c r="S452" s="208">
        <v>0</v>
      </c>
      <c r="T452" s="20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0" t="s">
        <v>171</v>
      </c>
      <c r="AT452" s="210" t="s">
        <v>121</v>
      </c>
      <c r="AU452" s="210" t="s">
        <v>127</v>
      </c>
      <c r="AY452" s="19" t="s">
        <v>118</v>
      </c>
      <c r="BE452" s="211">
        <f>IF(N452="základní",J452,0)</f>
        <v>0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19" t="s">
        <v>127</v>
      </c>
      <c r="BK452" s="211">
        <f>ROUND(I452*H452,2)</f>
        <v>0</v>
      </c>
      <c r="BL452" s="19" t="s">
        <v>171</v>
      </c>
      <c r="BM452" s="210" t="s">
        <v>939</v>
      </c>
    </row>
    <row r="453" s="2" customFormat="1">
      <c r="A453" s="40"/>
      <c r="B453" s="41"/>
      <c r="C453" s="42"/>
      <c r="D453" s="212" t="s">
        <v>129</v>
      </c>
      <c r="E453" s="42"/>
      <c r="F453" s="213" t="s">
        <v>940</v>
      </c>
      <c r="G453" s="42"/>
      <c r="H453" s="42"/>
      <c r="I453" s="214"/>
      <c r="J453" s="42"/>
      <c r="K453" s="42"/>
      <c r="L453" s="46"/>
      <c r="M453" s="215"/>
      <c r="N453" s="216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129</v>
      </c>
      <c r="AU453" s="19" t="s">
        <v>127</v>
      </c>
    </row>
    <row r="454" s="2" customFormat="1" ht="16.5" customHeight="1">
      <c r="A454" s="40"/>
      <c r="B454" s="41"/>
      <c r="C454" s="199" t="s">
        <v>941</v>
      </c>
      <c r="D454" s="199" t="s">
        <v>121</v>
      </c>
      <c r="E454" s="200" t="s">
        <v>942</v>
      </c>
      <c r="F454" s="201" t="s">
        <v>943</v>
      </c>
      <c r="G454" s="202" t="s">
        <v>135</v>
      </c>
      <c r="H454" s="203">
        <v>3.456</v>
      </c>
      <c r="I454" s="204"/>
      <c r="J454" s="205">
        <f>ROUND(I454*H454,2)</f>
        <v>0</v>
      </c>
      <c r="K454" s="201" t="s">
        <v>125</v>
      </c>
      <c r="L454" s="46"/>
      <c r="M454" s="206" t="s">
        <v>19</v>
      </c>
      <c r="N454" s="207" t="s">
        <v>43</v>
      </c>
      <c r="O454" s="86"/>
      <c r="P454" s="208">
        <f>O454*H454</f>
        <v>0</v>
      </c>
      <c r="Q454" s="208">
        <v>0.00012</v>
      </c>
      <c r="R454" s="208">
        <f>Q454*H454</f>
        <v>0.00041471999999999999</v>
      </c>
      <c r="S454" s="208">
        <v>0</v>
      </c>
      <c r="T454" s="20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0" t="s">
        <v>171</v>
      </c>
      <c r="AT454" s="210" t="s">
        <v>121</v>
      </c>
      <c r="AU454" s="210" t="s">
        <v>127</v>
      </c>
      <c r="AY454" s="19" t="s">
        <v>118</v>
      </c>
      <c r="BE454" s="211">
        <f>IF(N454="základní",J454,0)</f>
        <v>0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19" t="s">
        <v>127</v>
      </c>
      <c r="BK454" s="211">
        <f>ROUND(I454*H454,2)</f>
        <v>0</v>
      </c>
      <c r="BL454" s="19" t="s">
        <v>171</v>
      </c>
      <c r="BM454" s="210" t="s">
        <v>944</v>
      </c>
    </row>
    <row r="455" s="2" customFormat="1">
      <c r="A455" s="40"/>
      <c r="B455" s="41"/>
      <c r="C455" s="42"/>
      <c r="D455" s="212" t="s">
        <v>129</v>
      </c>
      <c r="E455" s="42"/>
      <c r="F455" s="213" t="s">
        <v>945</v>
      </c>
      <c r="G455" s="42"/>
      <c r="H455" s="42"/>
      <c r="I455" s="214"/>
      <c r="J455" s="42"/>
      <c r="K455" s="42"/>
      <c r="L455" s="46"/>
      <c r="M455" s="215"/>
      <c r="N455" s="216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129</v>
      </c>
      <c r="AU455" s="19" t="s">
        <v>127</v>
      </c>
    </row>
    <row r="456" s="2" customFormat="1" ht="21.75" customHeight="1">
      <c r="A456" s="40"/>
      <c r="B456" s="41"/>
      <c r="C456" s="199" t="s">
        <v>946</v>
      </c>
      <c r="D456" s="199" t="s">
        <v>121</v>
      </c>
      <c r="E456" s="200" t="s">
        <v>947</v>
      </c>
      <c r="F456" s="201" t="s">
        <v>948</v>
      </c>
      <c r="G456" s="202" t="s">
        <v>135</v>
      </c>
      <c r="H456" s="203">
        <v>2.4750000000000001</v>
      </c>
      <c r="I456" s="204"/>
      <c r="J456" s="205">
        <f>ROUND(I456*H456,2)</f>
        <v>0</v>
      </c>
      <c r="K456" s="201" t="s">
        <v>125</v>
      </c>
      <c r="L456" s="46"/>
      <c r="M456" s="206" t="s">
        <v>19</v>
      </c>
      <c r="N456" s="207" t="s">
        <v>43</v>
      </c>
      <c r="O456" s="86"/>
      <c r="P456" s="208">
        <f>O456*H456</f>
        <v>0</v>
      </c>
      <c r="Q456" s="208">
        <v>0.00011</v>
      </c>
      <c r="R456" s="208">
        <f>Q456*H456</f>
        <v>0.00027225000000000003</v>
      </c>
      <c r="S456" s="208">
        <v>0</v>
      </c>
      <c r="T456" s="20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0" t="s">
        <v>171</v>
      </c>
      <c r="AT456" s="210" t="s">
        <v>121</v>
      </c>
      <c r="AU456" s="210" t="s">
        <v>127</v>
      </c>
      <c r="AY456" s="19" t="s">
        <v>118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19" t="s">
        <v>127</v>
      </c>
      <c r="BK456" s="211">
        <f>ROUND(I456*H456,2)</f>
        <v>0</v>
      </c>
      <c r="BL456" s="19" t="s">
        <v>171</v>
      </c>
      <c r="BM456" s="210" t="s">
        <v>949</v>
      </c>
    </row>
    <row r="457" s="2" customFormat="1">
      <c r="A457" s="40"/>
      <c r="B457" s="41"/>
      <c r="C457" s="42"/>
      <c r="D457" s="212" t="s">
        <v>129</v>
      </c>
      <c r="E457" s="42"/>
      <c r="F457" s="213" t="s">
        <v>950</v>
      </c>
      <c r="G457" s="42"/>
      <c r="H457" s="42"/>
      <c r="I457" s="214"/>
      <c r="J457" s="42"/>
      <c r="K457" s="42"/>
      <c r="L457" s="46"/>
      <c r="M457" s="215"/>
      <c r="N457" s="216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129</v>
      </c>
      <c r="AU457" s="19" t="s">
        <v>127</v>
      </c>
    </row>
    <row r="458" s="13" customFormat="1">
      <c r="A458" s="13"/>
      <c r="B458" s="217"/>
      <c r="C458" s="218"/>
      <c r="D458" s="219" t="s">
        <v>131</v>
      </c>
      <c r="E458" s="220" t="s">
        <v>19</v>
      </c>
      <c r="F458" s="221" t="s">
        <v>951</v>
      </c>
      <c r="G458" s="218"/>
      <c r="H458" s="222">
        <v>2.4750000000000001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8" t="s">
        <v>131</v>
      </c>
      <c r="AU458" s="228" t="s">
        <v>127</v>
      </c>
      <c r="AV458" s="13" t="s">
        <v>127</v>
      </c>
      <c r="AW458" s="13" t="s">
        <v>33</v>
      </c>
      <c r="AX458" s="13" t="s">
        <v>71</v>
      </c>
      <c r="AY458" s="228" t="s">
        <v>118</v>
      </c>
    </row>
    <row r="459" s="14" customFormat="1">
      <c r="A459" s="14"/>
      <c r="B459" s="229"/>
      <c r="C459" s="230"/>
      <c r="D459" s="219" t="s">
        <v>131</v>
      </c>
      <c r="E459" s="231" t="s">
        <v>19</v>
      </c>
      <c r="F459" s="232" t="s">
        <v>158</v>
      </c>
      <c r="G459" s="230"/>
      <c r="H459" s="233">
        <v>2.4750000000000001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9" t="s">
        <v>131</v>
      </c>
      <c r="AU459" s="239" t="s">
        <v>127</v>
      </c>
      <c r="AV459" s="14" t="s">
        <v>126</v>
      </c>
      <c r="AW459" s="14" t="s">
        <v>33</v>
      </c>
      <c r="AX459" s="14" t="s">
        <v>76</v>
      </c>
      <c r="AY459" s="239" t="s">
        <v>118</v>
      </c>
    </row>
    <row r="460" s="2" customFormat="1" ht="24.15" customHeight="1">
      <c r="A460" s="40"/>
      <c r="B460" s="41"/>
      <c r="C460" s="199" t="s">
        <v>952</v>
      </c>
      <c r="D460" s="199" t="s">
        <v>121</v>
      </c>
      <c r="E460" s="200" t="s">
        <v>953</v>
      </c>
      <c r="F460" s="201" t="s">
        <v>954</v>
      </c>
      <c r="G460" s="202" t="s">
        <v>265</v>
      </c>
      <c r="H460" s="203">
        <v>2</v>
      </c>
      <c r="I460" s="204"/>
      <c r="J460" s="205">
        <f>ROUND(I460*H460,2)</f>
        <v>0</v>
      </c>
      <c r="K460" s="201" t="s">
        <v>19</v>
      </c>
      <c r="L460" s="46"/>
      <c r="M460" s="206" t="s">
        <v>19</v>
      </c>
      <c r="N460" s="207" t="s">
        <v>43</v>
      </c>
      <c r="O460" s="86"/>
      <c r="P460" s="208">
        <f>O460*H460</f>
        <v>0</v>
      </c>
      <c r="Q460" s="208">
        <v>1.0000000000000001E-05</v>
      </c>
      <c r="R460" s="208">
        <f>Q460*H460</f>
        <v>2.0000000000000002E-05</v>
      </c>
      <c r="S460" s="208">
        <v>0</v>
      </c>
      <c r="T460" s="20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0" t="s">
        <v>171</v>
      </c>
      <c r="AT460" s="210" t="s">
        <v>121</v>
      </c>
      <c r="AU460" s="210" t="s">
        <v>127</v>
      </c>
      <c r="AY460" s="19" t="s">
        <v>118</v>
      </c>
      <c r="BE460" s="211">
        <f>IF(N460="základní",J460,0)</f>
        <v>0</v>
      </c>
      <c r="BF460" s="211">
        <f>IF(N460="snížená",J460,0)</f>
        <v>0</v>
      </c>
      <c r="BG460" s="211">
        <f>IF(N460="zákl. přenesená",J460,0)</f>
        <v>0</v>
      </c>
      <c r="BH460" s="211">
        <f>IF(N460="sníž. přenesená",J460,0)</f>
        <v>0</v>
      </c>
      <c r="BI460" s="211">
        <f>IF(N460="nulová",J460,0)</f>
        <v>0</v>
      </c>
      <c r="BJ460" s="19" t="s">
        <v>127</v>
      </c>
      <c r="BK460" s="211">
        <f>ROUND(I460*H460,2)</f>
        <v>0</v>
      </c>
      <c r="BL460" s="19" t="s">
        <v>171</v>
      </c>
      <c r="BM460" s="210" t="s">
        <v>955</v>
      </c>
    </row>
    <row r="461" s="15" customFormat="1">
      <c r="A461" s="15"/>
      <c r="B461" s="250"/>
      <c r="C461" s="251"/>
      <c r="D461" s="219" t="s">
        <v>131</v>
      </c>
      <c r="E461" s="252" t="s">
        <v>19</v>
      </c>
      <c r="F461" s="253" t="s">
        <v>956</v>
      </c>
      <c r="G461" s="251"/>
      <c r="H461" s="252" t="s">
        <v>19</v>
      </c>
      <c r="I461" s="254"/>
      <c r="J461" s="251"/>
      <c r="K461" s="251"/>
      <c r="L461" s="255"/>
      <c r="M461" s="256"/>
      <c r="N461" s="257"/>
      <c r="O461" s="257"/>
      <c r="P461" s="257"/>
      <c r="Q461" s="257"/>
      <c r="R461" s="257"/>
      <c r="S461" s="257"/>
      <c r="T461" s="25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9" t="s">
        <v>131</v>
      </c>
      <c r="AU461" s="259" t="s">
        <v>127</v>
      </c>
      <c r="AV461" s="15" t="s">
        <v>76</v>
      </c>
      <c r="AW461" s="15" t="s">
        <v>33</v>
      </c>
      <c r="AX461" s="15" t="s">
        <v>71</v>
      </c>
      <c r="AY461" s="259" t="s">
        <v>118</v>
      </c>
    </row>
    <row r="462" s="13" customFormat="1">
      <c r="A462" s="13"/>
      <c r="B462" s="217"/>
      <c r="C462" s="218"/>
      <c r="D462" s="219" t="s">
        <v>131</v>
      </c>
      <c r="E462" s="220" t="s">
        <v>19</v>
      </c>
      <c r="F462" s="221" t="s">
        <v>957</v>
      </c>
      <c r="G462" s="218"/>
      <c r="H462" s="222">
        <v>2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8" t="s">
        <v>131</v>
      </c>
      <c r="AU462" s="228" t="s">
        <v>127</v>
      </c>
      <c r="AV462" s="13" t="s">
        <v>127</v>
      </c>
      <c r="AW462" s="13" t="s">
        <v>33</v>
      </c>
      <c r="AX462" s="13" t="s">
        <v>71</v>
      </c>
      <c r="AY462" s="228" t="s">
        <v>118</v>
      </c>
    </row>
    <row r="463" s="14" customFormat="1">
      <c r="A463" s="14"/>
      <c r="B463" s="229"/>
      <c r="C463" s="230"/>
      <c r="D463" s="219" t="s">
        <v>131</v>
      </c>
      <c r="E463" s="231" t="s">
        <v>19</v>
      </c>
      <c r="F463" s="232" t="s">
        <v>158</v>
      </c>
      <c r="G463" s="230"/>
      <c r="H463" s="233">
        <v>2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9" t="s">
        <v>131</v>
      </c>
      <c r="AU463" s="239" t="s">
        <v>127</v>
      </c>
      <c r="AV463" s="14" t="s">
        <v>126</v>
      </c>
      <c r="AW463" s="14" t="s">
        <v>4</v>
      </c>
      <c r="AX463" s="14" t="s">
        <v>76</v>
      </c>
      <c r="AY463" s="239" t="s">
        <v>118</v>
      </c>
    </row>
    <row r="464" s="2" customFormat="1" ht="16.5" customHeight="1">
      <c r="A464" s="40"/>
      <c r="B464" s="41"/>
      <c r="C464" s="199" t="s">
        <v>958</v>
      </c>
      <c r="D464" s="199" t="s">
        <v>121</v>
      </c>
      <c r="E464" s="200" t="s">
        <v>959</v>
      </c>
      <c r="F464" s="201" t="s">
        <v>960</v>
      </c>
      <c r="G464" s="202" t="s">
        <v>265</v>
      </c>
      <c r="H464" s="203">
        <v>2</v>
      </c>
      <c r="I464" s="204"/>
      <c r="J464" s="205">
        <f>ROUND(I464*H464,2)</f>
        <v>0</v>
      </c>
      <c r="K464" s="201" t="s">
        <v>19</v>
      </c>
      <c r="L464" s="46"/>
      <c r="M464" s="206" t="s">
        <v>19</v>
      </c>
      <c r="N464" s="207" t="s">
        <v>43</v>
      </c>
      <c r="O464" s="86"/>
      <c r="P464" s="208">
        <f>O464*H464</f>
        <v>0</v>
      </c>
      <c r="Q464" s="208">
        <v>2.0000000000000002E-05</v>
      </c>
      <c r="R464" s="208">
        <f>Q464*H464</f>
        <v>4.0000000000000003E-05</v>
      </c>
      <c r="S464" s="208">
        <v>0</v>
      </c>
      <c r="T464" s="20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0" t="s">
        <v>171</v>
      </c>
      <c r="AT464" s="210" t="s">
        <v>121</v>
      </c>
      <c r="AU464" s="210" t="s">
        <v>127</v>
      </c>
      <c r="AY464" s="19" t="s">
        <v>118</v>
      </c>
      <c r="BE464" s="211">
        <f>IF(N464="základní",J464,0)</f>
        <v>0</v>
      </c>
      <c r="BF464" s="211">
        <f>IF(N464="snížená",J464,0)</f>
        <v>0</v>
      </c>
      <c r="BG464" s="211">
        <f>IF(N464="zákl. přenesená",J464,0)</f>
        <v>0</v>
      </c>
      <c r="BH464" s="211">
        <f>IF(N464="sníž. přenesená",J464,0)</f>
        <v>0</v>
      </c>
      <c r="BI464" s="211">
        <f>IF(N464="nulová",J464,0)</f>
        <v>0</v>
      </c>
      <c r="BJ464" s="19" t="s">
        <v>127</v>
      </c>
      <c r="BK464" s="211">
        <f>ROUND(I464*H464,2)</f>
        <v>0</v>
      </c>
      <c r="BL464" s="19" t="s">
        <v>171</v>
      </c>
      <c r="BM464" s="210" t="s">
        <v>961</v>
      </c>
    </row>
    <row r="465" s="2" customFormat="1" ht="16.5" customHeight="1">
      <c r="A465" s="40"/>
      <c r="B465" s="41"/>
      <c r="C465" s="199" t="s">
        <v>962</v>
      </c>
      <c r="D465" s="199" t="s">
        <v>121</v>
      </c>
      <c r="E465" s="200" t="s">
        <v>963</v>
      </c>
      <c r="F465" s="201" t="s">
        <v>964</v>
      </c>
      <c r="G465" s="202" t="s">
        <v>135</v>
      </c>
      <c r="H465" s="203">
        <v>2.4750000000000001</v>
      </c>
      <c r="I465" s="204"/>
      <c r="J465" s="205">
        <f>ROUND(I465*H465,2)</f>
        <v>0</v>
      </c>
      <c r="K465" s="201" t="s">
        <v>125</v>
      </c>
      <c r="L465" s="46"/>
      <c r="M465" s="206" t="s">
        <v>19</v>
      </c>
      <c r="N465" s="207" t="s">
        <v>43</v>
      </c>
      <c r="O465" s="86"/>
      <c r="P465" s="208">
        <f>O465*H465</f>
        <v>0</v>
      </c>
      <c r="Q465" s="208">
        <v>0.00040999999999999999</v>
      </c>
      <c r="R465" s="208">
        <f>Q465*H465</f>
        <v>0.00101475</v>
      </c>
      <c r="S465" s="208">
        <v>0</v>
      </c>
      <c r="T465" s="20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0" t="s">
        <v>171</v>
      </c>
      <c r="AT465" s="210" t="s">
        <v>121</v>
      </c>
      <c r="AU465" s="210" t="s">
        <v>127</v>
      </c>
      <c r="AY465" s="19" t="s">
        <v>118</v>
      </c>
      <c r="BE465" s="211">
        <f>IF(N465="základní",J465,0)</f>
        <v>0</v>
      </c>
      <c r="BF465" s="211">
        <f>IF(N465="snížená",J465,0)</f>
        <v>0</v>
      </c>
      <c r="BG465" s="211">
        <f>IF(N465="zákl. přenesená",J465,0)</f>
        <v>0</v>
      </c>
      <c r="BH465" s="211">
        <f>IF(N465="sníž. přenesená",J465,0)</f>
        <v>0</v>
      </c>
      <c r="BI465" s="211">
        <f>IF(N465="nulová",J465,0)</f>
        <v>0</v>
      </c>
      <c r="BJ465" s="19" t="s">
        <v>127</v>
      </c>
      <c r="BK465" s="211">
        <f>ROUND(I465*H465,2)</f>
        <v>0</v>
      </c>
      <c r="BL465" s="19" t="s">
        <v>171</v>
      </c>
      <c r="BM465" s="210" t="s">
        <v>965</v>
      </c>
    </row>
    <row r="466" s="2" customFormat="1">
      <c r="A466" s="40"/>
      <c r="B466" s="41"/>
      <c r="C466" s="42"/>
      <c r="D466" s="212" t="s">
        <v>129</v>
      </c>
      <c r="E466" s="42"/>
      <c r="F466" s="213" t="s">
        <v>966</v>
      </c>
      <c r="G466" s="42"/>
      <c r="H466" s="42"/>
      <c r="I466" s="214"/>
      <c r="J466" s="42"/>
      <c r="K466" s="42"/>
      <c r="L466" s="46"/>
      <c r="M466" s="215"/>
      <c r="N466" s="216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129</v>
      </c>
      <c r="AU466" s="19" t="s">
        <v>127</v>
      </c>
    </row>
    <row r="467" s="2" customFormat="1" ht="21.75" customHeight="1">
      <c r="A467" s="40"/>
      <c r="B467" s="41"/>
      <c r="C467" s="199" t="s">
        <v>967</v>
      </c>
      <c r="D467" s="199" t="s">
        <v>121</v>
      </c>
      <c r="E467" s="200" t="s">
        <v>968</v>
      </c>
      <c r="F467" s="201" t="s">
        <v>969</v>
      </c>
      <c r="G467" s="202" t="s">
        <v>265</v>
      </c>
      <c r="H467" s="203">
        <v>2</v>
      </c>
      <c r="I467" s="204"/>
      <c r="J467" s="205">
        <f>ROUND(I467*H467,2)</f>
        <v>0</v>
      </c>
      <c r="K467" s="201" t="s">
        <v>19</v>
      </c>
      <c r="L467" s="46"/>
      <c r="M467" s="206" t="s">
        <v>19</v>
      </c>
      <c r="N467" s="207" t="s">
        <v>43</v>
      </c>
      <c r="O467" s="86"/>
      <c r="P467" s="208">
        <f>O467*H467</f>
        <v>0</v>
      </c>
      <c r="Q467" s="208">
        <v>3.0000000000000001E-05</v>
      </c>
      <c r="R467" s="208">
        <f>Q467*H467</f>
        <v>6.0000000000000002E-05</v>
      </c>
      <c r="S467" s="208">
        <v>0</v>
      </c>
      <c r="T467" s="20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0" t="s">
        <v>171</v>
      </c>
      <c r="AT467" s="210" t="s">
        <v>121</v>
      </c>
      <c r="AU467" s="210" t="s">
        <v>127</v>
      </c>
      <c r="AY467" s="19" t="s">
        <v>118</v>
      </c>
      <c r="BE467" s="211">
        <f>IF(N467="základní",J467,0)</f>
        <v>0</v>
      </c>
      <c r="BF467" s="211">
        <f>IF(N467="snížená",J467,0)</f>
        <v>0</v>
      </c>
      <c r="BG467" s="211">
        <f>IF(N467="zákl. přenesená",J467,0)</f>
        <v>0</v>
      </c>
      <c r="BH467" s="211">
        <f>IF(N467="sníž. přenesená",J467,0)</f>
        <v>0</v>
      </c>
      <c r="BI467" s="211">
        <f>IF(N467="nulová",J467,0)</f>
        <v>0</v>
      </c>
      <c r="BJ467" s="19" t="s">
        <v>127</v>
      </c>
      <c r="BK467" s="211">
        <f>ROUND(I467*H467,2)</f>
        <v>0</v>
      </c>
      <c r="BL467" s="19" t="s">
        <v>171</v>
      </c>
      <c r="BM467" s="210" t="s">
        <v>970</v>
      </c>
    </row>
    <row r="468" s="2" customFormat="1" ht="24.15" customHeight="1">
      <c r="A468" s="40"/>
      <c r="B468" s="41"/>
      <c r="C468" s="199" t="s">
        <v>971</v>
      </c>
      <c r="D468" s="199" t="s">
        <v>121</v>
      </c>
      <c r="E468" s="200" t="s">
        <v>972</v>
      </c>
      <c r="F468" s="201" t="s">
        <v>973</v>
      </c>
      <c r="G468" s="202" t="s">
        <v>135</v>
      </c>
      <c r="H468" s="203">
        <v>2.4750000000000001</v>
      </c>
      <c r="I468" s="204"/>
      <c r="J468" s="205">
        <f>ROUND(I468*H468,2)</f>
        <v>0</v>
      </c>
      <c r="K468" s="201" t="s">
        <v>125</v>
      </c>
      <c r="L468" s="46"/>
      <c r="M468" s="206" t="s">
        <v>19</v>
      </c>
      <c r="N468" s="207" t="s">
        <v>43</v>
      </c>
      <c r="O468" s="86"/>
      <c r="P468" s="208">
        <f>O468*H468</f>
        <v>0</v>
      </c>
      <c r="Q468" s="208">
        <v>4.0000000000000003E-05</v>
      </c>
      <c r="R468" s="208">
        <f>Q468*H468</f>
        <v>9.9000000000000008E-05</v>
      </c>
      <c r="S468" s="208">
        <v>0</v>
      </c>
      <c r="T468" s="20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0" t="s">
        <v>171</v>
      </c>
      <c r="AT468" s="210" t="s">
        <v>121</v>
      </c>
      <c r="AU468" s="210" t="s">
        <v>127</v>
      </c>
      <c r="AY468" s="19" t="s">
        <v>118</v>
      </c>
      <c r="BE468" s="211">
        <f>IF(N468="základní",J468,0)</f>
        <v>0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19" t="s">
        <v>127</v>
      </c>
      <c r="BK468" s="211">
        <f>ROUND(I468*H468,2)</f>
        <v>0</v>
      </c>
      <c r="BL468" s="19" t="s">
        <v>171</v>
      </c>
      <c r="BM468" s="210" t="s">
        <v>974</v>
      </c>
    </row>
    <row r="469" s="2" customFormat="1">
      <c r="A469" s="40"/>
      <c r="B469" s="41"/>
      <c r="C469" s="42"/>
      <c r="D469" s="212" t="s">
        <v>129</v>
      </c>
      <c r="E469" s="42"/>
      <c r="F469" s="213" t="s">
        <v>975</v>
      </c>
      <c r="G469" s="42"/>
      <c r="H469" s="42"/>
      <c r="I469" s="214"/>
      <c r="J469" s="42"/>
      <c r="K469" s="42"/>
      <c r="L469" s="46"/>
      <c r="M469" s="215"/>
      <c r="N469" s="216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129</v>
      </c>
      <c r="AU469" s="19" t="s">
        <v>127</v>
      </c>
    </row>
    <row r="470" s="2" customFormat="1" ht="24.15" customHeight="1">
      <c r="A470" s="40"/>
      <c r="B470" s="41"/>
      <c r="C470" s="199" t="s">
        <v>976</v>
      </c>
      <c r="D470" s="199" t="s">
        <v>121</v>
      </c>
      <c r="E470" s="200" t="s">
        <v>977</v>
      </c>
      <c r="F470" s="201" t="s">
        <v>978</v>
      </c>
      <c r="G470" s="202" t="s">
        <v>265</v>
      </c>
      <c r="H470" s="203">
        <v>2</v>
      </c>
      <c r="I470" s="204"/>
      <c r="J470" s="205">
        <f>ROUND(I470*H470,2)</f>
        <v>0</v>
      </c>
      <c r="K470" s="201" t="s">
        <v>19</v>
      </c>
      <c r="L470" s="46"/>
      <c r="M470" s="206" t="s">
        <v>19</v>
      </c>
      <c r="N470" s="207" t="s">
        <v>43</v>
      </c>
      <c r="O470" s="86"/>
      <c r="P470" s="208">
        <f>O470*H470</f>
        <v>0</v>
      </c>
      <c r="Q470" s="208">
        <v>0</v>
      </c>
      <c r="R470" s="208">
        <f>Q470*H470</f>
        <v>0</v>
      </c>
      <c r="S470" s="208">
        <v>0</v>
      </c>
      <c r="T470" s="20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0" t="s">
        <v>171</v>
      </c>
      <c r="AT470" s="210" t="s">
        <v>121</v>
      </c>
      <c r="AU470" s="210" t="s">
        <v>127</v>
      </c>
      <c r="AY470" s="19" t="s">
        <v>118</v>
      </c>
      <c r="BE470" s="211">
        <f>IF(N470="základní",J470,0)</f>
        <v>0</v>
      </c>
      <c r="BF470" s="211">
        <f>IF(N470="snížená",J470,0)</f>
        <v>0</v>
      </c>
      <c r="BG470" s="211">
        <f>IF(N470="zákl. přenesená",J470,0)</f>
        <v>0</v>
      </c>
      <c r="BH470" s="211">
        <f>IF(N470="sníž. přenesená",J470,0)</f>
        <v>0</v>
      </c>
      <c r="BI470" s="211">
        <f>IF(N470="nulová",J470,0)</f>
        <v>0</v>
      </c>
      <c r="BJ470" s="19" t="s">
        <v>127</v>
      </c>
      <c r="BK470" s="211">
        <f>ROUND(I470*H470,2)</f>
        <v>0</v>
      </c>
      <c r="BL470" s="19" t="s">
        <v>171</v>
      </c>
      <c r="BM470" s="210" t="s">
        <v>979</v>
      </c>
    </row>
    <row r="471" s="2" customFormat="1" ht="16.5" customHeight="1">
      <c r="A471" s="40"/>
      <c r="B471" s="41"/>
      <c r="C471" s="199" t="s">
        <v>980</v>
      </c>
      <c r="D471" s="199" t="s">
        <v>121</v>
      </c>
      <c r="E471" s="200" t="s">
        <v>981</v>
      </c>
      <c r="F471" s="201" t="s">
        <v>982</v>
      </c>
      <c r="G471" s="202" t="s">
        <v>135</v>
      </c>
      <c r="H471" s="203">
        <v>16.289999999999999</v>
      </c>
      <c r="I471" s="204"/>
      <c r="J471" s="205">
        <f>ROUND(I471*H471,2)</f>
        <v>0</v>
      </c>
      <c r="K471" s="201" t="s">
        <v>125</v>
      </c>
      <c r="L471" s="46"/>
      <c r="M471" s="206" t="s">
        <v>19</v>
      </c>
      <c r="N471" s="207" t="s">
        <v>43</v>
      </c>
      <c r="O471" s="86"/>
      <c r="P471" s="208">
        <f>O471*H471</f>
        <v>0</v>
      </c>
      <c r="Q471" s="208">
        <v>0.0030000000000000001</v>
      </c>
      <c r="R471" s="208">
        <f>Q471*H471</f>
        <v>0.048869999999999997</v>
      </c>
      <c r="S471" s="208">
        <v>0</v>
      </c>
      <c r="T471" s="20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0" t="s">
        <v>171</v>
      </c>
      <c r="AT471" s="210" t="s">
        <v>121</v>
      </c>
      <c r="AU471" s="210" t="s">
        <v>127</v>
      </c>
      <c r="AY471" s="19" t="s">
        <v>118</v>
      </c>
      <c r="BE471" s="211">
        <f>IF(N471="základní",J471,0)</f>
        <v>0</v>
      </c>
      <c r="BF471" s="211">
        <f>IF(N471="snížená",J471,0)</f>
        <v>0</v>
      </c>
      <c r="BG471" s="211">
        <f>IF(N471="zákl. přenesená",J471,0)</f>
        <v>0</v>
      </c>
      <c r="BH471" s="211">
        <f>IF(N471="sníž. přenesená",J471,0)</f>
        <v>0</v>
      </c>
      <c r="BI471" s="211">
        <f>IF(N471="nulová",J471,0)</f>
        <v>0</v>
      </c>
      <c r="BJ471" s="19" t="s">
        <v>127</v>
      </c>
      <c r="BK471" s="211">
        <f>ROUND(I471*H471,2)</f>
        <v>0</v>
      </c>
      <c r="BL471" s="19" t="s">
        <v>171</v>
      </c>
      <c r="BM471" s="210" t="s">
        <v>983</v>
      </c>
    </row>
    <row r="472" s="2" customFormat="1">
      <c r="A472" s="40"/>
      <c r="B472" s="41"/>
      <c r="C472" s="42"/>
      <c r="D472" s="212" t="s">
        <v>129</v>
      </c>
      <c r="E472" s="42"/>
      <c r="F472" s="213" t="s">
        <v>984</v>
      </c>
      <c r="G472" s="42"/>
      <c r="H472" s="42"/>
      <c r="I472" s="214"/>
      <c r="J472" s="42"/>
      <c r="K472" s="42"/>
      <c r="L472" s="46"/>
      <c r="M472" s="215"/>
      <c r="N472" s="216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129</v>
      </c>
      <c r="AU472" s="19" t="s">
        <v>127</v>
      </c>
    </row>
    <row r="473" s="13" customFormat="1">
      <c r="A473" s="13"/>
      <c r="B473" s="217"/>
      <c r="C473" s="218"/>
      <c r="D473" s="219" t="s">
        <v>131</v>
      </c>
      <c r="E473" s="220" t="s">
        <v>19</v>
      </c>
      <c r="F473" s="221" t="s">
        <v>985</v>
      </c>
      <c r="G473" s="218"/>
      <c r="H473" s="222">
        <v>16.289999999999999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8" t="s">
        <v>131</v>
      </c>
      <c r="AU473" s="228" t="s">
        <v>127</v>
      </c>
      <c r="AV473" s="13" t="s">
        <v>127</v>
      </c>
      <c r="AW473" s="13" t="s">
        <v>33</v>
      </c>
      <c r="AX473" s="13" t="s">
        <v>76</v>
      </c>
      <c r="AY473" s="228" t="s">
        <v>118</v>
      </c>
    </row>
    <row r="474" s="2" customFormat="1" ht="24.15" customHeight="1">
      <c r="A474" s="40"/>
      <c r="B474" s="41"/>
      <c r="C474" s="199" t="s">
        <v>986</v>
      </c>
      <c r="D474" s="199" t="s">
        <v>121</v>
      </c>
      <c r="E474" s="200" t="s">
        <v>987</v>
      </c>
      <c r="F474" s="201" t="s">
        <v>988</v>
      </c>
      <c r="G474" s="202" t="s">
        <v>135</v>
      </c>
      <c r="H474" s="203">
        <v>16.289999999999999</v>
      </c>
      <c r="I474" s="204"/>
      <c r="J474" s="205">
        <f>ROUND(I474*H474,2)</f>
        <v>0</v>
      </c>
      <c r="K474" s="201" t="s">
        <v>125</v>
      </c>
      <c r="L474" s="46"/>
      <c r="M474" s="206" t="s">
        <v>19</v>
      </c>
      <c r="N474" s="207" t="s">
        <v>43</v>
      </c>
      <c r="O474" s="86"/>
      <c r="P474" s="208">
        <f>O474*H474</f>
        <v>0</v>
      </c>
      <c r="Q474" s="208">
        <v>0.00017000000000000001</v>
      </c>
      <c r="R474" s="208">
        <f>Q474*H474</f>
        <v>0.0027693000000000001</v>
      </c>
      <c r="S474" s="208">
        <v>0</v>
      </c>
      <c r="T474" s="20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0" t="s">
        <v>171</v>
      </c>
      <c r="AT474" s="210" t="s">
        <v>121</v>
      </c>
      <c r="AU474" s="210" t="s">
        <v>127</v>
      </c>
      <c r="AY474" s="19" t="s">
        <v>118</v>
      </c>
      <c r="BE474" s="211">
        <f>IF(N474="základní",J474,0)</f>
        <v>0</v>
      </c>
      <c r="BF474" s="211">
        <f>IF(N474="snížená",J474,0)</f>
        <v>0</v>
      </c>
      <c r="BG474" s="211">
        <f>IF(N474="zákl. přenesená",J474,0)</f>
        <v>0</v>
      </c>
      <c r="BH474" s="211">
        <f>IF(N474="sníž. přenesená",J474,0)</f>
        <v>0</v>
      </c>
      <c r="BI474" s="211">
        <f>IF(N474="nulová",J474,0)</f>
        <v>0</v>
      </c>
      <c r="BJ474" s="19" t="s">
        <v>127</v>
      </c>
      <c r="BK474" s="211">
        <f>ROUND(I474*H474,2)</f>
        <v>0</v>
      </c>
      <c r="BL474" s="19" t="s">
        <v>171</v>
      </c>
      <c r="BM474" s="210" t="s">
        <v>989</v>
      </c>
    </row>
    <row r="475" s="2" customFormat="1">
      <c r="A475" s="40"/>
      <c r="B475" s="41"/>
      <c r="C475" s="42"/>
      <c r="D475" s="212" t="s">
        <v>129</v>
      </c>
      <c r="E475" s="42"/>
      <c r="F475" s="213" t="s">
        <v>990</v>
      </c>
      <c r="G475" s="42"/>
      <c r="H475" s="42"/>
      <c r="I475" s="214"/>
      <c r="J475" s="42"/>
      <c r="K475" s="42"/>
      <c r="L475" s="46"/>
      <c r="M475" s="215"/>
      <c r="N475" s="216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129</v>
      </c>
      <c r="AU475" s="19" t="s">
        <v>127</v>
      </c>
    </row>
    <row r="476" s="2" customFormat="1" ht="24.15" customHeight="1">
      <c r="A476" s="40"/>
      <c r="B476" s="41"/>
      <c r="C476" s="199" t="s">
        <v>991</v>
      </c>
      <c r="D476" s="199" t="s">
        <v>121</v>
      </c>
      <c r="E476" s="200" t="s">
        <v>992</v>
      </c>
      <c r="F476" s="201" t="s">
        <v>993</v>
      </c>
      <c r="G476" s="202" t="s">
        <v>135</v>
      </c>
      <c r="H476" s="203">
        <v>16.289999999999999</v>
      </c>
      <c r="I476" s="204"/>
      <c r="J476" s="205">
        <f>ROUND(I476*H476,2)</f>
        <v>0</v>
      </c>
      <c r="K476" s="201" t="s">
        <v>125</v>
      </c>
      <c r="L476" s="46"/>
      <c r="M476" s="206" t="s">
        <v>19</v>
      </c>
      <c r="N476" s="207" t="s">
        <v>43</v>
      </c>
      <c r="O476" s="86"/>
      <c r="P476" s="208">
        <f>O476*H476</f>
        <v>0</v>
      </c>
      <c r="Q476" s="208">
        <v>0.0010100000000000001</v>
      </c>
      <c r="R476" s="208">
        <f>Q476*H476</f>
        <v>0.016452899999999999</v>
      </c>
      <c r="S476" s="208">
        <v>0</v>
      </c>
      <c r="T476" s="20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0" t="s">
        <v>171</v>
      </c>
      <c r="AT476" s="210" t="s">
        <v>121</v>
      </c>
      <c r="AU476" s="210" t="s">
        <v>127</v>
      </c>
      <c r="AY476" s="19" t="s">
        <v>118</v>
      </c>
      <c r="BE476" s="211">
        <f>IF(N476="základní",J476,0)</f>
        <v>0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19" t="s">
        <v>127</v>
      </c>
      <c r="BK476" s="211">
        <f>ROUND(I476*H476,2)</f>
        <v>0</v>
      </c>
      <c r="BL476" s="19" t="s">
        <v>171</v>
      </c>
      <c r="BM476" s="210" t="s">
        <v>994</v>
      </c>
    </row>
    <row r="477" s="2" customFormat="1">
      <c r="A477" s="40"/>
      <c r="B477" s="41"/>
      <c r="C477" s="42"/>
      <c r="D477" s="212" t="s">
        <v>129</v>
      </c>
      <c r="E477" s="42"/>
      <c r="F477" s="213" t="s">
        <v>995</v>
      </c>
      <c r="G477" s="42"/>
      <c r="H477" s="42"/>
      <c r="I477" s="214"/>
      <c r="J477" s="42"/>
      <c r="K477" s="42"/>
      <c r="L477" s="46"/>
      <c r="M477" s="215"/>
      <c r="N477" s="216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129</v>
      </c>
      <c r="AU477" s="19" t="s">
        <v>127</v>
      </c>
    </row>
    <row r="478" s="12" customFormat="1" ht="22.8" customHeight="1">
      <c r="A478" s="12"/>
      <c r="B478" s="183"/>
      <c r="C478" s="184"/>
      <c r="D478" s="185" t="s">
        <v>70</v>
      </c>
      <c r="E478" s="197" t="s">
        <v>996</v>
      </c>
      <c r="F478" s="197" t="s">
        <v>997</v>
      </c>
      <c r="G478" s="184"/>
      <c r="H478" s="184"/>
      <c r="I478" s="187"/>
      <c r="J478" s="198">
        <f>BK478</f>
        <v>0</v>
      </c>
      <c r="K478" s="184"/>
      <c r="L478" s="189"/>
      <c r="M478" s="190"/>
      <c r="N478" s="191"/>
      <c r="O478" s="191"/>
      <c r="P478" s="192">
        <f>SUM(P479:P495)</f>
        <v>0</v>
      </c>
      <c r="Q478" s="191"/>
      <c r="R478" s="192">
        <f>SUM(R479:R495)</f>
        <v>0.10429039999999999</v>
      </c>
      <c r="S478" s="191"/>
      <c r="T478" s="193">
        <f>SUM(T479:T495)</f>
        <v>0.021838259999999998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194" t="s">
        <v>127</v>
      </c>
      <c r="AT478" s="195" t="s">
        <v>70</v>
      </c>
      <c r="AU478" s="195" t="s">
        <v>76</v>
      </c>
      <c r="AY478" s="194" t="s">
        <v>118</v>
      </c>
      <c r="BK478" s="196">
        <f>SUM(BK479:BK495)</f>
        <v>0</v>
      </c>
    </row>
    <row r="479" s="2" customFormat="1" ht="16.5" customHeight="1">
      <c r="A479" s="40"/>
      <c r="B479" s="41"/>
      <c r="C479" s="199" t="s">
        <v>998</v>
      </c>
      <c r="D479" s="199" t="s">
        <v>121</v>
      </c>
      <c r="E479" s="200" t="s">
        <v>999</v>
      </c>
      <c r="F479" s="201" t="s">
        <v>1000</v>
      </c>
      <c r="G479" s="202" t="s">
        <v>135</v>
      </c>
      <c r="H479" s="203">
        <v>70.445999999999998</v>
      </c>
      <c r="I479" s="204"/>
      <c r="J479" s="205">
        <f>ROUND(I479*H479,2)</f>
        <v>0</v>
      </c>
      <c r="K479" s="201" t="s">
        <v>125</v>
      </c>
      <c r="L479" s="46"/>
      <c r="M479" s="206" t="s">
        <v>19</v>
      </c>
      <c r="N479" s="207" t="s">
        <v>43</v>
      </c>
      <c r="O479" s="86"/>
      <c r="P479" s="208">
        <f>O479*H479</f>
        <v>0</v>
      </c>
      <c r="Q479" s="208">
        <v>0.001</v>
      </c>
      <c r="R479" s="208">
        <f>Q479*H479</f>
        <v>0.070445999999999995</v>
      </c>
      <c r="S479" s="208">
        <v>0.00031</v>
      </c>
      <c r="T479" s="209">
        <f>S479*H479</f>
        <v>0.021838259999999998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0" t="s">
        <v>171</v>
      </c>
      <c r="AT479" s="210" t="s">
        <v>121</v>
      </c>
      <c r="AU479" s="210" t="s">
        <v>127</v>
      </c>
      <c r="AY479" s="19" t="s">
        <v>118</v>
      </c>
      <c r="BE479" s="211">
        <f>IF(N479="základní",J479,0)</f>
        <v>0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19" t="s">
        <v>127</v>
      </c>
      <c r="BK479" s="211">
        <f>ROUND(I479*H479,2)</f>
        <v>0</v>
      </c>
      <c r="BL479" s="19" t="s">
        <v>171</v>
      </c>
      <c r="BM479" s="210" t="s">
        <v>1001</v>
      </c>
    </row>
    <row r="480" s="2" customFormat="1">
      <c r="A480" s="40"/>
      <c r="B480" s="41"/>
      <c r="C480" s="42"/>
      <c r="D480" s="212" t="s">
        <v>129</v>
      </c>
      <c r="E480" s="42"/>
      <c r="F480" s="213" t="s">
        <v>1002</v>
      </c>
      <c r="G480" s="42"/>
      <c r="H480" s="42"/>
      <c r="I480" s="214"/>
      <c r="J480" s="42"/>
      <c r="K480" s="42"/>
      <c r="L480" s="46"/>
      <c r="M480" s="215"/>
      <c r="N480" s="216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129</v>
      </c>
      <c r="AU480" s="19" t="s">
        <v>127</v>
      </c>
    </row>
    <row r="481" s="13" customFormat="1">
      <c r="A481" s="13"/>
      <c r="B481" s="217"/>
      <c r="C481" s="218"/>
      <c r="D481" s="219" t="s">
        <v>131</v>
      </c>
      <c r="E481" s="220" t="s">
        <v>19</v>
      </c>
      <c r="F481" s="221" t="s">
        <v>1003</v>
      </c>
      <c r="G481" s="218"/>
      <c r="H481" s="222">
        <v>16.359000000000002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8" t="s">
        <v>131</v>
      </c>
      <c r="AU481" s="228" t="s">
        <v>127</v>
      </c>
      <c r="AV481" s="13" t="s">
        <v>127</v>
      </c>
      <c r="AW481" s="13" t="s">
        <v>33</v>
      </c>
      <c r="AX481" s="13" t="s">
        <v>71</v>
      </c>
      <c r="AY481" s="228" t="s">
        <v>118</v>
      </c>
    </row>
    <row r="482" s="13" customFormat="1">
      <c r="A482" s="13"/>
      <c r="B482" s="217"/>
      <c r="C482" s="218"/>
      <c r="D482" s="219" t="s">
        <v>131</v>
      </c>
      <c r="E482" s="220" t="s">
        <v>19</v>
      </c>
      <c r="F482" s="221" t="s">
        <v>1004</v>
      </c>
      <c r="G482" s="218"/>
      <c r="H482" s="222">
        <v>51.087000000000003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8" t="s">
        <v>131</v>
      </c>
      <c r="AU482" s="228" t="s">
        <v>127</v>
      </c>
      <c r="AV482" s="13" t="s">
        <v>127</v>
      </c>
      <c r="AW482" s="13" t="s">
        <v>33</v>
      </c>
      <c r="AX482" s="13" t="s">
        <v>71</v>
      </c>
      <c r="AY482" s="228" t="s">
        <v>118</v>
      </c>
    </row>
    <row r="483" s="13" customFormat="1">
      <c r="A483" s="13"/>
      <c r="B483" s="217"/>
      <c r="C483" s="218"/>
      <c r="D483" s="219" t="s">
        <v>131</v>
      </c>
      <c r="E483" s="220" t="s">
        <v>19</v>
      </c>
      <c r="F483" s="221" t="s">
        <v>1005</v>
      </c>
      <c r="G483" s="218"/>
      <c r="H483" s="222">
        <v>3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8" t="s">
        <v>131</v>
      </c>
      <c r="AU483" s="228" t="s">
        <v>127</v>
      </c>
      <c r="AV483" s="13" t="s">
        <v>127</v>
      </c>
      <c r="AW483" s="13" t="s">
        <v>33</v>
      </c>
      <c r="AX483" s="13" t="s">
        <v>71</v>
      </c>
      <c r="AY483" s="228" t="s">
        <v>118</v>
      </c>
    </row>
    <row r="484" s="14" customFormat="1">
      <c r="A484" s="14"/>
      <c r="B484" s="229"/>
      <c r="C484" s="230"/>
      <c r="D484" s="219" t="s">
        <v>131</v>
      </c>
      <c r="E484" s="231" t="s">
        <v>19</v>
      </c>
      <c r="F484" s="232" t="s">
        <v>158</v>
      </c>
      <c r="G484" s="230"/>
      <c r="H484" s="233">
        <v>70.445999999999998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9" t="s">
        <v>131</v>
      </c>
      <c r="AU484" s="239" t="s">
        <v>127</v>
      </c>
      <c r="AV484" s="14" t="s">
        <v>126</v>
      </c>
      <c r="AW484" s="14" t="s">
        <v>33</v>
      </c>
      <c r="AX484" s="14" t="s">
        <v>76</v>
      </c>
      <c r="AY484" s="239" t="s">
        <v>118</v>
      </c>
    </row>
    <row r="485" s="2" customFormat="1" ht="16.5" customHeight="1">
      <c r="A485" s="40"/>
      <c r="B485" s="41"/>
      <c r="C485" s="199" t="s">
        <v>1006</v>
      </c>
      <c r="D485" s="199" t="s">
        <v>121</v>
      </c>
      <c r="E485" s="200" t="s">
        <v>1007</v>
      </c>
      <c r="F485" s="201" t="s">
        <v>1008</v>
      </c>
      <c r="G485" s="202" t="s">
        <v>135</v>
      </c>
      <c r="H485" s="203">
        <v>70.445999999999998</v>
      </c>
      <c r="I485" s="204"/>
      <c r="J485" s="205">
        <f>ROUND(I485*H485,2)</f>
        <v>0</v>
      </c>
      <c r="K485" s="201" t="s">
        <v>125</v>
      </c>
      <c r="L485" s="46"/>
      <c r="M485" s="206" t="s">
        <v>19</v>
      </c>
      <c r="N485" s="207" t="s">
        <v>43</v>
      </c>
      <c r="O485" s="86"/>
      <c r="P485" s="208">
        <f>O485*H485</f>
        <v>0</v>
      </c>
      <c r="Q485" s="208">
        <v>0</v>
      </c>
      <c r="R485" s="208">
        <f>Q485*H485</f>
        <v>0</v>
      </c>
      <c r="S485" s="208">
        <v>0</v>
      </c>
      <c r="T485" s="20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0" t="s">
        <v>171</v>
      </c>
      <c r="AT485" s="210" t="s">
        <v>121</v>
      </c>
      <c r="AU485" s="210" t="s">
        <v>127</v>
      </c>
      <c r="AY485" s="19" t="s">
        <v>118</v>
      </c>
      <c r="BE485" s="211">
        <f>IF(N485="základní",J485,0)</f>
        <v>0</v>
      </c>
      <c r="BF485" s="211">
        <f>IF(N485="snížená",J485,0)</f>
        <v>0</v>
      </c>
      <c r="BG485" s="211">
        <f>IF(N485="zákl. přenesená",J485,0)</f>
        <v>0</v>
      </c>
      <c r="BH485" s="211">
        <f>IF(N485="sníž. přenesená",J485,0)</f>
        <v>0</v>
      </c>
      <c r="BI485" s="211">
        <f>IF(N485="nulová",J485,0)</f>
        <v>0</v>
      </c>
      <c r="BJ485" s="19" t="s">
        <v>127</v>
      </c>
      <c r="BK485" s="211">
        <f>ROUND(I485*H485,2)</f>
        <v>0</v>
      </c>
      <c r="BL485" s="19" t="s">
        <v>171</v>
      </c>
      <c r="BM485" s="210" t="s">
        <v>1009</v>
      </c>
    </row>
    <row r="486" s="2" customFormat="1">
      <c r="A486" s="40"/>
      <c r="B486" s="41"/>
      <c r="C486" s="42"/>
      <c r="D486" s="212" t="s">
        <v>129</v>
      </c>
      <c r="E486" s="42"/>
      <c r="F486" s="213" t="s">
        <v>1010</v>
      </c>
      <c r="G486" s="42"/>
      <c r="H486" s="42"/>
      <c r="I486" s="214"/>
      <c r="J486" s="42"/>
      <c r="K486" s="42"/>
      <c r="L486" s="46"/>
      <c r="M486" s="215"/>
      <c r="N486" s="216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129</v>
      </c>
      <c r="AU486" s="19" t="s">
        <v>127</v>
      </c>
    </row>
    <row r="487" s="2" customFormat="1" ht="16.5" customHeight="1">
      <c r="A487" s="40"/>
      <c r="B487" s="41"/>
      <c r="C487" s="199" t="s">
        <v>1011</v>
      </c>
      <c r="D487" s="199" t="s">
        <v>121</v>
      </c>
      <c r="E487" s="200" t="s">
        <v>1012</v>
      </c>
      <c r="F487" s="201" t="s">
        <v>1013</v>
      </c>
      <c r="G487" s="202" t="s">
        <v>135</v>
      </c>
      <c r="H487" s="203">
        <v>84.611000000000004</v>
      </c>
      <c r="I487" s="204"/>
      <c r="J487" s="205">
        <f>ROUND(I487*H487,2)</f>
        <v>0</v>
      </c>
      <c r="K487" s="201" t="s">
        <v>125</v>
      </c>
      <c r="L487" s="46"/>
      <c r="M487" s="206" t="s">
        <v>19</v>
      </c>
      <c r="N487" s="207" t="s">
        <v>43</v>
      </c>
      <c r="O487" s="86"/>
      <c r="P487" s="208">
        <f>O487*H487</f>
        <v>0</v>
      </c>
      <c r="Q487" s="208">
        <v>0.00020000000000000001</v>
      </c>
      <c r="R487" s="208">
        <f>Q487*H487</f>
        <v>0.016922200000000002</v>
      </c>
      <c r="S487" s="208">
        <v>0</v>
      </c>
      <c r="T487" s="20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0" t="s">
        <v>171</v>
      </c>
      <c r="AT487" s="210" t="s">
        <v>121</v>
      </c>
      <c r="AU487" s="210" t="s">
        <v>127</v>
      </c>
      <c r="AY487" s="19" t="s">
        <v>118</v>
      </c>
      <c r="BE487" s="211">
        <f>IF(N487="základní",J487,0)</f>
        <v>0</v>
      </c>
      <c r="BF487" s="211">
        <f>IF(N487="snížená",J487,0)</f>
        <v>0</v>
      </c>
      <c r="BG487" s="211">
        <f>IF(N487="zákl. přenesená",J487,0)</f>
        <v>0</v>
      </c>
      <c r="BH487" s="211">
        <f>IF(N487="sníž. přenesená",J487,0)</f>
        <v>0</v>
      </c>
      <c r="BI487" s="211">
        <f>IF(N487="nulová",J487,0)</f>
        <v>0</v>
      </c>
      <c r="BJ487" s="19" t="s">
        <v>127</v>
      </c>
      <c r="BK487" s="211">
        <f>ROUND(I487*H487,2)</f>
        <v>0</v>
      </c>
      <c r="BL487" s="19" t="s">
        <v>171</v>
      </c>
      <c r="BM487" s="210" t="s">
        <v>1014</v>
      </c>
    </row>
    <row r="488" s="2" customFormat="1">
      <c r="A488" s="40"/>
      <c r="B488" s="41"/>
      <c r="C488" s="42"/>
      <c r="D488" s="212" t="s">
        <v>129</v>
      </c>
      <c r="E488" s="42"/>
      <c r="F488" s="213" t="s">
        <v>1015</v>
      </c>
      <c r="G488" s="42"/>
      <c r="H488" s="42"/>
      <c r="I488" s="214"/>
      <c r="J488" s="42"/>
      <c r="K488" s="42"/>
      <c r="L488" s="46"/>
      <c r="M488" s="215"/>
      <c r="N488" s="216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129</v>
      </c>
      <c r="AU488" s="19" t="s">
        <v>127</v>
      </c>
    </row>
    <row r="489" s="13" customFormat="1">
      <c r="A489" s="13"/>
      <c r="B489" s="217"/>
      <c r="C489" s="218"/>
      <c r="D489" s="219" t="s">
        <v>131</v>
      </c>
      <c r="E489" s="220" t="s">
        <v>19</v>
      </c>
      <c r="F489" s="221" t="s">
        <v>1016</v>
      </c>
      <c r="G489" s="218"/>
      <c r="H489" s="222">
        <v>22.242000000000001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8" t="s">
        <v>131</v>
      </c>
      <c r="AU489" s="228" t="s">
        <v>127</v>
      </c>
      <c r="AV489" s="13" t="s">
        <v>127</v>
      </c>
      <c r="AW489" s="13" t="s">
        <v>33</v>
      </c>
      <c r="AX489" s="13" t="s">
        <v>71</v>
      </c>
      <c r="AY489" s="228" t="s">
        <v>118</v>
      </c>
    </row>
    <row r="490" s="13" customFormat="1">
      <c r="A490" s="13"/>
      <c r="B490" s="217"/>
      <c r="C490" s="218"/>
      <c r="D490" s="219" t="s">
        <v>131</v>
      </c>
      <c r="E490" s="220" t="s">
        <v>19</v>
      </c>
      <c r="F490" s="221" t="s">
        <v>1017</v>
      </c>
      <c r="G490" s="218"/>
      <c r="H490" s="222">
        <v>56.598999999999997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8" t="s">
        <v>131</v>
      </c>
      <c r="AU490" s="228" t="s">
        <v>127</v>
      </c>
      <c r="AV490" s="13" t="s">
        <v>127</v>
      </c>
      <c r="AW490" s="13" t="s">
        <v>33</v>
      </c>
      <c r="AX490" s="13" t="s">
        <v>71</v>
      </c>
      <c r="AY490" s="228" t="s">
        <v>118</v>
      </c>
    </row>
    <row r="491" s="13" customFormat="1">
      <c r="A491" s="13"/>
      <c r="B491" s="217"/>
      <c r="C491" s="218"/>
      <c r="D491" s="219" t="s">
        <v>131</v>
      </c>
      <c r="E491" s="220" t="s">
        <v>19</v>
      </c>
      <c r="F491" s="221" t="s">
        <v>215</v>
      </c>
      <c r="G491" s="218"/>
      <c r="H491" s="222">
        <v>2.77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8" t="s">
        <v>131</v>
      </c>
      <c r="AU491" s="228" t="s">
        <v>127</v>
      </c>
      <c r="AV491" s="13" t="s">
        <v>127</v>
      </c>
      <c r="AW491" s="13" t="s">
        <v>33</v>
      </c>
      <c r="AX491" s="13" t="s">
        <v>71</v>
      </c>
      <c r="AY491" s="228" t="s">
        <v>118</v>
      </c>
    </row>
    <row r="492" s="13" customFormat="1">
      <c r="A492" s="13"/>
      <c r="B492" s="217"/>
      <c r="C492" s="218"/>
      <c r="D492" s="219" t="s">
        <v>131</v>
      </c>
      <c r="E492" s="220" t="s">
        <v>19</v>
      </c>
      <c r="F492" s="221" t="s">
        <v>1005</v>
      </c>
      <c r="G492" s="218"/>
      <c r="H492" s="222">
        <v>3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8" t="s">
        <v>131</v>
      </c>
      <c r="AU492" s="228" t="s">
        <v>127</v>
      </c>
      <c r="AV492" s="13" t="s">
        <v>127</v>
      </c>
      <c r="AW492" s="13" t="s">
        <v>33</v>
      </c>
      <c r="AX492" s="13" t="s">
        <v>71</v>
      </c>
      <c r="AY492" s="228" t="s">
        <v>118</v>
      </c>
    </row>
    <row r="493" s="14" customFormat="1">
      <c r="A493" s="14"/>
      <c r="B493" s="229"/>
      <c r="C493" s="230"/>
      <c r="D493" s="219" t="s">
        <v>131</v>
      </c>
      <c r="E493" s="231" t="s">
        <v>19</v>
      </c>
      <c r="F493" s="232" t="s">
        <v>158</v>
      </c>
      <c r="G493" s="230"/>
      <c r="H493" s="233">
        <v>84.611000000000004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9" t="s">
        <v>131</v>
      </c>
      <c r="AU493" s="239" t="s">
        <v>127</v>
      </c>
      <c r="AV493" s="14" t="s">
        <v>126</v>
      </c>
      <c r="AW493" s="14" t="s">
        <v>33</v>
      </c>
      <c r="AX493" s="14" t="s">
        <v>76</v>
      </c>
      <c r="AY493" s="239" t="s">
        <v>118</v>
      </c>
    </row>
    <row r="494" s="2" customFormat="1" ht="24.15" customHeight="1">
      <c r="A494" s="40"/>
      <c r="B494" s="41"/>
      <c r="C494" s="199" t="s">
        <v>1018</v>
      </c>
      <c r="D494" s="199" t="s">
        <v>121</v>
      </c>
      <c r="E494" s="200" t="s">
        <v>1019</v>
      </c>
      <c r="F494" s="201" t="s">
        <v>1020</v>
      </c>
      <c r="G494" s="202" t="s">
        <v>135</v>
      </c>
      <c r="H494" s="203">
        <v>84.611000000000004</v>
      </c>
      <c r="I494" s="204"/>
      <c r="J494" s="205">
        <f>ROUND(I494*H494,2)</f>
        <v>0</v>
      </c>
      <c r="K494" s="201" t="s">
        <v>125</v>
      </c>
      <c r="L494" s="46"/>
      <c r="M494" s="206" t="s">
        <v>19</v>
      </c>
      <c r="N494" s="207" t="s">
        <v>43</v>
      </c>
      <c r="O494" s="86"/>
      <c r="P494" s="208">
        <f>O494*H494</f>
        <v>0</v>
      </c>
      <c r="Q494" s="208">
        <v>0.00020000000000000001</v>
      </c>
      <c r="R494" s="208">
        <f>Q494*H494</f>
        <v>0.016922200000000002</v>
      </c>
      <c r="S494" s="208">
        <v>0</v>
      </c>
      <c r="T494" s="20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0" t="s">
        <v>171</v>
      </c>
      <c r="AT494" s="210" t="s">
        <v>121</v>
      </c>
      <c r="AU494" s="210" t="s">
        <v>127</v>
      </c>
      <c r="AY494" s="19" t="s">
        <v>118</v>
      </c>
      <c r="BE494" s="211">
        <f>IF(N494="základní",J494,0)</f>
        <v>0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19" t="s">
        <v>127</v>
      </c>
      <c r="BK494" s="211">
        <f>ROUND(I494*H494,2)</f>
        <v>0</v>
      </c>
      <c r="BL494" s="19" t="s">
        <v>171</v>
      </c>
      <c r="BM494" s="210" t="s">
        <v>1021</v>
      </c>
    </row>
    <row r="495" s="2" customFormat="1">
      <c r="A495" s="40"/>
      <c r="B495" s="41"/>
      <c r="C495" s="42"/>
      <c r="D495" s="212" t="s">
        <v>129</v>
      </c>
      <c r="E495" s="42"/>
      <c r="F495" s="213" t="s">
        <v>1022</v>
      </c>
      <c r="G495" s="42"/>
      <c r="H495" s="42"/>
      <c r="I495" s="214"/>
      <c r="J495" s="42"/>
      <c r="K495" s="42"/>
      <c r="L495" s="46"/>
      <c r="M495" s="260"/>
      <c r="N495" s="261"/>
      <c r="O495" s="262"/>
      <c r="P495" s="262"/>
      <c r="Q495" s="262"/>
      <c r="R495" s="262"/>
      <c r="S495" s="262"/>
      <c r="T495" s="263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129</v>
      </c>
      <c r="AU495" s="19" t="s">
        <v>127</v>
      </c>
    </row>
    <row r="496" s="2" customFormat="1" ht="6.96" customHeight="1">
      <c r="A496" s="40"/>
      <c r="B496" s="61"/>
      <c r="C496" s="62"/>
      <c r="D496" s="62"/>
      <c r="E496" s="62"/>
      <c r="F496" s="62"/>
      <c r="G496" s="62"/>
      <c r="H496" s="62"/>
      <c r="I496" s="62"/>
      <c r="J496" s="62"/>
      <c r="K496" s="62"/>
      <c r="L496" s="46"/>
      <c r="M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</sheetData>
  <sheetProtection sheet="1" autoFilter="0" formatColumns="0" formatRows="0" objects="1" scenarios="1" spinCount="100000" saltValue="W86GG1EBwbrO3ZLuMJCKSj/emHi0ShwD1q1NPsZgOWNhD7dGB4LffMP+MUBYNfxcXZ7BpdMrHuIsptUuH6KKUQ==" hashValue="CHaG7ay8GARdeA7Lga/0JMSzudKvJeKDJzV0L2QBAwcvFOInNwoOLQG7FERbvub2d3vszvlbiBkf6bRBXDtqug==" algorithmName="SHA-512" password="CCD6"/>
  <autoFilter ref="C92:K495"/>
  <mergeCells count="6">
    <mergeCell ref="E7:H7"/>
    <mergeCell ref="E16:H16"/>
    <mergeCell ref="E25:H25"/>
    <mergeCell ref="E46:H46"/>
    <mergeCell ref="E85:H85"/>
    <mergeCell ref="L2:V2"/>
  </mergeCells>
  <hyperlinks>
    <hyperlink ref="F97" r:id="rId1" display="https://podminky.urs.cz/item/CS_URS_2024_01/311321511"/>
    <hyperlink ref="F100" r:id="rId2" display="https://podminky.urs.cz/item/CS_URS_2024_01/311351121"/>
    <hyperlink ref="F103" r:id="rId3" display="https://podminky.urs.cz/item/CS_URS_2024_01/311351122"/>
    <hyperlink ref="F105" r:id="rId4" display="https://podminky.urs.cz/item/CS_URS_2024_01/311361821"/>
    <hyperlink ref="F109" r:id="rId5" display="https://podminky.urs.cz/item/CS_URS_2024_01/611131121"/>
    <hyperlink ref="F114" r:id="rId6" display="https://podminky.urs.cz/item/CS_URS_2024_01/611142001"/>
    <hyperlink ref="F116" r:id="rId7" display="https://podminky.urs.cz/item/CS_URS_2024_01/611321131"/>
    <hyperlink ref="F118" r:id="rId8" display="https://podminky.urs.cz/item/CS_URS_2024_01/612131121"/>
    <hyperlink ref="F123" r:id="rId9" display="https://podminky.urs.cz/item/CS_URS_2024_01/612142001"/>
    <hyperlink ref="F125" r:id="rId10" display="https://podminky.urs.cz/item/CS_URS_2024_01/612321131"/>
    <hyperlink ref="F127" r:id="rId11" display="https://podminky.urs.cz/item/CS_URS_2024_01/612325302"/>
    <hyperlink ref="F130" r:id="rId12" display="https://podminky.urs.cz/item/CS_URS_2024_01/631311115"/>
    <hyperlink ref="F146" r:id="rId13" display="https://podminky.urs.cz/item/CS_URS_2024_01/962084130"/>
    <hyperlink ref="F155" r:id="rId14" display="https://podminky.urs.cz/item/CS_URS_2024_01/997013212"/>
    <hyperlink ref="F157" r:id="rId15" display="https://podminky.urs.cz/item/CS_URS_2024_01/997013501"/>
    <hyperlink ref="F159" r:id="rId16" display="https://podminky.urs.cz/item/CS_URS_2024_01/997013509"/>
    <hyperlink ref="F162" r:id="rId17" display="https://podminky.urs.cz/item/CS_URS_2024_01/997013631"/>
    <hyperlink ref="F165" r:id="rId18" display="https://podminky.urs.cz/item/CS_URS_2024_01/998018002"/>
    <hyperlink ref="F169" r:id="rId19" display="https://podminky.urs.cz/item/CS_URS_2024_01/721171803"/>
    <hyperlink ref="F171" r:id="rId20" display="https://podminky.urs.cz/item/CS_URS_2024_01/721171905"/>
    <hyperlink ref="F173" r:id="rId21" display="https://podminky.urs.cz/item/CS_URS_2024_01/721174043"/>
    <hyperlink ref="F175" r:id="rId22" display="https://podminky.urs.cz/item/CS_URS_2024_01/721174044"/>
    <hyperlink ref="F178" r:id="rId23" display="https://podminky.urs.cz/item/CS_URS_2024_01/721194105"/>
    <hyperlink ref="F180" r:id="rId24" display="https://podminky.urs.cz/item/CS_URS_2024_01/721194107"/>
    <hyperlink ref="F182" r:id="rId25" display="https://podminky.urs.cz/item/CS_URS_2024_01/721194109"/>
    <hyperlink ref="F184" r:id="rId26" display="https://podminky.urs.cz/item/CS_URS_2024_01/721212121"/>
    <hyperlink ref="F186" r:id="rId27" display="https://podminky.urs.cz/item/CS_URS_2024_01/721290111"/>
    <hyperlink ref="F188" r:id="rId28" display="https://podminky.urs.cz/item/CS_URS_2024_01/998721102"/>
    <hyperlink ref="F191" r:id="rId29" display="https://podminky.urs.cz/item/CS_URS_2024_01/722170801"/>
    <hyperlink ref="F193" r:id="rId30" display="https://podminky.urs.cz/item/CS_URS_2024_01/722174002"/>
    <hyperlink ref="F195" r:id="rId31" display="https://podminky.urs.cz/item/CS_URS_2024_01/722174022"/>
    <hyperlink ref="F197" r:id="rId32" display="https://podminky.urs.cz/item/CS_URS_2024_01/722190401"/>
    <hyperlink ref="F200" r:id="rId33" display="https://podminky.urs.cz/item/CS_URS_2024_01/722290246"/>
    <hyperlink ref="F202" r:id="rId34" display="https://podminky.urs.cz/item/CS_URS_2024_01/998722102"/>
    <hyperlink ref="F205" r:id="rId35" display="https://podminky.urs.cz/item/CS_URS_2024_01/725110814"/>
    <hyperlink ref="F207" r:id="rId36" display="https://podminky.urs.cz/item/CS_URS_2024_01/725119122"/>
    <hyperlink ref="F210" r:id="rId37" display="https://podminky.urs.cz/item/CS_URS_2024_01/725210821"/>
    <hyperlink ref="F212" r:id="rId38" display="https://podminky.urs.cz/item/CS_URS_2024_01/725219102"/>
    <hyperlink ref="F215" r:id="rId39" display="https://podminky.urs.cz/item/CS_URS_2024_01/725220842"/>
    <hyperlink ref="F217" r:id="rId40" display="https://podminky.urs.cz/item/CS_URS_2024_01/725244313"/>
    <hyperlink ref="F219" r:id="rId41" display="https://podminky.urs.cz/item/CS_URS_2024_01/725291668"/>
    <hyperlink ref="F223" r:id="rId42" display="https://podminky.urs.cz/item/CS_URS_2024_01/725813111"/>
    <hyperlink ref="F225" r:id="rId43" display="https://podminky.urs.cz/item/CS_URS_2024_01/725813112"/>
    <hyperlink ref="F227" r:id="rId44" display="https://podminky.urs.cz/item/CS_URS_2024_01/725820801"/>
    <hyperlink ref="F229" r:id="rId45" display="https://podminky.urs.cz/item/CS_URS_2024_01/725820802"/>
    <hyperlink ref="F231" r:id="rId46" display="https://podminky.urs.cz/item/CS_URS_2024_01/725829131"/>
    <hyperlink ref="F234" r:id="rId47" display="https://podminky.urs.cz/item/CS_URS_2024_01/725849411"/>
    <hyperlink ref="F238" r:id="rId48" display="https://podminky.urs.cz/item/CS_URS_2024_01/725862113"/>
    <hyperlink ref="F240" r:id="rId49" display="https://podminky.urs.cz/item/CS_URS_2024_01/998725102"/>
    <hyperlink ref="F243" r:id="rId50" display="https://podminky.urs.cz/item/CS_URS_2024_01/734200811"/>
    <hyperlink ref="F245" r:id="rId51" display="https://podminky.urs.cz/item/CS_URS_2024_01/734209103"/>
    <hyperlink ref="F249" r:id="rId52" display="https://podminky.urs.cz/item/CS_URS_2024_01/998734102"/>
    <hyperlink ref="F252" r:id="rId53" display="https://podminky.urs.cz/item/CS_URS_2024_01/763111331"/>
    <hyperlink ref="F257" r:id="rId54" display="https://podminky.urs.cz/item/CS_URS_2024_01/763111712"/>
    <hyperlink ref="F260" r:id="rId55" display="https://podminky.urs.cz/item/CS_URS_2024_01/763111713"/>
    <hyperlink ref="F262" r:id="rId56" display="https://podminky.urs.cz/item/CS_URS_2024_01/763111717"/>
    <hyperlink ref="F265" r:id="rId57" display="https://podminky.urs.cz/item/CS_URS_2024_01/763111719"/>
    <hyperlink ref="F267" r:id="rId58" display="https://podminky.urs.cz/item/CS_URS_2024_01/763111751"/>
    <hyperlink ref="F269" r:id="rId59" display="https://podminky.urs.cz/item/CS_URS_2024_01/763111762"/>
    <hyperlink ref="F284" r:id="rId60" display="https://podminky.urs.cz/item/CS_URS_2024_01/763181311"/>
    <hyperlink ref="F287" r:id="rId61" display="https://podminky.urs.cz/item/CS_URS_2024_01/763181411"/>
    <hyperlink ref="F291" r:id="rId62" display="https://podminky.urs.cz/item/CS_URS_2024_01/766491851"/>
    <hyperlink ref="F300" r:id="rId63" display="https://podminky.urs.cz/item/CS_URS_2024_01/766660021"/>
    <hyperlink ref="F307" r:id="rId64" display="https://podminky.urs.cz/item/CS_URS_2024_01/766664958"/>
    <hyperlink ref="F311" r:id="rId65" display="https://podminky.urs.cz/item/CS_URS_2024_01/766691914"/>
    <hyperlink ref="F313" r:id="rId66" display="https://podminky.urs.cz/item/CS_URS_2024_01/766695212"/>
    <hyperlink ref="F317" r:id="rId67" display="https://podminky.urs.cz/item/CS_URS_2024_01/766812830"/>
    <hyperlink ref="F323" r:id="rId68" display="https://podminky.urs.cz/item/CS_URS_2024_01/998766102"/>
    <hyperlink ref="F326" r:id="rId69" display="https://podminky.urs.cz/item/CS_URS_2024_01/771111011"/>
    <hyperlink ref="F328" r:id="rId70" display="https://podminky.urs.cz/item/CS_URS_2024_01/771121011"/>
    <hyperlink ref="F330" r:id="rId71" display="https://podminky.urs.cz/item/CS_URS_2024_01/771151022"/>
    <hyperlink ref="F332" r:id="rId72" display="https://podminky.urs.cz/item/CS_URS_2024_01/771474113"/>
    <hyperlink ref="F335" r:id="rId73" display="https://podminky.urs.cz/item/CS_URS_2024_01/771474114"/>
    <hyperlink ref="F343" r:id="rId74" display="https://podminky.urs.cz/item/CS_URS_2024_01/771574416"/>
    <hyperlink ref="F347" r:id="rId75" display="https://podminky.urs.cz/item/CS_URS_2024_01/771591112"/>
    <hyperlink ref="F350" r:id="rId76" display="https://podminky.urs.cz/item/CS_URS_2024_01/771591264"/>
    <hyperlink ref="F353" r:id="rId77" display="https://podminky.urs.cz/item/CS_URS_2024_01/771592011"/>
    <hyperlink ref="F355" r:id="rId78" display="https://podminky.urs.cz/item/CS_URS_2024_01/998771102"/>
    <hyperlink ref="F358" r:id="rId79" display="https://podminky.urs.cz/item/CS_URS_2024_01/775413315"/>
    <hyperlink ref="F366" r:id="rId80" display="https://podminky.urs.cz/item/CS_URS_2024_01/998775102"/>
    <hyperlink ref="F392" r:id="rId81" display="https://podminky.urs.cz/item/CS_URS_2024_01/776421312"/>
    <hyperlink ref="F400" r:id="rId82" display="https://podminky.urs.cz/item/CS_URS_2024_01/777131103"/>
    <hyperlink ref="F403" r:id="rId83" display="https://podminky.urs.cz/item/CS_URS_2024_01/777611101"/>
    <hyperlink ref="F405" r:id="rId84" display="https://podminky.urs.cz/item/CS_URS_2024_01/777612101"/>
    <hyperlink ref="F407" r:id="rId85" display="https://podminky.urs.cz/item/CS_URS_2024_01/998777102"/>
    <hyperlink ref="F410" r:id="rId86" display="https://podminky.urs.cz/item/CS_URS_2024_01/781121011"/>
    <hyperlink ref="F415" r:id="rId87" display="https://podminky.urs.cz/item/CS_URS_2024_01/781131112"/>
    <hyperlink ref="F418" r:id="rId88" display="https://podminky.urs.cz/item/CS_URS_2024_01/781131232"/>
    <hyperlink ref="F421" r:id="rId89" display="https://podminky.urs.cz/item/CS_URS_2024_01/781474113"/>
    <hyperlink ref="F425" r:id="rId90" display="https://podminky.urs.cz/item/CS_URS_2024_01/781491021"/>
    <hyperlink ref="F428" r:id="rId91" display="https://podminky.urs.cz/item/CS_URS_2024_01/781492251"/>
    <hyperlink ref="F435" r:id="rId92" display="https://podminky.urs.cz/item/CS_URS_2024_01/781495115"/>
    <hyperlink ref="F440" r:id="rId93" display="https://podminky.urs.cz/item/CS_URS_2024_01/781495211"/>
    <hyperlink ref="F442" r:id="rId94" display="https://podminky.urs.cz/item/CS_URS_2024_01/998781102"/>
    <hyperlink ref="F445" r:id="rId95" display="https://podminky.urs.cz/item/CS_URS_2024_01/783301311"/>
    <hyperlink ref="F451" r:id="rId96" display="https://podminky.urs.cz/item/CS_URS_2024_01/783314101"/>
    <hyperlink ref="F453" r:id="rId97" display="https://podminky.urs.cz/item/CS_URS_2024_01/783315101"/>
    <hyperlink ref="F455" r:id="rId98" display="https://podminky.urs.cz/item/CS_URS_2024_01/783317101"/>
    <hyperlink ref="F457" r:id="rId99" display="https://podminky.urs.cz/item/CS_URS_2024_01/783601307"/>
    <hyperlink ref="F466" r:id="rId100" display="https://podminky.urs.cz/item/CS_URS_2024_01/783617117"/>
    <hyperlink ref="F469" r:id="rId101" display="https://podminky.urs.cz/item/CS_URS_2024_01/783622111"/>
    <hyperlink ref="F472" r:id="rId102" display="https://podminky.urs.cz/item/CS_URS_2024_01/783801505"/>
    <hyperlink ref="F475" r:id="rId103" display="https://podminky.urs.cz/item/CS_URS_2024_01/783823155"/>
    <hyperlink ref="F477" r:id="rId104" display="https://podminky.urs.cz/item/CS_URS_2024_01/783827525"/>
    <hyperlink ref="F480" r:id="rId105" display="https://podminky.urs.cz/item/CS_URS_2024_01/784121001"/>
    <hyperlink ref="F486" r:id="rId106" display="https://podminky.urs.cz/item/CS_URS_2024_01/784121011"/>
    <hyperlink ref="F488" r:id="rId107" display="https://podminky.urs.cz/item/CS_URS_2024_01/784181121"/>
    <hyperlink ref="F495" r:id="rId108" display="https://podminky.urs.cz/item/CS_URS_2024_01/78422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1023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1024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1025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1026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1027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1028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1029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1030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1031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1032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1033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75</v>
      </c>
      <c r="F18" s="275" t="s">
        <v>1034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1035</v>
      </c>
      <c r="F19" s="275" t="s">
        <v>1036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1037</v>
      </c>
      <c r="F20" s="275" t="s">
        <v>1038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1039</v>
      </c>
      <c r="F21" s="275" t="s">
        <v>1040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1041</v>
      </c>
      <c r="F22" s="275" t="s">
        <v>1042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1043</v>
      </c>
      <c r="F23" s="275" t="s">
        <v>1044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1045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1046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1047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1048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1049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1050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1051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1052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1053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1054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1055</v>
      </c>
      <c r="F37" s="275"/>
      <c r="G37" s="275" t="s">
        <v>1056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1057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1058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1059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1060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1061</v>
      </c>
      <c r="F42" s="275"/>
      <c r="G42" s="275" t="s">
        <v>1062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1063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1064</v>
      </c>
      <c r="F44" s="275"/>
      <c r="G44" s="275" t="s">
        <v>1065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1066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1067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1068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1069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1070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1071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1072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1073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1074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1075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1076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1077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1078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1079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1080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1081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1082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1083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1084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1085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1086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1087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1088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1089</v>
      </c>
      <c r="D76" s="293"/>
      <c r="E76" s="293"/>
      <c r="F76" s="293" t="s">
        <v>1090</v>
      </c>
      <c r="G76" s="294"/>
      <c r="H76" s="293" t="s">
        <v>53</v>
      </c>
      <c r="I76" s="293" t="s">
        <v>56</v>
      </c>
      <c r="J76" s="293" t="s">
        <v>1091</v>
      </c>
      <c r="K76" s="292"/>
    </row>
    <row r="77" s="1" customFormat="1" ht="17.25" customHeight="1">
      <c r="B77" s="290"/>
      <c r="C77" s="295" t="s">
        <v>1092</v>
      </c>
      <c r="D77" s="295"/>
      <c r="E77" s="295"/>
      <c r="F77" s="296" t="s">
        <v>1093</v>
      </c>
      <c r="G77" s="297"/>
      <c r="H77" s="295"/>
      <c r="I77" s="295"/>
      <c r="J77" s="295" t="s">
        <v>1094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1095</v>
      </c>
      <c r="G79" s="302"/>
      <c r="H79" s="278" t="s">
        <v>1096</v>
      </c>
      <c r="I79" s="278" t="s">
        <v>1097</v>
      </c>
      <c r="J79" s="278">
        <v>20</v>
      </c>
      <c r="K79" s="292"/>
    </row>
    <row r="80" s="1" customFormat="1" ht="15" customHeight="1">
      <c r="B80" s="290"/>
      <c r="C80" s="278" t="s">
        <v>1098</v>
      </c>
      <c r="D80" s="278"/>
      <c r="E80" s="278"/>
      <c r="F80" s="301" t="s">
        <v>1095</v>
      </c>
      <c r="G80" s="302"/>
      <c r="H80" s="278" t="s">
        <v>1099</v>
      </c>
      <c r="I80" s="278" t="s">
        <v>1097</v>
      </c>
      <c r="J80" s="278">
        <v>120</v>
      </c>
      <c r="K80" s="292"/>
    </row>
    <row r="81" s="1" customFormat="1" ht="15" customHeight="1">
      <c r="B81" s="303"/>
      <c r="C81" s="278" t="s">
        <v>1100</v>
      </c>
      <c r="D81" s="278"/>
      <c r="E81" s="278"/>
      <c r="F81" s="301" t="s">
        <v>1101</v>
      </c>
      <c r="G81" s="302"/>
      <c r="H81" s="278" t="s">
        <v>1102</v>
      </c>
      <c r="I81" s="278" t="s">
        <v>1097</v>
      </c>
      <c r="J81" s="278">
        <v>50</v>
      </c>
      <c r="K81" s="292"/>
    </row>
    <row r="82" s="1" customFormat="1" ht="15" customHeight="1">
      <c r="B82" s="303"/>
      <c r="C82" s="278" t="s">
        <v>1103</v>
      </c>
      <c r="D82" s="278"/>
      <c r="E82" s="278"/>
      <c r="F82" s="301" t="s">
        <v>1095</v>
      </c>
      <c r="G82" s="302"/>
      <c r="H82" s="278" t="s">
        <v>1104</v>
      </c>
      <c r="I82" s="278" t="s">
        <v>1105</v>
      </c>
      <c r="J82" s="278"/>
      <c r="K82" s="292"/>
    </row>
    <row r="83" s="1" customFormat="1" ht="15" customHeight="1">
      <c r="B83" s="303"/>
      <c r="C83" s="304" t="s">
        <v>1106</v>
      </c>
      <c r="D83" s="304"/>
      <c r="E83" s="304"/>
      <c r="F83" s="305" t="s">
        <v>1101</v>
      </c>
      <c r="G83" s="304"/>
      <c r="H83" s="304" t="s">
        <v>1107</v>
      </c>
      <c r="I83" s="304" t="s">
        <v>1097</v>
      </c>
      <c r="J83" s="304">
        <v>15</v>
      </c>
      <c r="K83" s="292"/>
    </row>
    <row r="84" s="1" customFormat="1" ht="15" customHeight="1">
      <c r="B84" s="303"/>
      <c r="C84" s="304" t="s">
        <v>1108</v>
      </c>
      <c r="D84" s="304"/>
      <c r="E84" s="304"/>
      <c r="F84" s="305" t="s">
        <v>1101</v>
      </c>
      <c r="G84" s="304"/>
      <c r="H84" s="304" t="s">
        <v>1109</v>
      </c>
      <c r="I84" s="304" t="s">
        <v>1097</v>
      </c>
      <c r="J84" s="304">
        <v>15</v>
      </c>
      <c r="K84" s="292"/>
    </row>
    <row r="85" s="1" customFormat="1" ht="15" customHeight="1">
      <c r="B85" s="303"/>
      <c r="C85" s="304" t="s">
        <v>1110</v>
      </c>
      <c r="D85" s="304"/>
      <c r="E85" s="304"/>
      <c r="F85" s="305" t="s">
        <v>1101</v>
      </c>
      <c r="G85" s="304"/>
      <c r="H85" s="304" t="s">
        <v>1111</v>
      </c>
      <c r="I85" s="304" t="s">
        <v>1097</v>
      </c>
      <c r="J85" s="304">
        <v>20</v>
      </c>
      <c r="K85" s="292"/>
    </row>
    <row r="86" s="1" customFormat="1" ht="15" customHeight="1">
      <c r="B86" s="303"/>
      <c r="C86" s="304" t="s">
        <v>1112</v>
      </c>
      <c r="D86" s="304"/>
      <c r="E86" s="304"/>
      <c r="F86" s="305" t="s">
        <v>1101</v>
      </c>
      <c r="G86" s="304"/>
      <c r="H86" s="304" t="s">
        <v>1113</v>
      </c>
      <c r="I86" s="304" t="s">
        <v>1097</v>
      </c>
      <c r="J86" s="304">
        <v>20</v>
      </c>
      <c r="K86" s="292"/>
    </row>
    <row r="87" s="1" customFormat="1" ht="15" customHeight="1">
      <c r="B87" s="303"/>
      <c r="C87" s="278" t="s">
        <v>1114</v>
      </c>
      <c r="D87" s="278"/>
      <c r="E87" s="278"/>
      <c r="F87" s="301" t="s">
        <v>1101</v>
      </c>
      <c r="G87" s="302"/>
      <c r="H87" s="278" t="s">
        <v>1115</v>
      </c>
      <c r="I87" s="278" t="s">
        <v>1097</v>
      </c>
      <c r="J87" s="278">
        <v>50</v>
      </c>
      <c r="K87" s="292"/>
    </row>
    <row r="88" s="1" customFormat="1" ht="15" customHeight="1">
      <c r="B88" s="303"/>
      <c r="C88" s="278" t="s">
        <v>1116</v>
      </c>
      <c r="D88" s="278"/>
      <c r="E88" s="278"/>
      <c r="F88" s="301" t="s">
        <v>1101</v>
      </c>
      <c r="G88" s="302"/>
      <c r="H88" s="278" t="s">
        <v>1117</v>
      </c>
      <c r="I88" s="278" t="s">
        <v>1097</v>
      </c>
      <c r="J88" s="278">
        <v>20</v>
      </c>
      <c r="K88" s="292"/>
    </row>
    <row r="89" s="1" customFormat="1" ht="15" customHeight="1">
      <c r="B89" s="303"/>
      <c r="C89" s="278" t="s">
        <v>1118</v>
      </c>
      <c r="D89" s="278"/>
      <c r="E89" s="278"/>
      <c r="F89" s="301" t="s">
        <v>1101</v>
      </c>
      <c r="G89" s="302"/>
      <c r="H89" s="278" t="s">
        <v>1119</v>
      </c>
      <c r="I89" s="278" t="s">
        <v>1097</v>
      </c>
      <c r="J89" s="278">
        <v>20</v>
      </c>
      <c r="K89" s="292"/>
    </row>
    <row r="90" s="1" customFormat="1" ht="15" customHeight="1">
      <c r="B90" s="303"/>
      <c r="C90" s="278" t="s">
        <v>1120</v>
      </c>
      <c r="D90" s="278"/>
      <c r="E90" s="278"/>
      <c r="F90" s="301" t="s">
        <v>1101</v>
      </c>
      <c r="G90" s="302"/>
      <c r="H90" s="278" t="s">
        <v>1121</v>
      </c>
      <c r="I90" s="278" t="s">
        <v>1097</v>
      </c>
      <c r="J90" s="278">
        <v>50</v>
      </c>
      <c r="K90" s="292"/>
    </row>
    <row r="91" s="1" customFormat="1" ht="15" customHeight="1">
      <c r="B91" s="303"/>
      <c r="C91" s="278" t="s">
        <v>1122</v>
      </c>
      <c r="D91" s="278"/>
      <c r="E91" s="278"/>
      <c r="F91" s="301" t="s">
        <v>1101</v>
      </c>
      <c r="G91" s="302"/>
      <c r="H91" s="278" t="s">
        <v>1122</v>
      </c>
      <c r="I91" s="278" t="s">
        <v>1097</v>
      </c>
      <c r="J91" s="278">
        <v>50</v>
      </c>
      <c r="K91" s="292"/>
    </row>
    <row r="92" s="1" customFormat="1" ht="15" customHeight="1">
      <c r="B92" s="303"/>
      <c r="C92" s="278" t="s">
        <v>1123</v>
      </c>
      <c r="D92" s="278"/>
      <c r="E92" s="278"/>
      <c r="F92" s="301" t="s">
        <v>1101</v>
      </c>
      <c r="G92" s="302"/>
      <c r="H92" s="278" t="s">
        <v>1124</v>
      </c>
      <c r="I92" s="278" t="s">
        <v>1097</v>
      </c>
      <c r="J92" s="278">
        <v>255</v>
      </c>
      <c r="K92" s="292"/>
    </row>
    <row r="93" s="1" customFormat="1" ht="15" customHeight="1">
      <c r="B93" s="303"/>
      <c r="C93" s="278" t="s">
        <v>1125</v>
      </c>
      <c r="D93" s="278"/>
      <c r="E93" s="278"/>
      <c r="F93" s="301" t="s">
        <v>1095</v>
      </c>
      <c r="G93" s="302"/>
      <c r="H93" s="278" t="s">
        <v>1126</v>
      </c>
      <c r="I93" s="278" t="s">
        <v>1127</v>
      </c>
      <c r="J93" s="278"/>
      <c r="K93" s="292"/>
    </row>
    <row r="94" s="1" customFormat="1" ht="15" customHeight="1">
      <c r="B94" s="303"/>
      <c r="C94" s="278" t="s">
        <v>1128</v>
      </c>
      <c r="D94" s="278"/>
      <c r="E94" s="278"/>
      <c r="F94" s="301" t="s">
        <v>1095</v>
      </c>
      <c r="G94" s="302"/>
      <c r="H94" s="278" t="s">
        <v>1129</v>
      </c>
      <c r="I94" s="278" t="s">
        <v>1130</v>
      </c>
      <c r="J94" s="278"/>
      <c r="K94" s="292"/>
    </row>
    <row r="95" s="1" customFormat="1" ht="15" customHeight="1">
      <c r="B95" s="303"/>
      <c r="C95" s="278" t="s">
        <v>1131</v>
      </c>
      <c r="D95" s="278"/>
      <c r="E95" s="278"/>
      <c r="F95" s="301" t="s">
        <v>1095</v>
      </c>
      <c r="G95" s="302"/>
      <c r="H95" s="278" t="s">
        <v>1131</v>
      </c>
      <c r="I95" s="278" t="s">
        <v>1130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1095</v>
      </c>
      <c r="G96" s="302"/>
      <c r="H96" s="278" t="s">
        <v>1132</v>
      </c>
      <c r="I96" s="278" t="s">
        <v>1130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1095</v>
      </c>
      <c r="G97" s="302"/>
      <c r="H97" s="278" t="s">
        <v>1133</v>
      </c>
      <c r="I97" s="278" t="s">
        <v>1130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1134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1089</v>
      </c>
      <c r="D103" s="293"/>
      <c r="E103" s="293"/>
      <c r="F103" s="293" t="s">
        <v>1090</v>
      </c>
      <c r="G103" s="294"/>
      <c r="H103" s="293" t="s">
        <v>53</v>
      </c>
      <c r="I103" s="293" t="s">
        <v>56</v>
      </c>
      <c r="J103" s="293" t="s">
        <v>1091</v>
      </c>
      <c r="K103" s="292"/>
    </row>
    <row r="104" s="1" customFormat="1" ht="17.25" customHeight="1">
      <c r="B104" s="290"/>
      <c r="C104" s="295" t="s">
        <v>1092</v>
      </c>
      <c r="D104" s="295"/>
      <c r="E104" s="295"/>
      <c r="F104" s="296" t="s">
        <v>1093</v>
      </c>
      <c r="G104" s="297"/>
      <c r="H104" s="295"/>
      <c r="I104" s="295"/>
      <c r="J104" s="295" t="s">
        <v>1094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1095</v>
      </c>
      <c r="G106" s="278"/>
      <c r="H106" s="278" t="s">
        <v>1135</v>
      </c>
      <c r="I106" s="278" t="s">
        <v>1097</v>
      </c>
      <c r="J106" s="278">
        <v>20</v>
      </c>
      <c r="K106" s="292"/>
    </row>
    <row r="107" s="1" customFormat="1" ht="15" customHeight="1">
      <c r="B107" s="290"/>
      <c r="C107" s="278" t="s">
        <v>1098</v>
      </c>
      <c r="D107" s="278"/>
      <c r="E107" s="278"/>
      <c r="F107" s="301" t="s">
        <v>1095</v>
      </c>
      <c r="G107" s="278"/>
      <c r="H107" s="278" t="s">
        <v>1135</v>
      </c>
      <c r="I107" s="278" t="s">
        <v>1097</v>
      </c>
      <c r="J107" s="278">
        <v>120</v>
      </c>
      <c r="K107" s="292"/>
    </row>
    <row r="108" s="1" customFormat="1" ht="15" customHeight="1">
      <c r="B108" s="303"/>
      <c r="C108" s="278" t="s">
        <v>1100</v>
      </c>
      <c r="D108" s="278"/>
      <c r="E108" s="278"/>
      <c r="F108" s="301" t="s">
        <v>1101</v>
      </c>
      <c r="G108" s="278"/>
      <c r="H108" s="278" t="s">
        <v>1135</v>
      </c>
      <c r="I108" s="278" t="s">
        <v>1097</v>
      </c>
      <c r="J108" s="278">
        <v>50</v>
      </c>
      <c r="K108" s="292"/>
    </row>
    <row r="109" s="1" customFormat="1" ht="15" customHeight="1">
      <c r="B109" s="303"/>
      <c r="C109" s="278" t="s">
        <v>1103</v>
      </c>
      <c r="D109" s="278"/>
      <c r="E109" s="278"/>
      <c r="F109" s="301" t="s">
        <v>1095</v>
      </c>
      <c r="G109" s="278"/>
      <c r="H109" s="278" t="s">
        <v>1135</v>
      </c>
      <c r="I109" s="278" t="s">
        <v>1105</v>
      </c>
      <c r="J109" s="278"/>
      <c r="K109" s="292"/>
    </row>
    <row r="110" s="1" customFormat="1" ht="15" customHeight="1">
      <c r="B110" s="303"/>
      <c r="C110" s="278" t="s">
        <v>1114</v>
      </c>
      <c r="D110" s="278"/>
      <c r="E110" s="278"/>
      <c r="F110" s="301" t="s">
        <v>1101</v>
      </c>
      <c r="G110" s="278"/>
      <c r="H110" s="278" t="s">
        <v>1135</v>
      </c>
      <c r="I110" s="278" t="s">
        <v>1097</v>
      </c>
      <c r="J110" s="278">
        <v>50</v>
      </c>
      <c r="K110" s="292"/>
    </row>
    <row r="111" s="1" customFormat="1" ht="15" customHeight="1">
      <c r="B111" s="303"/>
      <c r="C111" s="278" t="s">
        <v>1122</v>
      </c>
      <c r="D111" s="278"/>
      <c r="E111" s="278"/>
      <c r="F111" s="301" t="s">
        <v>1101</v>
      </c>
      <c r="G111" s="278"/>
      <c r="H111" s="278" t="s">
        <v>1135</v>
      </c>
      <c r="I111" s="278" t="s">
        <v>1097</v>
      </c>
      <c r="J111" s="278">
        <v>50</v>
      </c>
      <c r="K111" s="292"/>
    </row>
    <row r="112" s="1" customFormat="1" ht="15" customHeight="1">
      <c r="B112" s="303"/>
      <c r="C112" s="278" t="s">
        <v>1120</v>
      </c>
      <c r="D112" s="278"/>
      <c r="E112" s="278"/>
      <c r="F112" s="301" t="s">
        <v>1101</v>
      </c>
      <c r="G112" s="278"/>
      <c r="H112" s="278" t="s">
        <v>1135</v>
      </c>
      <c r="I112" s="278" t="s">
        <v>1097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1095</v>
      </c>
      <c r="G113" s="278"/>
      <c r="H113" s="278" t="s">
        <v>1136</v>
      </c>
      <c r="I113" s="278" t="s">
        <v>1097</v>
      </c>
      <c r="J113" s="278">
        <v>20</v>
      </c>
      <c r="K113" s="292"/>
    </row>
    <row r="114" s="1" customFormat="1" ht="15" customHeight="1">
      <c r="B114" s="303"/>
      <c r="C114" s="278" t="s">
        <v>1137</v>
      </c>
      <c r="D114" s="278"/>
      <c r="E114" s="278"/>
      <c r="F114" s="301" t="s">
        <v>1095</v>
      </c>
      <c r="G114" s="278"/>
      <c r="H114" s="278" t="s">
        <v>1138</v>
      </c>
      <c r="I114" s="278" t="s">
        <v>1097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1095</v>
      </c>
      <c r="G115" s="278"/>
      <c r="H115" s="278" t="s">
        <v>1139</v>
      </c>
      <c r="I115" s="278" t="s">
        <v>1130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1095</v>
      </c>
      <c r="G116" s="278"/>
      <c r="H116" s="278" t="s">
        <v>1140</v>
      </c>
      <c r="I116" s="278" t="s">
        <v>1130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1095</v>
      </c>
      <c r="G117" s="278"/>
      <c r="H117" s="278" t="s">
        <v>1141</v>
      </c>
      <c r="I117" s="278" t="s">
        <v>1142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1143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1089</v>
      </c>
      <c r="D123" s="293"/>
      <c r="E123" s="293"/>
      <c r="F123" s="293" t="s">
        <v>1090</v>
      </c>
      <c r="G123" s="294"/>
      <c r="H123" s="293" t="s">
        <v>53</v>
      </c>
      <c r="I123" s="293" t="s">
        <v>56</v>
      </c>
      <c r="J123" s="293" t="s">
        <v>1091</v>
      </c>
      <c r="K123" s="322"/>
    </row>
    <row r="124" s="1" customFormat="1" ht="17.25" customHeight="1">
      <c r="B124" s="321"/>
      <c r="C124" s="295" t="s">
        <v>1092</v>
      </c>
      <c r="D124" s="295"/>
      <c r="E124" s="295"/>
      <c r="F124" s="296" t="s">
        <v>1093</v>
      </c>
      <c r="G124" s="297"/>
      <c r="H124" s="295"/>
      <c r="I124" s="295"/>
      <c r="J124" s="295" t="s">
        <v>1094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1098</v>
      </c>
      <c r="D126" s="300"/>
      <c r="E126" s="300"/>
      <c r="F126" s="301" t="s">
        <v>1095</v>
      </c>
      <c r="G126" s="278"/>
      <c r="H126" s="278" t="s">
        <v>1135</v>
      </c>
      <c r="I126" s="278" t="s">
        <v>1097</v>
      </c>
      <c r="J126" s="278">
        <v>120</v>
      </c>
      <c r="K126" s="326"/>
    </row>
    <row r="127" s="1" customFormat="1" ht="15" customHeight="1">
      <c r="B127" s="323"/>
      <c r="C127" s="278" t="s">
        <v>1144</v>
      </c>
      <c r="D127" s="278"/>
      <c r="E127" s="278"/>
      <c r="F127" s="301" t="s">
        <v>1095</v>
      </c>
      <c r="G127" s="278"/>
      <c r="H127" s="278" t="s">
        <v>1145</v>
      </c>
      <c r="I127" s="278" t="s">
        <v>1097</v>
      </c>
      <c r="J127" s="278" t="s">
        <v>1146</v>
      </c>
      <c r="K127" s="326"/>
    </row>
    <row r="128" s="1" customFormat="1" ht="15" customHeight="1">
      <c r="B128" s="323"/>
      <c r="C128" s="278" t="s">
        <v>1043</v>
      </c>
      <c r="D128" s="278"/>
      <c r="E128" s="278"/>
      <c r="F128" s="301" t="s">
        <v>1095</v>
      </c>
      <c r="G128" s="278"/>
      <c r="H128" s="278" t="s">
        <v>1147</v>
      </c>
      <c r="I128" s="278" t="s">
        <v>1097</v>
      </c>
      <c r="J128" s="278" t="s">
        <v>1146</v>
      </c>
      <c r="K128" s="326"/>
    </row>
    <row r="129" s="1" customFormat="1" ht="15" customHeight="1">
      <c r="B129" s="323"/>
      <c r="C129" s="278" t="s">
        <v>1106</v>
      </c>
      <c r="D129" s="278"/>
      <c r="E129" s="278"/>
      <c r="F129" s="301" t="s">
        <v>1101</v>
      </c>
      <c r="G129" s="278"/>
      <c r="H129" s="278" t="s">
        <v>1107</v>
      </c>
      <c r="I129" s="278" t="s">
        <v>1097</v>
      </c>
      <c r="J129" s="278">
        <v>15</v>
      </c>
      <c r="K129" s="326"/>
    </row>
    <row r="130" s="1" customFormat="1" ht="15" customHeight="1">
      <c r="B130" s="323"/>
      <c r="C130" s="304" t="s">
        <v>1108</v>
      </c>
      <c r="D130" s="304"/>
      <c r="E130" s="304"/>
      <c r="F130" s="305" t="s">
        <v>1101</v>
      </c>
      <c r="G130" s="304"/>
      <c r="H130" s="304" t="s">
        <v>1109</v>
      </c>
      <c r="I130" s="304" t="s">
        <v>1097</v>
      </c>
      <c r="J130" s="304">
        <v>15</v>
      </c>
      <c r="K130" s="326"/>
    </row>
    <row r="131" s="1" customFormat="1" ht="15" customHeight="1">
      <c r="B131" s="323"/>
      <c r="C131" s="304" t="s">
        <v>1110</v>
      </c>
      <c r="D131" s="304"/>
      <c r="E131" s="304"/>
      <c r="F131" s="305" t="s">
        <v>1101</v>
      </c>
      <c r="G131" s="304"/>
      <c r="H131" s="304" t="s">
        <v>1111</v>
      </c>
      <c r="I131" s="304" t="s">
        <v>1097</v>
      </c>
      <c r="J131" s="304">
        <v>20</v>
      </c>
      <c r="K131" s="326"/>
    </row>
    <row r="132" s="1" customFormat="1" ht="15" customHeight="1">
      <c r="B132" s="323"/>
      <c r="C132" s="304" t="s">
        <v>1112</v>
      </c>
      <c r="D132" s="304"/>
      <c r="E132" s="304"/>
      <c r="F132" s="305" t="s">
        <v>1101</v>
      </c>
      <c r="G132" s="304"/>
      <c r="H132" s="304" t="s">
        <v>1113</v>
      </c>
      <c r="I132" s="304" t="s">
        <v>1097</v>
      </c>
      <c r="J132" s="304">
        <v>20</v>
      </c>
      <c r="K132" s="326"/>
    </row>
    <row r="133" s="1" customFormat="1" ht="15" customHeight="1">
      <c r="B133" s="323"/>
      <c r="C133" s="278" t="s">
        <v>1100</v>
      </c>
      <c r="D133" s="278"/>
      <c r="E133" s="278"/>
      <c r="F133" s="301" t="s">
        <v>1101</v>
      </c>
      <c r="G133" s="278"/>
      <c r="H133" s="278" t="s">
        <v>1135</v>
      </c>
      <c r="I133" s="278" t="s">
        <v>1097</v>
      </c>
      <c r="J133" s="278">
        <v>50</v>
      </c>
      <c r="K133" s="326"/>
    </row>
    <row r="134" s="1" customFormat="1" ht="15" customHeight="1">
      <c r="B134" s="323"/>
      <c r="C134" s="278" t="s">
        <v>1114</v>
      </c>
      <c r="D134" s="278"/>
      <c r="E134" s="278"/>
      <c r="F134" s="301" t="s">
        <v>1101</v>
      </c>
      <c r="G134" s="278"/>
      <c r="H134" s="278" t="s">
        <v>1135</v>
      </c>
      <c r="I134" s="278" t="s">
        <v>1097</v>
      </c>
      <c r="J134" s="278">
        <v>50</v>
      </c>
      <c r="K134" s="326"/>
    </row>
    <row r="135" s="1" customFormat="1" ht="15" customHeight="1">
      <c r="B135" s="323"/>
      <c r="C135" s="278" t="s">
        <v>1120</v>
      </c>
      <c r="D135" s="278"/>
      <c r="E135" s="278"/>
      <c r="F135" s="301" t="s">
        <v>1101</v>
      </c>
      <c r="G135" s="278"/>
      <c r="H135" s="278" t="s">
        <v>1135</v>
      </c>
      <c r="I135" s="278" t="s">
        <v>1097</v>
      </c>
      <c r="J135" s="278">
        <v>50</v>
      </c>
      <c r="K135" s="326"/>
    </row>
    <row r="136" s="1" customFormat="1" ht="15" customHeight="1">
      <c r="B136" s="323"/>
      <c r="C136" s="278" t="s">
        <v>1122</v>
      </c>
      <c r="D136" s="278"/>
      <c r="E136" s="278"/>
      <c r="F136" s="301" t="s">
        <v>1101</v>
      </c>
      <c r="G136" s="278"/>
      <c r="H136" s="278" t="s">
        <v>1135</v>
      </c>
      <c r="I136" s="278" t="s">
        <v>1097</v>
      </c>
      <c r="J136" s="278">
        <v>50</v>
      </c>
      <c r="K136" s="326"/>
    </row>
    <row r="137" s="1" customFormat="1" ht="15" customHeight="1">
      <c r="B137" s="323"/>
      <c r="C137" s="278" t="s">
        <v>1123</v>
      </c>
      <c r="D137" s="278"/>
      <c r="E137" s="278"/>
      <c r="F137" s="301" t="s">
        <v>1101</v>
      </c>
      <c r="G137" s="278"/>
      <c r="H137" s="278" t="s">
        <v>1148</v>
      </c>
      <c r="I137" s="278" t="s">
        <v>1097</v>
      </c>
      <c r="J137" s="278">
        <v>255</v>
      </c>
      <c r="K137" s="326"/>
    </row>
    <row r="138" s="1" customFormat="1" ht="15" customHeight="1">
      <c r="B138" s="323"/>
      <c r="C138" s="278" t="s">
        <v>1125</v>
      </c>
      <c r="D138" s="278"/>
      <c r="E138" s="278"/>
      <c r="F138" s="301" t="s">
        <v>1095</v>
      </c>
      <c r="G138" s="278"/>
      <c r="H138" s="278" t="s">
        <v>1149</v>
      </c>
      <c r="I138" s="278" t="s">
        <v>1127</v>
      </c>
      <c r="J138" s="278"/>
      <c r="K138" s="326"/>
    </row>
    <row r="139" s="1" customFormat="1" ht="15" customHeight="1">
      <c r="B139" s="323"/>
      <c r="C139" s="278" t="s">
        <v>1128</v>
      </c>
      <c r="D139" s="278"/>
      <c r="E139" s="278"/>
      <c r="F139" s="301" t="s">
        <v>1095</v>
      </c>
      <c r="G139" s="278"/>
      <c r="H139" s="278" t="s">
        <v>1150</v>
      </c>
      <c r="I139" s="278" t="s">
        <v>1130</v>
      </c>
      <c r="J139" s="278"/>
      <c r="K139" s="326"/>
    </row>
    <row r="140" s="1" customFormat="1" ht="15" customHeight="1">
      <c r="B140" s="323"/>
      <c r="C140" s="278" t="s">
        <v>1131</v>
      </c>
      <c r="D140" s="278"/>
      <c r="E140" s="278"/>
      <c r="F140" s="301" t="s">
        <v>1095</v>
      </c>
      <c r="G140" s="278"/>
      <c r="H140" s="278" t="s">
        <v>1131</v>
      </c>
      <c r="I140" s="278" t="s">
        <v>1130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1095</v>
      </c>
      <c r="G141" s="278"/>
      <c r="H141" s="278" t="s">
        <v>1151</v>
      </c>
      <c r="I141" s="278" t="s">
        <v>1130</v>
      </c>
      <c r="J141" s="278"/>
      <c r="K141" s="326"/>
    </row>
    <row r="142" s="1" customFormat="1" ht="15" customHeight="1">
      <c r="B142" s="323"/>
      <c r="C142" s="278" t="s">
        <v>1152</v>
      </c>
      <c r="D142" s="278"/>
      <c r="E142" s="278"/>
      <c r="F142" s="301" t="s">
        <v>1095</v>
      </c>
      <c r="G142" s="278"/>
      <c r="H142" s="278" t="s">
        <v>1153</v>
      </c>
      <c r="I142" s="278" t="s">
        <v>1130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1154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1089</v>
      </c>
      <c r="D148" s="293"/>
      <c r="E148" s="293"/>
      <c r="F148" s="293" t="s">
        <v>1090</v>
      </c>
      <c r="G148" s="294"/>
      <c r="H148" s="293" t="s">
        <v>53</v>
      </c>
      <c r="I148" s="293" t="s">
        <v>56</v>
      </c>
      <c r="J148" s="293" t="s">
        <v>1091</v>
      </c>
      <c r="K148" s="292"/>
    </row>
    <row r="149" s="1" customFormat="1" ht="17.25" customHeight="1">
      <c r="B149" s="290"/>
      <c r="C149" s="295" t="s">
        <v>1092</v>
      </c>
      <c r="D149" s="295"/>
      <c r="E149" s="295"/>
      <c r="F149" s="296" t="s">
        <v>1093</v>
      </c>
      <c r="G149" s="297"/>
      <c r="H149" s="295"/>
      <c r="I149" s="295"/>
      <c r="J149" s="295" t="s">
        <v>1094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1098</v>
      </c>
      <c r="D151" s="278"/>
      <c r="E151" s="278"/>
      <c r="F151" s="331" t="s">
        <v>1095</v>
      </c>
      <c r="G151" s="278"/>
      <c r="H151" s="330" t="s">
        <v>1135</v>
      </c>
      <c r="I151" s="330" t="s">
        <v>1097</v>
      </c>
      <c r="J151" s="330">
        <v>120</v>
      </c>
      <c r="K151" s="326"/>
    </row>
    <row r="152" s="1" customFormat="1" ht="15" customHeight="1">
      <c r="B152" s="303"/>
      <c r="C152" s="330" t="s">
        <v>1144</v>
      </c>
      <c r="D152" s="278"/>
      <c r="E152" s="278"/>
      <c r="F152" s="331" t="s">
        <v>1095</v>
      </c>
      <c r="G152" s="278"/>
      <c r="H152" s="330" t="s">
        <v>1155</v>
      </c>
      <c r="I152" s="330" t="s">
        <v>1097</v>
      </c>
      <c r="J152" s="330" t="s">
        <v>1146</v>
      </c>
      <c r="K152" s="326"/>
    </row>
    <row r="153" s="1" customFormat="1" ht="15" customHeight="1">
      <c r="B153" s="303"/>
      <c r="C153" s="330" t="s">
        <v>1043</v>
      </c>
      <c r="D153" s="278"/>
      <c r="E153" s="278"/>
      <c r="F153" s="331" t="s">
        <v>1095</v>
      </c>
      <c r="G153" s="278"/>
      <c r="H153" s="330" t="s">
        <v>1156</v>
      </c>
      <c r="I153" s="330" t="s">
        <v>1097</v>
      </c>
      <c r="J153" s="330" t="s">
        <v>1146</v>
      </c>
      <c r="K153" s="326"/>
    </row>
    <row r="154" s="1" customFormat="1" ht="15" customHeight="1">
      <c r="B154" s="303"/>
      <c r="C154" s="330" t="s">
        <v>1100</v>
      </c>
      <c r="D154" s="278"/>
      <c r="E154" s="278"/>
      <c r="F154" s="331" t="s">
        <v>1101</v>
      </c>
      <c r="G154" s="278"/>
      <c r="H154" s="330" t="s">
        <v>1135</v>
      </c>
      <c r="I154" s="330" t="s">
        <v>1097</v>
      </c>
      <c r="J154" s="330">
        <v>50</v>
      </c>
      <c r="K154" s="326"/>
    </row>
    <row r="155" s="1" customFormat="1" ht="15" customHeight="1">
      <c r="B155" s="303"/>
      <c r="C155" s="330" t="s">
        <v>1103</v>
      </c>
      <c r="D155" s="278"/>
      <c r="E155" s="278"/>
      <c r="F155" s="331" t="s">
        <v>1095</v>
      </c>
      <c r="G155" s="278"/>
      <c r="H155" s="330" t="s">
        <v>1135</v>
      </c>
      <c r="I155" s="330" t="s">
        <v>1105</v>
      </c>
      <c r="J155" s="330"/>
      <c r="K155" s="326"/>
    </row>
    <row r="156" s="1" customFormat="1" ht="15" customHeight="1">
      <c r="B156" s="303"/>
      <c r="C156" s="330" t="s">
        <v>1114</v>
      </c>
      <c r="D156" s="278"/>
      <c r="E156" s="278"/>
      <c r="F156" s="331" t="s">
        <v>1101</v>
      </c>
      <c r="G156" s="278"/>
      <c r="H156" s="330" t="s">
        <v>1135</v>
      </c>
      <c r="I156" s="330" t="s">
        <v>1097</v>
      </c>
      <c r="J156" s="330">
        <v>50</v>
      </c>
      <c r="K156" s="326"/>
    </row>
    <row r="157" s="1" customFormat="1" ht="15" customHeight="1">
      <c r="B157" s="303"/>
      <c r="C157" s="330" t="s">
        <v>1122</v>
      </c>
      <c r="D157" s="278"/>
      <c r="E157" s="278"/>
      <c r="F157" s="331" t="s">
        <v>1101</v>
      </c>
      <c r="G157" s="278"/>
      <c r="H157" s="330" t="s">
        <v>1135</v>
      </c>
      <c r="I157" s="330" t="s">
        <v>1097</v>
      </c>
      <c r="J157" s="330">
        <v>50</v>
      </c>
      <c r="K157" s="326"/>
    </row>
    <row r="158" s="1" customFormat="1" ht="15" customHeight="1">
      <c r="B158" s="303"/>
      <c r="C158" s="330" t="s">
        <v>1120</v>
      </c>
      <c r="D158" s="278"/>
      <c r="E158" s="278"/>
      <c r="F158" s="331" t="s">
        <v>1101</v>
      </c>
      <c r="G158" s="278"/>
      <c r="H158" s="330" t="s">
        <v>1135</v>
      </c>
      <c r="I158" s="330" t="s">
        <v>1097</v>
      </c>
      <c r="J158" s="330">
        <v>50</v>
      </c>
      <c r="K158" s="326"/>
    </row>
    <row r="159" s="1" customFormat="1" ht="15" customHeight="1">
      <c r="B159" s="303"/>
      <c r="C159" s="330" t="s">
        <v>80</v>
      </c>
      <c r="D159" s="278"/>
      <c r="E159" s="278"/>
      <c r="F159" s="331" t="s">
        <v>1095</v>
      </c>
      <c r="G159" s="278"/>
      <c r="H159" s="330" t="s">
        <v>1157</v>
      </c>
      <c r="I159" s="330" t="s">
        <v>1097</v>
      </c>
      <c r="J159" s="330" t="s">
        <v>1158</v>
      </c>
      <c r="K159" s="326"/>
    </row>
    <row r="160" s="1" customFormat="1" ht="15" customHeight="1">
      <c r="B160" s="303"/>
      <c r="C160" s="330" t="s">
        <v>1159</v>
      </c>
      <c r="D160" s="278"/>
      <c r="E160" s="278"/>
      <c r="F160" s="331" t="s">
        <v>1095</v>
      </c>
      <c r="G160" s="278"/>
      <c r="H160" s="330" t="s">
        <v>1160</v>
      </c>
      <c r="I160" s="330" t="s">
        <v>1130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1161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1089</v>
      </c>
      <c r="D166" s="293"/>
      <c r="E166" s="293"/>
      <c r="F166" s="293" t="s">
        <v>1090</v>
      </c>
      <c r="G166" s="335"/>
      <c r="H166" s="336" t="s">
        <v>53</v>
      </c>
      <c r="I166" s="336" t="s">
        <v>56</v>
      </c>
      <c r="J166" s="293" t="s">
        <v>1091</v>
      </c>
      <c r="K166" s="270"/>
    </row>
    <row r="167" s="1" customFormat="1" ht="17.25" customHeight="1">
      <c r="B167" s="271"/>
      <c r="C167" s="295" t="s">
        <v>1092</v>
      </c>
      <c r="D167" s="295"/>
      <c r="E167" s="295"/>
      <c r="F167" s="296" t="s">
        <v>1093</v>
      </c>
      <c r="G167" s="337"/>
      <c r="H167" s="338"/>
      <c r="I167" s="338"/>
      <c r="J167" s="295" t="s">
        <v>1094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1098</v>
      </c>
      <c r="D169" s="278"/>
      <c r="E169" s="278"/>
      <c r="F169" s="301" t="s">
        <v>1095</v>
      </c>
      <c r="G169" s="278"/>
      <c r="H169" s="278" t="s">
        <v>1135</v>
      </c>
      <c r="I169" s="278" t="s">
        <v>1097</v>
      </c>
      <c r="J169" s="278">
        <v>120</v>
      </c>
      <c r="K169" s="326"/>
    </row>
    <row r="170" s="1" customFormat="1" ht="15" customHeight="1">
      <c r="B170" s="303"/>
      <c r="C170" s="278" t="s">
        <v>1144</v>
      </c>
      <c r="D170" s="278"/>
      <c r="E170" s="278"/>
      <c r="F170" s="301" t="s">
        <v>1095</v>
      </c>
      <c r="G170" s="278"/>
      <c r="H170" s="278" t="s">
        <v>1145</v>
      </c>
      <c r="I170" s="278" t="s">
        <v>1097</v>
      </c>
      <c r="J170" s="278" t="s">
        <v>1146</v>
      </c>
      <c r="K170" s="326"/>
    </row>
    <row r="171" s="1" customFormat="1" ht="15" customHeight="1">
      <c r="B171" s="303"/>
      <c r="C171" s="278" t="s">
        <v>1043</v>
      </c>
      <c r="D171" s="278"/>
      <c r="E171" s="278"/>
      <c r="F171" s="301" t="s">
        <v>1095</v>
      </c>
      <c r="G171" s="278"/>
      <c r="H171" s="278" t="s">
        <v>1162</v>
      </c>
      <c r="I171" s="278" t="s">
        <v>1097</v>
      </c>
      <c r="J171" s="278" t="s">
        <v>1146</v>
      </c>
      <c r="K171" s="326"/>
    </row>
    <row r="172" s="1" customFormat="1" ht="15" customHeight="1">
      <c r="B172" s="303"/>
      <c r="C172" s="278" t="s">
        <v>1100</v>
      </c>
      <c r="D172" s="278"/>
      <c r="E172" s="278"/>
      <c r="F172" s="301" t="s">
        <v>1101</v>
      </c>
      <c r="G172" s="278"/>
      <c r="H172" s="278" t="s">
        <v>1162</v>
      </c>
      <c r="I172" s="278" t="s">
        <v>1097</v>
      </c>
      <c r="J172" s="278">
        <v>50</v>
      </c>
      <c r="K172" s="326"/>
    </row>
    <row r="173" s="1" customFormat="1" ht="15" customHeight="1">
      <c r="B173" s="303"/>
      <c r="C173" s="278" t="s">
        <v>1103</v>
      </c>
      <c r="D173" s="278"/>
      <c r="E173" s="278"/>
      <c r="F173" s="301" t="s">
        <v>1095</v>
      </c>
      <c r="G173" s="278"/>
      <c r="H173" s="278" t="s">
        <v>1162</v>
      </c>
      <c r="I173" s="278" t="s">
        <v>1105</v>
      </c>
      <c r="J173" s="278"/>
      <c r="K173" s="326"/>
    </row>
    <row r="174" s="1" customFormat="1" ht="15" customHeight="1">
      <c r="B174" s="303"/>
      <c r="C174" s="278" t="s">
        <v>1114</v>
      </c>
      <c r="D174" s="278"/>
      <c r="E174" s="278"/>
      <c r="F174" s="301" t="s">
        <v>1101</v>
      </c>
      <c r="G174" s="278"/>
      <c r="H174" s="278" t="s">
        <v>1162</v>
      </c>
      <c r="I174" s="278" t="s">
        <v>1097</v>
      </c>
      <c r="J174" s="278">
        <v>50</v>
      </c>
      <c r="K174" s="326"/>
    </row>
    <row r="175" s="1" customFormat="1" ht="15" customHeight="1">
      <c r="B175" s="303"/>
      <c r="C175" s="278" t="s">
        <v>1122</v>
      </c>
      <c r="D175" s="278"/>
      <c r="E175" s="278"/>
      <c r="F175" s="301" t="s">
        <v>1101</v>
      </c>
      <c r="G175" s="278"/>
      <c r="H175" s="278" t="s">
        <v>1162</v>
      </c>
      <c r="I175" s="278" t="s">
        <v>1097</v>
      </c>
      <c r="J175" s="278">
        <v>50</v>
      </c>
      <c r="K175" s="326"/>
    </row>
    <row r="176" s="1" customFormat="1" ht="15" customHeight="1">
      <c r="B176" s="303"/>
      <c r="C176" s="278" t="s">
        <v>1120</v>
      </c>
      <c r="D176" s="278"/>
      <c r="E176" s="278"/>
      <c r="F176" s="301" t="s">
        <v>1101</v>
      </c>
      <c r="G176" s="278"/>
      <c r="H176" s="278" t="s">
        <v>1162</v>
      </c>
      <c r="I176" s="278" t="s">
        <v>1097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1095</v>
      </c>
      <c r="G177" s="278"/>
      <c r="H177" s="278" t="s">
        <v>1163</v>
      </c>
      <c r="I177" s="278" t="s">
        <v>1164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1095</v>
      </c>
      <c r="G178" s="278"/>
      <c r="H178" s="278" t="s">
        <v>1165</v>
      </c>
      <c r="I178" s="278" t="s">
        <v>1166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1095</v>
      </c>
      <c r="G179" s="278"/>
      <c r="H179" s="278" t="s">
        <v>1167</v>
      </c>
      <c r="I179" s="278" t="s">
        <v>1097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1095</v>
      </c>
      <c r="G180" s="278"/>
      <c r="H180" s="278" t="s">
        <v>1168</v>
      </c>
      <c r="I180" s="278" t="s">
        <v>1097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1095</v>
      </c>
      <c r="G181" s="278"/>
      <c r="H181" s="278" t="s">
        <v>1059</v>
      </c>
      <c r="I181" s="278" t="s">
        <v>1097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1095</v>
      </c>
      <c r="G182" s="278"/>
      <c r="H182" s="278" t="s">
        <v>1169</v>
      </c>
      <c r="I182" s="278" t="s">
        <v>1130</v>
      </c>
      <c r="J182" s="278"/>
      <c r="K182" s="326"/>
    </row>
    <row r="183" s="1" customFormat="1" ht="15" customHeight="1">
      <c r="B183" s="303"/>
      <c r="C183" s="278" t="s">
        <v>1170</v>
      </c>
      <c r="D183" s="278"/>
      <c r="E183" s="278"/>
      <c r="F183" s="301" t="s">
        <v>1095</v>
      </c>
      <c r="G183" s="278"/>
      <c r="H183" s="278" t="s">
        <v>1171</v>
      </c>
      <c r="I183" s="278" t="s">
        <v>1130</v>
      </c>
      <c r="J183" s="278"/>
      <c r="K183" s="326"/>
    </row>
    <row r="184" s="1" customFormat="1" ht="15" customHeight="1">
      <c r="B184" s="303"/>
      <c r="C184" s="278" t="s">
        <v>1159</v>
      </c>
      <c r="D184" s="278"/>
      <c r="E184" s="278"/>
      <c r="F184" s="301" t="s">
        <v>1095</v>
      </c>
      <c r="G184" s="278"/>
      <c r="H184" s="278" t="s">
        <v>1172</v>
      </c>
      <c r="I184" s="278" t="s">
        <v>1130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1101</v>
      </c>
      <c r="G185" s="278"/>
      <c r="H185" s="278" t="s">
        <v>1173</v>
      </c>
      <c r="I185" s="278" t="s">
        <v>1097</v>
      </c>
      <c r="J185" s="278">
        <v>50</v>
      </c>
      <c r="K185" s="326"/>
    </row>
    <row r="186" s="1" customFormat="1" ht="15" customHeight="1">
      <c r="B186" s="303"/>
      <c r="C186" s="278" t="s">
        <v>1174</v>
      </c>
      <c r="D186" s="278"/>
      <c r="E186" s="278"/>
      <c r="F186" s="301" t="s">
        <v>1101</v>
      </c>
      <c r="G186" s="278"/>
      <c r="H186" s="278" t="s">
        <v>1175</v>
      </c>
      <c r="I186" s="278" t="s">
        <v>1176</v>
      </c>
      <c r="J186" s="278"/>
      <c r="K186" s="326"/>
    </row>
    <row r="187" s="1" customFormat="1" ht="15" customHeight="1">
      <c r="B187" s="303"/>
      <c r="C187" s="278" t="s">
        <v>1177</v>
      </c>
      <c r="D187" s="278"/>
      <c r="E187" s="278"/>
      <c r="F187" s="301" t="s">
        <v>1101</v>
      </c>
      <c r="G187" s="278"/>
      <c r="H187" s="278" t="s">
        <v>1178</v>
      </c>
      <c r="I187" s="278" t="s">
        <v>1176</v>
      </c>
      <c r="J187" s="278"/>
      <c r="K187" s="326"/>
    </row>
    <row r="188" s="1" customFormat="1" ht="15" customHeight="1">
      <c r="B188" s="303"/>
      <c r="C188" s="278" t="s">
        <v>1179</v>
      </c>
      <c r="D188" s="278"/>
      <c r="E188" s="278"/>
      <c r="F188" s="301" t="s">
        <v>1101</v>
      </c>
      <c r="G188" s="278"/>
      <c r="H188" s="278" t="s">
        <v>1180</v>
      </c>
      <c r="I188" s="278" t="s">
        <v>1176</v>
      </c>
      <c r="J188" s="278"/>
      <c r="K188" s="326"/>
    </row>
    <row r="189" s="1" customFormat="1" ht="15" customHeight="1">
      <c r="B189" s="303"/>
      <c r="C189" s="339" t="s">
        <v>1181</v>
      </c>
      <c r="D189" s="278"/>
      <c r="E189" s="278"/>
      <c r="F189" s="301" t="s">
        <v>1101</v>
      </c>
      <c r="G189" s="278"/>
      <c r="H189" s="278" t="s">
        <v>1182</v>
      </c>
      <c r="I189" s="278" t="s">
        <v>1183</v>
      </c>
      <c r="J189" s="340" t="s">
        <v>1184</v>
      </c>
      <c r="K189" s="326"/>
    </row>
    <row r="190" s="17" customFormat="1" ht="15" customHeight="1">
      <c r="B190" s="341"/>
      <c r="C190" s="342" t="s">
        <v>1185</v>
      </c>
      <c r="D190" s="343"/>
      <c r="E190" s="343"/>
      <c r="F190" s="344" t="s">
        <v>1101</v>
      </c>
      <c r="G190" s="343"/>
      <c r="H190" s="343" t="s">
        <v>1186</v>
      </c>
      <c r="I190" s="343" t="s">
        <v>1183</v>
      </c>
      <c r="J190" s="345" t="s">
        <v>1184</v>
      </c>
      <c r="K190" s="346"/>
    </row>
    <row r="191" s="1" customFormat="1" ht="15" customHeight="1">
      <c r="B191" s="303"/>
      <c r="C191" s="339" t="s">
        <v>41</v>
      </c>
      <c r="D191" s="278"/>
      <c r="E191" s="278"/>
      <c r="F191" s="301" t="s">
        <v>1095</v>
      </c>
      <c r="G191" s="278"/>
      <c r="H191" s="275" t="s">
        <v>1187</v>
      </c>
      <c r="I191" s="278" t="s">
        <v>1188</v>
      </c>
      <c r="J191" s="278"/>
      <c r="K191" s="326"/>
    </row>
    <row r="192" s="1" customFormat="1" ht="15" customHeight="1">
      <c r="B192" s="303"/>
      <c r="C192" s="339" t="s">
        <v>1189</v>
      </c>
      <c r="D192" s="278"/>
      <c r="E192" s="278"/>
      <c r="F192" s="301" t="s">
        <v>1095</v>
      </c>
      <c r="G192" s="278"/>
      <c r="H192" s="278" t="s">
        <v>1190</v>
      </c>
      <c r="I192" s="278" t="s">
        <v>1130</v>
      </c>
      <c r="J192" s="278"/>
      <c r="K192" s="326"/>
    </row>
    <row r="193" s="1" customFormat="1" ht="15" customHeight="1">
      <c r="B193" s="303"/>
      <c r="C193" s="339" t="s">
        <v>1191</v>
      </c>
      <c r="D193" s="278"/>
      <c r="E193" s="278"/>
      <c r="F193" s="301" t="s">
        <v>1095</v>
      </c>
      <c r="G193" s="278"/>
      <c r="H193" s="278" t="s">
        <v>1192</v>
      </c>
      <c r="I193" s="278" t="s">
        <v>1130</v>
      </c>
      <c r="J193" s="278"/>
      <c r="K193" s="326"/>
    </row>
    <row r="194" s="1" customFormat="1" ht="15" customHeight="1">
      <c r="B194" s="303"/>
      <c r="C194" s="339" t="s">
        <v>1193</v>
      </c>
      <c r="D194" s="278"/>
      <c r="E194" s="278"/>
      <c r="F194" s="301" t="s">
        <v>1101</v>
      </c>
      <c r="G194" s="278"/>
      <c r="H194" s="278" t="s">
        <v>1194</v>
      </c>
      <c r="I194" s="278" t="s">
        <v>1130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1195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1196</v>
      </c>
      <c r="D201" s="348"/>
      <c r="E201" s="348"/>
      <c r="F201" s="348" t="s">
        <v>1197</v>
      </c>
      <c r="G201" s="349"/>
      <c r="H201" s="348" t="s">
        <v>1198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1188</v>
      </c>
      <c r="D203" s="278"/>
      <c r="E203" s="278"/>
      <c r="F203" s="301" t="s">
        <v>42</v>
      </c>
      <c r="G203" s="278"/>
      <c r="H203" s="278" t="s">
        <v>1199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43</v>
      </c>
      <c r="G204" s="278"/>
      <c r="H204" s="278" t="s">
        <v>1200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46</v>
      </c>
      <c r="G205" s="278"/>
      <c r="H205" s="278" t="s">
        <v>1201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44</v>
      </c>
      <c r="G206" s="278"/>
      <c r="H206" s="278" t="s">
        <v>1202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45</v>
      </c>
      <c r="G207" s="278"/>
      <c r="H207" s="278" t="s">
        <v>1203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1142</v>
      </c>
      <c r="D209" s="278"/>
      <c r="E209" s="278"/>
      <c r="F209" s="301" t="s">
        <v>75</v>
      </c>
      <c r="G209" s="278"/>
      <c r="H209" s="278" t="s">
        <v>1204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1037</v>
      </c>
      <c r="G210" s="278"/>
      <c r="H210" s="278" t="s">
        <v>1038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1035</v>
      </c>
      <c r="G211" s="278"/>
      <c r="H211" s="278" t="s">
        <v>1205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1039</v>
      </c>
      <c r="G212" s="339"/>
      <c r="H212" s="330" t="s">
        <v>1040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1041</v>
      </c>
      <c r="G213" s="339"/>
      <c r="H213" s="330" t="s">
        <v>1206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1166</v>
      </c>
      <c r="D215" s="278"/>
      <c r="E215" s="278"/>
      <c r="F215" s="301">
        <v>1</v>
      </c>
      <c r="G215" s="339"/>
      <c r="H215" s="330" t="s">
        <v>1207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1208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1209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1210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Baturný</dc:creator>
  <cp:lastModifiedBy>Martin Baturný</cp:lastModifiedBy>
  <dcterms:created xsi:type="dcterms:W3CDTF">2024-04-16T19:57:15Z</dcterms:created>
  <dcterms:modified xsi:type="dcterms:W3CDTF">2024-04-16T19:57:17Z</dcterms:modified>
</cp:coreProperties>
</file>