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3"/>
  </bookViews>
  <sheets>
    <sheet name="Rekapitulace stavby" sheetId="1" r:id="rId1"/>
    <sheet name="000 - VRN" sheetId="2" r:id="rId2"/>
    <sheet name="001 - Demolice stávajícíh..." sheetId="3" r:id="rId3"/>
    <sheet name="201 - Most" sheetId="4" r:id="rId4"/>
  </sheets>
  <definedNames>
    <definedName name="_xlnm._FilterDatabase" localSheetId="1" hidden="1">'000 - VRN'!$C$122:$K$169</definedName>
    <definedName name="_xlnm._FilterDatabase" localSheetId="2" hidden="1">'001 - Demolice stávajícíh...'!$C$119:$K$182</definedName>
    <definedName name="_xlnm._FilterDatabase" localSheetId="3" hidden="1">'201 - Most'!$C$126:$K$598</definedName>
    <definedName name="_xlnm.Print_Area" localSheetId="1">'000 - VRN'!$C$4:$J$76,'000 - VRN'!$C$82:$J$104,'000 - VRN'!$C$110:$J$169</definedName>
    <definedName name="_xlnm.Print_Area" localSheetId="2">'001 - Demolice stávajícíh...'!$C$4:$J$76,'001 - Demolice stávajícíh...'!$C$82:$J$101,'001 - Demolice stávajícíh...'!$C$107:$J$182</definedName>
    <definedName name="_xlnm.Print_Area" localSheetId="3">'201 - Most'!$C$4:$J$76,'201 - Most'!$C$82:$J$108,'201 - Most'!$C$114:$J$598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'000 - VRN'!$122:$122</definedName>
    <definedName name="_xlnm.Print_Titles" localSheetId="2">'001 - Demolice stávajícíh...'!$119:$119</definedName>
    <definedName name="_xlnm.Print_Titles" localSheetId="3">'201 - Most'!$126:$126</definedName>
  </definedNames>
  <calcPr calcId="162913"/>
</workbook>
</file>

<file path=xl/sharedStrings.xml><?xml version="1.0" encoding="utf-8"?>
<sst xmlns="http://schemas.openxmlformats.org/spreadsheetml/2006/main" count="5643" uniqueCount="886">
  <si>
    <t>Export Komplet</t>
  </si>
  <si>
    <t/>
  </si>
  <si>
    <t>2.0</t>
  </si>
  <si>
    <t>ZAMOK</t>
  </si>
  <si>
    <t>False</t>
  </si>
  <si>
    <t>{d9a4d705-8880-4806-8e9a-54329c1b098a}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</si>
  <si>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</si>
  <si>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</si>
  <si>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</si>
  <si>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</si>
  <si>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</si>
  <si>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</si>
  <si>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</si>
  <si>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</si>
  <si>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1834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</si>
  <si>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</si>
  <si>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</si>
  <si>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Most přes Železárenský potok - Karviná zadání</t>
  </si>
  <si>
    <t>KSO:</t>
  </si>
  <si>
    <t>CC-CZ:</t>
  </si>
  <si>
    <t>Místo:</t>
  </si>
  <si>
    <t xml:space="preserve"> </t>
  </si>
  <si>
    <t>Datum:</t>
  </si>
  <si>
    <t>7. 12. 2023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</si>
  <si>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</si>
  <si>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</si>
  <si>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</si>
  <si>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</si>
  <si>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</si>
  <si>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</si>
  <si>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</si>
  <si>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</si>
  <si>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</si>
  <si>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</si>
  <si>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</si>
  <si>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</si>
  <si>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</si>
  <si>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</si>
  <si>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</si>
  <si>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</si>
  <si>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</si>
  <si>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</si>
  <si>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</si>
  <si>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</si>
  <si>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</si>
  <si>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</si>
  <si>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</si>
  <si>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</si>
  <si>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</si>
  <si>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</si>
  <si>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</si>
  <si>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</si>
  <si>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</si>
  <si>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</si>
  <si>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</si>
  <si>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</si>
  <si>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</si>
  <si>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</si>
  <si>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</si>
  <si>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</si>
  <si>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</si>
  <si>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</si>
  <si>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</si>
  <si>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</si>
  <si>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</si>
  <si>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</si>
  <si>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</si>
  <si>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</si>
  <si>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</si>
  <si>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</si>
  <si>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</si>
  <si>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</si>
  <si>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</si>
  <si>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</si>
  <si>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</si>
  <si>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</si>
  <si>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</si>
  <si>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</si>
  <si>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</si>
  <si>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VRN</t>
  </si>
  <si>
    <t>STA</t>
  </si>
  <si>
    <t>1</t>
  </si>
  <si>
    <t>{41ff1320-171e-4b16-9efd-15d4375cd819}</t>
  </si>
  <si>
    <t>2</t>
  </si>
  <si>
    <t>001</t>
  </si>
  <si>
    <t>Demolice stávajícíh...</t>
  </si>
  <si>
    <t>{f3e65907-a0f7-42aa-9174-98dbe6baed3b}</t>
  </si>
  <si>
    <t>201</t>
  </si>
  <si>
    <t>Most</t>
  </si>
  <si>
    <t>{af4eec3e-1731-43d2-bd5d-d6e463ef4d1b}</t>
  </si>
  <si>
    <t>KRYCÍ LIST SOUPISU PRACÍ</t>
  </si>
  <si>
    <t>Objekt:</t>
  </si>
  <si>
    <t>000 -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</si>
  <si>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</si>
  <si>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</si>
  <si>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</si>
  <si>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</si>
  <si>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</si>
  <si>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</si>
  <si>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</si>
  <si>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</si>
  <si>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</si>
  <si>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</si>
  <si>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</si>
  <si>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</si>
  <si>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</si>
  <si>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</si>
  <si>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</si>
  <si>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</si>
  <si>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</si>
  <si>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</si>
  <si>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</si>
  <si>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</si>
  <si>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</si>
  <si>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</si>
  <si>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</si>
  <si>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</si>
  <si>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</si>
  <si>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</si>
  <si>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</si>
  <si>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</si>
  <si>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</si>
  <si>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</si>
  <si>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</si>
  <si>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</si>
  <si>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</si>
  <si>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KPL</t>
  </si>
  <si>
    <t>4</t>
  </si>
  <si>
    <t>PP</t>
  </si>
  <si>
    <t>012203000</t>
  </si>
  <si>
    <t>Geodetické práce při provádění stavby</t>
  </si>
  <si>
    <t>3</t>
  </si>
  <si>
    <t>012303000</t>
  </si>
  <si>
    <t>Geodetické práce po výstavbě</t>
  </si>
  <si>
    <t>6</t>
  </si>
  <si>
    <t>P</t>
  </si>
  <si>
    <t>Poznámka k položce:
Poznámka k položce: Včetně geodetického zaměření skutečného provedení a geometrického plánu (pro věcné břemeno).</t>
  </si>
  <si>
    <t>013244000</t>
  </si>
  <si>
    <t>Dokumentace pro provádění stavby</t>
  </si>
  <si>
    <t>8</t>
  </si>
  <si>
    <t>VV</t>
  </si>
  <si>
    <t>"realizační dokumentace" 1</t>
  </si>
  <si>
    <t>Součet</t>
  </si>
  <si>
    <t>013254000</t>
  </si>
  <si>
    <t>Dokumentace skutečného provedení stavby</t>
  </si>
  <si>
    <t>10</t>
  </si>
  <si>
    <t>013294000</t>
  </si>
  <si>
    <t>Ostatní dokumentace</t>
  </si>
  <si>
    <t>12</t>
  </si>
  <si>
    <t>Mostní list, hlavní prohlídka mostu, zatížitelnost mostu</t>
  </si>
  <si>
    <t>VRN2</t>
  </si>
  <si>
    <t>Příprava staveniště</t>
  </si>
  <si>
    <t>7</t>
  </si>
  <si>
    <t>022002000</t>
  </si>
  <si>
    <t>Přeložení konstrukcí</t>
  </si>
  <si>
    <t>1024</t>
  </si>
  <si>
    <t>579654147</t>
  </si>
  <si>
    <t>Poznámka k položce:
ochrana inž. sítí – nadzemní veřejné osvětlení: ochrana, či vymístění při provádění prací</t>
  </si>
  <si>
    <t>VRN3</t>
  </si>
  <si>
    <t>Zařízení staveniště</t>
  </si>
  <si>
    <t>030001000</t>
  </si>
  <si>
    <t>14</t>
  </si>
  <si>
    <t>VRN4</t>
  </si>
  <si>
    <t>Inženýrská činnost</t>
  </si>
  <si>
    <t>9</t>
  </si>
  <si>
    <t>043103000</t>
  </si>
  <si>
    <t>Zkoušky bez rozlišení</t>
  </si>
  <si>
    <t>16</t>
  </si>
  <si>
    <t>Zkoušení materiálů a konstrukcí nezávislou zkušebnou</t>
  </si>
  <si>
    <t>VRN7</t>
  </si>
  <si>
    <t>Provozní vlivy</t>
  </si>
  <si>
    <t>072002000</t>
  </si>
  <si>
    <t>Silniční provoz</t>
  </si>
  <si>
    <t>18</t>
  </si>
  <si>
    <t>Poznámka k položce:
Poznámka k položce: Zajištění přechodného dopravního značení vč. vyřízení na úřadech.</t>
  </si>
  <si>
    <t>Přechodné dopravní značení</t>
  </si>
  <si>
    <t>VRN9</t>
  </si>
  <si>
    <t>Ostatní náklady</t>
  </si>
  <si>
    <t>11</t>
  </si>
  <si>
    <t>094002000</t>
  </si>
  <si>
    <t>Ostatní náklady související s výstavbou</t>
  </si>
  <si>
    <t>20</t>
  </si>
  <si>
    <t>Vytýčení sítí před zahájení výkopových prací</t>
  </si>
  <si>
    <t>001 - Demolice stávajícíh...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</si>
  <si>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</si>
  <si>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</si>
  <si>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</si>
  <si>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</si>
  <si>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</si>
  <si>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</si>
  <si>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</si>
  <si>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113107225</t>
  </si>
  <si>
    <t>Odstranění podkladu z kameniva drceného tl 500 mm strojně pl přes 200 m2</t>
  </si>
  <si>
    <t>m2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</si>
  <si>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</si>
  <si>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Odstranění vozovkových vrstev v tl. 0,5m</t>
  </si>
  <si>
    <t>268,5</t>
  </si>
  <si>
    <t>113154114</t>
  </si>
  <si>
    <t>Frézování živičného krytu tl 100 mm pruh š 0,5 m pl do 500 m2 bez překážek v trase</t>
  </si>
  <si>
    <t>Frézování živičného podkladu nebo krytu s naložením na dopravní prostředek plochy do 500 m2 bez překážek v trase pruhu šířky do 0,5 m, tloušťky vrstvy 100 mm</t>
  </si>
  <si>
    <t>268,5*2</t>
  </si>
  <si>
    <t>Ostatní konstrukce a práce, bourání</t>
  </si>
  <si>
    <t>919735114</t>
  </si>
  <si>
    <t>Řezání stávajícího živičného krytu hl do 200 mm</t>
  </si>
  <si>
    <t>m</t>
  </si>
  <si>
    <t>Řezání stávajícího živičného krytu nebo podkladu hloubky přes 150 do 200 mm</t>
  </si>
  <si>
    <t>6,5*4+3</t>
  </si>
  <si>
    <t>919735126</t>
  </si>
  <si>
    <t>Řezání stávajícího betonového krytu hl do 300 mm</t>
  </si>
  <si>
    <t>Řezání stávajícího betonového krytu nebo podkladu hloubky přes 250 do 300 mm</t>
  </si>
  <si>
    <t>Řezání stávající NK</t>
  </si>
  <si>
    <t>8,1*2</t>
  </si>
  <si>
    <t>962041211</t>
  </si>
  <si>
    <t>Bourání mostních zdí a pilířů z betonu prostého</t>
  </si>
  <si>
    <t>m3</t>
  </si>
  <si>
    <t>Bourání mostních konstrukcí zdiva a pilířů z prostého betonu</t>
  </si>
  <si>
    <t>Bourání základů a opěr</t>
  </si>
  <si>
    <t>3,5*7,1*2</t>
  </si>
  <si>
    <t>963051111</t>
  </si>
  <si>
    <t>Bourání mostní nosné konstrukce z ŽB</t>
  </si>
  <si>
    <t>Bourání mostních konstrukcí nosných konstrukcí ze železového betonu</t>
  </si>
  <si>
    <t>Bourání NK</t>
  </si>
  <si>
    <t>4,5*7,1</t>
  </si>
  <si>
    <t>966005211</t>
  </si>
  <si>
    <t>Rozebrání a odstranění silničního zábradlí se sloupky osazenými do říms nebo krycích desek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</si>
  <si>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</si>
  <si>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6,5*2</t>
  </si>
  <si>
    <t>997</t>
  </si>
  <si>
    <t>Přesun sutě</t>
  </si>
  <si>
    <t>997211511</t>
  </si>
  <si>
    <t>Vodorovná doprava suti po suchu na vzdálenost do 1 km</t>
  </si>
  <si>
    <t>t</t>
  </si>
  <si>
    <t>Vodorovná doprava suti nebo vybouraných hmot suti se složením a hrubým urovnáním, na vzdálenost do 1 km</t>
  </si>
  <si>
    <t>997211519</t>
  </si>
  <si>
    <t>Příplatek ZKD 1 km u vodorovné dopravy suti</t>
  </si>
  <si>
    <t>Vodorovná doprava suti nebo vybouraných hmot suti se složením a hrubým urovnáním, na vzdálenost Příplatek k ceně za každý další i započatý 1 km přes 1 km</t>
  </si>
  <si>
    <t>Poznámka k položce:
Poznámka k položce: Předpokládaná skládka ve vzdálenosti 20 km</t>
  </si>
  <si>
    <t>525,192*20 "Přepočtené koeficientem množství</t>
  </si>
  <si>
    <t>997211611</t>
  </si>
  <si>
    <t>Nakládání suti na dopravní prostředky pro vodorovnou dopravu</t>
  </si>
  <si>
    <t>Nakládání suti nebo vybouraných hmot na dopravní prostředky pro vodorovnou dopravu suti</t>
  </si>
  <si>
    <t>997221815</t>
  </si>
  <si>
    <t>Poplatek za uložení na skládce (skládkovné) stavebního odpadu betonového kód odpadu 170 101</t>
  </si>
  <si>
    <t>22</t>
  </si>
  <si>
    <t>Poplatek za uložení stavebního odpadu na skládce (skládkovné) z prostého betonu zatříděného do Katalogu odpadů pod kódem 170 101</t>
  </si>
  <si>
    <t>49,7*2,4</t>
  </si>
  <si>
    <t>997221825</t>
  </si>
  <si>
    <t>Poplatek za uložení na skládce (skládkovné) stavebního odpadu železobetonového kód odpadu 170 101</t>
  </si>
  <si>
    <t>24</t>
  </si>
  <si>
    <t>Poplatek za uložení stavebního odpadu na skládce (skládkovné) z armovaného betonu zatříděného do Katalogu odpadů pod kódem 170 101</t>
  </si>
  <si>
    <t>31,95*2,4</t>
  </si>
  <si>
    <t>13</t>
  </si>
  <si>
    <t>997221845</t>
  </si>
  <si>
    <t>Poplatek za uložení na skládce (skládkovné) odpadu asfaltového bez dehtu kód odpadu 170 302</t>
  </si>
  <si>
    <t>26</t>
  </si>
  <si>
    <t>Poplatek za uložení stavebního odpadu na skládce (skládkovné) asfaltového bez obsahu dehtu zatříděného do Katalogu odpadů pod kódem 170 302</t>
  </si>
  <si>
    <t>537*0,1*1,9</t>
  </si>
  <si>
    <t>997221855</t>
  </si>
  <si>
    <t>Poplatek za uložení na skládce (skládkovné) zeminy a kameniva kód odpadu 170 504</t>
  </si>
  <si>
    <t>28</t>
  </si>
  <si>
    <t>Poplatek za uložení stavebního odpadu na skládce (skládkovné) zeminy a kameniva zatříděného do Katalogu odpadů pod kódem 170 504</t>
  </si>
  <si>
    <t>268,5*0,5*2,2</t>
  </si>
  <si>
    <t>201 - Most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</si>
  <si>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</si>
  <si>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</si>
  <si>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</si>
  <si>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</si>
  <si>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</si>
  <si>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</si>
  <si>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</si>
  <si>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711 - Izolace proti vodě, vlhkosti a plynům</t>
  </si>
  <si>
    <t>115001106R</t>
  </si>
  <si>
    <t>Převedení vody potrubím DN do 900</t>
  </si>
  <si>
    <t>-21132147</t>
  </si>
  <si>
    <t>Převedení vody potrubím průměru DN 1200</t>
  </si>
  <si>
    <t>Poznámka k položce:
Dle výkresu 13</t>
  </si>
  <si>
    <t>115101201</t>
  </si>
  <si>
    <t>Čerpání vody na dopravní výšku do 10 m průměrný přítok do 500 l/min</t>
  </si>
  <si>
    <t>hod</t>
  </si>
  <si>
    <t>Čerpání vody na dopravní výšku do 10 m s uvažovaným průměrným přítokem do 500 l/min</t>
  </si>
  <si>
    <t>115101301</t>
  </si>
  <si>
    <t>Pohotovost čerpací soupravy pro dopravní výšku do 10 m přítok do 500 l/min</t>
  </si>
  <si>
    <t>den</t>
  </si>
  <si>
    <t>Pohotovost záložní čerpací soupravy pro dopravní výšku do 10 m s uvažovaným průměrným přítokem do 500 l/min</t>
  </si>
  <si>
    <t>131201102</t>
  </si>
  <si>
    <t>Hloubení jam nezapažených v hornině tř. 3 objemu do 1000 m3</t>
  </si>
  <si>
    <t>Hloubení nezapažených jam a zářezů s urovnáním dna do předepsaného profilu a spádu v hornině tř. 3 přes 100 do 1 000 m3</t>
  </si>
  <si>
    <t>58,5*11,5-4,5*7,1</t>
  </si>
  <si>
    <t>131201109</t>
  </si>
  <si>
    <t>Příplatek za lepivost u hloubení jam nezapažených v hornině tř. 3</t>
  </si>
  <si>
    <t>Hloubení nezapažených jam a zářezů s urovnáním dna do předepsaného profilu a spádu Příplatek k cenám za lepivost horniny tř. 3</t>
  </si>
  <si>
    <t>151711111</t>
  </si>
  <si>
    <t>Osazení zápor ocelových dl do 8 m</t>
  </si>
  <si>
    <t>Osazení ocelových zápor pro pažení hloubených vykopávek do předem provedených vrtů se zabetonováním spodního konce, s příp. nutným obsypem zápory pískem délky od 0 do 8 m</t>
  </si>
  <si>
    <t>8+13+(8*8+40*6+5*4)</t>
  </si>
  <si>
    <t>M</t>
  </si>
  <si>
    <t>13010976</t>
  </si>
  <si>
    <t>ocel profilová HE-B 160 jakost 11 375</t>
  </si>
  <si>
    <t>(8*8+40*6+5*4)*0,0426/1000</t>
  </si>
  <si>
    <t>13010986</t>
  </si>
  <si>
    <t>ocel profilová HE-B 260 jakost 11 375</t>
  </si>
  <si>
    <t>13*0,093/1000</t>
  </si>
  <si>
    <t>14011110</t>
  </si>
  <si>
    <t>trubka ocelová bezešvá hladká jakost 11 353 273x7,0mm</t>
  </si>
  <si>
    <t>151721111</t>
  </si>
  <si>
    <t>Zřízení pažení do ocelových zápor hl výkopu do 4 m s jeho následným odstraněním</t>
  </si>
  <si>
    <t>Pažení do ocelových zápor bez ohledu na druh pažin, s odstraněním pažení, hloubky výkopu do 4 m</t>
  </si>
  <si>
    <t>"pažení z dřevěných fošen vč. materiálu" 38*2+7*4+4*1,5</t>
  </si>
  <si>
    <t>162301102</t>
  </si>
  <si>
    <t>Vodorovné přemístění do 1000 m výkopku/sypaniny z horniny tř. 1 až 4</t>
  </si>
  <si>
    <t>Vodorovné přemístění výkopku nebo sypaniny po suchu na obvyklém dopravním prostředku, bez naložení výkopku, avšak se složením bez rozhrnutí z horniny tř. 1 až 4 na vzdálenost přes 500 do 1 000 m</t>
  </si>
  <si>
    <t>Část zeminy se převeze na meziskládku pro zpětný zásyp základů v toku</t>
  </si>
  <si>
    <t>(13,6*12,6)*2</t>
  </si>
  <si>
    <t>162701105</t>
  </si>
  <si>
    <t>Vodorovné přemístění do 10000 m výkopku/sypaniny z horniny tř. 1 až 4</t>
  </si>
  <si>
    <t>Vodorovné přemístění výkopku nebo sypaniny po suchu na obvyklém dopravním prostředku, bez naložení výkopku, avšak se složením bez rozhrnutí z horniny tř. 1 až 4 na vzdálenost přes 9 000 do 10 000 m</t>
  </si>
  <si>
    <t>Odvoz nevhodné zeminy na skládku</t>
  </si>
  <si>
    <t>640,8-(13,6*12,6)</t>
  </si>
  <si>
    <t>Dovoz nakupovaného materiálu - uvažováno 10km</t>
  </si>
  <si>
    <t>(11,5+11,5)*10,5</t>
  </si>
  <si>
    <t>162701109</t>
  </si>
  <si>
    <t>Příplatek k vodorovnému přemístění výkopku/sypaniny z horniny tř. 1 až 4 ZKD 1000 m přes 10000 m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</si>
  <si>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</si>
  <si>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Uvažována skládka 20km</t>
  </si>
  <si>
    <t>469,44*10</t>
  </si>
  <si>
    <t>167101102</t>
  </si>
  <si>
    <t>Nakládání výkopku z hornin tř. 1 až 4 přes 100 m3</t>
  </si>
  <si>
    <t>Nakládání, skládání a překládání neulehlého výkopku nebo sypaniny nakládání, množství přes 100 m3, z hornin tř. 1 až 4</t>
  </si>
  <si>
    <t>Na a z meziskládky</t>
  </si>
  <si>
    <t>2*(13,6*12,6)</t>
  </si>
  <si>
    <t>Na skládku z výkopů - přebytečná zemina</t>
  </si>
  <si>
    <t>640,8-171,30</t>
  </si>
  <si>
    <t>171201201</t>
  </si>
  <si>
    <t>Uložení sypaniny na skládky</t>
  </si>
  <si>
    <t>469,44</t>
  </si>
  <si>
    <t>171201211</t>
  </si>
  <si>
    <t>Poplatek za uložení stavebního odpadu - zeminy a kameniva na skládce</t>
  </si>
  <si>
    <t>30</t>
  </si>
  <si>
    <t>469,44*1,9</t>
  </si>
  <si>
    <t>17</t>
  </si>
  <si>
    <t>174101101</t>
  </si>
  <si>
    <t>Zásyp jam, šachet rýh nebo kolem objektů sypaninou se zhutněním</t>
  </si>
  <si>
    <t>32</t>
  </si>
  <si>
    <t>Zásyp sypaninou z jakékoliv horniny s uložením výkopku ve vrstvách se zhutněním jam, šachet, rýh nebo kolem objektů v těchto vykopávkách</t>
  </si>
  <si>
    <t>"přechodové oblasti - z nakupované zeminy" (11,5+11,5)*10,5</t>
  </si>
  <si>
    <t>"základy opěr v toku - ze zeminy z výkopů" (13,6*12,6)</t>
  </si>
  <si>
    <t>58331200R</t>
  </si>
  <si>
    <t>Zemina vhodná do násypu</t>
  </si>
  <si>
    <t>34</t>
  </si>
  <si>
    <t>Nákup materiálu pro zásyp v tř. 3</t>
  </si>
  <si>
    <t>"přechodové oblasti" ((11,5+11,5)*10,5)*1,9</t>
  </si>
  <si>
    <t>Zakládání</t>
  </si>
  <si>
    <t>19</t>
  </si>
  <si>
    <t>212341111</t>
  </si>
  <si>
    <t>Obetonování drenážních trub mezerovitým betonem</t>
  </si>
  <si>
    <t>36</t>
  </si>
  <si>
    <t>2*0,2*0,2*11,5</t>
  </si>
  <si>
    <t>212792312</t>
  </si>
  <si>
    <t>Odvodnění mostní opěry - drenážní plastové potrubí HDPE DN 160</t>
  </si>
  <si>
    <t>38</t>
  </si>
  <si>
    <t>Odvodnění mostní opěry z plastových trub drenážní potrubí HDPE DN 160</t>
  </si>
  <si>
    <t>2*11,5+2*0,8</t>
  </si>
  <si>
    <t>212972113</t>
  </si>
  <si>
    <t>Opláštění drenážních trub filtrační textilií DN 160</t>
  </si>
  <si>
    <t>40</t>
  </si>
  <si>
    <t>2*11*0,32</t>
  </si>
  <si>
    <t>225511114</t>
  </si>
  <si>
    <t>Vrty maloprofilové jádrové D do 245 mm úklon do 45° hl do 25 m hor. III a IV</t>
  </si>
  <si>
    <t>42</t>
  </si>
  <si>
    <t>Maloprofilové vrty jádrové průměru přes 195 do 245 mm do úklonu 45° v hl 0 až 25 m v hornině tř. III a IV</t>
  </si>
  <si>
    <t>"Svislé vrty DN 200 mm pro pažiny HEB" 8*8+40*6+5*4</t>
  </si>
  <si>
    <t>"Vrty pro mikropiloty průměr 220 mm pažené" 2*16*12</t>
  </si>
  <si>
    <t>23</t>
  </si>
  <si>
    <t>231211311</t>
  </si>
  <si>
    <t>Zřízení pilot svislých zapažených D do 450 mm hl do 30 m s vytažením pažnic z betonu prostého</t>
  </si>
  <si>
    <t>44</t>
  </si>
  <si>
    <t>Zřízení výplně pilot zapažených s vytažením pažnic z vrtu svislých z betonu prostého, v hl od 0 do 30 m, při průměru piloty přes 245 do 450 mm</t>
  </si>
  <si>
    <t>"Kořen pažení z HEB 160" (8+40)*4,5+5*2,5</t>
  </si>
  <si>
    <t>58932314</t>
  </si>
  <si>
    <t>beton C 12/15 kamenivo frakce 0/22</t>
  </si>
  <si>
    <t>46</t>
  </si>
  <si>
    <t>228,5*0,14*0,14*3,14</t>
  </si>
  <si>
    <t>25</t>
  </si>
  <si>
    <t>274311126</t>
  </si>
  <si>
    <t>Základové pasy, prahy, věnce a ostruhy z betonu prostého C 20/25</t>
  </si>
  <si>
    <t>48</t>
  </si>
  <si>
    <t>Základové konstrukce z betonu prostého pasy, prahy, věnce a ostruhy ve výkopu nebo na hlavách pilot C 20/25</t>
  </si>
  <si>
    <t>"Patky pro stabilizaci dlažby" 2*(14,5+2)*0,8*0,5</t>
  </si>
  <si>
    <t>"Podkladní vrstva pod drenáž" 11,5*1*0,3*2</t>
  </si>
  <si>
    <t>274321118</t>
  </si>
  <si>
    <t>Základové pasy, prahy, věnce a ostruhy mostních konstrukcí ze ŽB C 30/37</t>
  </si>
  <si>
    <t>50</t>
  </si>
  <si>
    <t>Základové konstrukce z betonu železového pásy, prahy, věnce a ostruhy ve výkopu nebo na hlavách pilot C 30/37</t>
  </si>
  <si>
    <t>Základy opěr</t>
  </si>
  <si>
    <t>2*2,5*7,6</t>
  </si>
  <si>
    <t>27</t>
  </si>
  <si>
    <t>274354111</t>
  </si>
  <si>
    <t>Bednění základových pasů - zřízení</t>
  </si>
  <si>
    <t>52</t>
  </si>
  <si>
    <t>Bednění základových konstrukcí pasů, prahů, věnců a ostruh zřízení</t>
  </si>
  <si>
    <t>"Pod drenáž" 11,5*2*1,6</t>
  </si>
  <si>
    <t>"Pod opěry" 2*(2*7,6+2,51*2)*1</t>
  </si>
  <si>
    <t>274354211</t>
  </si>
  <si>
    <t>Bednění základových pasů - odstranění</t>
  </si>
  <si>
    <t>54</t>
  </si>
  <si>
    <t>Bednění základových konstrukcí pasů, prahů, věnců a ostruh odstranění bednění</t>
  </si>
  <si>
    <t>29</t>
  </si>
  <si>
    <t>274361116</t>
  </si>
  <si>
    <t>Výztuž základových pasů, prahů, věnců a ostruh z betonářské oceli 10 505</t>
  </si>
  <si>
    <t>56</t>
  </si>
  <si>
    <t>Výztuž základových konstrukcí pasů, prahů, věnců a ostruh z betonářské oceli 10 505 (R) nebo BSt 500</t>
  </si>
  <si>
    <t>"Odhad 185kg/m3" 38*0,185</t>
  </si>
  <si>
    <t>281602111</t>
  </si>
  <si>
    <t>Injektování povrchové nízkotlaké s dvojitým obturátorem mikropilot a kotev tlakem do 0,6 MPa</t>
  </si>
  <si>
    <t>58</t>
  </si>
  <si>
    <t>Injektování povrchové s dvojitým obturátorem mikropilot nebo kotev tlakem do 0,60 MPa</t>
  </si>
  <si>
    <t>Zálivka mikropilot, 0,5hod/pilota</t>
  </si>
  <si>
    <t>16*0,5</t>
  </si>
  <si>
    <t>31</t>
  </si>
  <si>
    <t>282602112</t>
  </si>
  <si>
    <t>Injektování povrchové vysokotlaké s dvojitým obturátorem mikropilot a kotev tlakem do 2 MPa</t>
  </si>
  <si>
    <t>60</t>
  </si>
  <si>
    <t>Injektování povrchové s dvojitým obturátorem mikropilot nebo kotev tlakem přes 0,60 do 2,0 MPa</t>
  </si>
  <si>
    <t>Injektáž mikropilot, 0,8hod/pilota</t>
  </si>
  <si>
    <t>16*0,8</t>
  </si>
  <si>
    <t>58521113</t>
  </si>
  <si>
    <t>cement portlandský CEM I 52,5MPa</t>
  </si>
  <si>
    <t>62</t>
  </si>
  <si>
    <t>"Injektáž" 16*0,18*2/3*1,2</t>
  </si>
  <si>
    <t>"Zálivka" 16*0,17*0,72*1,2</t>
  </si>
  <si>
    <t>33</t>
  </si>
  <si>
    <t>283111112</t>
  </si>
  <si>
    <t>Zřízení trubkových mikropilot svislých část hladká D 105 mm</t>
  </si>
  <si>
    <t>64</t>
  </si>
  <si>
    <t>Zřízení ocelových, trubkových mikropilot tlakové i tahové svislé nebo odklon od svislice do 60° část hladká, průměru přes 80 do 105 mm</t>
  </si>
  <si>
    <t>2*16*(12-9)</t>
  </si>
  <si>
    <t>283111122</t>
  </si>
  <si>
    <t>Zřízení trubkových mikropilot svislých část manžetová D 105 mm</t>
  </si>
  <si>
    <t>66</t>
  </si>
  <si>
    <t>Zřízení ocelových, trubkových mikropilot tlakové i tahové svislé nebo odklon od svislice do 60° část manžetová, průměru přes 80 do 105 mm</t>
  </si>
  <si>
    <t>2*16*9</t>
  </si>
  <si>
    <t>35</t>
  </si>
  <si>
    <t>14011074</t>
  </si>
  <si>
    <t>trubka ocelová bezešvá hladká jakost 11 353 102x16mm</t>
  </si>
  <si>
    <t>68</t>
  </si>
  <si>
    <t>2*16*12</t>
  </si>
  <si>
    <t>283131112</t>
  </si>
  <si>
    <t>Zřízení hlavy mikropilot namáhaných tlakem i tahem D do 105 mm</t>
  </si>
  <si>
    <t>kus</t>
  </si>
  <si>
    <t>70</t>
  </si>
  <si>
    <t>Zřízení hlav trubkových mikropilot namáhaných tlakem i tahem, průměru přes 80 do 105 mm</t>
  </si>
  <si>
    <t>37</t>
  </si>
  <si>
    <t>13611258</t>
  </si>
  <si>
    <t>plech ocelový hladký jakost S 235 JR tl 25mm tabule</t>
  </si>
  <si>
    <t>72</t>
  </si>
  <si>
    <t>(32*0,25*0,25*0,025*7850)/1000</t>
  </si>
  <si>
    <t>Svislé a kompletní konstrukce</t>
  </si>
  <si>
    <t>317171126</t>
  </si>
  <si>
    <t>Kotvení monolitického betonu římsy do mostovky kotvou do vývrtu</t>
  </si>
  <si>
    <t>74</t>
  </si>
  <si>
    <t>39</t>
  </si>
  <si>
    <t>54879202</t>
  </si>
  <si>
    <t>kotva do vývrtu pro kotvení mostní  římsy</t>
  </si>
  <si>
    <t>76</t>
  </si>
  <si>
    <t>kotva 24/200</t>
  </si>
  <si>
    <t>317321118</t>
  </si>
  <si>
    <t>Mostní římsy ze ŽB C 30/37</t>
  </si>
  <si>
    <t>78</t>
  </si>
  <si>
    <t>Římsy ze železového betonu C 30/37</t>
  </si>
  <si>
    <t>vč. úprav pracovních a dilatačních spar</t>
  </si>
  <si>
    <t>0,28*11*2</t>
  </si>
  <si>
    <t>41</t>
  </si>
  <si>
    <t>317353121</t>
  </si>
  <si>
    <t>Bednění mostních říms všech tvarů - zřízení</t>
  </si>
  <si>
    <t>80</t>
  </si>
  <si>
    <t>Bednění mostní římsy zřízení všech tvarů</t>
  </si>
  <si>
    <t>(0,25+0,5+0,27)*(11+11)+0,27*0,8*4</t>
  </si>
  <si>
    <t>317353221</t>
  </si>
  <si>
    <t>Bednění mostních říms všech tvarů - odstranění</t>
  </si>
  <si>
    <t>82</t>
  </si>
  <si>
    <t>Bednění mostní římsy odstranění všech tvarů</t>
  </si>
  <si>
    <t>43</t>
  </si>
  <si>
    <t>317361116</t>
  </si>
  <si>
    <t>Výztuž mostních říms z betonářské oceli 10 505</t>
  </si>
  <si>
    <t>84</t>
  </si>
  <si>
    <t>Výztuž mostních železobetonových říms z betonářské oceli 10 505 (R) nebo BSt 500</t>
  </si>
  <si>
    <t>Odhad 185 kg/m3</t>
  </si>
  <si>
    <t>6,16*0,185</t>
  </si>
  <si>
    <t>317661132</t>
  </si>
  <si>
    <t>Výplň spár monolitické římsy tmelem silikonovým šířky spáry do 40 mm</t>
  </si>
  <si>
    <t>86</t>
  </si>
  <si>
    <t>Výplň spár monolitické římsy tmelem silikonovým, spára šířky přes 15 do 40 mm</t>
  </si>
  <si>
    <t>"dilatační a pracovní spáry říms" 2,1*5</t>
  </si>
  <si>
    <t>"mezi římsou a dlažbou" 2,1*4+2,7</t>
  </si>
  <si>
    <t>45</t>
  </si>
  <si>
    <t>334323119</t>
  </si>
  <si>
    <t>Mostní opěry a úložné prahy ze ŽB C 35/45</t>
  </si>
  <si>
    <t>88</t>
  </si>
  <si>
    <t>Mostní opěry a úložné prahy z betonu železového C 35/45</t>
  </si>
  <si>
    <t>13,2*0,8*2+1*2*0,55*4</t>
  </si>
  <si>
    <t>334351115</t>
  </si>
  <si>
    <t>Bednění systémové mostních opěr a úložných prahů z palubek pro ŽB - zřízení</t>
  </si>
  <si>
    <t>90</t>
  </si>
  <si>
    <t>Bednění mostních opěr a úložných prahů ze systémového bednění zřízení z palubek, pro železobeton</t>
  </si>
  <si>
    <t>13,2*2*2+2*0,8*4+1*2*4+0,55*2*4</t>
  </si>
  <si>
    <t>47</t>
  </si>
  <si>
    <t>334351214</t>
  </si>
  <si>
    <t>Bednění systémové mostních opěr a úložných prahů z palubek - odstranění</t>
  </si>
  <si>
    <t>92</t>
  </si>
  <si>
    <t>Bednění mostních opěr a úložných prahů ze systémového bednění odstranění z palubek</t>
  </si>
  <si>
    <t>334359111</t>
  </si>
  <si>
    <t>Výřez bednění pro prostup trub betonovou konstrukcí DN 150</t>
  </si>
  <si>
    <t>94</t>
  </si>
  <si>
    <t>"Odvodnění úložného prahu opěr" 2*2</t>
  </si>
  <si>
    <t>"Prostup chrániček v římse" 2*2</t>
  </si>
  <si>
    <t>49</t>
  </si>
  <si>
    <t>334359112</t>
  </si>
  <si>
    <t>Výřez bednění pro prostup trub betonovou konstrukcí DN 300</t>
  </si>
  <si>
    <t>96</t>
  </si>
  <si>
    <t>"Odvodnění rubu opěr" 2*2</t>
  </si>
  <si>
    <t>334361216</t>
  </si>
  <si>
    <t>Výztuž dříků opěr z betonářské oceli 10 505</t>
  </si>
  <si>
    <t>98</t>
  </si>
  <si>
    <t>Výztuž betonářská mostních konstrukcí opěr, úložných prahů, křídel, závěrných zídek, bloků ložisek, pilířů a sloupů z oceli 10 505 (R) nebo BSt 500 dříků opěr</t>
  </si>
  <si>
    <t>"Odhad 180kg/m3" 25,52*0,18</t>
  </si>
  <si>
    <t>51</t>
  </si>
  <si>
    <t>334791114</t>
  </si>
  <si>
    <t>Prostup v betonových zdech z plastových trub DN do 200</t>
  </si>
  <si>
    <t>100</t>
  </si>
  <si>
    <t>Prostup v betonových zdech z plastových trub průměru do DN 200</t>
  </si>
  <si>
    <t>"Prostup drenáže dříkem opěr" 2*1</t>
  </si>
  <si>
    <t>388995212</t>
  </si>
  <si>
    <t>Chránička kabelů z trub HDPE v římse DN 110</t>
  </si>
  <si>
    <t>102</t>
  </si>
  <si>
    <t>Chránička kabelů v římse z trub HDPE přes DN 80 do DN 110</t>
  </si>
  <si>
    <t>"Chránička v římsách" 2*11</t>
  </si>
  <si>
    <t>Vodorovné konstrukce</t>
  </si>
  <si>
    <t>53</t>
  </si>
  <si>
    <t>421321107R</t>
  </si>
  <si>
    <t>Mostní nosné konstrukce deskové přechodové z MCB</t>
  </si>
  <si>
    <t>104</t>
  </si>
  <si>
    <t>Mostní železobetonové nosné konstrukce deskové přechodové, z betonu mezerovitého</t>
  </si>
  <si>
    <t>2*3,5*6,5</t>
  </si>
  <si>
    <t>421331141</t>
  </si>
  <si>
    <t>Mostní předpjaté betonové nosné konstrukce deskové z betonu C 35/45</t>
  </si>
  <si>
    <t>106</t>
  </si>
  <si>
    <t>Mostní předpjaté betonové nosné konstrukce deskové, klenbové, trámové, komorové deskové, z betonu C 35/45</t>
  </si>
  <si>
    <t>4,7*7,6</t>
  </si>
  <si>
    <t>55</t>
  </si>
  <si>
    <t>421361226</t>
  </si>
  <si>
    <t>Výztuž ŽB deskového mostu z betonářské oceli 10 505</t>
  </si>
  <si>
    <t>108</t>
  </si>
  <si>
    <t>Výztuž deskových konstrukcí z betonářské oceli 10 505 (R) nebo BSt 500 deskového mostu</t>
  </si>
  <si>
    <t>"Odhad 230kg/m3" 35,72*0,23</t>
  </si>
  <si>
    <t>421371111</t>
  </si>
  <si>
    <t>Zhotovení předpínacích kabelů nosné konstrukce mostů soudržných</t>
  </si>
  <si>
    <t>110</t>
  </si>
  <si>
    <t>Výztuž předpínací nosné konstrukce mostů zhotovení kabelů soudržných</t>
  </si>
  <si>
    <t>12 kabelů z 12-ti lan</t>
  </si>
  <si>
    <t>(1,17*12*12*9+24*50)/1000</t>
  </si>
  <si>
    <t>57</t>
  </si>
  <si>
    <t>31450711R</t>
  </si>
  <si>
    <t>lano ocelové předpínací, Ls 15,7/1860 Mpa</t>
  </si>
  <si>
    <t>112</t>
  </si>
  <si>
    <t>421372215</t>
  </si>
  <si>
    <t>Uložení předpínacích kabelů nosné konstrukce mostů soudržných do dl 15 m - 12 lan</t>
  </si>
  <si>
    <t>114</t>
  </si>
  <si>
    <t>Výztuž předpínací nosné konstrukce mostů uložení do trubek, kabelů soudržných, délky do 15 m 12 lan</t>
  </si>
  <si>
    <t>59</t>
  </si>
  <si>
    <t>421373121</t>
  </si>
  <si>
    <t>Osazení podkladní desky předpínací výztuže nosné konstrukce mostů do bednění</t>
  </si>
  <si>
    <t>116</t>
  </si>
  <si>
    <t>Výztuž předpínací nosné konstrukce mostů osazení desky podkladní do bednění</t>
  </si>
  <si>
    <t>31459100R</t>
  </si>
  <si>
    <t>sestava kotevní objímka, čelist, roznášecí podložka</t>
  </si>
  <si>
    <t>ks</t>
  </si>
  <si>
    <t>118</t>
  </si>
  <si>
    <t>61</t>
  </si>
  <si>
    <t>421374114</t>
  </si>
  <si>
    <t>Osazení a dodání trubek hladkých D 80 mm pro předpínací výztuž nosné konstrukce mostů</t>
  </si>
  <si>
    <t>120</t>
  </si>
  <si>
    <t>Výztuž předpínací nosné konstrukce mostů osazení trubek hladkých včetně jejich dodávky, vnitřního průměru přes 70 do 80 mm</t>
  </si>
  <si>
    <t>12*9</t>
  </si>
  <si>
    <t>421376125</t>
  </si>
  <si>
    <t>Napínání předpínacích kabelů nosné konstrukce mostů soudržných do dl 30 m - 12 lan</t>
  </si>
  <si>
    <t>122</t>
  </si>
  <si>
    <t>Výztuž předpínací nosné konstrukce mostů napínání kabelů soudržných, délky přes 15 do 30 m 12 lan</t>
  </si>
  <si>
    <t>63</t>
  </si>
  <si>
    <t>421378114</t>
  </si>
  <si>
    <t>Injektáž trubek do D 80 mm pro předpínací výztuž nosné konstrukce mostů</t>
  </si>
  <si>
    <t>124</t>
  </si>
  <si>
    <t>Výztuž předpínací nosné konstrukce mostů injektáž trubek, průměru přes 70 do 80 mm</t>
  </si>
  <si>
    <t>421379211</t>
  </si>
  <si>
    <t>Obetonování kotev předpínací výztuže nosné konstrukce mostů včetně bednění</t>
  </si>
  <si>
    <t>126</t>
  </si>
  <si>
    <t>Výztuž předpínací nosné konstrukce mostů obetonování kotev včetně bednění</t>
  </si>
  <si>
    <t>65</t>
  </si>
  <si>
    <t>421955112</t>
  </si>
  <si>
    <t>Bednění z překližek na mostní skruži - zřízení</t>
  </si>
  <si>
    <t>128</t>
  </si>
  <si>
    <t>Bednění na mostní skruži zřízení bednění z překližek</t>
  </si>
  <si>
    <t>4,7*2+7,6*0,7*2+7,6*7,3</t>
  </si>
  <si>
    <t>421955212</t>
  </si>
  <si>
    <t>Bednění z překližek na mostní skruži - odstranění</t>
  </si>
  <si>
    <t>130</t>
  </si>
  <si>
    <t>Bednění na mostní skruži odstranění bednění z překližek</t>
  </si>
  <si>
    <t>67</t>
  </si>
  <si>
    <t>428381311</t>
  </si>
  <si>
    <t>Zřízení kyvného trnu přechodové desky ze ŽB</t>
  </si>
  <si>
    <t>132</t>
  </si>
  <si>
    <t>Vrubový a pérový kloub železobetonový zřízení kyvného trnu přechodové desky</t>
  </si>
  <si>
    <t>7,6*2</t>
  </si>
  <si>
    <t>451315124</t>
  </si>
  <si>
    <t>Podkladní nebo výplňová vrstva z betonu C 12/15 tl do 150 mm</t>
  </si>
  <si>
    <t>134</t>
  </si>
  <si>
    <t>Podkladní a výplňové vrstvy z betonu prostého tloušťky do 150 mm, z betonu C 12/15</t>
  </si>
  <si>
    <t>beton C8/10, pod opěrami + dlažbou</t>
  </si>
  <si>
    <t>"odměřeno z ACAD" 118,5</t>
  </si>
  <si>
    <t>69</t>
  </si>
  <si>
    <t>451315134</t>
  </si>
  <si>
    <t>Podkladní nebo výplňová vrstva z betonu C 12/15 tl do 200 mm</t>
  </si>
  <si>
    <t>136</t>
  </si>
  <si>
    <t>Podkladní a výplňové vrstvy z betonu prostého tloušťky do 200 mm, z betonu C 12/15</t>
  </si>
  <si>
    <t>tl. 300 mm</t>
  </si>
  <si>
    <t>"Podklad pod drenáž za opěrami" 13,3+13,6</t>
  </si>
  <si>
    <t>451476121</t>
  </si>
  <si>
    <t>Podkladní vrstva plastbetonová tixotropní první vrstva tl 10 mm</t>
  </si>
  <si>
    <t>138</t>
  </si>
  <si>
    <t>Podkladní vrstva plastbetonová tixotropní, tloušťky do 10 mm první vrstva</t>
  </si>
  <si>
    <t>Podmazání patních plechů zábradlí</t>
  </si>
  <si>
    <t>12*0,23*0,23</t>
  </si>
  <si>
    <t>71</t>
  </si>
  <si>
    <t>457311191</t>
  </si>
  <si>
    <t>Příplatek k vyrovnávacímu nebo spádovému betonu za rovinnost</t>
  </si>
  <si>
    <t>140</t>
  </si>
  <si>
    <t>Vyrovnávací nebo spádový beton včetně úpravy povrchu Příplatek k ceně za rovinnost</t>
  </si>
  <si>
    <t>Vyhlazení povrchu mostovky pod izolací</t>
  </si>
  <si>
    <t>7,6*8,9</t>
  </si>
  <si>
    <t>458501112</t>
  </si>
  <si>
    <t>Výplňové klíny za opěrou z kameniva drceného hutněného po vrstvách</t>
  </si>
  <si>
    <t>142</t>
  </si>
  <si>
    <t>Výplňové klíny za opěrou z kameniva hutněného po vrstvách drceného</t>
  </si>
  <si>
    <t>Ochranný obsyp za opěrou ŠD fr. 16/32</t>
  </si>
  <si>
    <t>2*1*11,5</t>
  </si>
  <si>
    <t>73</t>
  </si>
  <si>
    <t>465513157</t>
  </si>
  <si>
    <t>Dlažba svahu u opěr z upraveného lomového žulového kamene tl 200 mm do lože C 25/30 pl přes 10 m2</t>
  </si>
  <si>
    <t>144</t>
  </si>
  <si>
    <t>Dlažba svahu u mostních opěr z upraveného lomového žulového kamene s vyspárováním maltou MC 25, šíře spáry 15 mm do betonového lože C 25/30 tloušťky 200 mm, plochy přes 10 m2</t>
  </si>
  <si>
    <t>Poznámka k položce:
Poznámka k položce: kámen v tl. 200 mm do betonu tl. 100 mm vč. vyspárování min. tl. 10 mm hmotou s min. odolností XF4.</t>
  </si>
  <si>
    <t>Komunikace pozemní</t>
  </si>
  <si>
    <t>564231111</t>
  </si>
  <si>
    <t>Podklad nebo podsyp ze štěrkopísku ŠP tl 100 mm</t>
  </si>
  <si>
    <t>146</t>
  </si>
  <si>
    <t>Podklad nebo podsyp ze štěrkopísku ŠP s rozprostřením, vlhčením a zhutněním, po zhutnění tl. 100 mm</t>
  </si>
  <si>
    <t>"Pískový podsyp pod PE fólií" 2*3,8*6,5*2</t>
  </si>
  <si>
    <t>75</t>
  </si>
  <si>
    <t>564861111</t>
  </si>
  <si>
    <t>Podklad ze štěrkodrtě ŠD tl 200 mm</t>
  </si>
  <si>
    <t>148</t>
  </si>
  <si>
    <t>Podklad ze štěrkodrti ŠD s rozprostřením a zhutněním, po zhutnění tl. 200 mm</t>
  </si>
  <si>
    <t>564871111</t>
  </si>
  <si>
    <t>Podklad ze štěrkodrtě ŠD tl 250 mm</t>
  </si>
  <si>
    <t>150</t>
  </si>
  <si>
    <t>Podklad ze štěrkodrti ŠD s rozprostřením a zhutněním, po zhutnění tl. 250 mm</t>
  </si>
  <si>
    <t>77</t>
  </si>
  <si>
    <t>569951133</t>
  </si>
  <si>
    <t>Zpevnění krajnic asfaltovým recyklátem tl 150 mm</t>
  </si>
  <si>
    <t>152</t>
  </si>
  <si>
    <t>Zpevnění krajnic nebo komunikací pro pěší s rozprostřením a zhutněním, po zhutnění asfaltovým recyklátem tl. 150 mm</t>
  </si>
  <si>
    <t>Krajnice silnice</t>
  </si>
  <si>
    <t>(16+17+12,5+6,8+9,5)*0,9</t>
  </si>
  <si>
    <t>573111111</t>
  </si>
  <si>
    <t>Postřik živičný infiltrační s posypem z asfaltu množství 0,60 kg/m2</t>
  </si>
  <si>
    <t>154</t>
  </si>
  <si>
    <t>Postřik infiltrační PI z asfaltu silničního s posypem kamenivem, v množství 0,60 kg/m2</t>
  </si>
  <si>
    <t>6,5*8,9</t>
  </si>
  <si>
    <t>79</t>
  </si>
  <si>
    <t>573191111</t>
  </si>
  <si>
    <t>Postřik infiltrační kationaktivní emulzí v množství 1 kg/m2</t>
  </si>
  <si>
    <t>156</t>
  </si>
  <si>
    <t>Postřik infiltrační kationaktivní emulzí v množství 1,00 kg/m2</t>
  </si>
  <si>
    <t>0,8 kg/m2</t>
  </si>
  <si>
    <t>210,2</t>
  </si>
  <si>
    <t>573211108</t>
  </si>
  <si>
    <t>Postřik živičný spojovací z asfaltu v množství 0,40 kg/m2</t>
  </si>
  <si>
    <t>158</t>
  </si>
  <si>
    <t>Postřik spojovací PS bez posypu kamenivem z asfaltu silničního, v množství 0,40 kg/m2</t>
  </si>
  <si>
    <t>"Odměřeno z ACAD" 210,2</t>
  </si>
  <si>
    <t>81</t>
  </si>
  <si>
    <t>577134141</t>
  </si>
  <si>
    <t>Asfaltový beton vrstva obrusná ACO 11 (ABS) tř. I tl 40 mm š přes 3 m z modifikovaného asfaltu</t>
  </si>
  <si>
    <t>160</t>
  </si>
  <si>
    <t>Asfaltový beton vrstva obrusná ACO 11 (ABS) s rozprostřením a se zhutněním z modifikovaného asfaltu v pruhu šířky přes 3 m tl. 40 mm</t>
  </si>
  <si>
    <t>"Odměřeno z ACAD" 268,3</t>
  </si>
  <si>
    <t>577145142</t>
  </si>
  <si>
    <t>Asfaltový beton vrstva ložní ACL 16 (ABH) tl 50 mm š přes 3 m z modifikovaného asfaltu</t>
  </si>
  <si>
    <t>162</t>
  </si>
  <si>
    <t>Asfaltový beton vrstva ložní ACL 16 (ABH) s rozprostřením a zhutněním z modifikovaného asfaltu v pruhu šířky přes 3 m, po zhutnění tl. 50 mm</t>
  </si>
  <si>
    <t>tl. 45 mm</t>
  </si>
  <si>
    <t>83</t>
  </si>
  <si>
    <t>578133232</t>
  </si>
  <si>
    <t>Litý asfalt MA 11 (LAS) tl 35 mm š přes 3 m z modifikovaného asfaltu</t>
  </si>
  <si>
    <t>164</t>
  </si>
  <si>
    <t>Litý asfalt MA 11 (LAS) s rozprostřením z modifikovaného asfaltu v pruhu šířky přes 3 m tl. 35 mm</t>
  </si>
  <si>
    <t>Úpravy povrchů, podlahy a osazování výplní</t>
  </si>
  <si>
    <t>628611111</t>
  </si>
  <si>
    <t>Nátěr betonu mostu akrylátový 2x impregnační S1 (OS-A)</t>
  </si>
  <si>
    <t>-535234529</t>
  </si>
  <si>
    <t>Nátěr mostních betonových konstrukcí akrylátový na siloxanové a plasticko-elastické bázi 2x impregnační S1 (OS-A)</t>
  </si>
  <si>
    <t>"povrch říms a nosné konstrukce" 7,6*(7,3+1)+0,75*10,925</t>
  </si>
  <si>
    <t>85</t>
  </si>
  <si>
    <t>911111111</t>
  </si>
  <si>
    <t>Montáž zábradlí ocelového zabetonovaného</t>
  </si>
  <si>
    <t>166</t>
  </si>
  <si>
    <t>55391534R</t>
  </si>
  <si>
    <t>zábradlí ocelové s výplní ze svislých ocelových tyčí vč. povrchové úpravy</t>
  </si>
  <si>
    <t>168</t>
  </si>
  <si>
    <t>zábradlí ocelové s výplní ze svislých ocelových tyčí vč. povrchové úpravy
žárové zinkování ponorem + základní a ochranný nátěr</t>
  </si>
  <si>
    <t>87</t>
  </si>
  <si>
    <t>914111111</t>
  </si>
  <si>
    <t>Montáž svislé dopravní značky do velikosti 1 m2 objímkami na sloupek nebo konzolu</t>
  </si>
  <si>
    <t>170</t>
  </si>
  <si>
    <t>Montáž svislé dopravní značky základní velikosti do 1 m2 objímkami na sloupky nebo konzoly</t>
  </si>
  <si>
    <t>40445647</t>
  </si>
  <si>
    <t>dodatkové tabulky E1, E2a,b , E6, E9, E10 E12c, E17 500x500mm</t>
  </si>
  <si>
    <t>172</t>
  </si>
  <si>
    <t>Poznámka k položce:
Poznámka k položce: Dopravní značky s max. přípustnou hmotností vozidel (normální, výhradní)</t>
  </si>
  <si>
    <t>89</t>
  </si>
  <si>
    <t>914112111</t>
  </si>
  <si>
    <t>Tabulka s označením evidenčního čísla mostu</t>
  </si>
  <si>
    <t>174</t>
  </si>
  <si>
    <t>Tabulka s označením evidenčního čísla mostu na sloupek</t>
  </si>
  <si>
    <t>914511111</t>
  </si>
  <si>
    <t>Montáž sloupku dopravních značek délky do 3,5 m s betonovým základem</t>
  </si>
  <si>
    <t>176</t>
  </si>
  <si>
    <t>Montáž sloupku dopravních značek délky do 3,5 m do betonového základu</t>
  </si>
  <si>
    <t>91</t>
  </si>
  <si>
    <t>40445225</t>
  </si>
  <si>
    <t>sloupek pro dopravní značku Zn D 60mm v 3,5m</t>
  </si>
  <si>
    <t>178</t>
  </si>
  <si>
    <t>916131113</t>
  </si>
  <si>
    <t>Osazení silničního obrubníku betonového ležatého s boční opěrou do lože z betonu prostého</t>
  </si>
  <si>
    <t>180</t>
  </si>
  <si>
    <t>Osazení silničního obrubníku betonového se zřízením lože, s vyplněním a zatřením spár cementovou maltou ležatého s boční opěrou z betonu prostého, do lože z betonu prostého</t>
  </si>
  <si>
    <t>2*4+1,5*4+4,5*4</t>
  </si>
  <si>
    <t>93</t>
  </si>
  <si>
    <t>59217023</t>
  </si>
  <si>
    <t>obrubník betonový chodníkový 1000x150x250mm</t>
  </si>
  <si>
    <t>182</t>
  </si>
  <si>
    <t>919112212</t>
  </si>
  <si>
    <t>Řezání spár pro vytvoření komůrky š 10 mm hl 20 mm pro těsnící zálivku v živičném krytu</t>
  </si>
  <si>
    <t>184</t>
  </si>
  <si>
    <t>Řezání dilatačních spár v živičném krytu vytvoření komůrky pro těsnící zálivku šířky 10 mm, hloubky 20 mm</t>
  </si>
  <si>
    <t>6,5*2+2*(10,925+2*2)</t>
  </si>
  <si>
    <t>95</t>
  </si>
  <si>
    <t>919121111</t>
  </si>
  <si>
    <t>Těsnění spár zálivkou za studena pro komůrky š 10 mm hl 20 mm s těsnicím profilem</t>
  </si>
  <si>
    <t>186</t>
  </si>
  <si>
    <t>Utěsnění dilatačních spár zálivkou za studena v cementobetonovém nebo živičném krytu včetně adhezního nátěru s těsnicím profilem pod zálivkou, pro komůrky šířky 10 mm, hloubky 20 mm</t>
  </si>
  <si>
    <t>919124121</t>
  </si>
  <si>
    <t>Dilatační spáry vkládané v cementobetonovém krytu s vyplněním spár asfaltovou zálivkou</t>
  </si>
  <si>
    <t>188</t>
  </si>
  <si>
    <t>Dilatační spáry vkládané v cementobetonovém krytu s odstraněním vložek, s vyčištěním a vyplněním spár asfaltovou zálivkou</t>
  </si>
  <si>
    <t>Úprava dilatační spáry vč. předtěsnění</t>
  </si>
  <si>
    <t>11+11+6,5*2+6,5*2+4</t>
  </si>
  <si>
    <t>97</t>
  </si>
  <si>
    <t>919726124</t>
  </si>
  <si>
    <t>Geotextilie pro ochranu, separaci a filtraci netkaná měrná hmotnost do 800 g/m2</t>
  </si>
  <si>
    <t>190</t>
  </si>
  <si>
    <t>Geotextilie netkaná pro ochranu, separaci nebo filtraci měrná hmotnost přes 500 do 800 g/m2</t>
  </si>
  <si>
    <t>"Opěry" (18,2+7,6*1,9+1,8*2*2+1*2*2*2+0,55*2*4+7,6*1*2+2,5*1*2+0,7*7,6*2)*2</t>
  </si>
  <si>
    <t xml:space="preserve"> "Těsnění PE folie za rubem opěr" 3,8*6,5*2*2</t>
  </si>
  <si>
    <t>931994131</t>
  </si>
  <si>
    <t>Těsnění pracovní spáry betonové konstrukce silikonovým tmelem do pl 1,5 cm2</t>
  </si>
  <si>
    <t>192</t>
  </si>
  <si>
    <t>Těsnění spáry betonové konstrukce pásy, profily, tmely tmelem silikonovým spáry pracovní do 1,5 cm2</t>
  </si>
  <si>
    <t>"U dříků opěr a základů" 7,6*2*2+0,8*4</t>
  </si>
  <si>
    <t>"U dříků opěr a NK" 7,6*2*2+0,8*4</t>
  </si>
  <si>
    <t>"Římsy" 4*(0,5+0,8+0,27)</t>
  </si>
  <si>
    <t>99</t>
  </si>
  <si>
    <t>931994171</t>
  </si>
  <si>
    <t>Těsnění pracovní spáry betonové konstrukce asfaltovým izolačním pásem š do 500 mm</t>
  </si>
  <si>
    <t>194</t>
  </si>
  <si>
    <t>Těsnění spáry betonové konstrukce pásy, profily, tmely pásem izolačním asfaltovaným šířky do 500 mm spáry pracovní</t>
  </si>
  <si>
    <t>Těsnění pracovních spar</t>
  </si>
  <si>
    <t>7,6*6+0,8*4+2*4*2</t>
  </si>
  <si>
    <t>936171123</t>
  </si>
  <si>
    <t>Osazení kovových doplňků mostního vybavení - desky do 15 kg přichycené šrouby</t>
  </si>
  <si>
    <t>196</t>
  </si>
  <si>
    <t>Osazení kovových doplňků mostního vybavení jednotlivě desky do 15 kg přichycené šrouby</t>
  </si>
  <si>
    <t>Osazení měřičské značky</t>
  </si>
  <si>
    <t>101</t>
  </si>
  <si>
    <t>58388100R</t>
  </si>
  <si>
    <t>značka měřičská</t>
  </si>
  <si>
    <t>198</t>
  </si>
  <si>
    <t>936942122</t>
  </si>
  <si>
    <t>Osazení mostní vpusti 300/500 mm</t>
  </si>
  <si>
    <t>200</t>
  </si>
  <si>
    <t>Osazení mostní vpusti a prodlužovací tvarovky vpusti, velikosti 300/500 mm</t>
  </si>
  <si>
    <t>103</t>
  </si>
  <si>
    <t>55241700R</t>
  </si>
  <si>
    <t>odvodňovač mostní rigolový mříž 500x500mm</t>
  </si>
  <si>
    <t>202</t>
  </si>
  <si>
    <t>odvodňovač mostní 500x300mm s čistícím kusem</t>
  </si>
  <si>
    <t>936942211</t>
  </si>
  <si>
    <t>Zhotovení tabulky s letopočtem opravy mostu vložením šablony do bednění</t>
  </si>
  <si>
    <t>204</t>
  </si>
  <si>
    <t>Zhotovení tabulky s letopočtem opravy nebo větší údržby vložením šablony do bednění</t>
  </si>
  <si>
    <t>105</t>
  </si>
  <si>
    <t>948411111</t>
  </si>
  <si>
    <t>Zřízení podpěrné skruže dočasné kovové z věží výšky do 10 m</t>
  </si>
  <si>
    <t>206</t>
  </si>
  <si>
    <t>Podpěrné skruže a podpěry dočasné kovové zřízení skruží z věží výšky do 10 m</t>
  </si>
  <si>
    <t>2*6,5*10,925</t>
  </si>
  <si>
    <t>948411211</t>
  </si>
  <si>
    <t>Odstranění podpěrné skruže dočasné kovové z věží výšky do 10 m</t>
  </si>
  <si>
    <t>208</t>
  </si>
  <si>
    <t>Podpěrné skruže a podpěry dočasné kovové odstranění skruží z věží výšky do 10 m</t>
  </si>
  <si>
    <t>107</t>
  </si>
  <si>
    <t>948411911</t>
  </si>
  <si>
    <t>Měsíční nájemné podpěrné skruže dočasné kovové z věží výšky do 10 m</t>
  </si>
  <si>
    <t>210</t>
  </si>
  <si>
    <t>Podpěrné skruže a podpěry dočasné kovové měsíční nájemné skruží z věží výšky do 10 m</t>
  </si>
  <si>
    <t>předpoklad 3 měsíce</t>
  </si>
  <si>
    <t>3*(2*6,5*10,925)</t>
  </si>
  <si>
    <t>998</t>
  </si>
  <si>
    <t>Přesun hmot</t>
  </si>
  <si>
    <t>998212111</t>
  </si>
  <si>
    <t>Přesun hmot pro mosty zděné, monolitické betonové nebo ocelové v do 20 m</t>
  </si>
  <si>
    <t>212</t>
  </si>
  <si>
    <t>Přesun hmot pro mosty zděné, betonové monolitické, spřažené ocelobetonové nebo kovové vodorovná dopravní vzdálenost do 100 m výška mostu do 20 m</t>
  </si>
  <si>
    <t>PSV</t>
  </si>
  <si>
    <t>Práce a dodávky PSV</t>
  </si>
  <si>
    <t>711</t>
  </si>
  <si>
    <t>Izolace proti vodě, vlhkosti a plynům</t>
  </si>
  <si>
    <t>109</t>
  </si>
  <si>
    <t>711122231</t>
  </si>
  <si>
    <t>Provedení izolace proti zemní vlhkosti svislé za horka nátěrem asfaltovým pomocným</t>
  </si>
  <si>
    <t>214</t>
  </si>
  <si>
    <t>Provedení izolace proti zemní vlhkosti natěradly a tmely za horka na ploše svislé S nátěrem asfaltovým pomocným</t>
  </si>
  <si>
    <t>1x ALP</t>
  </si>
  <si>
    <t>"izolace spodní stavby" (18,2+7,6*1,9+1,8*2*2+1*2*2*2+0,55*2*4+7,6*1*2+2,5*1*2+0,7*7,6*2)*2</t>
  </si>
  <si>
    <t>2x ALN</t>
  </si>
  <si>
    <t>(18,2+7,6*1,9+1,8*2*2+1*2*2*2+0,55*2*4+7,6*1*2+2,5*1*2+0,7*7,6*2)*2*2</t>
  </si>
  <si>
    <t>11163150</t>
  </si>
  <si>
    <t>lak penetrační asfaltový</t>
  </si>
  <si>
    <t>216</t>
  </si>
  <si>
    <t>166,16*0,0011 "Přepočtené koeficientem množství</t>
  </si>
  <si>
    <t>111</t>
  </si>
  <si>
    <t>11163152</t>
  </si>
  <si>
    <t>lak hydroizolační asfaltový</t>
  </si>
  <si>
    <t>218</t>
  </si>
  <si>
    <t>"předpoklad 0,5kg/m2" 332,320*0,5/1000</t>
  </si>
  <si>
    <t>711341564</t>
  </si>
  <si>
    <t>Provedení hydroizolace mostovek pásy přitavením NAIP</t>
  </si>
  <si>
    <t>220</t>
  </si>
  <si>
    <t>Provedení izolace mostovek pásy přitavením NAIP</t>
  </si>
  <si>
    <t>11,5*7,6</t>
  </si>
  <si>
    <t>113</t>
  </si>
  <si>
    <t>62832134</t>
  </si>
  <si>
    <t>pás asfaltový natavitelný oxidovaný tl. 4,0mm typu V60 S40 s vložkou ze skleněné rohože, s jemnozrnným minerálním posypem</t>
  </si>
  <si>
    <t>222</t>
  </si>
  <si>
    <t>87,4*1,15 "Přepočtené koeficientem množství</t>
  </si>
  <si>
    <t>711431101</t>
  </si>
  <si>
    <t>Provedení izolace proti tlakové vodě vodorovné pásy na sucho AIP nebo tkaninou</t>
  </si>
  <si>
    <t>224</t>
  </si>
  <si>
    <t>Provedení izolace proti povrchové a podpovrchové tlakové vodě pásy na sucho AIP nebo tkaniny na ploše vodorovné V</t>
  </si>
  <si>
    <t>Ochrana izolace mostovky - izolace pod římsou</t>
  </si>
  <si>
    <t>2*11*0,75</t>
  </si>
  <si>
    <t>115</t>
  </si>
  <si>
    <t>62821109</t>
  </si>
  <si>
    <t>asfaltový pás separační s krycí vrstvou tl. do 1 mm, typu R</t>
  </si>
  <si>
    <t>226</t>
  </si>
  <si>
    <t>16,5*1,15 "Přepočtené koeficientem množství</t>
  </si>
  <si>
    <t>711472053</t>
  </si>
  <si>
    <t>Provedení svislé izolace proti tlakové vodě termoplasty volně položenou fólií z nízkolehčeného PE</t>
  </si>
  <si>
    <t>228</t>
  </si>
  <si>
    <t>Provedení izolace proti povrchové a podpovrchové tlakové vodě termoplasty na ploše svislé S folií z nízkolehčeného PE položenou volně</t>
  </si>
  <si>
    <t>PE těsnící folie za rubem opěr</t>
  </si>
  <si>
    <t>2*3,8*6,5</t>
  </si>
  <si>
    <t>117</t>
  </si>
  <si>
    <t>28329042</t>
  </si>
  <si>
    <t>fólie PE separační či ochranná tl. 0,2mm</t>
  </si>
  <si>
    <t>230</t>
  </si>
  <si>
    <t>49,4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</si>
</sst>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workbookViewId="0" topLeftCell="A1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6" t="s">
        <v>14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2"/>
      <c r="AQ5" s="22"/>
      <c r="AR5" s="20"/>
      <c r="BE5" s="253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8" t="s">
        <v>17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2"/>
      <c r="AQ6" s="22"/>
      <c r="AR6" s="20"/>
      <c r="BE6" s="25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4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4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4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54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54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4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54"/>
      <c r="BS13" s="17" t="s">
        <v>6</v>
      </c>
    </row>
    <row r="14" spans="2:71" ht="12.75">
      <c r="B14" s="21"/>
      <c r="C14" s="22"/>
      <c r="D14" s="22"/>
      <c r="E14" s="259" t="s">
        <v>28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54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4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54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54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4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54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54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4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4"/>
    </row>
    <row r="23" spans="2:57" s="1" customFormat="1" ht="16.5" customHeight="1">
      <c r="B23" s="21"/>
      <c r="C23" s="22"/>
      <c r="D23" s="22"/>
      <c r="E23" s="261" t="s">
        <v>1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2"/>
      <c r="AP23" s="22"/>
      <c r="AQ23" s="22"/>
      <c r="AR23" s="20"/>
      <c r="BE23" s="254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4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4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2">
        <f>ROUND(AG94,2)</f>
        <v>0</v>
      </c>
      <c r="AL26" s="263"/>
      <c r="AM26" s="263"/>
      <c r="AN26" s="263"/>
      <c r="AO26" s="263"/>
      <c r="AP26" s="36"/>
      <c r="AQ26" s="36"/>
      <c r="AR26" s="39"/>
      <c r="BE26" s="254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4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4" t="s">
        <v>34</v>
      </c>
      <c r="M28" s="264"/>
      <c r="N28" s="264"/>
      <c r="O28" s="264"/>
      <c r="P28" s="264"/>
      <c r="Q28" s="36"/>
      <c r="R28" s="36"/>
      <c r="S28" s="36"/>
      <c r="T28" s="36"/>
      <c r="U28" s="36"/>
      <c r="V28" s="36"/>
      <c r="W28" s="264" t="s">
        <v>35</v>
      </c>
      <c r="X28" s="264"/>
      <c r="Y28" s="264"/>
      <c r="Z28" s="264"/>
      <c r="AA28" s="264"/>
      <c r="AB28" s="264"/>
      <c r="AC28" s="264"/>
      <c r="AD28" s="264"/>
      <c r="AE28" s="264"/>
      <c r="AF28" s="36"/>
      <c r="AG28" s="36"/>
      <c r="AH28" s="36"/>
      <c r="AI28" s="36"/>
      <c r="AJ28" s="36"/>
      <c r="AK28" s="264" t="s">
        <v>36</v>
      </c>
      <c r="AL28" s="264"/>
      <c r="AM28" s="264"/>
      <c r="AN28" s="264"/>
      <c r="AO28" s="264"/>
      <c r="AP28" s="36"/>
      <c r="AQ28" s="36"/>
      <c r="AR28" s="39"/>
      <c r="BE28" s="254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67">
        <v>0.21</v>
      </c>
      <c r="M29" s="266"/>
      <c r="N29" s="266"/>
      <c r="O29" s="266"/>
      <c r="P29" s="266"/>
      <c r="Q29" s="41"/>
      <c r="R29" s="41"/>
      <c r="S29" s="41"/>
      <c r="T29" s="41"/>
      <c r="U29" s="41"/>
      <c r="V29" s="41"/>
      <c r="W29" s="265">
        <f>ROUND(AZ94,2)</f>
        <v>0</v>
      </c>
      <c r="X29" s="266"/>
      <c r="Y29" s="266"/>
      <c r="Z29" s="266"/>
      <c r="AA29" s="266"/>
      <c r="AB29" s="266"/>
      <c r="AC29" s="266"/>
      <c r="AD29" s="266"/>
      <c r="AE29" s="266"/>
      <c r="AF29" s="41"/>
      <c r="AG29" s="41"/>
      <c r="AH29" s="41"/>
      <c r="AI29" s="41"/>
      <c r="AJ29" s="41"/>
      <c r="AK29" s="265">
        <f>ROUND(AV94,2)</f>
        <v>0</v>
      </c>
      <c r="AL29" s="266"/>
      <c r="AM29" s="266"/>
      <c r="AN29" s="266"/>
      <c r="AO29" s="266"/>
      <c r="AP29" s="41"/>
      <c r="AQ29" s="41"/>
      <c r="AR29" s="42"/>
      <c r="BE29" s="255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67">
        <v>0.15</v>
      </c>
      <c r="M30" s="266"/>
      <c r="N30" s="266"/>
      <c r="O30" s="266"/>
      <c r="P30" s="266"/>
      <c r="Q30" s="41"/>
      <c r="R30" s="41"/>
      <c r="S30" s="41"/>
      <c r="T30" s="41"/>
      <c r="U30" s="41"/>
      <c r="V30" s="41"/>
      <c r="W30" s="265">
        <f>ROUND(BA94,2)</f>
        <v>0</v>
      </c>
      <c r="X30" s="266"/>
      <c r="Y30" s="266"/>
      <c r="Z30" s="266"/>
      <c r="AA30" s="266"/>
      <c r="AB30" s="266"/>
      <c r="AC30" s="266"/>
      <c r="AD30" s="266"/>
      <c r="AE30" s="266"/>
      <c r="AF30" s="41"/>
      <c r="AG30" s="41"/>
      <c r="AH30" s="41"/>
      <c r="AI30" s="41"/>
      <c r="AJ30" s="41"/>
      <c r="AK30" s="265">
        <f>ROUND(AW94,2)</f>
        <v>0</v>
      </c>
      <c r="AL30" s="266"/>
      <c r="AM30" s="266"/>
      <c r="AN30" s="266"/>
      <c r="AO30" s="266"/>
      <c r="AP30" s="41"/>
      <c r="AQ30" s="41"/>
      <c r="AR30" s="42"/>
      <c r="BE30" s="255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67">
        <v>0.21</v>
      </c>
      <c r="M31" s="266"/>
      <c r="N31" s="266"/>
      <c r="O31" s="266"/>
      <c r="P31" s="266"/>
      <c r="Q31" s="41"/>
      <c r="R31" s="41"/>
      <c r="S31" s="41"/>
      <c r="T31" s="41"/>
      <c r="U31" s="41"/>
      <c r="V31" s="41"/>
      <c r="W31" s="265">
        <f>ROUND(BB94,2)</f>
        <v>0</v>
      </c>
      <c r="X31" s="266"/>
      <c r="Y31" s="266"/>
      <c r="Z31" s="266"/>
      <c r="AA31" s="266"/>
      <c r="AB31" s="266"/>
      <c r="AC31" s="266"/>
      <c r="AD31" s="266"/>
      <c r="AE31" s="266"/>
      <c r="AF31" s="41"/>
      <c r="AG31" s="41"/>
      <c r="AH31" s="41"/>
      <c r="AI31" s="41"/>
      <c r="AJ31" s="41"/>
      <c r="AK31" s="265">
        <v>0</v>
      </c>
      <c r="AL31" s="266"/>
      <c r="AM31" s="266"/>
      <c r="AN31" s="266"/>
      <c r="AO31" s="266"/>
      <c r="AP31" s="41"/>
      <c r="AQ31" s="41"/>
      <c r="AR31" s="42"/>
      <c r="BE31" s="255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67">
        <v>0.15</v>
      </c>
      <c r="M32" s="266"/>
      <c r="N32" s="266"/>
      <c r="O32" s="266"/>
      <c r="P32" s="266"/>
      <c r="Q32" s="41"/>
      <c r="R32" s="41"/>
      <c r="S32" s="41"/>
      <c r="T32" s="41"/>
      <c r="U32" s="41"/>
      <c r="V32" s="41"/>
      <c r="W32" s="265">
        <f>ROUND(BC94,2)</f>
        <v>0</v>
      </c>
      <c r="X32" s="266"/>
      <c r="Y32" s="266"/>
      <c r="Z32" s="266"/>
      <c r="AA32" s="266"/>
      <c r="AB32" s="266"/>
      <c r="AC32" s="266"/>
      <c r="AD32" s="266"/>
      <c r="AE32" s="266"/>
      <c r="AF32" s="41"/>
      <c r="AG32" s="41"/>
      <c r="AH32" s="41"/>
      <c r="AI32" s="41"/>
      <c r="AJ32" s="41"/>
      <c r="AK32" s="265">
        <v>0</v>
      </c>
      <c r="AL32" s="266"/>
      <c r="AM32" s="266"/>
      <c r="AN32" s="266"/>
      <c r="AO32" s="266"/>
      <c r="AP32" s="41"/>
      <c r="AQ32" s="41"/>
      <c r="AR32" s="42"/>
      <c r="BE32" s="255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67">
        <v>0</v>
      </c>
      <c r="M33" s="266"/>
      <c r="N33" s="266"/>
      <c r="O33" s="266"/>
      <c r="P33" s="266"/>
      <c r="Q33" s="41"/>
      <c r="R33" s="41"/>
      <c r="S33" s="41"/>
      <c r="T33" s="41"/>
      <c r="U33" s="41"/>
      <c r="V33" s="41"/>
      <c r="W33" s="265">
        <f>ROUND(BD94,2)</f>
        <v>0</v>
      </c>
      <c r="X33" s="266"/>
      <c r="Y33" s="266"/>
      <c r="Z33" s="266"/>
      <c r="AA33" s="266"/>
      <c r="AB33" s="266"/>
      <c r="AC33" s="266"/>
      <c r="AD33" s="266"/>
      <c r="AE33" s="266"/>
      <c r="AF33" s="41"/>
      <c r="AG33" s="41"/>
      <c r="AH33" s="41"/>
      <c r="AI33" s="41"/>
      <c r="AJ33" s="41"/>
      <c r="AK33" s="265">
        <v>0</v>
      </c>
      <c r="AL33" s="266"/>
      <c r="AM33" s="266"/>
      <c r="AN33" s="266"/>
      <c r="AO33" s="266"/>
      <c r="AP33" s="41"/>
      <c r="AQ33" s="41"/>
      <c r="AR33" s="42"/>
      <c r="BE33" s="255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4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68" t="s">
        <v>45</v>
      </c>
      <c r="Y35" s="269"/>
      <c r="Z35" s="269"/>
      <c r="AA35" s="269"/>
      <c r="AB35" s="269"/>
      <c r="AC35" s="45"/>
      <c r="AD35" s="45"/>
      <c r="AE35" s="45"/>
      <c r="AF35" s="45"/>
      <c r="AG35" s="45"/>
      <c r="AH35" s="45"/>
      <c r="AI35" s="45"/>
      <c r="AJ35" s="45"/>
      <c r="AK35" s="270">
        <f>SUM(AK26:AK33)</f>
        <v>0</v>
      </c>
      <c r="AL35" s="269"/>
      <c r="AM35" s="269"/>
      <c r="AN35" s="269"/>
      <c r="AO35" s="271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1834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2" t="str">
        <f>K6</f>
        <v>Most přes Železárenský potok - Karviná zadání</v>
      </c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4" t="str">
        <f>IF(AN8="","",AN8)</f>
        <v>7. 12. 2023</v>
      </c>
      <c r="AN87" s="274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75" t="str">
        <f>IF(E17="","",E17)</f>
        <v xml:space="preserve"> </v>
      </c>
      <c r="AN89" s="276"/>
      <c r="AO89" s="276"/>
      <c r="AP89" s="276"/>
      <c r="AQ89" s="36"/>
      <c r="AR89" s="39"/>
      <c r="AS89" s="277" t="s">
        <v>53</v>
      </c>
      <c r="AT89" s="278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75" t="str">
        <f>IF(E20="","",E20)</f>
        <v xml:space="preserve"> </v>
      </c>
      <c r="AN90" s="276"/>
      <c r="AO90" s="276"/>
      <c r="AP90" s="276"/>
      <c r="AQ90" s="36"/>
      <c r="AR90" s="39"/>
      <c r="AS90" s="279"/>
      <c r="AT90" s="280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1"/>
      <c r="AT91" s="282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3" t="s">
        <v>54</v>
      </c>
      <c r="D92" s="284"/>
      <c r="E92" s="284"/>
      <c r="F92" s="284"/>
      <c r="G92" s="284"/>
      <c r="H92" s="73"/>
      <c r="I92" s="285" t="s">
        <v>55</v>
      </c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6" t="s">
        <v>56</v>
      </c>
      <c r="AH92" s="284"/>
      <c r="AI92" s="284"/>
      <c r="AJ92" s="284"/>
      <c r="AK92" s="284"/>
      <c r="AL92" s="284"/>
      <c r="AM92" s="284"/>
      <c r="AN92" s="285" t="s">
        <v>57</v>
      </c>
      <c r="AO92" s="284"/>
      <c r="AP92" s="287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1">
        <f>ROUND(SUM(AG95:AG97),2)</f>
        <v>0</v>
      </c>
      <c r="AH94" s="291"/>
      <c r="AI94" s="291"/>
      <c r="AJ94" s="291"/>
      <c r="AK94" s="291"/>
      <c r="AL94" s="291"/>
      <c r="AM94" s="291"/>
      <c r="AN94" s="292">
        <f>SUM(AG94,AT94)</f>
        <v>0</v>
      </c>
      <c r="AO94" s="292"/>
      <c r="AP94" s="292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90" t="s">
        <v>78</v>
      </c>
      <c r="E95" s="290"/>
      <c r="F95" s="290"/>
      <c r="G95" s="290"/>
      <c r="H95" s="290"/>
      <c r="I95" s="96"/>
      <c r="J95" s="290" t="s">
        <v>79</v>
      </c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88">
        <f>'000 - VRN'!J30</f>
        <v>0</v>
      </c>
      <c r="AH95" s="289"/>
      <c r="AI95" s="289"/>
      <c r="AJ95" s="289"/>
      <c r="AK95" s="289"/>
      <c r="AL95" s="289"/>
      <c r="AM95" s="289"/>
      <c r="AN95" s="288">
        <f>SUM(AG95,AT95)</f>
        <v>0</v>
      </c>
      <c r="AO95" s="289"/>
      <c r="AP95" s="289"/>
      <c r="AQ95" s="97" t="s">
        <v>80</v>
      </c>
      <c r="AR95" s="98"/>
      <c r="AS95" s="99">
        <v>0</v>
      </c>
      <c r="AT95" s="100">
        <f>ROUND(SUM(AV95:AW95),2)</f>
        <v>0</v>
      </c>
      <c r="AU95" s="101">
        <f>'000 - VRN'!P123</f>
        <v>0</v>
      </c>
      <c r="AV95" s="100">
        <f>'000 - VRN'!J33</f>
        <v>0</v>
      </c>
      <c r="AW95" s="100">
        <f>'000 - VRN'!J34</f>
        <v>0</v>
      </c>
      <c r="AX95" s="100">
        <f>'000 - VRN'!J35</f>
        <v>0</v>
      </c>
      <c r="AY95" s="100">
        <f>'000 - VRN'!J36</f>
        <v>0</v>
      </c>
      <c r="AZ95" s="100">
        <f>'000 - VRN'!F33</f>
        <v>0</v>
      </c>
      <c r="BA95" s="100">
        <f>'000 - VRN'!F34</f>
        <v>0</v>
      </c>
      <c r="BB95" s="100">
        <f>'000 - VRN'!F35</f>
        <v>0</v>
      </c>
      <c r="BC95" s="100">
        <f>'000 - VRN'!F36</f>
        <v>0</v>
      </c>
      <c r="BD95" s="102">
        <f>'000 - VRN'!F37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91" s="7" customFormat="1" ht="16.5" customHeight="1">
      <c r="A96" s="93" t="s">
        <v>77</v>
      </c>
      <c r="B96" s="94"/>
      <c r="C96" s="95"/>
      <c r="D96" s="290" t="s">
        <v>84</v>
      </c>
      <c r="E96" s="290"/>
      <c r="F96" s="290"/>
      <c r="G96" s="290"/>
      <c r="H96" s="290"/>
      <c r="I96" s="96"/>
      <c r="J96" s="290" t="s">
        <v>85</v>
      </c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88">
        <f>'001 - Demolice stávajícíh...'!J30</f>
        <v>0</v>
      </c>
      <c r="AH96" s="289"/>
      <c r="AI96" s="289"/>
      <c r="AJ96" s="289"/>
      <c r="AK96" s="289"/>
      <c r="AL96" s="289"/>
      <c r="AM96" s="289"/>
      <c r="AN96" s="288">
        <f>SUM(AG96,AT96)</f>
        <v>0</v>
      </c>
      <c r="AO96" s="289"/>
      <c r="AP96" s="289"/>
      <c r="AQ96" s="97" t="s">
        <v>80</v>
      </c>
      <c r="AR96" s="98"/>
      <c r="AS96" s="99">
        <v>0</v>
      </c>
      <c r="AT96" s="100">
        <f>ROUND(SUM(AV96:AW96),2)</f>
        <v>0</v>
      </c>
      <c r="AU96" s="101">
        <f>'001 - Demolice stávajícíh...'!P120</f>
        <v>0</v>
      </c>
      <c r="AV96" s="100">
        <f>'001 - Demolice stávajícíh...'!J33</f>
        <v>0</v>
      </c>
      <c r="AW96" s="100">
        <f>'001 - Demolice stávajícíh...'!J34</f>
        <v>0</v>
      </c>
      <c r="AX96" s="100">
        <f>'001 - Demolice stávajícíh...'!J35</f>
        <v>0</v>
      </c>
      <c r="AY96" s="100">
        <f>'001 - Demolice stávajícíh...'!J36</f>
        <v>0</v>
      </c>
      <c r="AZ96" s="100">
        <f>'001 - Demolice stávajícíh...'!F33</f>
        <v>0</v>
      </c>
      <c r="BA96" s="100">
        <f>'001 - Demolice stávajícíh...'!F34</f>
        <v>0</v>
      </c>
      <c r="BB96" s="100">
        <f>'001 - Demolice stávajícíh...'!F35</f>
        <v>0</v>
      </c>
      <c r="BC96" s="100">
        <f>'001 - Demolice stávajícíh...'!F36</f>
        <v>0</v>
      </c>
      <c r="BD96" s="102">
        <f>'001 - Demolice stávajícíh...'!F37</f>
        <v>0</v>
      </c>
      <c r="BT96" s="103" t="s">
        <v>81</v>
      </c>
      <c r="BV96" s="103" t="s">
        <v>75</v>
      </c>
      <c r="BW96" s="103" t="s">
        <v>86</v>
      </c>
      <c r="BX96" s="103" t="s">
        <v>5</v>
      </c>
      <c r="CL96" s="103" t="s">
        <v>1</v>
      </c>
      <c r="CM96" s="103" t="s">
        <v>83</v>
      </c>
    </row>
    <row r="97" spans="1:91" s="7" customFormat="1" ht="16.5" customHeight="1">
      <c r="A97" s="93" t="s">
        <v>77</v>
      </c>
      <c r="B97" s="94"/>
      <c r="C97" s="95"/>
      <c r="D97" s="290" t="s">
        <v>87</v>
      </c>
      <c r="E97" s="290"/>
      <c r="F97" s="290"/>
      <c r="G97" s="290"/>
      <c r="H97" s="290"/>
      <c r="I97" s="96"/>
      <c r="J97" s="290" t="s">
        <v>88</v>
      </c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88">
        <f>'201 - Most'!J30</f>
        <v>0</v>
      </c>
      <c r="AH97" s="289"/>
      <c r="AI97" s="289"/>
      <c r="AJ97" s="289"/>
      <c r="AK97" s="289"/>
      <c r="AL97" s="289"/>
      <c r="AM97" s="289"/>
      <c r="AN97" s="288">
        <f>SUM(AG97,AT97)</f>
        <v>0</v>
      </c>
      <c r="AO97" s="289"/>
      <c r="AP97" s="289"/>
      <c r="AQ97" s="97" t="s">
        <v>80</v>
      </c>
      <c r="AR97" s="98"/>
      <c r="AS97" s="104">
        <v>0</v>
      </c>
      <c r="AT97" s="105">
        <f>ROUND(SUM(AV97:AW97),2)</f>
        <v>0</v>
      </c>
      <c r="AU97" s="106">
        <f>'201 - Most'!P127</f>
        <v>0</v>
      </c>
      <c r="AV97" s="105">
        <f>'201 - Most'!J33</f>
        <v>0</v>
      </c>
      <c r="AW97" s="105">
        <f>'201 - Most'!J34</f>
        <v>0</v>
      </c>
      <c r="AX97" s="105">
        <f>'201 - Most'!J35</f>
        <v>0</v>
      </c>
      <c r="AY97" s="105">
        <f>'201 - Most'!J36</f>
        <v>0</v>
      </c>
      <c r="AZ97" s="105">
        <f>'201 - Most'!F33</f>
        <v>0</v>
      </c>
      <c r="BA97" s="105">
        <f>'201 - Most'!F34</f>
        <v>0</v>
      </c>
      <c r="BB97" s="105">
        <f>'201 - Most'!F35</f>
        <v>0</v>
      </c>
      <c r="BC97" s="105">
        <f>'201 - Most'!F36</f>
        <v>0</v>
      </c>
      <c r="BD97" s="107">
        <f>'201 - Most'!F37</f>
        <v>0</v>
      </c>
      <c r="BT97" s="103" t="s">
        <v>81</v>
      </c>
      <c r="BV97" s="103" t="s">
        <v>75</v>
      </c>
      <c r="BW97" s="103" t="s">
        <v>89</v>
      </c>
      <c r="BX97" s="103" t="s">
        <v>5</v>
      </c>
      <c r="CL97" s="103" t="s">
        <v>1</v>
      </c>
      <c r="CM97" s="103" t="s">
        <v>83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wBx54DKVmWvxMQYajFWMlVHynUhoNOGurawWAHBEzMnwdJdCf0tBRKF/X0qa4QuHNo00HnafMhcz73YTJLe+hw==" saltValue="IU4nfvUnPrExVph45zOvw7UVsO3fDMcCtfcFq2A5cs3VXkUkLFoqPpXnNxJ9dxTyghcDsy3fIVWKF1lMbQxwZA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00 - VRN'!C2" display="/"/>
    <hyperlink ref="A96" location="'001 - Demolice stávajícíh...'!C2" display="/"/>
    <hyperlink ref="A97" location="'201 - Mo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82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2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Most přes Železárenský potok - Karviná zadání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92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7. 12. 2023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ROUND((SUM(BE123:BE169)),2)</f>
        <v>0</v>
      </c>
      <c r="G33" s="34"/>
      <c r="H33" s="34"/>
      <c r="I33" s="124">
        <v>0.21</v>
      </c>
      <c r="J33" s="123">
        <f>ROUND(((SUM(BE123:BE169))*I33),2)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ROUND((SUM(BF123:BF169)),2)</f>
        <v>0</v>
      </c>
      <c r="G34" s="34"/>
      <c r="H34" s="34"/>
      <c r="I34" s="124">
        <v>0.15</v>
      </c>
      <c r="J34" s="123">
        <f>ROUND(((SUM(BF123:BF169))*I34),2)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ROUND((SUM(BG123:BG169)),2)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ROUND((SUM(BH123:BH169)),2)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ROUND((SUM(BI123:BI169)),2)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Most přes Železárenský potok - Karviná zadání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2" t="str">
        <f>E9</f>
        <v>000 - VRN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7. 12. 2023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98</v>
      </c>
      <c r="E97" s="150"/>
      <c r="F97" s="150"/>
      <c r="G97" s="150"/>
      <c r="H97" s="150"/>
      <c r="I97" s="150"/>
      <c r="J97" s="151">
        <f>J124</f>
        <v>0</v>
      </c>
      <c r="K97" s="148"/>
      <c r="L97" s="152"/>
    </row>
    <row r="98" spans="2:12" s="10" customFormat="1" ht="19.9" customHeight="1">
      <c r="B98" s="153"/>
      <c r="C98" s="154"/>
      <c r="D98" s="155" t="s">
        <v>99</v>
      </c>
      <c r="E98" s="156"/>
      <c r="F98" s="156"/>
      <c r="G98" s="156"/>
      <c r="H98" s="156"/>
      <c r="I98" s="156"/>
      <c r="J98" s="157">
        <f>J125</f>
        <v>0</v>
      </c>
      <c r="K98" s="154"/>
      <c r="L98" s="158"/>
    </row>
    <row r="99" spans="2:12" s="10" customFormat="1" ht="19.9" customHeight="1">
      <c r="B99" s="153"/>
      <c r="C99" s="154"/>
      <c r="D99" s="155" t="s">
        <v>100</v>
      </c>
      <c r="E99" s="156"/>
      <c r="F99" s="156"/>
      <c r="G99" s="156"/>
      <c r="H99" s="156"/>
      <c r="I99" s="156"/>
      <c r="J99" s="157">
        <f>J144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101</v>
      </c>
      <c r="E100" s="156"/>
      <c r="F100" s="156"/>
      <c r="G100" s="156"/>
      <c r="H100" s="156"/>
      <c r="I100" s="156"/>
      <c r="J100" s="157">
        <f>J148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102</v>
      </c>
      <c r="E101" s="156"/>
      <c r="F101" s="156"/>
      <c r="G101" s="156"/>
      <c r="H101" s="156"/>
      <c r="I101" s="156"/>
      <c r="J101" s="157">
        <f>J151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103</v>
      </c>
      <c r="E102" s="156"/>
      <c r="F102" s="156"/>
      <c r="G102" s="156"/>
      <c r="H102" s="156"/>
      <c r="I102" s="156"/>
      <c r="J102" s="157">
        <f>J157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104</v>
      </c>
      <c r="E103" s="156"/>
      <c r="F103" s="156"/>
      <c r="G103" s="156"/>
      <c r="H103" s="156"/>
      <c r="I103" s="156"/>
      <c r="J103" s="157">
        <f>J164</f>
        <v>0</v>
      </c>
      <c r="K103" s="154"/>
      <c r="L103" s="158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105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01" t="str">
        <f>E7</f>
        <v>Most přes Železárenský potok - Karviná zadání</v>
      </c>
      <c r="F113" s="302"/>
      <c r="G113" s="302"/>
      <c r="H113" s="302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91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72" t="str">
        <f>E9</f>
        <v>000 - VRN</v>
      </c>
      <c r="F115" s="303"/>
      <c r="G115" s="303"/>
      <c r="H115" s="303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 xml:space="preserve"> </v>
      </c>
      <c r="G117" s="36"/>
      <c r="H117" s="36"/>
      <c r="I117" s="29" t="s">
        <v>22</v>
      </c>
      <c r="J117" s="66" t="str">
        <f>IF(J12="","",J12)</f>
        <v>7. 12. 2023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E15</f>
        <v xml:space="preserve"> </v>
      </c>
      <c r="G119" s="36"/>
      <c r="H119" s="36"/>
      <c r="I119" s="29" t="s">
        <v>29</v>
      </c>
      <c r="J119" s="32" t="str">
        <f>E21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IF(E18="","",E18)</f>
        <v>Vyplň údaj</v>
      </c>
      <c r="G120" s="36"/>
      <c r="H120" s="36"/>
      <c r="I120" s="29" t="s">
        <v>31</v>
      </c>
      <c r="J120" s="32" t="str">
        <f>E24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59"/>
      <c r="B122" s="160"/>
      <c r="C122" s="161" t="s">
        <v>106</v>
      </c>
      <c r="D122" s="162" t="s">
        <v>58</v>
      </c>
      <c r="E122" s="162" t="s">
        <v>54</v>
      </c>
      <c r="F122" s="162" t="s">
        <v>55</v>
      </c>
      <c r="G122" s="162" t="s">
        <v>107</v>
      </c>
      <c r="H122" s="162" t="s">
        <v>108</v>
      </c>
      <c r="I122" s="162" t="s">
        <v>109</v>
      </c>
      <c r="J122" s="163" t="s">
        <v>95</v>
      </c>
      <c r="K122" s="164" t="s">
        <v>110</v>
      </c>
      <c r="L122" s="165"/>
      <c r="M122" s="75" t="s">
        <v>1</v>
      </c>
      <c r="N122" s="76" t="s">
        <v>37</v>
      </c>
      <c r="O122" s="76" t="s">
        <v>111</v>
      </c>
      <c r="P122" s="76" t="s">
        <v>112</v>
      </c>
      <c r="Q122" s="76" t="s">
        <v>113</v>
      </c>
      <c r="R122" s="76" t="s">
        <v>114</v>
      </c>
      <c r="S122" s="76" t="s">
        <v>115</v>
      </c>
      <c r="T122" s="77" t="s">
        <v>116</v>
      </c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</row>
    <row r="123" spans="1:63" s="2" customFormat="1" ht="22.9" customHeight="1">
      <c r="A123" s="34"/>
      <c r="B123" s="35"/>
      <c r="C123" s="82" t="s">
        <v>117</v>
      </c>
      <c r="D123" s="36"/>
      <c r="E123" s="36"/>
      <c r="F123" s="36"/>
      <c r="G123" s="36"/>
      <c r="H123" s="36"/>
      <c r="I123" s="36"/>
      <c r="J123" s="166">
        <f>BK123</f>
        <v>0</v>
      </c>
      <c r="K123" s="36"/>
      <c r="L123" s="39"/>
      <c r="M123" s="78"/>
      <c r="N123" s="167"/>
      <c r="O123" s="79"/>
      <c r="P123" s="168">
        <f>P124</f>
        <v>0</v>
      </c>
      <c r="Q123" s="79"/>
      <c r="R123" s="168">
        <f>R124</f>
        <v>0</v>
      </c>
      <c r="S123" s="79"/>
      <c r="T123" s="169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72</v>
      </c>
      <c r="AU123" s="17" t="s">
        <v>97</v>
      </c>
      <c r="BK123" s="170">
        <f>BK124</f>
        <v>0</v>
      </c>
    </row>
    <row r="124" spans="2:63" s="12" customFormat="1" ht="25.9" customHeight="1">
      <c r="B124" s="171"/>
      <c r="C124" s="172"/>
      <c r="D124" s="173" t="s">
        <v>72</v>
      </c>
      <c r="E124" s="174" t="s">
        <v>79</v>
      </c>
      <c r="F124" s="174" t="s">
        <v>118</v>
      </c>
      <c r="G124" s="172"/>
      <c r="H124" s="172"/>
      <c r="I124" s="175"/>
      <c r="J124" s="176">
        <f>BK124</f>
        <v>0</v>
      </c>
      <c r="K124" s="172"/>
      <c r="L124" s="177"/>
      <c r="M124" s="178"/>
      <c r="N124" s="179"/>
      <c r="O124" s="179"/>
      <c r="P124" s="180">
        <f>P125+P144+P148+P151+P157+P164</f>
        <v>0</v>
      </c>
      <c r="Q124" s="179"/>
      <c r="R124" s="180">
        <f>R125+R144+R148+R151+R157+R164</f>
        <v>0</v>
      </c>
      <c r="S124" s="179"/>
      <c r="T124" s="181">
        <f>T125+T144+T148+T151+T157+T164</f>
        <v>0</v>
      </c>
      <c r="AR124" s="182" t="s">
        <v>119</v>
      </c>
      <c r="AT124" s="183" t="s">
        <v>72</v>
      </c>
      <c r="AU124" s="183" t="s">
        <v>73</v>
      </c>
      <c r="AY124" s="182" t="s">
        <v>120</v>
      </c>
      <c r="BK124" s="184">
        <f>BK125+BK144+BK148+BK151+BK157+BK164</f>
        <v>0</v>
      </c>
    </row>
    <row r="125" spans="2:63" s="12" customFormat="1" ht="22.9" customHeight="1">
      <c r="B125" s="171"/>
      <c r="C125" s="172"/>
      <c r="D125" s="173" t="s">
        <v>72</v>
      </c>
      <c r="E125" s="185" t="s">
        <v>121</v>
      </c>
      <c r="F125" s="185" t="s">
        <v>122</v>
      </c>
      <c r="G125" s="172"/>
      <c r="H125" s="172"/>
      <c r="I125" s="175"/>
      <c r="J125" s="186">
        <f>BK125</f>
        <v>0</v>
      </c>
      <c r="K125" s="172"/>
      <c r="L125" s="177"/>
      <c r="M125" s="178"/>
      <c r="N125" s="179"/>
      <c r="O125" s="179"/>
      <c r="P125" s="180">
        <f>SUM(P126:P143)</f>
        <v>0</v>
      </c>
      <c r="Q125" s="179"/>
      <c r="R125" s="180">
        <f>SUM(R126:R143)</f>
        <v>0</v>
      </c>
      <c r="S125" s="179"/>
      <c r="T125" s="181">
        <f>SUM(T126:T143)</f>
        <v>0</v>
      </c>
      <c r="AR125" s="182" t="s">
        <v>119</v>
      </c>
      <c r="AT125" s="183" t="s">
        <v>72</v>
      </c>
      <c r="AU125" s="183" t="s">
        <v>81</v>
      </c>
      <c r="AY125" s="182" t="s">
        <v>120</v>
      </c>
      <c r="BK125" s="184">
        <f>SUM(BK126:BK143)</f>
        <v>0</v>
      </c>
    </row>
    <row r="126" spans="1:65" s="2" customFormat="1" ht="16.5" customHeight="1">
      <c r="A126" s="34"/>
      <c r="B126" s="35"/>
      <c r="C126" s="187" t="s">
        <v>81</v>
      </c>
      <c r="D126" s="187" t="s">
        <v>123</v>
      </c>
      <c r="E126" s="188" t="s">
        <v>124</v>
      </c>
      <c r="F126" s="189" t="s">
        <v>125</v>
      </c>
      <c r="G126" s="190" t="s">
        <v>126</v>
      </c>
      <c r="H126" s="191">
        <v>1</v>
      </c>
      <c r="I126" s="192"/>
      <c r="J126" s="193">
        <f>ROUND(I126*H126,2)</f>
        <v>0</v>
      </c>
      <c r="K126" s="194"/>
      <c r="L126" s="39"/>
      <c r="M126" s="195" t="s">
        <v>1</v>
      </c>
      <c r="N126" s="196" t="s">
        <v>38</v>
      </c>
      <c r="O126" s="71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127</v>
      </c>
      <c r="AT126" s="199" t="s">
        <v>123</v>
      </c>
      <c r="AU126" s="199" t="s">
        <v>83</v>
      </c>
      <c r="AY126" s="17" t="s">
        <v>120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7" t="s">
        <v>81</v>
      </c>
      <c r="BK126" s="200">
        <f>ROUND(I126*H126,2)</f>
        <v>0</v>
      </c>
      <c r="BL126" s="17" t="s">
        <v>127</v>
      </c>
      <c r="BM126" s="199" t="s">
        <v>83</v>
      </c>
    </row>
    <row r="127" spans="1:47" s="2" customFormat="1" ht="11.25">
      <c r="A127" s="34"/>
      <c r="B127" s="35"/>
      <c r="C127" s="36"/>
      <c r="D127" s="201" t="s">
        <v>128</v>
      </c>
      <c r="E127" s="36"/>
      <c r="F127" s="202" t="s">
        <v>125</v>
      </c>
      <c r="G127" s="36"/>
      <c r="H127" s="36"/>
      <c r="I127" s="203"/>
      <c r="J127" s="36"/>
      <c r="K127" s="36"/>
      <c r="L127" s="39"/>
      <c r="M127" s="204"/>
      <c r="N127" s="205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128</v>
      </c>
      <c r="AU127" s="17" t="s">
        <v>83</v>
      </c>
    </row>
    <row r="128" spans="1:65" s="2" customFormat="1" ht="16.5" customHeight="1">
      <c r="A128" s="34"/>
      <c r="B128" s="35"/>
      <c r="C128" s="187" t="s">
        <v>83</v>
      </c>
      <c r="D128" s="187" t="s">
        <v>123</v>
      </c>
      <c r="E128" s="188" t="s">
        <v>129</v>
      </c>
      <c r="F128" s="189" t="s">
        <v>130</v>
      </c>
      <c r="G128" s="190" t="s">
        <v>126</v>
      </c>
      <c r="H128" s="191">
        <v>1</v>
      </c>
      <c r="I128" s="192"/>
      <c r="J128" s="193">
        <f>ROUND(I128*H128,2)</f>
        <v>0</v>
      </c>
      <c r="K128" s="194"/>
      <c r="L128" s="39"/>
      <c r="M128" s="195" t="s">
        <v>1</v>
      </c>
      <c r="N128" s="196" t="s">
        <v>38</v>
      </c>
      <c r="O128" s="71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127</v>
      </c>
      <c r="AT128" s="199" t="s">
        <v>123</v>
      </c>
      <c r="AU128" s="199" t="s">
        <v>83</v>
      </c>
      <c r="AY128" s="17" t="s">
        <v>120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81</v>
      </c>
      <c r="BK128" s="200">
        <f>ROUND(I128*H128,2)</f>
        <v>0</v>
      </c>
      <c r="BL128" s="17" t="s">
        <v>127</v>
      </c>
      <c r="BM128" s="199" t="s">
        <v>127</v>
      </c>
    </row>
    <row r="129" spans="1:47" s="2" customFormat="1" ht="11.25">
      <c r="A129" s="34"/>
      <c r="B129" s="35"/>
      <c r="C129" s="36"/>
      <c r="D129" s="201" t="s">
        <v>128</v>
      </c>
      <c r="E129" s="36"/>
      <c r="F129" s="202" t="s">
        <v>130</v>
      </c>
      <c r="G129" s="36"/>
      <c r="H129" s="36"/>
      <c r="I129" s="203"/>
      <c r="J129" s="36"/>
      <c r="K129" s="36"/>
      <c r="L129" s="39"/>
      <c r="M129" s="204"/>
      <c r="N129" s="205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128</v>
      </c>
      <c r="AU129" s="17" t="s">
        <v>83</v>
      </c>
    </row>
    <row r="130" spans="1:65" s="2" customFormat="1" ht="16.5" customHeight="1">
      <c r="A130" s="34"/>
      <c r="B130" s="35"/>
      <c r="C130" s="187" t="s">
        <v>131</v>
      </c>
      <c r="D130" s="187" t="s">
        <v>123</v>
      </c>
      <c r="E130" s="188" t="s">
        <v>132</v>
      </c>
      <c r="F130" s="189" t="s">
        <v>133</v>
      </c>
      <c r="G130" s="190" t="s">
        <v>126</v>
      </c>
      <c r="H130" s="191">
        <v>1</v>
      </c>
      <c r="I130" s="192"/>
      <c r="J130" s="193">
        <f>ROUND(I130*H130,2)</f>
        <v>0</v>
      </c>
      <c r="K130" s="194"/>
      <c r="L130" s="39"/>
      <c r="M130" s="195" t="s">
        <v>1</v>
      </c>
      <c r="N130" s="196" t="s">
        <v>38</v>
      </c>
      <c r="O130" s="71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127</v>
      </c>
      <c r="AT130" s="199" t="s">
        <v>123</v>
      </c>
      <c r="AU130" s="199" t="s">
        <v>83</v>
      </c>
      <c r="AY130" s="17" t="s">
        <v>120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81</v>
      </c>
      <c r="BK130" s="200">
        <f>ROUND(I130*H130,2)</f>
        <v>0</v>
      </c>
      <c r="BL130" s="17" t="s">
        <v>127</v>
      </c>
      <c r="BM130" s="199" t="s">
        <v>134</v>
      </c>
    </row>
    <row r="131" spans="1:47" s="2" customFormat="1" ht="11.25">
      <c r="A131" s="34"/>
      <c r="B131" s="35"/>
      <c r="C131" s="36"/>
      <c r="D131" s="201" t="s">
        <v>128</v>
      </c>
      <c r="E131" s="36"/>
      <c r="F131" s="202" t="s">
        <v>133</v>
      </c>
      <c r="G131" s="36"/>
      <c r="H131" s="36"/>
      <c r="I131" s="203"/>
      <c r="J131" s="36"/>
      <c r="K131" s="36"/>
      <c r="L131" s="39"/>
      <c r="M131" s="204"/>
      <c r="N131" s="205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128</v>
      </c>
      <c r="AU131" s="17" t="s">
        <v>83</v>
      </c>
    </row>
    <row r="132" spans="1:47" s="2" customFormat="1" ht="29.25">
      <c r="A132" s="34"/>
      <c r="B132" s="35"/>
      <c r="C132" s="36"/>
      <c r="D132" s="201" t="s">
        <v>135</v>
      </c>
      <c r="E132" s="36"/>
      <c r="F132" s="206" t="s">
        <v>136</v>
      </c>
      <c r="G132" s="36"/>
      <c r="H132" s="36"/>
      <c r="I132" s="203"/>
      <c r="J132" s="36"/>
      <c r="K132" s="36"/>
      <c r="L132" s="39"/>
      <c r="M132" s="204"/>
      <c r="N132" s="205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135</v>
      </c>
      <c r="AU132" s="17" t="s">
        <v>83</v>
      </c>
    </row>
    <row r="133" spans="1:65" s="2" customFormat="1" ht="16.5" customHeight="1">
      <c r="A133" s="34"/>
      <c r="B133" s="35"/>
      <c r="C133" s="187" t="s">
        <v>127</v>
      </c>
      <c r="D133" s="187" t="s">
        <v>123</v>
      </c>
      <c r="E133" s="188" t="s">
        <v>137</v>
      </c>
      <c r="F133" s="189" t="s">
        <v>138</v>
      </c>
      <c r="G133" s="190" t="s">
        <v>126</v>
      </c>
      <c r="H133" s="191">
        <v>1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38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127</v>
      </c>
      <c r="AT133" s="199" t="s">
        <v>123</v>
      </c>
      <c r="AU133" s="199" t="s">
        <v>83</v>
      </c>
      <c r="AY133" s="17" t="s">
        <v>120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81</v>
      </c>
      <c r="BK133" s="200">
        <f>ROUND(I133*H133,2)</f>
        <v>0</v>
      </c>
      <c r="BL133" s="17" t="s">
        <v>127</v>
      </c>
      <c r="BM133" s="199" t="s">
        <v>139</v>
      </c>
    </row>
    <row r="134" spans="1:47" s="2" customFormat="1" ht="11.25">
      <c r="A134" s="34"/>
      <c r="B134" s="35"/>
      <c r="C134" s="36"/>
      <c r="D134" s="201" t="s">
        <v>128</v>
      </c>
      <c r="E134" s="36"/>
      <c r="F134" s="202" t="s">
        <v>138</v>
      </c>
      <c r="G134" s="36"/>
      <c r="H134" s="36"/>
      <c r="I134" s="203"/>
      <c r="J134" s="36"/>
      <c r="K134" s="36"/>
      <c r="L134" s="39"/>
      <c r="M134" s="204"/>
      <c r="N134" s="205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128</v>
      </c>
      <c r="AU134" s="17" t="s">
        <v>83</v>
      </c>
    </row>
    <row r="135" spans="2:51" s="13" customFormat="1" ht="11.25">
      <c r="B135" s="207"/>
      <c r="C135" s="208"/>
      <c r="D135" s="201" t="s">
        <v>140</v>
      </c>
      <c r="E135" s="209" t="s">
        <v>1</v>
      </c>
      <c r="F135" s="210" t="s">
        <v>141</v>
      </c>
      <c r="G135" s="208"/>
      <c r="H135" s="211">
        <v>1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140</v>
      </c>
      <c r="AU135" s="217" t="s">
        <v>83</v>
      </c>
      <c r="AV135" s="13" t="s">
        <v>83</v>
      </c>
      <c r="AW135" s="13" t="s">
        <v>30</v>
      </c>
      <c r="AX135" s="13" t="s">
        <v>73</v>
      </c>
      <c r="AY135" s="217" t="s">
        <v>120</v>
      </c>
    </row>
    <row r="136" spans="2:51" s="14" customFormat="1" ht="11.25">
      <c r="B136" s="218"/>
      <c r="C136" s="219"/>
      <c r="D136" s="201" t="s">
        <v>140</v>
      </c>
      <c r="E136" s="220" t="s">
        <v>1</v>
      </c>
      <c r="F136" s="221" t="s">
        <v>142</v>
      </c>
      <c r="G136" s="219"/>
      <c r="H136" s="222">
        <v>1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140</v>
      </c>
      <c r="AU136" s="228" t="s">
        <v>83</v>
      </c>
      <c r="AV136" s="14" t="s">
        <v>127</v>
      </c>
      <c r="AW136" s="14" t="s">
        <v>30</v>
      </c>
      <c r="AX136" s="14" t="s">
        <v>81</v>
      </c>
      <c r="AY136" s="228" t="s">
        <v>120</v>
      </c>
    </row>
    <row r="137" spans="1:65" s="2" customFormat="1" ht="16.5" customHeight="1">
      <c r="A137" s="34"/>
      <c r="B137" s="35"/>
      <c r="C137" s="187" t="s">
        <v>119</v>
      </c>
      <c r="D137" s="187" t="s">
        <v>123</v>
      </c>
      <c r="E137" s="188" t="s">
        <v>143</v>
      </c>
      <c r="F137" s="189" t="s">
        <v>144</v>
      </c>
      <c r="G137" s="190" t="s">
        <v>126</v>
      </c>
      <c r="H137" s="191">
        <v>1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38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127</v>
      </c>
      <c r="AT137" s="199" t="s">
        <v>123</v>
      </c>
      <c r="AU137" s="199" t="s">
        <v>83</v>
      </c>
      <c r="AY137" s="17" t="s">
        <v>120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81</v>
      </c>
      <c r="BK137" s="200">
        <f>ROUND(I137*H137,2)</f>
        <v>0</v>
      </c>
      <c r="BL137" s="17" t="s">
        <v>127</v>
      </c>
      <c r="BM137" s="199" t="s">
        <v>145</v>
      </c>
    </row>
    <row r="138" spans="1:47" s="2" customFormat="1" ht="11.25">
      <c r="A138" s="34"/>
      <c r="B138" s="35"/>
      <c r="C138" s="36"/>
      <c r="D138" s="201" t="s">
        <v>128</v>
      </c>
      <c r="E138" s="36"/>
      <c r="F138" s="202" t="s">
        <v>144</v>
      </c>
      <c r="G138" s="36"/>
      <c r="H138" s="36"/>
      <c r="I138" s="203"/>
      <c r="J138" s="36"/>
      <c r="K138" s="36"/>
      <c r="L138" s="39"/>
      <c r="M138" s="204"/>
      <c r="N138" s="205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128</v>
      </c>
      <c r="AU138" s="17" t="s">
        <v>83</v>
      </c>
    </row>
    <row r="139" spans="1:65" s="2" customFormat="1" ht="16.5" customHeight="1">
      <c r="A139" s="34"/>
      <c r="B139" s="35"/>
      <c r="C139" s="187" t="s">
        <v>134</v>
      </c>
      <c r="D139" s="187" t="s">
        <v>123</v>
      </c>
      <c r="E139" s="188" t="s">
        <v>146</v>
      </c>
      <c r="F139" s="189" t="s">
        <v>147</v>
      </c>
      <c r="G139" s="190" t="s">
        <v>126</v>
      </c>
      <c r="H139" s="191">
        <v>1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38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127</v>
      </c>
      <c r="AT139" s="199" t="s">
        <v>123</v>
      </c>
      <c r="AU139" s="199" t="s">
        <v>83</v>
      </c>
      <c r="AY139" s="17" t="s">
        <v>120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81</v>
      </c>
      <c r="BK139" s="200">
        <f>ROUND(I139*H139,2)</f>
        <v>0</v>
      </c>
      <c r="BL139" s="17" t="s">
        <v>127</v>
      </c>
      <c r="BM139" s="199" t="s">
        <v>148</v>
      </c>
    </row>
    <row r="140" spans="1:47" s="2" customFormat="1" ht="11.25">
      <c r="A140" s="34"/>
      <c r="B140" s="35"/>
      <c r="C140" s="36"/>
      <c r="D140" s="201" t="s">
        <v>128</v>
      </c>
      <c r="E140" s="36"/>
      <c r="F140" s="202" t="s">
        <v>147</v>
      </c>
      <c r="G140" s="36"/>
      <c r="H140" s="36"/>
      <c r="I140" s="203"/>
      <c r="J140" s="36"/>
      <c r="K140" s="36"/>
      <c r="L140" s="39"/>
      <c r="M140" s="204"/>
      <c r="N140" s="205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128</v>
      </c>
      <c r="AU140" s="17" t="s">
        <v>83</v>
      </c>
    </row>
    <row r="141" spans="2:51" s="15" customFormat="1" ht="11.25">
      <c r="B141" s="229"/>
      <c r="C141" s="230"/>
      <c r="D141" s="201" t="s">
        <v>140</v>
      </c>
      <c r="E141" s="231" t="s">
        <v>1</v>
      </c>
      <c r="F141" s="232" t="s">
        <v>149</v>
      </c>
      <c r="G141" s="230"/>
      <c r="H141" s="231" t="s">
        <v>1</v>
      </c>
      <c r="I141" s="233"/>
      <c r="J141" s="230"/>
      <c r="K141" s="230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140</v>
      </c>
      <c r="AU141" s="238" t="s">
        <v>83</v>
      </c>
      <c r="AV141" s="15" t="s">
        <v>81</v>
      </c>
      <c r="AW141" s="15" t="s">
        <v>30</v>
      </c>
      <c r="AX141" s="15" t="s">
        <v>73</v>
      </c>
      <c r="AY141" s="238" t="s">
        <v>120</v>
      </c>
    </row>
    <row r="142" spans="2:51" s="13" customFormat="1" ht="11.25">
      <c r="B142" s="207"/>
      <c r="C142" s="208"/>
      <c r="D142" s="201" t="s">
        <v>140</v>
      </c>
      <c r="E142" s="209" t="s">
        <v>1</v>
      </c>
      <c r="F142" s="210" t="s">
        <v>81</v>
      </c>
      <c r="G142" s="208"/>
      <c r="H142" s="211">
        <v>1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140</v>
      </c>
      <c r="AU142" s="217" t="s">
        <v>83</v>
      </c>
      <c r="AV142" s="13" t="s">
        <v>83</v>
      </c>
      <c r="AW142" s="13" t="s">
        <v>30</v>
      </c>
      <c r="AX142" s="13" t="s">
        <v>73</v>
      </c>
      <c r="AY142" s="217" t="s">
        <v>120</v>
      </c>
    </row>
    <row r="143" spans="2:51" s="14" customFormat="1" ht="11.25">
      <c r="B143" s="218"/>
      <c r="C143" s="219"/>
      <c r="D143" s="201" t="s">
        <v>140</v>
      </c>
      <c r="E143" s="220" t="s">
        <v>1</v>
      </c>
      <c r="F143" s="221" t="s">
        <v>142</v>
      </c>
      <c r="G143" s="219"/>
      <c r="H143" s="222">
        <v>1</v>
      </c>
      <c r="I143" s="223"/>
      <c r="J143" s="219"/>
      <c r="K143" s="219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140</v>
      </c>
      <c r="AU143" s="228" t="s">
        <v>83</v>
      </c>
      <c r="AV143" s="14" t="s">
        <v>127</v>
      </c>
      <c r="AW143" s="14" t="s">
        <v>30</v>
      </c>
      <c r="AX143" s="14" t="s">
        <v>81</v>
      </c>
      <c r="AY143" s="228" t="s">
        <v>120</v>
      </c>
    </row>
    <row r="144" spans="2:63" s="12" customFormat="1" ht="22.9" customHeight="1">
      <c r="B144" s="171"/>
      <c r="C144" s="172"/>
      <c r="D144" s="173" t="s">
        <v>72</v>
      </c>
      <c r="E144" s="185" t="s">
        <v>150</v>
      </c>
      <c r="F144" s="185" t="s">
        <v>151</v>
      </c>
      <c r="G144" s="172"/>
      <c r="H144" s="172"/>
      <c r="I144" s="175"/>
      <c r="J144" s="186">
        <f>BK144</f>
        <v>0</v>
      </c>
      <c r="K144" s="172"/>
      <c r="L144" s="177"/>
      <c r="M144" s="178"/>
      <c r="N144" s="179"/>
      <c r="O144" s="179"/>
      <c r="P144" s="180">
        <f>SUM(P145:P147)</f>
        <v>0</v>
      </c>
      <c r="Q144" s="179"/>
      <c r="R144" s="180">
        <f>SUM(R145:R147)</f>
        <v>0</v>
      </c>
      <c r="S144" s="179"/>
      <c r="T144" s="181">
        <f>SUM(T145:T147)</f>
        <v>0</v>
      </c>
      <c r="AR144" s="182" t="s">
        <v>119</v>
      </c>
      <c r="AT144" s="183" t="s">
        <v>72</v>
      </c>
      <c r="AU144" s="183" t="s">
        <v>81</v>
      </c>
      <c r="AY144" s="182" t="s">
        <v>120</v>
      </c>
      <c r="BK144" s="184">
        <f>SUM(BK145:BK147)</f>
        <v>0</v>
      </c>
    </row>
    <row r="145" spans="1:65" s="2" customFormat="1" ht="16.5" customHeight="1">
      <c r="A145" s="34"/>
      <c r="B145" s="35"/>
      <c r="C145" s="187" t="s">
        <v>152</v>
      </c>
      <c r="D145" s="187" t="s">
        <v>123</v>
      </c>
      <c r="E145" s="188" t="s">
        <v>153</v>
      </c>
      <c r="F145" s="189" t="s">
        <v>154</v>
      </c>
      <c r="G145" s="190" t="s">
        <v>126</v>
      </c>
      <c r="H145" s="191">
        <v>1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38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155</v>
      </c>
      <c r="AT145" s="199" t="s">
        <v>123</v>
      </c>
      <c r="AU145" s="199" t="s">
        <v>83</v>
      </c>
      <c r="AY145" s="17" t="s">
        <v>120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81</v>
      </c>
      <c r="BK145" s="200">
        <f>ROUND(I145*H145,2)</f>
        <v>0</v>
      </c>
      <c r="BL145" s="17" t="s">
        <v>155</v>
      </c>
      <c r="BM145" s="199" t="s">
        <v>156</v>
      </c>
    </row>
    <row r="146" spans="1:47" s="2" customFormat="1" ht="11.25">
      <c r="A146" s="34"/>
      <c r="B146" s="35"/>
      <c r="C146" s="36"/>
      <c r="D146" s="201" t="s">
        <v>128</v>
      </c>
      <c r="E146" s="36"/>
      <c r="F146" s="202" t="s">
        <v>154</v>
      </c>
      <c r="G146" s="36"/>
      <c r="H146" s="36"/>
      <c r="I146" s="203"/>
      <c r="J146" s="36"/>
      <c r="K146" s="36"/>
      <c r="L146" s="39"/>
      <c r="M146" s="204"/>
      <c r="N146" s="205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128</v>
      </c>
      <c r="AU146" s="17" t="s">
        <v>83</v>
      </c>
    </row>
    <row r="147" spans="1:47" s="2" customFormat="1" ht="29.25">
      <c r="A147" s="34"/>
      <c r="B147" s="35"/>
      <c r="C147" s="36"/>
      <c r="D147" s="201" t="s">
        <v>135</v>
      </c>
      <c r="E147" s="36"/>
      <c r="F147" s="206" t="s">
        <v>157</v>
      </c>
      <c r="G147" s="36"/>
      <c r="H147" s="36"/>
      <c r="I147" s="203"/>
      <c r="J147" s="36"/>
      <c r="K147" s="36"/>
      <c r="L147" s="39"/>
      <c r="M147" s="204"/>
      <c r="N147" s="205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135</v>
      </c>
      <c r="AU147" s="17" t="s">
        <v>83</v>
      </c>
    </row>
    <row r="148" spans="2:63" s="12" customFormat="1" ht="22.9" customHeight="1">
      <c r="B148" s="171"/>
      <c r="C148" s="172"/>
      <c r="D148" s="173" t="s">
        <v>72</v>
      </c>
      <c r="E148" s="185" t="s">
        <v>158</v>
      </c>
      <c r="F148" s="185" t="s">
        <v>159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SUM(P149:P150)</f>
        <v>0</v>
      </c>
      <c r="Q148" s="179"/>
      <c r="R148" s="180">
        <f>SUM(R149:R150)</f>
        <v>0</v>
      </c>
      <c r="S148" s="179"/>
      <c r="T148" s="181">
        <f>SUM(T149:T150)</f>
        <v>0</v>
      </c>
      <c r="AR148" s="182" t="s">
        <v>119</v>
      </c>
      <c r="AT148" s="183" t="s">
        <v>72</v>
      </c>
      <c r="AU148" s="183" t="s">
        <v>81</v>
      </c>
      <c r="AY148" s="182" t="s">
        <v>120</v>
      </c>
      <c r="BK148" s="184">
        <f>SUM(BK149:BK150)</f>
        <v>0</v>
      </c>
    </row>
    <row r="149" spans="1:65" s="2" customFormat="1" ht="16.5" customHeight="1">
      <c r="A149" s="34"/>
      <c r="B149" s="35"/>
      <c r="C149" s="187" t="s">
        <v>139</v>
      </c>
      <c r="D149" s="187" t="s">
        <v>123</v>
      </c>
      <c r="E149" s="188" t="s">
        <v>160</v>
      </c>
      <c r="F149" s="189" t="s">
        <v>159</v>
      </c>
      <c r="G149" s="190" t="s">
        <v>126</v>
      </c>
      <c r="H149" s="191">
        <v>1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38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127</v>
      </c>
      <c r="AT149" s="199" t="s">
        <v>123</v>
      </c>
      <c r="AU149" s="199" t="s">
        <v>83</v>
      </c>
      <c r="AY149" s="17" t="s">
        <v>120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81</v>
      </c>
      <c r="BK149" s="200">
        <f>ROUND(I149*H149,2)</f>
        <v>0</v>
      </c>
      <c r="BL149" s="17" t="s">
        <v>127</v>
      </c>
      <c r="BM149" s="199" t="s">
        <v>161</v>
      </c>
    </row>
    <row r="150" spans="1:47" s="2" customFormat="1" ht="11.25">
      <c r="A150" s="34"/>
      <c r="B150" s="35"/>
      <c r="C150" s="36"/>
      <c r="D150" s="201" t="s">
        <v>128</v>
      </c>
      <c r="E150" s="36"/>
      <c r="F150" s="202" t="s">
        <v>159</v>
      </c>
      <c r="G150" s="36"/>
      <c r="H150" s="36"/>
      <c r="I150" s="203"/>
      <c r="J150" s="36"/>
      <c r="K150" s="36"/>
      <c r="L150" s="39"/>
      <c r="M150" s="204"/>
      <c r="N150" s="205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128</v>
      </c>
      <c r="AU150" s="17" t="s">
        <v>83</v>
      </c>
    </row>
    <row r="151" spans="2:63" s="12" customFormat="1" ht="22.9" customHeight="1">
      <c r="B151" s="171"/>
      <c r="C151" s="172"/>
      <c r="D151" s="173" t="s">
        <v>72</v>
      </c>
      <c r="E151" s="185" t="s">
        <v>162</v>
      </c>
      <c r="F151" s="185" t="s">
        <v>163</v>
      </c>
      <c r="G151" s="172"/>
      <c r="H151" s="172"/>
      <c r="I151" s="175"/>
      <c r="J151" s="186">
        <f>BK151</f>
        <v>0</v>
      </c>
      <c r="K151" s="172"/>
      <c r="L151" s="177"/>
      <c r="M151" s="178"/>
      <c r="N151" s="179"/>
      <c r="O151" s="179"/>
      <c r="P151" s="180">
        <f>SUM(P152:P156)</f>
        <v>0</v>
      </c>
      <c r="Q151" s="179"/>
      <c r="R151" s="180">
        <f>SUM(R152:R156)</f>
        <v>0</v>
      </c>
      <c r="S151" s="179"/>
      <c r="T151" s="181">
        <f>SUM(T152:T156)</f>
        <v>0</v>
      </c>
      <c r="AR151" s="182" t="s">
        <v>119</v>
      </c>
      <c r="AT151" s="183" t="s">
        <v>72</v>
      </c>
      <c r="AU151" s="183" t="s">
        <v>81</v>
      </c>
      <c r="AY151" s="182" t="s">
        <v>120</v>
      </c>
      <c r="BK151" s="184">
        <f>SUM(BK152:BK156)</f>
        <v>0</v>
      </c>
    </row>
    <row r="152" spans="1:65" s="2" customFormat="1" ht="16.5" customHeight="1">
      <c r="A152" s="34"/>
      <c r="B152" s="35"/>
      <c r="C152" s="187" t="s">
        <v>164</v>
      </c>
      <c r="D152" s="187" t="s">
        <v>123</v>
      </c>
      <c r="E152" s="188" t="s">
        <v>165</v>
      </c>
      <c r="F152" s="189" t="s">
        <v>166</v>
      </c>
      <c r="G152" s="190" t="s">
        <v>126</v>
      </c>
      <c r="H152" s="191">
        <v>1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38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127</v>
      </c>
      <c r="AT152" s="199" t="s">
        <v>123</v>
      </c>
      <c r="AU152" s="199" t="s">
        <v>83</v>
      </c>
      <c r="AY152" s="17" t="s">
        <v>120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81</v>
      </c>
      <c r="BK152" s="200">
        <f>ROUND(I152*H152,2)</f>
        <v>0</v>
      </c>
      <c r="BL152" s="17" t="s">
        <v>127</v>
      </c>
      <c r="BM152" s="199" t="s">
        <v>167</v>
      </c>
    </row>
    <row r="153" spans="1:47" s="2" customFormat="1" ht="11.25">
      <c r="A153" s="34"/>
      <c r="B153" s="35"/>
      <c r="C153" s="36"/>
      <c r="D153" s="201" t="s">
        <v>128</v>
      </c>
      <c r="E153" s="36"/>
      <c r="F153" s="202" t="s">
        <v>166</v>
      </c>
      <c r="G153" s="36"/>
      <c r="H153" s="36"/>
      <c r="I153" s="203"/>
      <c r="J153" s="36"/>
      <c r="K153" s="36"/>
      <c r="L153" s="39"/>
      <c r="M153" s="204"/>
      <c r="N153" s="205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128</v>
      </c>
      <c r="AU153" s="17" t="s">
        <v>83</v>
      </c>
    </row>
    <row r="154" spans="2:51" s="15" customFormat="1" ht="11.25">
      <c r="B154" s="229"/>
      <c r="C154" s="230"/>
      <c r="D154" s="201" t="s">
        <v>140</v>
      </c>
      <c r="E154" s="231" t="s">
        <v>1</v>
      </c>
      <c r="F154" s="232" t="s">
        <v>168</v>
      </c>
      <c r="G154" s="230"/>
      <c r="H154" s="231" t="s">
        <v>1</v>
      </c>
      <c r="I154" s="233"/>
      <c r="J154" s="230"/>
      <c r="K154" s="230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140</v>
      </c>
      <c r="AU154" s="238" t="s">
        <v>83</v>
      </c>
      <c r="AV154" s="15" t="s">
        <v>81</v>
      </c>
      <c r="AW154" s="15" t="s">
        <v>30</v>
      </c>
      <c r="AX154" s="15" t="s">
        <v>73</v>
      </c>
      <c r="AY154" s="238" t="s">
        <v>120</v>
      </c>
    </row>
    <row r="155" spans="2:51" s="13" customFormat="1" ht="11.25">
      <c r="B155" s="207"/>
      <c r="C155" s="208"/>
      <c r="D155" s="201" t="s">
        <v>140</v>
      </c>
      <c r="E155" s="209" t="s">
        <v>1</v>
      </c>
      <c r="F155" s="210" t="s">
        <v>81</v>
      </c>
      <c r="G155" s="208"/>
      <c r="H155" s="211">
        <v>1</v>
      </c>
      <c r="I155" s="212"/>
      <c r="J155" s="208"/>
      <c r="K155" s="208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140</v>
      </c>
      <c r="AU155" s="217" t="s">
        <v>83</v>
      </c>
      <c r="AV155" s="13" t="s">
        <v>83</v>
      </c>
      <c r="AW155" s="13" t="s">
        <v>30</v>
      </c>
      <c r="AX155" s="13" t="s">
        <v>73</v>
      </c>
      <c r="AY155" s="217" t="s">
        <v>120</v>
      </c>
    </row>
    <row r="156" spans="2:51" s="14" customFormat="1" ht="11.25">
      <c r="B156" s="218"/>
      <c r="C156" s="219"/>
      <c r="D156" s="201" t="s">
        <v>140</v>
      </c>
      <c r="E156" s="220" t="s">
        <v>1</v>
      </c>
      <c r="F156" s="221" t="s">
        <v>142</v>
      </c>
      <c r="G156" s="219"/>
      <c r="H156" s="222">
        <v>1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140</v>
      </c>
      <c r="AU156" s="228" t="s">
        <v>83</v>
      </c>
      <c r="AV156" s="14" t="s">
        <v>127</v>
      </c>
      <c r="AW156" s="14" t="s">
        <v>30</v>
      </c>
      <c r="AX156" s="14" t="s">
        <v>81</v>
      </c>
      <c r="AY156" s="228" t="s">
        <v>120</v>
      </c>
    </row>
    <row r="157" spans="2:63" s="12" customFormat="1" ht="22.9" customHeight="1">
      <c r="B157" s="171"/>
      <c r="C157" s="172"/>
      <c r="D157" s="173" t="s">
        <v>72</v>
      </c>
      <c r="E157" s="185" t="s">
        <v>169</v>
      </c>
      <c r="F157" s="185" t="s">
        <v>170</v>
      </c>
      <c r="G157" s="172"/>
      <c r="H157" s="172"/>
      <c r="I157" s="175"/>
      <c r="J157" s="186">
        <f>BK157</f>
        <v>0</v>
      </c>
      <c r="K157" s="172"/>
      <c r="L157" s="177"/>
      <c r="M157" s="178"/>
      <c r="N157" s="179"/>
      <c r="O157" s="179"/>
      <c r="P157" s="180">
        <f>SUM(P158:P163)</f>
        <v>0</v>
      </c>
      <c r="Q157" s="179"/>
      <c r="R157" s="180">
        <f>SUM(R158:R163)</f>
        <v>0</v>
      </c>
      <c r="S157" s="179"/>
      <c r="T157" s="181">
        <f>SUM(T158:T163)</f>
        <v>0</v>
      </c>
      <c r="AR157" s="182" t="s">
        <v>119</v>
      </c>
      <c r="AT157" s="183" t="s">
        <v>72</v>
      </c>
      <c r="AU157" s="183" t="s">
        <v>81</v>
      </c>
      <c r="AY157" s="182" t="s">
        <v>120</v>
      </c>
      <c r="BK157" s="184">
        <f>SUM(BK158:BK163)</f>
        <v>0</v>
      </c>
    </row>
    <row r="158" spans="1:65" s="2" customFormat="1" ht="16.5" customHeight="1">
      <c r="A158" s="34"/>
      <c r="B158" s="35"/>
      <c r="C158" s="187" t="s">
        <v>145</v>
      </c>
      <c r="D158" s="187" t="s">
        <v>123</v>
      </c>
      <c r="E158" s="188" t="s">
        <v>171</v>
      </c>
      <c r="F158" s="189" t="s">
        <v>172</v>
      </c>
      <c r="G158" s="190" t="s">
        <v>126</v>
      </c>
      <c r="H158" s="191">
        <v>1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38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127</v>
      </c>
      <c r="AT158" s="199" t="s">
        <v>123</v>
      </c>
      <c r="AU158" s="199" t="s">
        <v>83</v>
      </c>
      <c r="AY158" s="17" t="s">
        <v>120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81</v>
      </c>
      <c r="BK158" s="200">
        <f>ROUND(I158*H158,2)</f>
        <v>0</v>
      </c>
      <c r="BL158" s="17" t="s">
        <v>127</v>
      </c>
      <c r="BM158" s="199" t="s">
        <v>173</v>
      </c>
    </row>
    <row r="159" spans="1:47" s="2" customFormat="1" ht="11.25">
      <c r="A159" s="34"/>
      <c r="B159" s="35"/>
      <c r="C159" s="36"/>
      <c r="D159" s="201" t="s">
        <v>128</v>
      </c>
      <c r="E159" s="36"/>
      <c r="F159" s="202" t="s">
        <v>172</v>
      </c>
      <c r="G159" s="36"/>
      <c r="H159" s="36"/>
      <c r="I159" s="203"/>
      <c r="J159" s="36"/>
      <c r="K159" s="36"/>
      <c r="L159" s="39"/>
      <c r="M159" s="204"/>
      <c r="N159" s="205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128</v>
      </c>
      <c r="AU159" s="17" t="s">
        <v>83</v>
      </c>
    </row>
    <row r="160" spans="1:47" s="2" customFormat="1" ht="29.25">
      <c r="A160" s="34"/>
      <c r="B160" s="35"/>
      <c r="C160" s="36"/>
      <c r="D160" s="201" t="s">
        <v>135</v>
      </c>
      <c r="E160" s="36"/>
      <c r="F160" s="206" t="s">
        <v>174</v>
      </c>
      <c r="G160" s="36"/>
      <c r="H160" s="36"/>
      <c r="I160" s="203"/>
      <c r="J160" s="36"/>
      <c r="K160" s="36"/>
      <c r="L160" s="39"/>
      <c r="M160" s="204"/>
      <c r="N160" s="205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135</v>
      </c>
      <c r="AU160" s="17" t="s">
        <v>83</v>
      </c>
    </row>
    <row r="161" spans="2:51" s="15" customFormat="1" ht="11.25">
      <c r="B161" s="229"/>
      <c r="C161" s="230"/>
      <c r="D161" s="201" t="s">
        <v>140</v>
      </c>
      <c r="E161" s="231" t="s">
        <v>1</v>
      </c>
      <c r="F161" s="232" t="s">
        <v>175</v>
      </c>
      <c r="G161" s="230"/>
      <c r="H161" s="231" t="s">
        <v>1</v>
      </c>
      <c r="I161" s="233"/>
      <c r="J161" s="230"/>
      <c r="K161" s="230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140</v>
      </c>
      <c r="AU161" s="238" t="s">
        <v>83</v>
      </c>
      <c r="AV161" s="15" t="s">
        <v>81</v>
      </c>
      <c r="AW161" s="15" t="s">
        <v>30</v>
      </c>
      <c r="AX161" s="15" t="s">
        <v>73</v>
      </c>
      <c r="AY161" s="238" t="s">
        <v>120</v>
      </c>
    </row>
    <row r="162" spans="2:51" s="13" customFormat="1" ht="11.25">
      <c r="B162" s="207"/>
      <c r="C162" s="208"/>
      <c r="D162" s="201" t="s">
        <v>140</v>
      </c>
      <c r="E162" s="209" t="s">
        <v>1</v>
      </c>
      <c r="F162" s="210" t="s">
        <v>81</v>
      </c>
      <c r="G162" s="208"/>
      <c r="H162" s="211">
        <v>1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140</v>
      </c>
      <c r="AU162" s="217" t="s">
        <v>83</v>
      </c>
      <c r="AV162" s="13" t="s">
        <v>83</v>
      </c>
      <c r="AW162" s="13" t="s">
        <v>30</v>
      </c>
      <c r="AX162" s="13" t="s">
        <v>73</v>
      </c>
      <c r="AY162" s="217" t="s">
        <v>120</v>
      </c>
    </row>
    <row r="163" spans="2:51" s="14" customFormat="1" ht="11.25">
      <c r="B163" s="218"/>
      <c r="C163" s="219"/>
      <c r="D163" s="201" t="s">
        <v>140</v>
      </c>
      <c r="E163" s="220" t="s">
        <v>1</v>
      </c>
      <c r="F163" s="221" t="s">
        <v>142</v>
      </c>
      <c r="G163" s="219"/>
      <c r="H163" s="222">
        <v>1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140</v>
      </c>
      <c r="AU163" s="228" t="s">
        <v>83</v>
      </c>
      <c r="AV163" s="14" t="s">
        <v>127</v>
      </c>
      <c r="AW163" s="14" t="s">
        <v>30</v>
      </c>
      <c r="AX163" s="14" t="s">
        <v>81</v>
      </c>
      <c r="AY163" s="228" t="s">
        <v>120</v>
      </c>
    </row>
    <row r="164" spans="2:63" s="12" customFormat="1" ht="22.9" customHeight="1">
      <c r="B164" s="171"/>
      <c r="C164" s="172"/>
      <c r="D164" s="173" t="s">
        <v>72</v>
      </c>
      <c r="E164" s="185" t="s">
        <v>176</v>
      </c>
      <c r="F164" s="185" t="s">
        <v>177</v>
      </c>
      <c r="G164" s="172"/>
      <c r="H164" s="172"/>
      <c r="I164" s="175"/>
      <c r="J164" s="186">
        <f>BK164</f>
        <v>0</v>
      </c>
      <c r="K164" s="172"/>
      <c r="L164" s="177"/>
      <c r="M164" s="178"/>
      <c r="N164" s="179"/>
      <c r="O164" s="179"/>
      <c r="P164" s="180">
        <f>SUM(P165:P169)</f>
        <v>0</v>
      </c>
      <c r="Q164" s="179"/>
      <c r="R164" s="180">
        <f>SUM(R165:R169)</f>
        <v>0</v>
      </c>
      <c r="S164" s="179"/>
      <c r="T164" s="181">
        <f>SUM(T165:T169)</f>
        <v>0</v>
      </c>
      <c r="AR164" s="182" t="s">
        <v>119</v>
      </c>
      <c r="AT164" s="183" t="s">
        <v>72</v>
      </c>
      <c r="AU164" s="183" t="s">
        <v>81</v>
      </c>
      <c r="AY164" s="182" t="s">
        <v>120</v>
      </c>
      <c r="BK164" s="184">
        <f>SUM(BK165:BK169)</f>
        <v>0</v>
      </c>
    </row>
    <row r="165" spans="1:65" s="2" customFormat="1" ht="16.5" customHeight="1">
      <c r="A165" s="34"/>
      <c r="B165" s="35"/>
      <c r="C165" s="187" t="s">
        <v>178</v>
      </c>
      <c r="D165" s="187" t="s">
        <v>123</v>
      </c>
      <c r="E165" s="188" t="s">
        <v>179</v>
      </c>
      <c r="F165" s="189" t="s">
        <v>180</v>
      </c>
      <c r="G165" s="190" t="s">
        <v>126</v>
      </c>
      <c r="H165" s="191">
        <v>1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38</v>
      </c>
      <c r="O165" s="7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127</v>
      </c>
      <c r="AT165" s="199" t="s">
        <v>123</v>
      </c>
      <c r="AU165" s="199" t="s">
        <v>83</v>
      </c>
      <c r="AY165" s="17" t="s">
        <v>120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81</v>
      </c>
      <c r="BK165" s="200">
        <f>ROUND(I165*H165,2)</f>
        <v>0</v>
      </c>
      <c r="BL165" s="17" t="s">
        <v>127</v>
      </c>
      <c r="BM165" s="199" t="s">
        <v>181</v>
      </c>
    </row>
    <row r="166" spans="1:47" s="2" customFormat="1" ht="11.25">
      <c r="A166" s="34"/>
      <c r="B166" s="35"/>
      <c r="C166" s="36"/>
      <c r="D166" s="201" t="s">
        <v>128</v>
      </c>
      <c r="E166" s="36"/>
      <c r="F166" s="202" t="s">
        <v>180</v>
      </c>
      <c r="G166" s="36"/>
      <c r="H166" s="36"/>
      <c r="I166" s="203"/>
      <c r="J166" s="36"/>
      <c r="K166" s="36"/>
      <c r="L166" s="39"/>
      <c r="M166" s="204"/>
      <c r="N166" s="205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128</v>
      </c>
      <c r="AU166" s="17" t="s">
        <v>83</v>
      </c>
    </row>
    <row r="167" spans="2:51" s="15" customFormat="1" ht="11.25">
      <c r="B167" s="229"/>
      <c r="C167" s="230"/>
      <c r="D167" s="201" t="s">
        <v>140</v>
      </c>
      <c r="E167" s="231" t="s">
        <v>1</v>
      </c>
      <c r="F167" s="232" t="s">
        <v>182</v>
      </c>
      <c r="G167" s="230"/>
      <c r="H167" s="231" t="s">
        <v>1</v>
      </c>
      <c r="I167" s="233"/>
      <c r="J167" s="230"/>
      <c r="K167" s="230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140</v>
      </c>
      <c r="AU167" s="238" t="s">
        <v>83</v>
      </c>
      <c r="AV167" s="15" t="s">
        <v>81</v>
      </c>
      <c r="AW167" s="15" t="s">
        <v>30</v>
      </c>
      <c r="AX167" s="15" t="s">
        <v>73</v>
      </c>
      <c r="AY167" s="238" t="s">
        <v>120</v>
      </c>
    </row>
    <row r="168" spans="2:51" s="13" customFormat="1" ht="11.25">
      <c r="B168" s="207"/>
      <c r="C168" s="208"/>
      <c r="D168" s="201" t="s">
        <v>140</v>
      </c>
      <c r="E168" s="209" t="s">
        <v>1</v>
      </c>
      <c r="F168" s="210" t="s">
        <v>81</v>
      </c>
      <c r="G168" s="208"/>
      <c r="H168" s="211">
        <v>1</v>
      </c>
      <c r="I168" s="212"/>
      <c r="J168" s="208"/>
      <c r="K168" s="208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140</v>
      </c>
      <c r="AU168" s="217" t="s">
        <v>83</v>
      </c>
      <c r="AV168" s="13" t="s">
        <v>83</v>
      </c>
      <c r="AW168" s="13" t="s">
        <v>30</v>
      </c>
      <c r="AX168" s="13" t="s">
        <v>73</v>
      </c>
      <c r="AY168" s="217" t="s">
        <v>120</v>
      </c>
    </row>
    <row r="169" spans="2:51" s="14" customFormat="1" ht="11.25">
      <c r="B169" s="218"/>
      <c r="C169" s="219"/>
      <c r="D169" s="201" t="s">
        <v>140</v>
      </c>
      <c r="E169" s="220" t="s">
        <v>1</v>
      </c>
      <c r="F169" s="221" t="s">
        <v>142</v>
      </c>
      <c r="G169" s="219"/>
      <c r="H169" s="222">
        <v>1</v>
      </c>
      <c r="I169" s="223"/>
      <c r="J169" s="219"/>
      <c r="K169" s="219"/>
      <c r="L169" s="224"/>
      <c r="M169" s="239"/>
      <c r="N169" s="240"/>
      <c r="O169" s="240"/>
      <c r="P169" s="240"/>
      <c r="Q169" s="240"/>
      <c r="R169" s="240"/>
      <c r="S169" s="240"/>
      <c r="T169" s="241"/>
      <c r="AT169" s="228" t="s">
        <v>140</v>
      </c>
      <c r="AU169" s="228" t="s">
        <v>83</v>
      </c>
      <c r="AV169" s="14" t="s">
        <v>127</v>
      </c>
      <c r="AW169" s="14" t="s">
        <v>30</v>
      </c>
      <c r="AX169" s="14" t="s">
        <v>81</v>
      </c>
      <c r="AY169" s="228" t="s">
        <v>120</v>
      </c>
    </row>
    <row r="170" spans="1:31" s="2" customFormat="1" ht="6.95" customHeight="1">
      <c r="A170" s="34"/>
      <c r="B170" s="54"/>
      <c r="C170" s="55"/>
      <c r="D170" s="55"/>
      <c r="E170" s="55"/>
      <c r="F170" s="55"/>
      <c r="G170" s="55"/>
      <c r="H170" s="55"/>
      <c r="I170" s="55"/>
      <c r="J170" s="55"/>
      <c r="K170" s="55"/>
      <c r="L170" s="39"/>
      <c r="M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</row>
  </sheetData>
  <sheetProtection algorithmName="SHA-512" hashValue="JCeQuUdJ6r3TA0/+tji3fEJPULoMLIbimxv8qYgvKItSVn2tpHSwSsjH6LsOx7d6VC13iq4uUP2b/yU2SwtYhg==" saltValue="fzne45OParbGlW8vV334+FwuZUHGFrLUtw7oWI0TtskjlOwdE8DoeyZYGWmboxOrCd12YnmAKfTi+9P8cfXhOg==" spinCount="100000" sheet="1" objects="1" scenarios="1" formatColumns="0" formatRows="0" autoFilter="0"/>
  <autoFilter ref="C122:K16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"/>
  <sheetViews>
    <sheetView showGridLines="0" workbookViewId="0" topLeftCell="A10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86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2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Most přes Železárenský potok - Karviná zadání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183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7. 12. 2023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ROUND((SUM(BE120:BE182)),2)</f>
        <v>0</v>
      </c>
      <c r="G33" s="34"/>
      <c r="H33" s="34"/>
      <c r="I33" s="124">
        <v>0.21</v>
      </c>
      <c r="J33" s="123">
        <f>ROUND(((SUM(BE120:BE182))*I33),2)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ROUND((SUM(BF120:BF182)),2)</f>
        <v>0</v>
      </c>
      <c r="G34" s="34"/>
      <c r="H34" s="34"/>
      <c r="I34" s="124">
        <v>0.15</v>
      </c>
      <c r="J34" s="123">
        <f>ROUND(((SUM(BF120:BF182))*I34),2)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ROUND((SUM(BG120:BG182)),2)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ROUND((SUM(BH120:BH182)),2)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ROUND((SUM(BI120:BI182)),2)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Most přes Železárenský potok - Karviná zadání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2" t="str">
        <f>E9</f>
        <v>001 - Demolice stávajícíh...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7. 12. 2023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184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185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" customHeight="1">
      <c r="B99" s="153"/>
      <c r="C99" s="154"/>
      <c r="D99" s="155" t="s">
        <v>186</v>
      </c>
      <c r="E99" s="156"/>
      <c r="F99" s="156"/>
      <c r="G99" s="156"/>
      <c r="H99" s="156"/>
      <c r="I99" s="156"/>
      <c r="J99" s="157">
        <f>J132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187</v>
      </c>
      <c r="E100" s="156"/>
      <c r="F100" s="156"/>
      <c r="G100" s="156"/>
      <c r="H100" s="156"/>
      <c r="I100" s="156"/>
      <c r="J100" s="157">
        <f>J156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105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01" t="str">
        <f>E7</f>
        <v>Most přes Železárenský potok - Karviná zadání</v>
      </c>
      <c r="F110" s="302"/>
      <c r="G110" s="302"/>
      <c r="H110" s="302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91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72" t="str">
        <f>E9</f>
        <v>001 - Demolice stávajícíh...</v>
      </c>
      <c r="F112" s="303"/>
      <c r="G112" s="303"/>
      <c r="H112" s="303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29" t="s">
        <v>22</v>
      </c>
      <c r="J114" s="66" t="str">
        <f>IF(J12="","",J12)</f>
        <v>7. 12. 2023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29" t="s">
        <v>29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29" t="s">
        <v>31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106</v>
      </c>
      <c r="D119" s="162" t="s">
        <v>58</v>
      </c>
      <c r="E119" s="162" t="s">
        <v>54</v>
      </c>
      <c r="F119" s="162" t="s">
        <v>55</v>
      </c>
      <c r="G119" s="162" t="s">
        <v>107</v>
      </c>
      <c r="H119" s="162" t="s">
        <v>108</v>
      </c>
      <c r="I119" s="162" t="s">
        <v>109</v>
      </c>
      <c r="J119" s="163" t="s">
        <v>95</v>
      </c>
      <c r="K119" s="164" t="s">
        <v>110</v>
      </c>
      <c r="L119" s="165"/>
      <c r="M119" s="75" t="s">
        <v>1</v>
      </c>
      <c r="N119" s="76" t="s">
        <v>37</v>
      </c>
      <c r="O119" s="76" t="s">
        <v>111</v>
      </c>
      <c r="P119" s="76" t="s">
        <v>112</v>
      </c>
      <c r="Q119" s="76" t="s">
        <v>113</v>
      </c>
      <c r="R119" s="76" t="s">
        <v>114</v>
      </c>
      <c r="S119" s="76" t="s">
        <v>115</v>
      </c>
      <c r="T119" s="77" t="s">
        <v>116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117</v>
      </c>
      <c r="D120" s="36"/>
      <c r="E120" s="36"/>
      <c r="F120" s="36"/>
      <c r="G120" s="36"/>
      <c r="H120" s="36"/>
      <c r="I120" s="36"/>
      <c r="J120" s="166">
        <f>BK120</f>
        <v>0</v>
      </c>
      <c r="K120" s="36"/>
      <c r="L120" s="39"/>
      <c r="M120" s="78"/>
      <c r="N120" s="167"/>
      <c r="O120" s="79"/>
      <c r="P120" s="168">
        <f>P121</f>
        <v>0</v>
      </c>
      <c r="Q120" s="79"/>
      <c r="R120" s="168">
        <f>R121</f>
        <v>9.8970374834</v>
      </c>
      <c r="S120" s="79"/>
      <c r="T120" s="169">
        <f>T121</f>
        <v>511.23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72</v>
      </c>
      <c r="AU120" s="17" t="s">
        <v>97</v>
      </c>
      <c r="BK120" s="170">
        <f>BK121</f>
        <v>0</v>
      </c>
    </row>
    <row r="121" spans="2:63" s="12" customFormat="1" ht="25.9" customHeight="1">
      <c r="B121" s="171"/>
      <c r="C121" s="172"/>
      <c r="D121" s="173" t="s">
        <v>72</v>
      </c>
      <c r="E121" s="174" t="s">
        <v>188</v>
      </c>
      <c r="F121" s="174" t="s">
        <v>189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P122+P132+P156</f>
        <v>0</v>
      </c>
      <c r="Q121" s="179"/>
      <c r="R121" s="180">
        <f>R122+R132+R156</f>
        <v>9.8970374834</v>
      </c>
      <c r="S121" s="179"/>
      <c r="T121" s="181">
        <f>T122+T132+T156</f>
        <v>511.23</v>
      </c>
      <c r="AR121" s="182" t="s">
        <v>81</v>
      </c>
      <c r="AT121" s="183" t="s">
        <v>72</v>
      </c>
      <c r="AU121" s="183" t="s">
        <v>73</v>
      </c>
      <c r="AY121" s="182" t="s">
        <v>120</v>
      </c>
      <c r="BK121" s="184">
        <f>BK122+BK132+BK156</f>
        <v>0</v>
      </c>
    </row>
    <row r="122" spans="2:63" s="12" customFormat="1" ht="22.9" customHeight="1">
      <c r="B122" s="171"/>
      <c r="C122" s="172"/>
      <c r="D122" s="173" t="s">
        <v>72</v>
      </c>
      <c r="E122" s="185" t="s">
        <v>81</v>
      </c>
      <c r="F122" s="185" t="s">
        <v>190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SUM(P123:P131)</f>
        <v>0</v>
      </c>
      <c r="Q122" s="179"/>
      <c r="R122" s="180">
        <f>SUM(R123:R131)</f>
        <v>0.0419934</v>
      </c>
      <c r="S122" s="179"/>
      <c r="T122" s="181">
        <f>SUM(T123:T131)</f>
        <v>324.885</v>
      </c>
      <c r="AR122" s="182" t="s">
        <v>81</v>
      </c>
      <c r="AT122" s="183" t="s">
        <v>72</v>
      </c>
      <c r="AU122" s="183" t="s">
        <v>81</v>
      </c>
      <c r="AY122" s="182" t="s">
        <v>120</v>
      </c>
      <c r="BK122" s="184">
        <f>SUM(BK123:BK131)</f>
        <v>0</v>
      </c>
    </row>
    <row r="123" spans="1:65" s="2" customFormat="1" ht="24.2" customHeight="1">
      <c r="A123" s="34"/>
      <c r="B123" s="35"/>
      <c r="C123" s="187" t="s">
        <v>81</v>
      </c>
      <c r="D123" s="187" t="s">
        <v>123</v>
      </c>
      <c r="E123" s="188" t="s">
        <v>191</v>
      </c>
      <c r="F123" s="189" t="s">
        <v>192</v>
      </c>
      <c r="G123" s="190" t="s">
        <v>193</v>
      </c>
      <c r="H123" s="191">
        <v>268.5</v>
      </c>
      <c r="I123" s="192"/>
      <c r="J123" s="193">
        <f>ROUND(I123*H123,2)</f>
        <v>0</v>
      </c>
      <c r="K123" s="194"/>
      <c r="L123" s="39"/>
      <c r="M123" s="195" t="s">
        <v>1</v>
      </c>
      <c r="N123" s="196" t="s">
        <v>38</v>
      </c>
      <c r="O123" s="71"/>
      <c r="P123" s="197">
        <f>O123*H123</f>
        <v>0</v>
      </c>
      <c r="Q123" s="197">
        <v>0</v>
      </c>
      <c r="R123" s="197">
        <f>Q123*H123</f>
        <v>0</v>
      </c>
      <c r="S123" s="197">
        <v>0.75</v>
      </c>
      <c r="T123" s="198">
        <f>S123*H123</f>
        <v>201.375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127</v>
      </c>
      <c r="AT123" s="199" t="s">
        <v>123</v>
      </c>
      <c r="AU123" s="199" t="s">
        <v>83</v>
      </c>
      <c r="AY123" s="17" t="s">
        <v>120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81</v>
      </c>
      <c r="BK123" s="200">
        <f>ROUND(I123*H123,2)</f>
        <v>0</v>
      </c>
      <c r="BL123" s="17" t="s">
        <v>127</v>
      </c>
      <c r="BM123" s="199" t="s">
        <v>83</v>
      </c>
    </row>
    <row r="124" spans="1:47" s="2" customFormat="1" ht="39">
      <c r="A124" s="34"/>
      <c r="B124" s="35"/>
      <c r="C124" s="36"/>
      <c r="D124" s="201" t="s">
        <v>128</v>
      </c>
      <c r="E124" s="36"/>
      <c r="F124" s="202" t="s">
        <v>194</v>
      </c>
      <c r="G124" s="36"/>
      <c r="H124" s="36"/>
      <c r="I124" s="203"/>
      <c r="J124" s="36"/>
      <c r="K124" s="36"/>
      <c r="L124" s="39"/>
      <c r="M124" s="204"/>
      <c r="N124" s="205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128</v>
      </c>
      <c r="AU124" s="17" t="s">
        <v>83</v>
      </c>
    </row>
    <row r="125" spans="2:51" s="15" customFormat="1" ht="11.25">
      <c r="B125" s="229"/>
      <c r="C125" s="230"/>
      <c r="D125" s="201" t="s">
        <v>140</v>
      </c>
      <c r="E125" s="231" t="s">
        <v>1</v>
      </c>
      <c r="F125" s="232" t="s">
        <v>195</v>
      </c>
      <c r="G125" s="230"/>
      <c r="H125" s="231" t="s">
        <v>1</v>
      </c>
      <c r="I125" s="233"/>
      <c r="J125" s="230"/>
      <c r="K125" s="230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140</v>
      </c>
      <c r="AU125" s="238" t="s">
        <v>83</v>
      </c>
      <c r="AV125" s="15" t="s">
        <v>81</v>
      </c>
      <c r="AW125" s="15" t="s">
        <v>30</v>
      </c>
      <c r="AX125" s="15" t="s">
        <v>73</v>
      </c>
      <c r="AY125" s="238" t="s">
        <v>120</v>
      </c>
    </row>
    <row r="126" spans="2:51" s="13" customFormat="1" ht="11.25">
      <c r="B126" s="207"/>
      <c r="C126" s="208"/>
      <c r="D126" s="201" t="s">
        <v>140</v>
      </c>
      <c r="E126" s="209" t="s">
        <v>1</v>
      </c>
      <c r="F126" s="210" t="s">
        <v>196</v>
      </c>
      <c r="G126" s="208"/>
      <c r="H126" s="211">
        <v>268.5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140</v>
      </c>
      <c r="AU126" s="217" t="s">
        <v>83</v>
      </c>
      <c r="AV126" s="13" t="s">
        <v>83</v>
      </c>
      <c r="AW126" s="13" t="s">
        <v>30</v>
      </c>
      <c r="AX126" s="13" t="s">
        <v>73</v>
      </c>
      <c r="AY126" s="217" t="s">
        <v>120</v>
      </c>
    </row>
    <row r="127" spans="2:51" s="14" customFormat="1" ht="11.25">
      <c r="B127" s="218"/>
      <c r="C127" s="219"/>
      <c r="D127" s="201" t="s">
        <v>140</v>
      </c>
      <c r="E127" s="220" t="s">
        <v>1</v>
      </c>
      <c r="F127" s="221" t="s">
        <v>142</v>
      </c>
      <c r="G127" s="219"/>
      <c r="H127" s="222">
        <v>268.5</v>
      </c>
      <c r="I127" s="223"/>
      <c r="J127" s="219"/>
      <c r="K127" s="219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140</v>
      </c>
      <c r="AU127" s="228" t="s">
        <v>83</v>
      </c>
      <c r="AV127" s="14" t="s">
        <v>127</v>
      </c>
      <c r="AW127" s="14" t="s">
        <v>30</v>
      </c>
      <c r="AX127" s="14" t="s">
        <v>81</v>
      </c>
      <c r="AY127" s="228" t="s">
        <v>120</v>
      </c>
    </row>
    <row r="128" spans="1:65" s="2" customFormat="1" ht="24.2" customHeight="1">
      <c r="A128" s="34"/>
      <c r="B128" s="35"/>
      <c r="C128" s="187" t="s">
        <v>83</v>
      </c>
      <c r="D128" s="187" t="s">
        <v>123</v>
      </c>
      <c r="E128" s="188" t="s">
        <v>197</v>
      </c>
      <c r="F128" s="189" t="s">
        <v>198</v>
      </c>
      <c r="G128" s="190" t="s">
        <v>193</v>
      </c>
      <c r="H128" s="191">
        <v>537</v>
      </c>
      <c r="I128" s="192"/>
      <c r="J128" s="193">
        <f>ROUND(I128*H128,2)</f>
        <v>0</v>
      </c>
      <c r="K128" s="194"/>
      <c r="L128" s="39"/>
      <c r="M128" s="195" t="s">
        <v>1</v>
      </c>
      <c r="N128" s="196" t="s">
        <v>38</v>
      </c>
      <c r="O128" s="71"/>
      <c r="P128" s="197">
        <f>O128*H128</f>
        <v>0</v>
      </c>
      <c r="Q128" s="197">
        <v>7.82E-05</v>
      </c>
      <c r="R128" s="197">
        <f>Q128*H128</f>
        <v>0.0419934</v>
      </c>
      <c r="S128" s="197">
        <v>0.23</v>
      </c>
      <c r="T128" s="198">
        <f>S128*H128</f>
        <v>123.51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127</v>
      </c>
      <c r="AT128" s="199" t="s">
        <v>123</v>
      </c>
      <c r="AU128" s="199" t="s">
        <v>83</v>
      </c>
      <c r="AY128" s="17" t="s">
        <v>120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81</v>
      </c>
      <c r="BK128" s="200">
        <f>ROUND(I128*H128,2)</f>
        <v>0</v>
      </c>
      <c r="BL128" s="17" t="s">
        <v>127</v>
      </c>
      <c r="BM128" s="199" t="s">
        <v>127</v>
      </c>
    </row>
    <row r="129" spans="1:47" s="2" customFormat="1" ht="29.25">
      <c r="A129" s="34"/>
      <c r="B129" s="35"/>
      <c r="C129" s="36"/>
      <c r="D129" s="201" t="s">
        <v>128</v>
      </c>
      <c r="E129" s="36"/>
      <c r="F129" s="202" t="s">
        <v>199</v>
      </c>
      <c r="G129" s="36"/>
      <c r="H129" s="36"/>
      <c r="I129" s="203"/>
      <c r="J129" s="36"/>
      <c r="K129" s="36"/>
      <c r="L129" s="39"/>
      <c r="M129" s="204"/>
      <c r="N129" s="205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128</v>
      </c>
      <c r="AU129" s="17" t="s">
        <v>83</v>
      </c>
    </row>
    <row r="130" spans="2:51" s="13" customFormat="1" ht="11.25">
      <c r="B130" s="207"/>
      <c r="C130" s="208"/>
      <c r="D130" s="201" t="s">
        <v>140</v>
      </c>
      <c r="E130" s="209" t="s">
        <v>1</v>
      </c>
      <c r="F130" s="210" t="s">
        <v>200</v>
      </c>
      <c r="G130" s="208"/>
      <c r="H130" s="211">
        <v>537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140</v>
      </c>
      <c r="AU130" s="217" t="s">
        <v>83</v>
      </c>
      <c r="AV130" s="13" t="s">
        <v>83</v>
      </c>
      <c r="AW130" s="13" t="s">
        <v>30</v>
      </c>
      <c r="AX130" s="13" t="s">
        <v>73</v>
      </c>
      <c r="AY130" s="217" t="s">
        <v>120</v>
      </c>
    </row>
    <row r="131" spans="2:51" s="14" customFormat="1" ht="11.25">
      <c r="B131" s="218"/>
      <c r="C131" s="219"/>
      <c r="D131" s="201" t="s">
        <v>140</v>
      </c>
      <c r="E131" s="220" t="s">
        <v>1</v>
      </c>
      <c r="F131" s="221" t="s">
        <v>142</v>
      </c>
      <c r="G131" s="219"/>
      <c r="H131" s="222">
        <v>537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140</v>
      </c>
      <c r="AU131" s="228" t="s">
        <v>83</v>
      </c>
      <c r="AV131" s="14" t="s">
        <v>127</v>
      </c>
      <c r="AW131" s="14" t="s">
        <v>30</v>
      </c>
      <c r="AX131" s="14" t="s">
        <v>81</v>
      </c>
      <c r="AY131" s="228" t="s">
        <v>120</v>
      </c>
    </row>
    <row r="132" spans="2:63" s="12" customFormat="1" ht="22.9" customHeight="1">
      <c r="B132" s="171"/>
      <c r="C132" s="172"/>
      <c r="D132" s="173" t="s">
        <v>72</v>
      </c>
      <c r="E132" s="185" t="s">
        <v>164</v>
      </c>
      <c r="F132" s="185" t="s">
        <v>201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SUM(P133:P155)</f>
        <v>0</v>
      </c>
      <c r="Q132" s="179"/>
      <c r="R132" s="180">
        <f>SUM(R133:R155)</f>
        <v>9.8550440834</v>
      </c>
      <c r="S132" s="179"/>
      <c r="T132" s="181">
        <f>SUM(T133:T155)</f>
        <v>186.345</v>
      </c>
      <c r="AR132" s="182" t="s">
        <v>81</v>
      </c>
      <c r="AT132" s="183" t="s">
        <v>72</v>
      </c>
      <c r="AU132" s="183" t="s">
        <v>81</v>
      </c>
      <c r="AY132" s="182" t="s">
        <v>120</v>
      </c>
      <c r="BK132" s="184">
        <f>SUM(BK133:BK155)</f>
        <v>0</v>
      </c>
    </row>
    <row r="133" spans="1:65" s="2" customFormat="1" ht="21.75" customHeight="1">
      <c r="A133" s="34"/>
      <c r="B133" s="35"/>
      <c r="C133" s="187" t="s">
        <v>131</v>
      </c>
      <c r="D133" s="187" t="s">
        <v>123</v>
      </c>
      <c r="E133" s="188" t="s">
        <v>202</v>
      </c>
      <c r="F133" s="189" t="s">
        <v>203</v>
      </c>
      <c r="G133" s="190" t="s">
        <v>204</v>
      </c>
      <c r="H133" s="191">
        <v>29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38</v>
      </c>
      <c r="O133" s="71"/>
      <c r="P133" s="197">
        <f>O133*H133</f>
        <v>0</v>
      </c>
      <c r="Q133" s="197">
        <v>4.081E-06</v>
      </c>
      <c r="R133" s="197">
        <f>Q133*H133</f>
        <v>0.00011834900000000001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127</v>
      </c>
      <c r="AT133" s="199" t="s">
        <v>123</v>
      </c>
      <c r="AU133" s="199" t="s">
        <v>83</v>
      </c>
      <c r="AY133" s="17" t="s">
        <v>120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81</v>
      </c>
      <c r="BK133" s="200">
        <f>ROUND(I133*H133,2)</f>
        <v>0</v>
      </c>
      <c r="BL133" s="17" t="s">
        <v>127</v>
      </c>
      <c r="BM133" s="199" t="s">
        <v>134</v>
      </c>
    </row>
    <row r="134" spans="1:47" s="2" customFormat="1" ht="19.5">
      <c r="A134" s="34"/>
      <c r="B134" s="35"/>
      <c r="C134" s="36"/>
      <c r="D134" s="201" t="s">
        <v>128</v>
      </c>
      <c r="E134" s="36"/>
      <c r="F134" s="202" t="s">
        <v>205</v>
      </c>
      <c r="G134" s="36"/>
      <c r="H134" s="36"/>
      <c r="I134" s="203"/>
      <c r="J134" s="36"/>
      <c r="K134" s="36"/>
      <c r="L134" s="39"/>
      <c r="M134" s="204"/>
      <c r="N134" s="205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128</v>
      </c>
      <c r="AU134" s="17" t="s">
        <v>83</v>
      </c>
    </row>
    <row r="135" spans="2:51" s="13" customFormat="1" ht="11.25">
      <c r="B135" s="207"/>
      <c r="C135" s="208"/>
      <c r="D135" s="201" t="s">
        <v>140</v>
      </c>
      <c r="E135" s="209" t="s">
        <v>1</v>
      </c>
      <c r="F135" s="210" t="s">
        <v>206</v>
      </c>
      <c r="G135" s="208"/>
      <c r="H135" s="211">
        <v>29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140</v>
      </c>
      <c r="AU135" s="217" t="s">
        <v>83</v>
      </c>
      <c r="AV135" s="13" t="s">
        <v>83</v>
      </c>
      <c r="AW135" s="13" t="s">
        <v>30</v>
      </c>
      <c r="AX135" s="13" t="s">
        <v>73</v>
      </c>
      <c r="AY135" s="217" t="s">
        <v>120</v>
      </c>
    </row>
    <row r="136" spans="2:51" s="14" customFormat="1" ht="11.25">
      <c r="B136" s="218"/>
      <c r="C136" s="219"/>
      <c r="D136" s="201" t="s">
        <v>140</v>
      </c>
      <c r="E136" s="220" t="s">
        <v>1</v>
      </c>
      <c r="F136" s="221" t="s">
        <v>142</v>
      </c>
      <c r="G136" s="219"/>
      <c r="H136" s="222">
        <v>29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140</v>
      </c>
      <c r="AU136" s="228" t="s">
        <v>83</v>
      </c>
      <c r="AV136" s="14" t="s">
        <v>127</v>
      </c>
      <c r="AW136" s="14" t="s">
        <v>30</v>
      </c>
      <c r="AX136" s="14" t="s">
        <v>81</v>
      </c>
      <c r="AY136" s="228" t="s">
        <v>120</v>
      </c>
    </row>
    <row r="137" spans="1:65" s="2" customFormat="1" ht="21.75" customHeight="1">
      <c r="A137" s="34"/>
      <c r="B137" s="35"/>
      <c r="C137" s="187" t="s">
        <v>127</v>
      </c>
      <c r="D137" s="187" t="s">
        <v>123</v>
      </c>
      <c r="E137" s="188" t="s">
        <v>207</v>
      </c>
      <c r="F137" s="189" t="s">
        <v>208</v>
      </c>
      <c r="G137" s="190" t="s">
        <v>204</v>
      </c>
      <c r="H137" s="191">
        <v>16.2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38</v>
      </c>
      <c r="O137" s="71"/>
      <c r="P137" s="197">
        <f>O137*H137</f>
        <v>0</v>
      </c>
      <c r="Q137" s="197">
        <v>0.00013932</v>
      </c>
      <c r="R137" s="197">
        <f>Q137*H137</f>
        <v>0.0022569839999999996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127</v>
      </c>
      <c r="AT137" s="199" t="s">
        <v>123</v>
      </c>
      <c r="AU137" s="199" t="s">
        <v>83</v>
      </c>
      <c r="AY137" s="17" t="s">
        <v>120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81</v>
      </c>
      <c r="BK137" s="200">
        <f>ROUND(I137*H137,2)</f>
        <v>0</v>
      </c>
      <c r="BL137" s="17" t="s">
        <v>127</v>
      </c>
      <c r="BM137" s="199" t="s">
        <v>139</v>
      </c>
    </row>
    <row r="138" spans="1:47" s="2" customFormat="1" ht="19.5">
      <c r="A138" s="34"/>
      <c r="B138" s="35"/>
      <c r="C138" s="36"/>
      <c r="D138" s="201" t="s">
        <v>128</v>
      </c>
      <c r="E138" s="36"/>
      <c r="F138" s="202" t="s">
        <v>209</v>
      </c>
      <c r="G138" s="36"/>
      <c r="H138" s="36"/>
      <c r="I138" s="203"/>
      <c r="J138" s="36"/>
      <c r="K138" s="36"/>
      <c r="L138" s="39"/>
      <c r="M138" s="204"/>
      <c r="N138" s="205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128</v>
      </c>
      <c r="AU138" s="17" t="s">
        <v>83</v>
      </c>
    </row>
    <row r="139" spans="2:51" s="15" customFormat="1" ht="11.25">
      <c r="B139" s="229"/>
      <c r="C139" s="230"/>
      <c r="D139" s="201" t="s">
        <v>140</v>
      </c>
      <c r="E139" s="231" t="s">
        <v>1</v>
      </c>
      <c r="F139" s="232" t="s">
        <v>210</v>
      </c>
      <c r="G139" s="230"/>
      <c r="H139" s="231" t="s">
        <v>1</v>
      </c>
      <c r="I139" s="233"/>
      <c r="J139" s="230"/>
      <c r="K139" s="230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140</v>
      </c>
      <c r="AU139" s="238" t="s">
        <v>83</v>
      </c>
      <c r="AV139" s="15" t="s">
        <v>81</v>
      </c>
      <c r="AW139" s="15" t="s">
        <v>30</v>
      </c>
      <c r="AX139" s="15" t="s">
        <v>73</v>
      </c>
      <c r="AY139" s="238" t="s">
        <v>120</v>
      </c>
    </row>
    <row r="140" spans="2:51" s="13" customFormat="1" ht="11.25">
      <c r="B140" s="207"/>
      <c r="C140" s="208"/>
      <c r="D140" s="201" t="s">
        <v>140</v>
      </c>
      <c r="E140" s="209" t="s">
        <v>1</v>
      </c>
      <c r="F140" s="210" t="s">
        <v>211</v>
      </c>
      <c r="G140" s="208"/>
      <c r="H140" s="211">
        <v>16.2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140</v>
      </c>
      <c r="AU140" s="217" t="s">
        <v>83</v>
      </c>
      <c r="AV140" s="13" t="s">
        <v>83</v>
      </c>
      <c r="AW140" s="13" t="s">
        <v>30</v>
      </c>
      <c r="AX140" s="13" t="s">
        <v>73</v>
      </c>
      <c r="AY140" s="217" t="s">
        <v>120</v>
      </c>
    </row>
    <row r="141" spans="2:51" s="14" customFormat="1" ht="11.25">
      <c r="B141" s="218"/>
      <c r="C141" s="219"/>
      <c r="D141" s="201" t="s">
        <v>140</v>
      </c>
      <c r="E141" s="220" t="s">
        <v>1</v>
      </c>
      <c r="F141" s="221" t="s">
        <v>142</v>
      </c>
      <c r="G141" s="219"/>
      <c r="H141" s="222">
        <v>16.2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140</v>
      </c>
      <c r="AU141" s="228" t="s">
        <v>83</v>
      </c>
      <c r="AV141" s="14" t="s">
        <v>127</v>
      </c>
      <c r="AW141" s="14" t="s">
        <v>30</v>
      </c>
      <c r="AX141" s="14" t="s">
        <v>81</v>
      </c>
      <c r="AY141" s="228" t="s">
        <v>120</v>
      </c>
    </row>
    <row r="142" spans="1:65" s="2" customFormat="1" ht="16.5" customHeight="1">
      <c r="A142" s="34"/>
      <c r="B142" s="35"/>
      <c r="C142" s="187" t="s">
        <v>119</v>
      </c>
      <c r="D142" s="187" t="s">
        <v>123</v>
      </c>
      <c r="E142" s="188" t="s">
        <v>212</v>
      </c>
      <c r="F142" s="189" t="s">
        <v>213</v>
      </c>
      <c r="G142" s="190" t="s">
        <v>214</v>
      </c>
      <c r="H142" s="191">
        <v>49.7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38</v>
      </c>
      <c r="O142" s="71"/>
      <c r="P142" s="197">
        <f>O142*H142</f>
        <v>0</v>
      </c>
      <c r="Q142" s="197">
        <v>0.12</v>
      </c>
      <c r="R142" s="197">
        <f>Q142*H142</f>
        <v>5.964</v>
      </c>
      <c r="S142" s="197">
        <v>2.2</v>
      </c>
      <c r="T142" s="198">
        <f>S142*H142</f>
        <v>109.34000000000002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127</v>
      </c>
      <c r="AT142" s="199" t="s">
        <v>123</v>
      </c>
      <c r="AU142" s="199" t="s">
        <v>83</v>
      </c>
      <c r="AY142" s="17" t="s">
        <v>120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81</v>
      </c>
      <c r="BK142" s="200">
        <f>ROUND(I142*H142,2)</f>
        <v>0</v>
      </c>
      <c r="BL142" s="17" t="s">
        <v>127</v>
      </c>
      <c r="BM142" s="199" t="s">
        <v>145</v>
      </c>
    </row>
    <row r="143" spans="1:47" s="2" customFormat="1" ht="11.25">
      <c r="A143" s="34"/>
      <c r="B143" s="35"/>
      <c r="C143" s="36"/>
      <c r="D143" s="201" t="s">
        <v>128</v>
      </c>
      <c r="E143" s="36"/>
      <c r="F143" s="202" t="s">
        <v>215</v>
      </c>
      <c r="G143" s="36"/>
      <c r="H143" s="36"/>
      <c r="I143" s="203"/>
      <c r="J143" s="36"/>
      <c r="K143" s="36"/>
      <c r="L143" s="39"/>
      <c r="M143" s="204"/>
      <c r="N143" s="205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128</v>
      </c>
      <c r="AU143" s="17" t="s">
        <v>83</v>
      </c>
    </row>
    <row r="144" spans="2:51" s="15" customFormat="1" ht="11.25">
      <c r="B144" s="229"/>
      <c r="C144" s="230"/>
      <c r="D144" s="201" t="s">
        <v>140</v>
      </c>
      <c r="E144" s="231" t="s">
        <v>1</v>
      </c>
      <c r="F144" s="232" t="s">
        <v>216</v>
      </c>
      <c r="G144" s="230"/>
      <c r="H144" s="231" t="s">
        <v>1</v>
      </c>
      <c r="I144" s="233"/>
      <c r="J144" s="230"/>
      <c r="K144" s="230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140</v>
      </c>
      <c r="AU144" s="238" t="s">
        <v>83</v>
      </c>
      <c r="AV144" s="15" t="s">
        <v>81</v>
      </c>
      <c r="AW144" s="15" t="s">
        <v>30</v>
      </c>
      <c r="AX144" s="15" t="s">
        <v>73</v>
      </c>
      <c r="AY144" s="238" t="s">
        <v>120</v>
      </c>
    </row>
    <row r="145" spans="2:51" s="13" customFormat="1" ht="11.25">
      <c r="B145" s="207"/>
      <c r="C145" s="208"/>
      <c r="D145" s="201" t="s">
        <v>140</v>
      </c>
      <c r="E145" s="209" t="s">
        <v>1</v>
      </c>
      <c r="F145" s="210" t="s">
        <v>217</v>
      </c>
      <c r="G145" s="208"/>
      <c r="H145" s="211">
        <v>49.7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140</v>
      </c>
      <c r="AU145" s="217" t="s">
        <v>83</v>
      </c>
      <c r="AV145" s="13" t="s">
        <v>83</v>
      </c>
      <c r="AW145" s="13" t="s">
        <v>30</v>
      </c>
      <c r="AX145" s="13" t="s">
        <v>73</v>
      </c>
      <c r="AY145" s="217" t="s">
        <v>120</v>
      </c>
    </row>
    <row r="146" spans="2:51" s="14" customFormat="1" ht="11.25">
      <c r="B146" s="218"/>
      <c r="C146" s="219"/>
      <c r="D146" s="201" t="s">
        <v>140</v>
      </c>
      <c r="E146" s="220" t="s">
        <v>1</v>
      </c>
      <c r="F146" s="221" t="s">
        <v>142</v>
      </c>
      <c r="G146" s="219"/>
      <c r="H146" s="222">
        <v>49.7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140</v>
      </c>
      <c r="AU146" s="228" t="s">
        <v>83</v>
      </c>
      <c r="AV146" s="14" t="s">
        <v>127</v>
      </c>
      <c r="AW146" s="14" t="s">
        <v>30</v>
      </c>
      <c r="AX146" s="14" t="s">
        <v>81</v>
      </c>
      <c r="AY146" s="228" t="s">
        <v>120</v>
      </c>
    </row>
    <row r="147" spans="1:65" s="2" customFormat="1" ht="16.5" customHeight="1">
      <c r="A147" s="34"/>
      <c r="B147" s="35"/>
      <c r="C147" s="187" t="s">
        <v>134</v>
      </c>
      <c r="D147" s="187" t="s">
        <v>123</v>
      </c>
      <c r="E147" s="188" t="s">
        <v>218</v>
      </c>
      <c r="F147" s="189" t="s">
        <v>219</v>
      </c>
      <c r="G147" s="190" t="s">
        <v>214</v>
      </c>
      <c r="H147" s="191">
        <v>31.95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38</v>
      </c>
      <c r="O147" s="71"/>
      <c r="P147" s="197">
        <f>O147*H147</f>
        <v>0</v>
      </c>
      <c r="Q147" s="197">
        <v>0.121711072</v>
      </c>
      <c r="R147" s="197">
        <f>Q147*H147</f>
        <v>3.8886687504</v>
      </c>
      <c r="S147" s="197">
        <v>2.4</v>
      </c>
      <c r="T147" s="198">
        <f>S147*H147</f>
        <v>76.67999999999999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127</v>
      </c>
      <c r="AT147" s="199" t="s">
        <v>123</v>
      </c>
      <c r="AU147" s="199" t="s">
        <v>83</v>
      </c>
      <c r="AY147" s="17" t="s">
        <v>120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81</v>
      </c>
      <c r="BK147" s="200">
        <f>ROUND(I147*H147,2)</f>
        <v>0</v>
      </c>
      <c r="BL147" s="17" t="s">
        <v>127</v>
      </c>
      <c r="BM147" s="199" t="s">
        <v>148</v>
      </c>
    </row>
    <row r="148" spans="1:47" s="2" customFormat="1" ht="19.5">
      <c r="A148" s="34"/>
      <c r="B148" s="35"/>
      <c r="C148" s="36"/>
      <c r="D148" s="201" t="s">
        <v>128</v>
      </c>
      <c r="E148" s="36"/>
      <c r="F148" s="202" t="s">
        <v>220</v>
      </c>
      <c r="G148" s="36"/>
      <c r="H148" s="36"/>
      <c r="I148" s="203"/>
      <c r="J148" s="36"/>
      <c r="K148" s="36"/>
      <c r="L148" s="39"/>
      <c r="M148" s="204"/>
      <c r="N148" s="205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128</v>
      </c>
      <c r="AU148" s="17" t="s">
        <v>83</v>
      </c>
    </row>
    <row r="149" spans="2:51" s="15" customFormat="1" ht="11.25">
      <c r="B149" s="229"/>
      <c r="C149" s="230"/>
      <c r="D149" s="201" t="s">
        <v>140</v>
      </c>
      <c r="E149" s="231" t="s">
        <v>1</v>
      </c>
      <c r="F149" s="232" t="s">
        <v>221</v>
      </c>
      <c r="G149" s="230"/>
      <c r="H149" s="231" t="s">
        <v>1</v>
      </c>
      <c r="I149" s="233"/>
      <c r="J149" s="230"/>
      <c r="K149" s="230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140</v>
      </c>
      <c r="AU149" s="238" t="s">
        <v>83</v>
      </c>
      <c r="AV149" s="15" t="s">
        <v>81</v>
      </c>
      <c r="AW149" s="15" t="s">
        <v>30</v>
      </c>
      <c r="AX149" s="15" t="s">
        <v>73</v>
      </c>
      <c r="AY149" s="238" t="s">
        <v>120</v>
      </c>
    </row>
    <row r="150" spans="2:51" s="13" customFormat="1" ht="11.25">
      <c r="B150" s="207"/>
      <c r="C150" s="208"/>
      <c r="D150" s="201" t="s">
        <v>140</v>
      </c>
      <c r="E150" s="209" t="s">
        <v>1</v>
      </c>
      <c r="F150" s="210" t="s">
        <v>222</v>
      </c>
      <c r="G150" s="208"/>
      <c r="H150" s="211">
        <v>31.95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140</v>
      </c>
      <c r="AU150" s="217" t="s">
        <v>83</v>
      </c>
      <c r="AV150" s="13" t="s">
        <v>83</v>
      </c>
      <c r="AW150" s="13" t="s">
        <v>30</v>
      </c>
      <c r="AX150" s="13" t="s">
        <v>73</v>
      </c>
      <c r="AY150" s="217" t="s">
        <v>120</v>
      </c>
    </row>
    <row r="151" spans="2:51" s="14" customFormat="1" ht="11.25">
      <c r="B151" s="218"/>
      <c r="C151" s="219"/>
      <c r="D151" s="201" t="s">
        <v>140</v>
      </c>
      <c r="E151" s="220" t="s">
        <v>1</v>
      </c>
      <c r="F151" s="221" t="s">
        <v>142</v>
      </c>
      <c r="G151" s="219"/>
      <c r="H151" s="222">
        <v>31.95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140</v>
      </c>
      <c r="AU151" s="228" t="s">
        <v>83</v>
      </c>
      <c r="AV151" s="14" t="s">
        <v>127</v>
      </c>
      <c r="AW151" s="14" t="s">
        <v>30</v>
      </c>
      <c r="AX151" s="14" t="s">
        <v>81</v>
      </c>
      <c r="AY151" s="228" t="s">
        <v>120</v>
      </c>
    </row>
    <row r="152" spans="1:65" s="2" customFormat="1" ht="24.2" customHeight="1">
      <c r="A152" s="34"/>
      <c r="B152" s="35"/>
      <c r="C152" s="187" t="s">
        <v>152</v>
      </c>
      <c r="D152" s="187" t="s">
        <v>123</v>
      </c>
      <c r="E152" s="188" t="s">
        <v>223</v>
      </c>
      <c r="F152" s="189" t="s">
        <v>224</v>
      </c>
      <c r="G152" s="190" t="s">
        <v>204</v>
      </c>
      <c r="H152" s="191">
        <v>13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38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0.025</v>
      </c>
      <c r="T152" s="198">
        <f>S152*H152</f>
        <v>0.325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127</v>
      </c>
      <c r="AT152" s="199" t="s">
        <v>123</v>
      </c>
      <c r="AU152" s="199" t="s">
        <v>83</v>
      </c>
      <c r="AY152" s="17" t="s">
        <v>120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81</v>
      </c>
      <c r="BK152" s="200">
        <f>ROUND(I152*H152,2)</f>
        <v>0</v>
      </c>
      <c r="BL152" s="17" t="s">
        <v>127</v>
      </c>
      <c r="BM152" s="199" t="s">
        <v>161</v>
      </c>
    </row>
    <row r="153" spans="1:47" s="2" customFormat="1" ht="48.75">
      <c r="A153" s="34"/>
      <c r="B153" s="35"/>
      <c r="C153" s="36"/>
      <c r="D153" s="201" t="s">
        <v>128</v>
      </c>
      <c r="E153" s="36"/>
      <c r="F153" s="202" t="s">
        <v>225</v>
      </c>
      <c r="G153" s="36"/>
      <c r="H153" s="36"/>
      <c r="I153" s="203"/>
      <c r="J153" s="36"/>
      <c r="K153" s="36"/>
      <c r="L153" s="39"/>
      <c r="M153" s="204"/>
      <c r="N153" s="205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128</v>
      </c>
      <c r="AU153" s="17" t="s">
        <v>83</v>
      </c>
    </row>
    <row r="154" spans="2:51" s="13" customFormat="1" ht="11.25">
      <c r="B154" s="207"/>
      <c r="C154" s="208"/>
      <c r="D154" s="201" t="s">
        <v>140</v>
      </c>
      <c r="E154" s="209" t="s">
        <v>1</v>
      </c>
      <c r="F154" s="210" t="s">
        <v>226</v>
      </c>
      <c r="G154" s="208"/>
      <c r="H154" s="211">
        <v>13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140</v>
      </c>
      <c r="AU154" s="217" t="s">
        <v>83</v>
      </c>
      <c r="AV154" s="13" t="s">
        <v>83</v>
      </c>
      <c r="AW154" s="13" t="s">
        <v>30</v>
      </c>
      <c r="AX154" s="13" t="s">
        <v>73</v>
      </c>
      <c r="AY154" s="217" t="s">
        <v>120</v>
      </c>
    </row>
    <row r="155" spans="2:51" s="14" customFormat="1" ht="11.25">
      <c r="B155" s="218"/>
      <c r="C155" s="219"/>
      <c r="D155" s="201" t="s">
        <v>140</v>
      </c>
      <c r="E155" s="220" t="s">
        <v>1</v>
      </c>
      <c r="F155" s="221" t="s">
        <v>142</v>
      </c>
      <c r="G155" s="219"/>
      <c r="H155" s="222">
        <v>13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140</v>
      </c>
      <c r="AU155" s="228" t="s">
        <v>83</v>
      </c>
      <c r="AV155" s="14" t="s">
        <v>127</v>
      </c>
      <c r="AW155" s="14" t="s">
        <v>30</v>
      </c>
      <c r="AX155" s="14" t="s">
        <v>81</v>
      </c>
      <c r="AY155" s="228" t="s">
        <v>120</v>
      </c>
    </row>
    <row r="156" spans="2:63" s="12" customFormat="1" ht="22.9" customHeight="1">
      <c r="B156" s="171"/>
      <c r="C156" s="172"/>
      <c r="D156" s="173" t="s">
        <v>72</v>
      </c>
      <c r="E156" s="185" t="s">
        <v>227</v>
      </c>
      <c r="F156" s="185" t="s">
        <v>228</v>
      </c>
      <c r="G156" s="172"/>
      <c r="H156" s="172"/>
      <c r="I156" s="175"/>
      <c r="J156" s="186">
        <f>BK156</f>
        <v>0</v>
      </c>
      <c r="K156" s="172"/>
      <c r="L156" s="177"/>
      <c r="M156" s="178"/>
      <c r="N156" s="179"/>
      <c r="O156" s="179"/>
      <c r="P156" s="180">
        <f>SUM(P157:P182)</f>
        <v>0</v>
      </c>
      <c r="Q156" s="179"/>
      <c r="R156" s="180">
        <f>SUM(R157:R182)</f>
        <v>0</v>
      </c>
      <c r="S156" s="179"/>
      <c r="T156" s="181">
        <f>SUM(T157:T182)</f>
        <v>0</v>
      </c>
      <c r="AR156" s="182" t="s">
        <v>81</v>
      </c>
      <c r="AT156" s="183" t="s">
        <v>72</v>
      </c>
      <c r="AU156" s="183" t="s">
        <v>81</v>
      </c>
      <c r="AY156" s="182" t="s">
        <v>120</v>
      </c>
      <c r="BK156" s="184">
        <f>SUM(BK157:BK182)</f>
        <v>0</v>
      </c>
    </row>
    <row r="157" spans="1:65" s="2" customFormat="1" ht="24.2" customHeight="1">
      <c r="A157" s="34"/>
      <c r="B157" s="35"/>
      <c r="C157" s="187" t="s">
        <v>139</v>
      </c>
      <c r="D157" s="187" t="s">
        <v>123</v>
      </c>
      <c r="E157" s="188" t="s">
        <v>229</v>
      </c>
      <c r="F157" s="189" t="s">
        <v>230</v>
      </c>
      <c r="G157" s="190" t="s">
        <v>231</v>
      </c>
      <c r="H157" s="191">
        <v>525.192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38</v>
      </c>
      <c r="O157" s="7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127</v>
      </c>
      <c r="AT157" s="199" t="s">
        <v>123</v>
      </c>
      <c r="AU157" s="199" t="s">
        <v>83</v>
      </c>
      <c r="AY157" s="17" t="s">
        <v>120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81</v>
      </c>
      <c r="BK157" s="200">
        <f>ROUND(I157*H157,2)</f>
        <v>0</v>
      </c>
      <c r="BL157" s="17" t="s">
        <v>127</v>
      </c>
      <c r="BM157" s="199" t="s">
        <v>167</v>
      </c>
    </row>
    <row r="158" spans="1:47" s="2" customFormat="1" ht="19.5">
      <c r="A158" s="34"/>
      <c r="B158" s="35"/>
      <c r="C158" s="36"/>
      <c r="D158" s="201" t="s">
        <v>128</v>
      </c>
      <c r="E158" s="36"/>
      <c r="F158" s="202" t="s">
        <v>232</v>
      </c>
      <c r="G158" s="36"/>
      <c r="H158" s="36"/>
      <c r="I158" s="203"/>
      <c r="J158" s="36"/>
      <c r="K158" s="36"/>
      <c r="L158" s="39"/>
      <c r="M158" s="204"/>
      <c r="N158" s="205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128</v>
      </c>
      <c r="AU158" s="17" t="s">
        <v>83</v>
      </c>
    </row>
    <row r="159" spans="1:65" s="2" customFormat="1" ht="16.5" customHeight="1">
      <c r="A159" s="34"/>
      <c r="B159" s="35"/>
      <c r="C159" s="187" t="s">
        <v>164</v>
      </c>
      <c r="D159" s="187" t="s">
        <v>123</v>
      </c>
      <c r="E159" s="188" t="s">
        <v>233</v>
      </c>
      <c r="F159" s="189" t="s">
        <v>234</v>
      </c>
      <c r="G159" s="190" t="s">
        <v>231</v>
      </c>
      <c r="H159" s="191">
        <v>10503.84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38</v>
      </c>
      <c r="O159" s="71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127</v>
      </c>
      <c r="AT159" s="199" t="s">
        <v>123</v>
      </c>
      <c r="AU159" s="199" t="s">
        <v>83</v>
      </c>
      <c r="AY159" s="17" t="s">
        <v>120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81</v>
      </c>
      <c r="BK159" s="200">
        <f>ROUND(I159*H159,2)</f>
        <v>0</v>
      </c>
      <c r="BL159" s="17" t="s">
        <v>127</v>
      </c>
      <c r="BM159" s="199" t="s">
        <v>173</v>
      </c>
    </row>
    <row r="160" spans="1:47" s="2" customFormat="1" ht="29.25">
      <c r="A160" s="34"/>
      <c r="B160" s="35"/>
      <c r="C160" s="36"/>
      <c r="D160" s="201" t="s">
        <v>128</v>
      </c>
      <c r="E160" s="36"/>
      <c r="F160" s="202" t="s">
        <v>235</v>
      </c>
      <c r="G160" s="36"/>
      <c r="H160" s="36"/>
      <c r="I160" s="203"/>
      <c r="J160" s="36"/>
      <c r="K160" s="36"/>
      <c r="L160" s="39"/>
      <c r="M160" s="204"/>
      <c r="N160" s="205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128</v>
      </c>
      <c r="AU160" s="17" t="s">
        <v>83</v>
      </c>
    </row>
    <row r="161" spans="1:47" s="2" customFormat="1" ht="19.5">
      <c r="A161" s="34"/>
      <c r="B161" s="35"/>
      <c r="C161" s="36"/>
      <c r="D161" s="201" t="s">
        <v>135</v>
      </c>
      <c r="E161" s="36"/>
      <c r="F161" s="206" t="s">
        <v>236</v>
      </c>
      <c r="G161" s="36"/>
      <c r="H161" s="36"/>
      <c r="I161" s="203"/>
      <c r="J161" s="36"/>
      <c r="K161" s="36"/>
      <c r="L161" s="39"/>
      <c r="M161" s="204"/>
      <c r="N161" s="205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135</v>
      </c>
      <c r="AU161" s="17" t="s">
        <v>83</v>
      </c>
    </row>
    <row r="162" spans="2:51" s="13" customFormat="1" ht="11.25">
      <c r="B162" s="207"/>
      <c r="C162" s="208"/>
      <c r="D162" s="201" t="s">
        <v>140</v>
      </c>
      <c r="E162" s="209" t="s">
        <v>1</v>
      </c>
      <c r="F162" s="210" t="s">
        <v>237</v>
      </c>
      <c r="G162" s="208"/>
      <c r="H162" s="211">
        <v>10503.84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140</v>
      </c>
      <c r="AU162" s="217" t="s">
        <v>83</v>
      </c>
      <c r="AV162" s="13" t="s">
        <v>83</v>
      </c>
      <c r="AW162" s="13" t="s">
        <v>30</v>
      </c>
      <c r="AX162" s="13" t="s">
        <v>73</v>
      </c>
      <c r="AY162" s="217" t="s">
        <v>120</v>
      </c>
    </row>
    <row r="163" spans="2:51" s="14" customFormat="1" ht="11.25">
      <c r="B163" s="218"/>
      <c r="C163" s="219"/>
      <c r="D163" s="201" t="s">
        <v>140</v>
      </c>
      <c r="E163" s="220" t="s">
        <v>1</v>
      </c>
      <c r="F163" s="221" t="s">
        <v>142</v>
      </c>
      <c r="G163" s="219"/>
      <c r="H163" s="222">
        <v>10503.84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140</v>
      </c>
      <c r="AU163" s="228" t="s">
        <v>83</v>
      </c>
      <c r="AV163" s="14" t="s">
        <v>127</v>
      </c>
      <c r="AW163" s="14" t="s">
        <v>30</v>
      </c>
      <c r="AX163" s="14" t="s">
        <v>81</v>
      </c>
      <c r="AY163" s="228" t="s">
        <v>120</v>
      </c>
    </row>
    <row r="164" spans="1:65" s="2" customFormat="1" ht="24.2" customHeight="1">
      <c r="A164" s="34"/>
      <c r="B164" s="35"/>
      <c r="C164" s="187" t="s">
        <v>145</v>
      </c>
      <c r="D164" s="187" t="s">
        <v>123</v>
      </c>
      <c r="E164" s="188" t="s">
        <v>238</v>
      </c>
      <c r="F164" s="189" t="s">
        <v>239</v>
      </c>
      <c r="G164" s="190" t="s">
        <v>231</v>
      </c>
      <c r="H164" s="191">
        <v>525.192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38</v>
      </c>
      <c r="O164" s="71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127</v>
      </c>
      <c r="AT164" s="199" t="s">
        <v>123</v>
      </c>
      <c r="AU164" s="199" t="s">
        <v>83</v>
      </c>
      <c r="AY164" s="17" t="s">
        <v>120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81</v>
      </c>
      <c r="BK164" s="200">
        <f>ROUND(I164*H164,2)</f>
        <v>0</v>
      </c>
      <c r="BL164" s="17" t="s">
        <v>127</v>
      </c>
      <c r="BM164" s="199" t="s">
        <v>181</v>
      </c>
    </row>
    <row r="165" spans="1:47" s="2" customFormat="1" ht="19.5">
      <c r="A165" s="34"/>
      <c r="B165" s="35"/>
      <c r="C165" s="36"/>
      <c r="D165" s="201" t="s">
        <v>128</v>
      </c>
      <c r="E165" s="36"/>
      <c r="F165" s="202" t="s">
        <v>240</v>
      </c>
      <c r="G165" s="36"/>
      <c r="H165" s="36"/>
      <c r="I165" s="203"/>
      <c r="J165" s="36"/>
      <c r="K165" s="36"/>
      <c r="L165" s="39"/>
      <c r="M165" s="204"/>
      <c r="N165" s="205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128</v>
      </c>
      <c r="AU165" s="17" t="s">
        <v>83</v>
      </c>
    </row>
    <row r="166" spans="1:65" s="2" customFormat="1" ht="33" customHeight="1">
      <c r="A166" s="34"/>
      <c r="B166" s="35"/>
      <c r="C166" s="187" t="s">
        <v>178</v>
      </c>
      <c r="D166" s="187" t="s">
        <v>123</v>
      </c>
      <c r="E166" s="188" t="s">
        <v>241</v>
      </c>
      <c r="F166" s="189" t="s">
        <v>242</v>
      </c>
      <c r="G166" s="190" t="s">
        <v>231</v>
      </c>
      <c r="H166" s="191">
        <v>119.28</v>
      </c>
      <c r="I166" s="192"/>
      <c r="J166" s="193">
        <f>ROUND(I166*H166,2)</f>
        <v>0</v>
      </c>
      <c r="K166" s="194"/>
      <c r="L166" s="39"/>
      <c r="M166" s="195" t="s">
        <v>1</v>
      </c>
      <c r="N166" s="196" t="s">
        <v>38</v>
      </c>
      <c r="O166" s="71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127</v>
      </c>
      <c r="AT166" s="199" t="s">
        <v>123</v>
      </c>
      <c r="AU166" s="199" t="s">
        <v>83</v>
      </c>
      <c r="AY166" s="17" t="s">
        <v>120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81</v>
      </c>
      <c r="BK166" s="200">
        <f>ROUND(I166*H166,2)</f>
        <v>0</v>
      </c>
      <c r="BL166" s="17" t="s">
        <v>127</v>
      </c>
      <c r="BM166" s="199" t="s">
        <v>243</v>
      </c>
    </row>
    <row r="167" spans="1:47" s="2" customFormat="1" ht="19.5">
      <c r="A167" s="34"/>
      <c r="B167" s="35"/>
      <c r="C167" s="36"/>
      <c r="D167" s="201" t="s">
        <v>128</v>
      </c>
      <c r="E167" s="36"/>
      <c r="F167" s="202" t="s">
        <v>244</v>
      </c>
      <c r="G167" s="36"/>
      <c r="H167" s="36"/>
      <c r="I167" s="203"/>
      <c r="J167" s="36"/>
      <c r="K167" s="36"/>
      <c r="L167" s="39"/>
      <c r="M167" s="204"/>
      <c r="N167" s="205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128</v>
      </c>
      <c r="AU167" s="17" t="s">
        <v>83</v>
      </c>
    </row>
    <row r="168" spans="2:51" s="13" customFormat="1" ht="11.25">
      <c r="B168" s="207"/>
      <c r="C168" s="208"/>
      <c r="D168" s="201" t="s">
        <v>140</v>
      </c>
      <c r="E168" s="209" t="s">
        <v>1</v>
      </c>
      <c r="F168" s="210" t="s">
        <v>245</v>
      </c>
      <c r="G168" s="208"/>
      <c r="H168" s="211">
        <v>119.28</v>
      </c>
      <c r="I168" s="212"/>
      <c r="J168" s="208"/>
      <c r="K168" s="208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140</v>
      </c>
      <c r="AU168" s="217" t="s">
        <v>83</v>
      </c>
      <c r="AV168" s="13" t="s">
        <v>83</v>
      </c>
      <c r="AW168" s="13" t="s">
        <v>30</v>
      </c>
      <c r="AX168" s="13" t="s">
        <v>73</v>
      </c>
      <c r="AY168" s="217" t="s">
        <v>120</v>
      </c>
    </row>
    <row r="169" spans="2:51" s="14" customFormat="1" ht="11.25">
      <c r="B169" s="218"/>
      <c r="C169" s="219"/>
      <c r="D169" s="201" t="s">
        <v>140</v>
      </c>
      <c r="E169" s="220" t="s">
        <v>1</v>
      </c>
      <c r="F169" s="221" t="s">
        <v>142</v>
      </c>
      <c r="G169" s="219"/>
      <c r="H169" s="222">
        <v>119.28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140</v>
      </c>
      <c r="AU169" s="228" t="s">
        <v>83</v>
      </c>
      <c r="AV169" s="14" t="s">
        <v>127</v>
      </c>
      <c r="AW169" s="14" t="s">
        <v>30</v>
      </c>
      <c r="AX169" s="14" t="s">
        <v>81</v>
      </c>
      <c r="AY169" s="228" t="s">
        <v>120</v>
      </c>
    </row>
    <row r="170" spans="1:65" s="2" customFormat="1" ht="37.9" customHeight="1">
      <c r="A170" s="34"/>
      <c r="B170" s="35"/>
      <c r="C170" s="187" t="s">
        <v>148</v>
      </c>
      <c r="D170" s="187" t="s">
        <v>123</v>
      </c>
      <c r="E170" s="188" t="s">
        <v>246</v>
      </c>
      <c r="F170" s="189" t="s">
        <v>247</v>
      </c>
      <c r="G170" s="190" t="s">
        <v>231</v>
      </c>
      <c r="H170" s="191">
        <v>76.68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38</v>
      </c>
      <c r="O170" s="71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127</v>
      </c>
      <c r="AT170" s="199" t="s">
        <v>123</v>
      </c>
      <c r="AU170" s="199" t="s">
        <v>83</v>
      </c>
      <c r="AY170" s="17" t="s">
        <v>120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81</v>
      </c>
      <c r="BK170" s="200">
        <f>ROUND(I170*H170,2)</f>
        <v>0</v>
      </c>
      <c r="BL170" s="17" t="s">
        <v>127</v>
      </c>
      <c r="BM170" s="199" t="s">
        <v>248</v>
      </c>
    </row>
    <row r="171" spans="1:47" s="2" customFormat="1" ht="29.25">
      <c r="A171" s="34"/>
      <c r="B171" s="35"/>
      <c r="C171" s="36"/>
      <c r="D171" s="201" t="s">
        <v>128</v>
      </c>
      <c r="E171" s="36"/>
      <c r="F171" s="202" t="s">
        <v>249</v>
      </c>
      <c r="G171" s="36"/>
      <c r="H171" s="36"/>
      <c r="I171" s="203"/>
      <c r="J171" s="36"/>
      <c r="K171" s="36"/>
      <c r="L171" s="39"/>
      <c r="M171" s="204"/>
      <c r="N171" s="205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128</v>
      </c>
      <c r="AU171" s="17" t="s">
        <v>83</v>
      </c>
    </row>
    <row r="172" spans="2:51" s="13" customFormat="1" ht="11.25">
      <c r="B172" s="207"/>
      <c r="C172" s="208"/>
      <c r="D172" s="201" t="s">
        <v>140</v>
      </c>
      <c r="E172" s="209" t="s">
        <v>1</v>
      </c>
      <c r="F172" s="210" t="s">
        <v>250</v>
      </c>
      <c r="G172" s="208"/>
      <c r="H172" s="211">
        <v>76.68</v>
      </c>
      <c r="I172" s="212"/>
      <c r="J172" s="208"/>
      <c r="K172" s="208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140</v>
      </c>
      <c r="AU172" s="217" t="s">
        <v>83</v>
      </c>
      <c r="AV172" s="13" t="s">
        <v>83</v>
      </c>
      <c r="AW172" s="13" t="s">
        <v>30</v>
      </c>
      <c r="AX172" s="13" t="s">
        <v>73</v>
      </c>
      <c r="AY172" s="217" t="s">
        <v>120</v>
      </c>
    </row>
    <row r="173" spans="2:51" s="14" customFormat="1" ht="11.25">
      <c r="B173" s="218"/>
      <c r="C173" s="219"/>
      <c r="D173" s="201" t="s">
        <v>140</v>
      </c>
      <c r="E173" s="220" t="s">
        <v>1</v>
      </c>
      <c r="F173" s="221" t="s">
        <v>142</v>
      </c>
      <c r="G173" s="219"/>
      <c r="H173" s="222">
        <v>76.68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140</v>
      </c>
      <c r="AU173" s="228" t="s">
        <v>83</v>
      </c>
      <c r="AV173" s="14" t="s">
        <v>127</v>
      </c>
      <c r="AW173" s="14" t="s">
        <v>30</v>
      </c>
      <c r="AX173" s="14" t="s">
        <v>81</v>
      </c>
      <c r="AY173" s="228" t="s">
        <v>120</v>
      </c>
    </row>
    <row r="174" spans="1:65" s="2" customFormat="1" ht="33" customHeight="1">
      <c r="A174" s="34"/>
      <c r="B174" s="35"/>
      <c r="C174" s="187" t="s">
        <v>251</v>
      </c>
      <c r="D174" s="187" t="s">
        <v>123</v>
      </c>
      <c r="E174" s="188" t="s">
        <v>252</v>
      </c>
      <c r="F174" s="189" t="s">
        <v>253</v>
      </c>
      <c r="G174" s="190" t="s">
        <v>231</v>
      </c>
      <c r="H174" s="191">
        <v>102.03</v>
      </c>
      <c r="I174" s="192"/>
      <c r="J174" s="193">
        <f>ROUND(I174*H174,2)</f>
        <v>0</v>
      </c>
      <c r="K174" s="194"/>
      <c r="L174" s="39"/>
      <c r="M174" s="195" t="s">
        <v>1</v>
      </c>
      <c r="N174" s="196" t="s">
        <v>38</v>
      </c>
      <c r="O174" s="7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127</v>
      </c>
      <c r="AT174" s="199" t="s">
        <v>123</v>
      </c>
      <c r="AU174" s="199" t="s">
        <v>83</v>
      </c>
      <c r="AY174" s="17" t="s">
        <v>120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81</v>
      </c>
      <c r="BK174" s="200">
        <f>ROUND(I174*H174,2)</f>
        <v>0</v>
      </c>
      <c r="BL174" s="17" t="s">
        <v>127</v>
      </c>
      <c r="BM174" s="199" t="s">
        <v>254</v>
      </c>
    </row>
    <row r="175" spans="1:47" s="2" customFormat="1" ht="29.25">
      <c r="A175" s="34"/>
      <c r="B175" s="35"/>
      <c r="C175" s="36"/>
      <c r="D175" s="201" t="s">
        <v>128</v>
      </c>
      <c r="E175" s="36"/>
      <c r="F175" s="202" t="s">
        <v>255</v>
      </c>
      <c r="G175" s="36"/>
      <c r="H175" s="36"/>
      <c r="I175" s="203"/>
      <c r="J175" s="36"/>
      <c r="K175" s="36"/>
      <c r="L175" s="39"/>
      <c r="M175" s="204"/>
      <c r="N175" s="205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128</v>
      </c>
      <c r="AU175" s="17" t="s">
        <v>83</v>
      </c>
    </row>
    <row r="176" spans="2:51" s="13" customFormat="1" ht="11.25">
      <c r="B176" s="207"/>
      <c r="C176" s="208"/>
      <c r="D176" s="201" t="s">
        <v>140</v>
      </c>
      <c r="E176" s="209" t="s">
        <v>1</v>
      </c>
      <c r="F176" s="210" t="s">
        <v>256</v>
      </c>
      <c r="G176" s="208"/>
      <c r="H176" s="211">
        <v>102.03</v>
      </c>
      <c r="I176" s="212"/>
      <c r="J176" s="208"/>
      <c r="K176" s="208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140</v>
      </c>
      <c r="AU176" s="217" t="s">
        <v>83</v>
      </c>
      <c r="AV176" s="13" t="s">
        <v>83</v>
      </c>
      <c r="AW176" s="13" t="s">
        <v>30</v>
      </c>
      <c r="AX176" s="13" t="s">
        <v>73</v>
      </c>
      <c r="AY176" s="217" t="s">
        <v>120</v>
      </c>
    </row>
    <row r="177" spans="2:51" s="14" customFormat="1" ht="11.25">
      <c r="B177" s="218"/>
      <c r="C177" s="219"/>
      <c r="D177" s="201" t="s">
        <v>140</v>
      </c>
      <c r="E177" s="220" t="s">
        <v>1</v>
      </c>
      <c r="F177" s="221" t="s">
        <v>142</v>
      </c>
      <c r="G177" s="219"/>
      <c r="H177" s="222">
        <v>102.03</v>
      </c>
      <c r="I177" s="223"/>
      <c r="J177" s="219"/>
      <c r="K177" s="219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140</v>
      </c>
      <c r="AU177" s="228" t="s">
        <v>83</v>
      </c>
      <c r="AV177" s="14" t="s">
        <v>127</v>
      </c>
      <c r="AW177" s="14" t="s">
        <v>30</v>
      </c>
      <c r="AX177" s="14" t="s">
        <v>81</v>
      </c>
      <c r="AY177" s="228" t="s">
        <v>120</v>
      </c>
    </row>
    <row r="178" spans="1:65" s="2" customFormat="1" ht="24.2" customHeight="1">
      <c r="A178" s="34"/>
      <c r="B178" s="35"/>
      <c r="C178" s="187" t="s">
        <v>161</v>
      </c>
      <c r="D178" s="187" t="s">
        <v>123</v>
      </c>
      <c r="E178" s="188" t="s">
        <v>257</v>
      </c>
      <c r="F178" s="189" t="s">
        <v>258</v>
      </c>
      <c r="G178" s="190" t="s">
        <v>231</v>
      </c>
      <c r="H178" s="191">
        <v>295.35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38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127</v>
      </c>
      <c r="AT178" s="199" t="s">
        <v>123</v>
      </c>
      <c r="AU178" s="199" t="s">
        <v>83</v>
      </c>
      <c r="AY178" s="17" t="s">
        <v>120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81</v>
      </c>
      <c r="BK178" s="200">
        <f>ROUND(I178*H178,2)</f>
        <v>0</v>
      </c>
      <c r="BL178" s="17" t="s">
        <v>127</v>
      </c>
      <c r="BM178" s="199" t="s">
        <v>259</v>
      </c>
    </row>
    <row r="179" spans="1:47" s="2" customFormat="1" ht="29.25">
      <c r="A179" s="34"/>
      <c r="B179" s="35"/>
      <c r="C179" s="36"/>
      <c r="D179" s="201" t="s">
        <v>128</v>
      </c>
      <c r="E179" s="36"/>
      <c r="F179" s="202" t="s">
        <v>260</v>
      </c>
      <c r="G179" s="36"/>
      <c r="H179" s="36"/>
      <c r="I179" s="203"/>
      <c r="J179" s="36"/>
      <c r="K179" s="36"/>
      <c r="L179" s="39"/>
      <c r="M179" s="204"/>
      <c r="N179" s="205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128</v>
      </c>
      <c r="AU179" s="17" t="s">
        <v>83</v>
      </c>
    </row>
    <row r="180" spans="2:51" s="15" customFormat="1" ht="11.25">
      <c r="B180" s="229"/>
      <c r="C180" s="230"/>
      <c r="D180" s="201" t="s">
        <v>140</v>
      </c>
      <c r="E180" s="231" t="s">
        <v>1</v>
      </c>
      <c r="F180" s="232" t="s">
        <v>195</v>
      </c>
      <c r="G180" s="230"/>
      <c r="H180" s="231" t="s">
        <v>1</v>
      </c>
      <c r="I180" s="233"/>
      <c r="J180" s="230"/>
      <c r="K180" s="230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140</v>
      </c>
      <c r="AU180" s="238" t="s">
        <v>83</v>
      </c>
      <c r="AV180" s="15" t="s">
        <v>81</v>
      </c>
      <c r="AW180" s="15" t="s">
        <v>30</v>
      </c>
      <c r="AX180" s="15" t="s">
        <v>73</v>
      </c>
      <c r="AY180" s="238" t="s">
        <v>120</v>
      </c>
    </row>
    <row r="181" spans="2:51" s="13" customFormat="1" ht="11.25">
      <c r="B181" s="207"/>
      <c r="C181" s="208"/>
      <c r="D181" s="201" t="s">
        <v>140</v>
      </c>
      <c r="E181" s="209" t="s">
        <v>1</v>
      </c>
      <c r="F181" s="210" t="s">
        <v>261</v>
      </c>
      <c r="G181" s="208"/>
      <c r="H181" s="211">
        <v>295.35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140</v>
      </c>
      <c r="AU181" s="217" t="s">
        <v>83</v>
      </c>
      <c r="AV181" s="13" t="s">
        <v>83</v>
      </c>
      <c r="AW181" s="13" t="s">
        <v>30</v>
      </c>
      <c r="AX181" s="13" t="s">
        <v>73</v>
      </c>
      <c r="AY181" s="217" t="s">
        <v>120</v>
      </c>
    </row>
    <row r="182" spans="2:51" s="14" customFormat="1" ht="11.25">
      <c r="B182" s="218"/>
      <c r="C182" s="219"/>
      <c r="D182" s="201" t="s">
        <v>140</v>
      </c>
      <c r="E182" s="220" t="s">
        <v>1</v>
      </c>
      <c r="F182" s="221" t="s">
        <v>142</v>
      </c>
      <c r="G182" s="219"/>
      <c r="H182" s="222">
        <v>295.35</v>
      </c>
      <c r="I182" s="223"/>
      <c r="J182" s="219"/>
      <c r="K182" s="219"/>
      <c r="L182" s="224"/>
      <c r="M182" s="239"/>
      <c r="N182" s="240"/>
      <c r="O182" s="240"/>
      <c r="P182" s="240"/>
      <c r="Q182" s="240"/>
      <c r="R182" s="240"/>
      <c r="S182" s="240"/>
      <c r="T182" s="241"/>
      <c r="AT182" s="228" t="s">
        <v>140</v>
      </c>
      <c r="AU182" s="228" t="s">
        <v>83</v>
      </c>
      <c r="AV182" s="14" t="s">
        <v>127</v>
      </c>
      <c r="AW182" s="14" t="s">
        <v>30</v>
      </c>
      <c r="AX182" s="14" t="s">
        <v>81</v>
      </c>
      <c r="AY182" s="228" t="s">
        <v>120</v>
      </c>
    </row>
    <row r="183" spans="1:31" s="2" customFormat="1" ht="6.95" customHeight="1">
      <c r="A183" s="34"/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39"/>
      <c r="M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</sheetData>
  <sheetProtection algorithmName="SHA-512" hashValue="y/C5UVr87qJ8C9QiD4sTpJPf4X566FyLi8yNiygsdLXEafA/asJxZ4XZTJ0EsqV3+QVhgI0BAY8LNsJ2FI3Z6Q==" saltValue="+PunBhUr+kTdSk5KzXG7yypYSHShIXg34BIxWF1NHoISpRinPdLhzYkLahH3vjJUEr+5bAT6365z07B+BsuU2g==" spinCount="100000" sheet="1" objects="1" scenarios="1" formatColumns="0" formatRows="0" autoFilter="0"/>
  <autoFilter ref="C119:K18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99"/>
  <sheetViews>
    <sheetView showGridLines="0" tabSelected="1" workbookViewId="0" topLeftCell="A12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89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2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Most přes Železárenský potok - Karviná zadání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262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7. 12. 2023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ROUND((SUM(BE127:BE598)),2)</f>
        <v>0</v>
      </c>
      <c r="G33" s="34"/>
      <c r="H33" s="34"/>
      <c r="I33" s="124">
        <v>0.21</v>
      </c>
      <c r="J33" s="123">
        <f>ROUND(((SUM(BE127:BE598))*I33),2)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ROUND((SUM(BF127:BF598)),2)</f>
        <v>0</v>
      </c>
      <c r="G34" s="34"/>
      <c r="H34" s="34"/>
      <c r="I34" s="124">
        <v>0.15</v>
      </c>
      <c r="J34" s="123">
        <f>ROUND(((SUM(BF127:BF598))*I34),2)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ROUND((SUM(BG127:BG598)),2)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ROUND((SUM(BH127:BH598)),2)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ROUND((SUM(BI127:BI598)),2)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Most přes Železárenský potok - Karviná zadání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2" t="str">
        <f>E9</f>
        <v>201 - Most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7. 12. 2023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184</v>
      </c>
      <c r="E97" s="150"/>
      <c r="F97" s="150"/>
      <c r="G97" s="150"/>
      <c r="H97" s="150"/>
      <c r="I97" s="150"/>
      <c r="J97" s="151">
        <f>J128</f>
        <v>0</v>
      </c>
      <c r="K97" s="148"/>
      <c r="L97" s="152"/>
    </row>
    <row r="98" spans="2:12" s="10" customFormat="1" ht="19.9" customHeight="1">
      <c r="B98" s="153"/>
      <c r="C98" s="154"/>
      <c r="D98" s="155" t="s">
        <v>185</v>
      </c>
      <c r="E98" s="156"/>
      <c r="F98" s="156"/>
      <c r="G98" s="156"/>
      <c r="H98" s="156"/>
      <c r="I98" s="156"/>
      <c r="J98" s="157">
        <f>J129</f>
        <v>0</v>
      </c>
      <c r="K98" s="154"/>
      <c r="L98" s="158"/>
    </row>
    <row r="99" spans="2:12" s="10" customFormat="1" ht="19.9" customHeight="1">
      <c r="B99" s="153"/>
      <c r="C99" s="154"/>
      <c r="D99" s="155" t="s">
        <v>263</v>
      </c>
      <c r="E99" s="156"/>
      <c r="F99" s="156"/>
      <c r="G99" s="156"/>
      <c r="H99" s="156"/>
      <c r="I99" s="156"/>
      <c r="J99" s="157">
        <f>J203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264</v>
      </c>
      <c r="E100" s="156"/>
      <c r="F100" s="156"/>
      <c r="G100" s="156"/>
      <c r="H100" s="156"/>
      <c r="I100" s="156"/>
      <c r="J100" s="157">
        <f>J285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265</v>
      </c>
      <c r="E101" s="156"/>
      <c r="F101" s="156"/>
      <c r="G101" s="156"/>
      <c r="H101" s="156"/>
      <c r="I101" s="156"/>
      <c r="J101" s="157">
        <f>J349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266</v>
      </c>
      <c r="E102" s="156"/>
      <c r="F102" s="156"/>
      <c r="G102" s="156"/>
      <c r="H102" s="156"/>
      <c r="I102" s="156"/>
      <c r="J102" s="157">
        <f>J430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267</v>
      </c>
      <c r="E103" s="156"/>
      <c r="F103" s="156"/>
      <c r="G103" s="156"/>
      <c r="H103" s="156"/>
      <c r="I103" s="156"/>
      <c r="J103" s="157">
        <f>J470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186</v>
      </c>
      <c r="E104" s="156"/>
      <c r="F104" s="156"/>
      <c r="G104" s="156"/>
      <c r="H104" s="156"/>
      <c r="I104" s="156"/>
      <c r="J104" s="157">
        <f>J474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268</v>
      </c>
      <c r="E105" s="156"/>
      <c r="F105" s="156"/>
      <c r="G105" s="156"/>
      <c r="H105" s="156"/>
      <c r="I105" s="156"/>
      <c r="J105" s="157">
        <f>J553</f>
        <v>0</v>
      </c>
      <c r="K105" s="154"/>
      <c r="L105" s="158"/>
    </row>
    <row r="106" spans="2:12" s="9" customFormat="1" ht="24.95" customHeight="1">
      <c r="B106" s="147"/>
      <c r="C106" s="148"/>
      <c r="D106" s="149" t="s">
        <v>269</v>
      </c>
      <c r="E106" s="150"/>
      <c r="F106" s="150"/>
      <c r="G106" s="150"/>
      <c r="H106" s="150"/>
      <c r="I106" s="150"/>
      <c r="J106" s="151">
        <f>J556</f>
        <v>0</v>
      </c>
      <c r="K106" s="148"/>
      <c r="L106" s="152"/>
    </row>
    <row r="107" spans="2:12" s="10" customFormat="1" ht="19.9" customHeight="1">
      <c r="B107" s="153"/>
      <c r="C107" s="154"/>
      <c r="D107" s="155" t="s">
        <v>270</v>
      </c>
      <c r="E107" s="156"/>
      <c r="F107" s="156"/>
      <c r="G107" s="156"/>
      <c r="H107" s="156"/>
      <c r="I107" s="156"/>
      <c r="J107" s="157">
        <f>J557</f>
        <v>0</v>
      </c>
      <c r="K107" s="154"/>
      <c r="L107" s="158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105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301" t="str">
        <f>E7</f>
        <v>Most přes Železárenský potok - Karviná zadání</v>
      </c>
      <c r="F117" s="302"/>
      <c r="G117" s="302"/>
      <c r="H117" s="302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91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72" t="str">
        <f>E9</f>
        <v>201 - Most</v>
      </c>
      <c r="F119" s="303"/>
      <c r="G119" s="303"/>
      <c r="H119" s="303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 xml:space="preserve"> </v>
      </c>
      <c r="G121" s="36"/>
      <c r="H121" s="36"/>
      <c r="I121" s="29" t="s">
        <v>22</v>
      </c>
      <c r="J121" s="66" t="str">
        <f>IF(J12="","",J12)</f>
        <v>7. 12. 2023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24</v>
      </c>
      <c r="D123" s="36"/>
      <c r="E123" s="36"/>
      <c r="F123" s="27" t="str">
        <f>E15</f>
        <v xml:space="preserve"> </v>
      </c>
      <c r="G123" s="36"/>
      <c r="H123" s="36"/>
      <c r="I123" s="29" t="s">
        <v>29</v>
      </c>
      <c r="J123" s="32" t="str">
        <f>E21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27</v>
      </c>
      <c r="D124" s="36"/>
      <c r="E124" s="36"/>
      <c r="F124" s="27" t="str">
        <f>IF(E18="","",E18)</f>
        <v>Vyplň údaj</v>
      </c>
      <c r="G124" s="36"/>
      <c r="H124" s="36"/>
      <c r="I124" s="29" t="s">
        <v>31</v>
      </c>
      <c r="J124" s="32" t="str">
        <f>E24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59"/>
      <c r="B126" s="160"/>
      <c r="C126" s="161" t="s">
        <v>106</v>
      </c>
      <c r="D126" s="162" t="s">
        <v>58</v>
      </c>
      <c r="E126" s="162" t="s">
        <v>54</v>
      </c>
      <c r="F126" s="162" t="s">
        <v>55</v>
      </c>
      <c r="G126" s="162" t="s">
        <v>107</v>
      </c>
      <c r="H126" s="162" t="s">
        <v>108</v>
      </c>
      <c r="I126" s="162" t="s">
        <v>109</v>
      </c>
      <c r="J126" s="163" t="s">
        <v>95</v>
      </c>
      <c r="K126" s="164" t="s">
        <v>110</v>
      </c>
      <c r="L126" s="165"/>
      <c r="M126" s="75" t="s">
        <v>1</v>
      </c>
      <c r="N126" s="76" t="s">
        <v>37</v>
      </c>
      <c r="O126" s="76" t="s">
        <v>111</v>
      </c>
      <c r="P126" s="76" t="s">
        <v>112</v>
      </c>
      <c r="Q126" s="76" t="s">
        <v>113</v>
      </c>
      <c r="R126" s="76" t="s">
        <v>114</v>
      </c>
      <c r="S126" s="76" t="s">
        <v>115</v>
      </c>
      <c r="T126" s="77" t="s">
        <v>116</v>
      </c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</row>
    <row r="127" spans="1:63" s="2" customFormat="1" ht="22.9" customHeight="1">
      <c r="A127" s="34"/>
      <c r="B127" s="35"/>
      <c r="C127" s="82" t="s">
        <v>117</v>
      </c>
      <c r="D127" s="36"/>
      <c r="E127" s="36"/>
      <c r="F127" s="36"/>
      <c r="G127" s="36"/>
      <c r="H127" s="36"/>
      <c r="I127" s="36"/>
      <c r="J127" s="166">
        <f>BK127</f>
        <v>0</v>
      </c>
      <c r="K127" s="36"/>
      <c r="L127" s="39"/>
      <c r="M127" s="78"/>
      <c r="N127" s="167"/>
      <c r="O127" s="79"/>
      <c r="P127" s="168">
        <f>P128+P556</f>
        <v>0</v>
      </c>
      <c r="Q127" s="79"/>
      <c r="R127" s="168">
        <f>R128+R556</f>
        <v>975.6629891403501</v>
      </c>
      <c r="S127" s="79"/>
      <c r="T127" s="169">
        <f>T128+T556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72</v>
      </c>
      <c r="AU127" s="17" t="s">
        <v>97</v>
      </c>
      <c r="BK127" s="170">
        <f>BK128+BK556</f>
        <v>0</v>
      </c>
    </row>
    <row r="128" spans="2:63" s="12" customFormat="1" ht="25.9" customHeight="1">
      <c r="B128" s="171"/>
      <c r="C128" s="172"/>
      <c r="D128" s="173" t="s">
        <v>72</v>
      </c>
      <c r="E128" s="174" t="s">
        <v>188</v>
      </c>
      <c r="F128" s="174" t="s">
        <v>189</v>
      </c>
      <c r="G128" s="172"/>
      <c r="H128" s="172"/>
      <c r="I128" s="175"/>
      <c r="J128" s="176">
        <f>BK128</f>
        <v>0</v>
      </c>
      <c r="K128" s="172"/>
      <c r="L128" s="177"/>
      <c r="M128" s="178"/>
      <c r="N128" s="179"/>
      <c r="O128" s="179"/>
      <c r="P128" s="180">
        <f>P129+P203+P285+P349+P430+P470+P474+P553</f>
        <v>0</v>
      </c>
      <c r="Q128" s="179"/>
      <c r="R128" s="180">
        <f>R129+R203+R285+R349+R430+R470+R474+R553</f>
        <v>974.6752006203501</v>
      </c>
      <c r="S128" s="179"/>
      <c r="T128" s="181">
        <f>T129+T203+T285+T349+T430+T470+T474+T553</f>
        <v>0</v>
      </c>
      <c r="AR128" s="182" t="s">
        <v>81</v>
      </c>
      <c r="AT128" s="183" t="s">
        <v>72</v>
      </c>
      <c r="AU128" s="183" t="s">
        <v>73</v>
      </c>
      <c r="AY128" s="182" t="s">
        <v>120</v>
      </c>
      <c r="BK128" s="184">
        <f>BK129+BK203+BK285+BK349+BK430+BK470+BK474+BK553</f>
        <v>0</v>
      </c>
    </row>
    <row r="129" spans="2:63" s="12" customFormat="1" ht="22.9" customHeight="1">
      <c r="B129" s="171"/>
      <c r="C129" s="172"/>
      <c r="D129" s="173" t="s">
        <v>72</v>
      </c>
      <c r="E129" s="185" t="s">
        <v>81</v>
      </c>
      <c r="F129" s="185" t="s">
        <v>190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SUM(P130:P202)</f>
        <v>0</v>
      </c>
      <c r="Q129" s="179"/>
      <c r="R129" s="180">
        <f>SUM(R130:R202)</f>
        <v>4.077932799999999</v>
      </c>
      <c r="S129" s="179"/>
      <c r="T129" s="181">
        <f>SUM(T130:T202)</f>
        <v>0</v>
      </c>
      <c r="AR129" s="182" t="s">
        <v>81</v>
      </c>
      <c r="AT129" s="183" t="s">
        <v>72</v>
      </c>
      <c r="AU129" s="183" t="s">
        <v>81</v>
      </c>
      <c r="AY129" s="182" t="s">
        <v>120</v>
      </c>
      <c r="BK129" s="184">
        <f>SUM(BK130:BK202)</f>
        <v>0</v>
      </c>
    </row>
    <row r="130" spans="1:65" s="2" customFormat="1" ht="16.5" customHeight="1">
      <c r="A130" s="34"/>
      <c r="B130" s="35"/>
      <c r="C130" s="187" t="s">
        <v>81</v>
      </c>
      <c r="D130" s="187" t="s">
        <v>123</v>
      </c>
      <c r="E130" s="188" t="s">
        <v>271</v>
      </c>
      <c r="F130" s="189" t="s">
        <v>272</v>
      </c>
      <c r="G130" s="190" t="s">
        <v>204</v>
      </c>
      <c r="H130" s="191">
        <v>14</v>
      </c>
      <c r="I130" s="192"/>
      <c r="J130" s="193">
        <f>ROUND(I130*H130,2)</f>
        <v>0</v>
      </c>
      <c r="K130" s="194"/>
      <c r="L130" s="39"/>
      <c r="M130" s="195" t="s">
        <v>1</v>
      </c>
      <c r="N130" s="196" t="s">
        <v>38</v>
      </c>
      <c r="O130" s="71"/>
      <c r="P130" s="197">
        <f>O130*H130</f>
        <v>0</v>
      </c>
      <c r="Q130" s="197">
        <v>0.02698</v>
      </c>
      <c r="R130" s="197">
        <f>Q130*H130</f>
        <v>0.37772</v>
      </c>
      <c r="S130" s="197">
        <v>0</v>
      </c>
      <c r="T130" s="19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127</v>
      </c>
      <c r="AT130" s="199" t="s">
        <v>123</v>
      </c>
      <c r="AU130" s="199" t="s">
        <v>83</v>
      </c>
      <c r="AY130" s="17" t="s">
        <v>120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81</v>
      </c>
      <c r="BK130" s="200">
        <f>ROUND(I130*H130,2)</f>
        <v>0</v>
      </c>
      <c r="BL130" s="17" t="s">
        <v>127</v>
      </c>
      <c r="BM130" s="199" t="s">
        <v>273</v>
      </c>
    </row>
    <row r="131" spans="1:47" s="2" customFormat="1" ht="11.25">
      <c r="A131" s="34"/>
      <c r="B131" s="35"/>
      <c r="C131" s="36"/>
      <c r="D131" s="201" t="s">
        <v>128</v>
      </c>
      <c r="E131" s="36"/>
      <c r="F131" s="202" t="s">
        <v>274</v>
      </c>
      <c r="G131" s="36"/>
      <c r="H131" s="36"/>
      <c r="I131" s="203"/>
      <c r="J131" s="36"/>
      <c r="K131" s="36"/>
      <c r="L131" s="39"/>
      <c r="M131" s="204"/>
      <c r="N131" s="205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128</v>
      </c>
      <c r="AU131" s="17" t="s">
        <v>83</v>
      </c>
    </row>
    <row r="132" spans="1:47" s="2" customFormat="1" ht="19.5">
      <c r="A132" s="34"/>
      <c r="B132" s="35"/>
      <c r="C132" s="36"/>
      <c r="D132" s="201" t="s">
        <v>135</v>
      </c>
      <c r="E132" s="36"/>
      <c r="F132" s="206" t="s">
        <v>275</v>
      </c>
      <c r="G132" s="36"/>
      <c r="H132" s="36"/>
      <c r="I132" s="203"/>
      <c r="J132" s="36"/>
      <c r="K132" s="36"/>
      <c r="L132" s="39"/>
      <c r="M132" s="204"/>
      <c r="N132" s="205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135</v>
      </c>
      <c r="AU132" s="17" t="s">
        <v>83</v>
      </c>
    </row>
    <row r="133" spans="1:65" s="2" customFormat="1" ht="24.2" customHeight="1">
      <c r="A133" s="34"/>
      <c r="B133" s="35"/>
      <c r="C133" s="187" t="s">
        <v>83</v>
      </c>
      <c r="D133" s="187" t="s">
        <v>123</v>
      </c>
      <c r="E133" s="188" t="s">
        <v>276</v>
      </c>
      <c r="F133" s="189" t="s">
        <v>277</v>
      </c>
      <c r="G133" s="190" t="s">
        <v>278</v>
      </c>
      <c r="H133" s="191">
        <v>720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38</v>
      </c>
      <c r="O133" s="71"/>
      <c r="P133" s="197">
        <f>O133*H133</f>
        <v>0</v>
      </c>
      <c r="Q133" s="197">
        <v>3.2634E-05</v>
      </c>
      <c r="R133" s="197">
        <f>Q133*H133</f>
        <v>0.02349648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127</v>
      </c>
      <c r="AT133" s="199" t="s">
        <v>123</v>
      </c>
      <c r="AU133" s="199" t="s">
        <v>83</v>
      </c>
      <c r="AY133" s="17" t="s">
        <v>120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81</v>
      </c>
      <c r="BK133" s="200">
        <f>ROUND(I133*H133,2)</f>
        <v>0</v>
      </c>
      <c r="BL133" s="17" t="s">
        <v>127</v>
      </c>
      <c r="BM133" s="199" t="s">
        <v>83</v>
      </c>
    </row>
    <row r="134" spans="1:47" s="2" customFormat="1" ht="19.5">
      <c r="A134" s="34"/>
      <c r="B134" s="35"/>
      <c r="C134" s="36"/>
      <c r="D134" s="201" t="s">
        <v>128</v>
      </c>
      <c r="E134" s="36"/>
      <c r="F134" s="202" t="s">
        <v>279</v>
      </c>
      <c r="G134" s="36"/>
      <c r="H134" s="36"/>
      <c r="I134" s="203"/>
      <c r="J134" s="36"/>
      <c r="K134" s="36"/>
      <c r="L134" s="39"/>
      <c r="M134" s="204"/>
      <c r="N134" s="205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128</v>
      </c>
      <c r="AU134" s="17" t="s">
        <v>83</v>
      </c>
    </row>
    <row r="135" spans="1:65" s="2" customFormat="1" ht="24.2" customHeight="1">
      <c r="A135" s="34"/>
      <c r="B135" s="35"/>
      <c r="C135" s="187" t="s">
        <v>131</v>
      </c>
      <c r="D135" s="187" t="s">
        <v>123</v>
      </c>
      <c r="E135" s="188" t="s">
        <v>280</v>
      </c>
      <c r="F135" s="189" t="s">
        <v>281</v>
      </c>
      <c r="G135" s="190" t="s">
        <v>282</v>
      </c>
      <c r="H135" s="191">
        <v>30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38</v>
      </c>
      <c r="O135" s="71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127</v>
      </c>
      <c r="AT135" s="199" t="s">
        <v>123</v>
      </c>
      <c r="AU135" s="199" t="s">
        <v>83</v>
      </c>
      <c r="AY135" s="17" t="s">
        <v>120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81</v>
      </c>
      <c r="BK135" s="200">
        <f>ROUND(I135*H135,2)</f>
        <v>0</v>
      </c>
      <c r="BL135" s="17" t="s">
        <v>127</v>
      </c>
      <c r="BM135" s="199" t="s">
        <v>127</v>
      </c>
    </row>
    <row r="136" spans="1:47" s="2" customFormat="1" ht="19.5">
      <c r="A136" s="34"/>
      <c r="B136" s="35"/>
      <c r="C136" s="36"/>
      <c r="D136" s="201" t="s">
        <v>128</v>
      </c>
      <c r="E136" s="36"/>
      <c r="F136" s="202" t="s">
        <v>283</v>
      </c>
      <c r="G136" s="36"/>
      <c r="H136" s="36"/>
      <c r="I136" s="203"/>
      <c r="J136" s="36"/>
      <c r="K136" s="36"/>
      <c r="L136" s="39"/>
      <c r="M136" s="204"/>
      <c r="N136" s="205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128</v>
      </c>
      <c r="AU136" s="17" t="s">
        <v>83</v>
      </c>
    </row>
    <row r="137" spans="1:65" s="2" customFormat="1" ht="24.2" customHeight="1">
      <c r="A137" s="34"/>
      <c r="B137" s="35"/>
      <c r="C137" s="187" t="s">
        <v>127</v>
      </c>
      <c r="D137" s="187" t="s">
        <v>123</v>
      </c>
      <c r="E137" s="188" t="s">
        <v>284</v>
      </c>
      <c r="F137" s="189" t="s">
        <v>285</v>
      </c>
      <c r="G137" s="190" t="s">
        <v>214</v>
      </c>
      <c r="H137" s="191">
        <v>640.8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38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127</v>
      </c>
      <c r="AT137" s="199" t="s">
        <v>123</v>
      </c>
      <c r="AU137" s="199" t="s">
        <v>83</v>
      </c>
      <c r="AY137" s="17" t="s">
        <v>120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81</v>
      </c>
      <c r="BK137" s="200">
        <f>ROUND(I137*H137,2)</f>
        <v>0</v>
      </c>
      <c r="BL137" s="17" t="s">
        <v>127</v>
      </c>
      <c r="BM137" s="199" t="s">
        <v>134</v>
      </c>
    </row>
    <row r="138" spans="1:47" s="2" customFormat="1" ht="19.5">
      <c r="A138" s="34"/>
      <c r="B138" s="35"/>
      <c r="C138" s="36"/>
      <c r="D138" s="201" t="s">
        <v>128</v>
      </c>
      <c r="E138" s="36"/>
      <c r="F138" s="202" t="s">
        <v>286</v>
      </c>
      <c r="G138" s="36"/>
      <c r="H138" s="36"/>
      <c r="I138" s="203"/>
      <c r="J138" s="36"/>
      <c r="K138" s="36"/>
      <c r="L138" s="39"/>
      <c r="M138" s="204"/>
      <c r="N138" s="205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128</v>
      </c>
      <c r="AU138" s="17" t="s">
        <v>83</v>
      </c>
    </row>
    <row r="139" spans="2:51" s="13" customFormat="1" ht="11.25">
      <c r="B139" s="207"/>
      <c r="C139" s="208"/>
      <c r="D139" s="201" t="s">
        <v>140</v>
      </c>
      <c r="E139" s="209" t="s">
        <v>1</v>
      </c>
      <c r="F139" s="210" t="s">
        <v>287</v>
      </c>
      <c r="G139" s="208"/>
      <c r="H139" s="211">
        <v>640.8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140</v>
      </c>
      <c r="AU139" s="217" t="s">
        <v>83</v>
      </c>
      <c r="AV139" s="13" t="s">
        <v>83</v>
      </c>
      <c r="AW139" s="13" t="s">
        <v>30</v>
      </c>
      <c r="AX139" s="13" t="s">
        <v>73</v>
      </c>
      <c r="AY139" s="217" t="s">
        <v>120</v>
      </c>
    </row>
    <row r="140" spans="2:51" s="14" customFormat="1" ht="11.25">
      <c r="B140" s="218"/>
      <c r="C140" s="219"/>
      <c r="D140" s="201" t="s">
        <v>140</v>
      </c>
      <c r="E140" s="220" t="s">
        <v>1</v>
      </c>
      <c r="F140" s="221" t="s">
        <v>142</v>
      </c>
      <c r="G140" s="219"/>
      <c r="H140" s="222">
        <v>640.8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140</v>
      </c>
      <c r="AU140" s="228" t="s">
        <v>83</v>
      </c>
      <c r="AV140" s="14" t="s">
        <v>127</v>
      </c>
      <c r="AW140" s="14" t="s">
        <v>30</v>
      </c>
      <c r="AX140" s="14" t="s">
        <v>81</v>
      </c>
      <c r="AY140" s="228" t="s">
        <v>120</v>
      </c>
    </row>
    <row r="141" spans="1:65" s="2" customFormat="1" ht="24.2" customHeight="1">
      <c r="A141" s="34"/>
      <c r="B141" s="35"/>
      <c r="C141" s="187" t="s">
        <v>119</v>
      </c>
      <c r="D141" s="187" t="s">
        <v>123</v>
      </c>
      <c r="E141" s="188" t="s">
        <v>288</v>
      </c>
      <c r="F141" s="189" t="s">
        <v>289</v>
      </c>
      <c r="G141" s="190" t="s">
        <v>214</v>
      </c>
      <c r="H141" s="191">
        <v>640.8</v>
      </c>
      <c r="I141" s="192"/>
      <c r="J141" s="193">
        <f>ROUND(I141*H141,2)</f>
        <v>0</v>
      </c>
      <c r="K141" s="194"/>
      <c r="L141" s="39"/>
      <c r="M141" s="195" t="s">
        <v>1</v>
      </c>
      <c r="N141" s="196" t="s">
        <v>38</v>
      </c>
      <c r="O141" s="71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127</v>
      </c>
      <c r="AT141" s="199" t="s">
        <v>123</v>
      </c>
      <c r="AU141" s="199" t="s">
        <v>83</v>
      </c>
      <c r="AY141" s="17" t="s">
        <v>120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81</v>
      </c>
      <c r="BK141" s="200">
        <f>ROUND(I141*H141,2)</f>
        <v>0</v>
      </c>
      <c r="BL141" s="17" t="s">
        <v>127</v>
      </c>
      <c r="BM141" s="199" t="s">
        <v>139</v>
      </c>
    </row>
    <row r="142" spans="1:47" s="2" customFormat="1" ht="29.25">
      <c r="A142" s="34"/>
      <c r="B142" s="35"/>
      <c r="C142" s="36"/>
      <c r="D142" s="201" t="s">
        <v>128</v>
      </c>
      <c r="E142" s="36"/>
      <c r="F142" s="202" t="s">
        <v>290</v>
      </c>
      <c r="G142" s="36"/>
      <c r="H142" s="36"/>
      <c r="I142" s="203"/>
      <c r="J142" s="36"/>
      <c r="K142" s="36"/>
      <c r="L142" s="39"/>
      <c r="M142" s="204"/>
      <c r="N142" s="205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128</v>
      </c>
      <c r="AU142" s="17" t="s">
        <v>83</v>
      </c>
    </row>
    <row r="143" spans="1:65" s="2" customFormat="1" ht="16.5" customHeight="1">
      <c r="A143" s="34"/>
      <c r="B143" s="35"/>
      <c r="C143" s="187" t="s">
        <v>134</v>
      </c>
      <c r="D143" s="187" t="s">
        <v>123</v>
      </c>
      <c r="E143" s="188" t="s">
        <v>291</v>
      </c>
      <c r="F143" s="189" t="s">
        <v>292</v>
      </c>
      <c r="G143" s="190" t="s">
        <v>204</v>
      </c>
      <c r="H143" s="191">
        <v>345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38</v>
      </c>
      <c r="O143" s="71"/>
      <c r="P143" s="197">
        <f>O143*H143</f>
        <v>0</v>
      </c>
      <c r="Q143" s="197">
        <v>0.001016656</v>
      </c>
      <c r="R143" s="197">
        <f>Q143*H143</f>
        <v>0.35074631999999994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127</v>
      </c>
      <c r="AT143" s="199" t="s">
        <v>123</v>
      </c>
      <c r="AU143" s="199" t="s">
        <v>83</v>
      </c>
      <c r="AY143" s="17" t="s">
        <v>120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81</v>
      </c>
      <c r="BK143" s="200">
        <f>ROUND(I143*H143,2)</f>
        <v>0</v>
      </c>
      <c r="BL143" s="17" t="s">
        <v>127</v>
      </c>
      <c r="BM143" s="199" t="s">
        <v>145</v>
      </c>
    </row>
    <row r="144" spans="1:47" s="2" customFormat="1" ht="29.25">
      <c r="A144" s="34"/>
      <c r="B144" s="35"/>
      <c r="C144" s="36"/>
      <c r="D144" s="201" t="s">
        <v>128</v>
      </c>
      <c r="E144" s="36"/>
      <c r="F144" s="202" t="s">
        <v>293</v>
      </c>
      <c r="G144" s="36"/>
      <c r="H144" s="36"/>
      <c r="I144" s="203"/>
      <c r="J144" s="36"/>
      <c r="K144" s="36"/>
      <c r="L144" s="39"/>
      <c r="M144" s="204"/>
      <c r="N144" s="205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128</v>
      </c>
      <c r="AU144" s="17" t="s">
        <v>83</v>
      </c>
    </row>
    <row r="145" spans="2:51" s="13" customFormat="1" ht="11.25">
      <c r="B145" s="207"/>
      <c r="C145" s="208"/>
      <c r="D145" s="201" t="s">
        <v>140</v>
      </c>
      <c r="E145" s="209" t="s">
        <v>1</v>
      </c>
      <c r="F145" s="210" t="s">
        <v>294</v>
      </c>
      <c r="G145" s="208"/>
      <c r="H145" s="211">
        <v>345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140</v>
      </c>
      <c r="AU145" s="217" t="s">
        <v>83</v>
      </c>
      <c r="AV145" s="13" t="s">
        <v>83</v>
      </c>
      <c r="AW145" s="13" t="s">
        <v>30</v>
      </c>
      <c r="AX145" s="13" t="s">
        <v>73</v>
      </c>
      <c r="AY145" s="217" t="s">
        <v>120</v>
      </c>
    </row>
    <row r="146" spans="2:51" s="14" customFormat="1" ht="11.25">
      <c r="B146" s="218"/>
      <c r="C146" s="219"/>
      <c r="D146" s="201" t="s">
        <v>140</v>
      </c>
      <c r="E146" s="220" t="s">
        <v>1</v>
      </c>
      <c r="F146" s="221" t="s">
        <v>142</v>
      </c>
      <c r="G146" s="219"/>
      <c r="H146" s="222">
        <v>345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140</v>
      </c>
      <c r="AU146" s="228" t="s">
        <v>83</v>
      </c>
      <c r="AV146" s="14" t="s">
        <v>127</v>
      </c>
      <c r="AW146" s="14" t="s">
        <v>30</v>
      </c>
      <c r="AX146" s="14" t="s">
        <v>81</v>
      </c>
      <c r="AY146" s="228" t="s">
        <v>120</v>
      </c>
    </row>
    <row r="147" spans="1:65" s="2" customFormat="1" ht="16.5" customHeight="1">
      <c r="A147" s="34"/>
      <c r="B147" s="35"/>
      <c r="C147" s="242" t="s">
        <v>152</v>
      </c>
      <c r="D147" s="242" t="s">
        <v>295</v>
      </c>
      <c r="E147" s="243" t="s">
        <v>296</v>
      </c>
      <c r="F147" s="244" t="s">
        <v>297</v>
      </c>
      <c r="G147" s="245" t="s">
        <v>231</v>
      </c>
      <c r="H147" s="246">
        <v>0.014</v>
      </c>
      <c r="I147" s="247"/>
      <c r="J147" s="248">
        <f>ROUND(I147*H147,2)</f>
        <v>0</v>
      </c>
      <c r="K147" s="249"/>
      <c r="L147" s="250"/>
      <c r="M147" s="251" t="s">
        <v>1</v>
      </c>
      <c r="N147" s="252" t="s">
        <v>38</v>
      </c>
      <c r="O147" s="71"/>
      <c r="P147" s="197">
        <f>O147*H147</f>
        <v>0</v>
      </c>
      <c r="Q147" s="197">
        <v>1</v>
      </c>
      <c r="R147" s="197">
        <f>Q147*H147</f>
        <v>0.014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139</v>
      </c>
      <c r="AT147" s="199" t="s">
        <v>295</v>
      </c>
      <c r="AU147" s="199" t="s">
        <v>83</v>
      </c>
      <c r="AY147" s="17" t="s">
        <v>120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81</v>
      </c>
      <c r="BK147" s="200">
        <f>ROUND(I147*H147,2)</f>
        <v>0</v>
      </c>
      <c r="BL147" s="17" t="s">
        <v>127</v>
      </c>
      <c r="BM147" s="199" t="s">
        <v>148</v>
      </c>
    </row>
    <row r="148" spans="1:47" s="2" customFormat="1" ht="11.25">
      <c r="A148" s="34"/>
      <c r="B148" s="35"/>
      <c r="C148" s="36"/>
      <c r="D148" s="201" t="s">
        <v>128</v>
      </c>
      <c r="E148" s="36"/>
      <c r="F148" s="202" t="s">
        <v>297</v>
      </c>
      <c r="G148" s="36"/>
      <c r="H148" s="36"/>
      <c r="I148" s="203"/>
      <c r="J148" s="36"/>
      <c r="K148" s="36"/>
      <c r="L148" s="39"/>
      <c r="M148" s="204"/>
      <c r="N148" s="205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128</v>
      </c>
      <c r="AU148" s="17" t="s">
        <v>83</v>
      </c>
    </row>
    <row r="149" spans="2:51" s="13" customFormat="1" ht="11.25">
      <c r="B149" s="207"/>
      <c r="C149" s="208"/>
      <c r="D149" s="201" t="s">
        <v>140</v>
      </c>
      <c r="E149" s="209" t="s">
        <v>1</v>
      </c>
      <c r="F149" s="210" t="s">
        <v>298</v>
      </c>
      <c r="G149" s="208"/>
      <c r="H149" s="211">
        <v>0.014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140</v>
      </c>
      <c r="AU149" s="217" t="s">
        <v>83</v>
      </c>
      <c r="AV149" s="13" t="s">
        <v>83</v>
      </c>
      <c r="AW149" s="13" t="s">
        <v>30</v>
      </c>
      <c r="AX149" s="13" t="s">
        <v>73</v>
      </c>
      <c r="AY149" s="217" t="s">
        <v>120</v>
      </c>
    </row>
    <row r="150" spans="2:51" s="14" customFormat="1" ht="11.25">
      <c r="B150" s="218"/>
      <c r="C150" s="219"/>
      <c r="D150" s="201" t="s">
        <v>140</v>
      </c>
      <c r="E150" s="220" t="s">
        <v>1</v>
      </c>
      <c r="F150" s="221" t="s">
        <v>142</v>
      </c>
      <c r="G150" s="219"/>
      <c r="H150" s="222">
        <v>0.014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140</v>
      </c>
      <c r="AU150" s="228" t="s">
        <v>83</v>
      </c>
      <c r="AV150" s="14" t="s">
        <v>127</v>
      </c>
      <c r="AW150" s="14" t="s">
        <v>30</v>
      </c>
      <c r="AX150" s="14" t="s">
        <v>81</v>
      </c>
      <c r="AY150" s="228" t="s">
        <v>120</v>
      </c>
    </row>
    <row r="151" spans="1:65" s="2" customFormat="1" ht="16.5" customHeight="1">
      <c r="A151" s="34"/>
      <c r="B151" s="35"/>
      <c r="C151" s="242" t="s">
        <v>139</v>
      </c>
      <c r="D151" s="242" t="s">
        <v>295</v>
      </c>
      <c r="E151" s="243" t="s">
        <v>299</v>
      </c>
      <c r="F151" s="244" t="s">
        <v>300</v>
      </c>
      <c r="G151" s="245" t="s">
        <v>231</v>
      </c>
      <c r="H151" s="246">
        <v>0.001</v>
      </c>
      <c r="I151" s="247"/>
      <c r="J151" s="248">
        <f>ROUND(I151*H151,2)</f>
        <v>0</v>
      </c>
      <c r="K151" s="249"/>
      <c r="L151" s="250"/>
      <c r="M151" s="251" t="s">
        <v>1</v>
      </c>
      <c r="N151" s="252" t="s">
        <v>38</v>
      </c>
      <c r="O151" s="71"/>
      <c r="P151" s="197">
        <f>O151*H151</f>
        <v>0</v>
      </c>
      <c r="Q151" s="197">
        <v>1</v>
      </c>
      <c r="R151" s="197">
        <f>Q151*H151</f>
        <v>0.001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139</v>
      </c>
      <c r="AT151" s="199" t="s">
        <v>295</v>
      </c>
      <c r="AU151" s="199" t="s">
        <v>83</v>
      </c>
      <c r="AY151" s="17" t="s">
        <v>120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81</v>
      </c>
      <c r="BK151" s="200">
        <f>ROUND(I151*H151,2)</f>
        <v>0</v>
      </c>
      <c r="BL151" s="17" t="s">
        <v>127</v>
      </c>
      <c r="BM151" s="199" t="s">
        <v>161</v>
      </c>
    </row>
    <row r="152" spans="1:47" s="2" customFormat="1" ht="11.25">
      <c r="A152" s="34"/>
      <c r="B152" s="35"/>
      <c r="C152" s="36"/>
      <c r="D152" s="201" t="s">
        <v>128</v>
      </c>
      <c r="E152" s="36"/>
      <c r="F152" s="202" t="s">
        <v>300</v>
      </c>
      <c r="G152" s="36"/>
      <c r="H152" s="36"/>
      <c r="I152" s="203"/>
      <c r="J152" s="36"/>
      <c r="K152" s="36"/>
      <c r="L152" s="39"/>
      <c r="M152" s="204"/>
      <c r="N152" s="205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128</v>
      </c>
      <c r="AU152" s="17" t="s">
        <v>83</v>
      </c>
    </row>
    <row r="153" spans="2:51" s="13" customFormat="1" ht="11.25">
      <c r="B153" s="207"/>
      <c r="C153" s="208"/>
      <c r="D153" s="201" t="s">
        <v>140</v>
      </c>
      <c r="E153" s="209" t="s">
        <v>1</v>
      </c>
      <c r="F153" s="210" t="s">
        <v>301</v>
      </c>
      <c r="G153" s="208"/>
      <c r="H153" s="211">
        <v>0.001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140</v>
      </c>
      <c r="AU153" s="217" t="s">
        <v>83</v>
      </c>
      <c r="AV153" s="13" t="s">
        <v>83</v>
      </c>
      <c r="AW153" s="13" t="s">
        <v>30</v>
      </c>
      <c r="AX153" s="13" t="s">
        <v>73</v>
      </c>
      <c r="AY153" s="217" t="s">
        <v>120</v>
      </c>
    </row>
    <row r="154" spans="2:51" s="14" customFormat="1" ht="11.25">
      <c r="B154" s="218"/>
      <c r="C154" s="219"/>
      <c r="D154" s="201" t="s">
        <v>140</v>
      </c>
      <c r="E154" s="220" t="s">
        <v>1</v>
      </c>
      <c r="F154" s="221" t="s">
        <v>142</v>
      </c>
      <c r="G154" s="219"/>
      <c r="H154" s="222">
        <v>0.001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140</v>
      </c>
      <c r="AU154" s="228" t="s">
        <v>83</v>
      </c>
      <c r="AV154" s="14" t="s">
        <v>127</v>
      </c>
      <c r="AW154" s="14" t="s">
        <v>30</v>
      </c>
      <c r="AX154" s="14" t="s">
        <v>81</v>
      </c>
      <c r="AY154" s="228" t="s">
        <v>120</v>
      </c>
    </row>
    <row r="155" spans="1:65" s="2" customFormat="1" ht="24.2" customHeight="1">
      <c r="A155" s="34"/>
      <c r="B155" s="35"/>
      <c r="C155" s="242" t="s">
        <v>164</v>
      </c>
      <c r="D155" s="242" t="s">
        <v>295</v>
      </c>
      <c r="E155" s="243" t="s">
        <v>302</v>
      </c>
      <c r="F155" s="244" t="s">
        <v>303</v>
      </c>
      <c r="G155" s="245" t="s">
        <v>204</v>
      </c>
      <c r="H155" s="246">
        <v>8</v>
      </c>
      <c r="I155" s="247"/>
      <c r="J155" s="248">
        <f>ROUND(I155*H155,2)</f>
        <v>0</v>
      </c>
      <c r="K155" s="249"/>
      <c r="L155" s="250"/>
      <c r="M155" s="251" t="s">
        <v>1</v>
      </c>
      <c r="N155" s="252" t="s">
        <v>38</v>
      </c>
      <c r="O155" s="71"/>
      <c r="P155" s="197">
        <f>O155*H155</f>
        <v>0</v>
      </c>
      <c r="Q155" s="197">
        <v>0.05094</v>
      </c>
      <c r="R155" s="197">
        <f>Q155*H155</f>
        <v>0.40752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139</v>
      </c>
      <c r="AT155" s="199" t="s">
        <v>295</v>
      </c>
      <c r="AU155" s="199" t="s">
        <v>83</v>
      </c>
      <c r="AY155" s="17" t="s">
        <v>120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81</v>
      </c>
      <c r="BK155" s="200">
        <f>ROUND(I155*H155,2)</f>
        <v>0</v>
      </c>
      <c r="BL155" s="17" t="s">
        <v>127</v>
      </c>
      <c r="BM155" s="199" t="s">
        <v>167</v>
      </c>
    </row>
    <row r="156" spans="1:47" s="2" customFormat="1" ht="11.25">
      <c r="A156" s="34"/>
      <c r="B156" s="35"/>
      <c r="C156" s="36"/>
      <c r="D156" s="201" t="s">
        <v>128</v>
      </c>
      <c r="E156" s="36"/>
      <c r="F156" s="202" t="s">
        <v>303</v>
      </c>
      <c r="G156" s="36"/>
      <c r="H156" s="36"/>
      <c r="I156" s="203"/>
      <c r="J156" s="36"/>
      <c r="K156" s="36"/>
      <c r="L156" s="39"/>
      <c r="M156" s="204"/>
      <c r="N156" s="205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128</v>
      </c>
      <c r="AU156" s="17" t="s">
        <v>83</v>
      </c>
    </row>
    <row r="157" spans="1:65" s="2" customFormat="1" ht="24.2" customHeight="1">
      <c r="A157" s="34"/>
      <c r="B157" s="35"/>
      <c r="C157" s="187" t="s">
        <v>145</v>
      </c>
      <c r="D157" s="187" t="s">
        <v>123</v>
      </c>
      <c r="E157" s="188" t="s">
        <v>304</v>
      </c>
      <c r="F157" s="189" t="s">
        <v>305</v>
      </c>
      <c r="G157" s="190" t="s">
        <v>193</v>
      </c>
      <c r="H157" s="191">
        <v>110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38</v>
      </c>
      <c r="O157" s="71"/>
      <c r="P157" s="197">
        <f>O157*H157</f>
        <v>0</v>
      </c>
      <c r="Q157" s="197">
        <v>0.026395</v>
      </c>
      <c r="R157" s="197">
        <f>Q157*H157</f>
        <v>2.90345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127</v>
      </c>
      <c r="AT157" s="199" t="s">
        <v>123</v>
      </c>
      <c r="AU157" s="199" t="s">
        <v>83</v>
      </c>
      <c r="AY157" s="17" t="s">
        <v>120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81</v>
      </c>
      <c r="BK157" s="200">
        <f>ROUND(I157*H157,2)</f>
        <v>0</v>
      </c>
      <c r="BL157" s="17" t="s">
        <v>127</v>
      </c>
      <c r="BM157" s="199" t="s">
        <v>173</v>
      </c>
    </row>
    <row r="158" spans="1:47" s="2" customFormat="1" ht="19.5">
      <c r="A158" s="34"/>
      <c r="B158" s="35"/>
      <c r="C158" s="36"/>
      <c r="D158" s="201" t="s">
        <v>128</v>
      </c>
      <c r="E158" s="36"/>
      <c r="F158" s="202" t="s">
        <v>306</v>
      </c>
      <c r="G158" s="36"/>
      <c r="H158" s="36"/>
      <c r="I158" s="203"/>
      <c r="J158" s="36"/>
      <c r="K158" s="36"/>
      <c r="L158" s="39"/>
      <c r="M158" s="204"/>
      <c r="N158" s="205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128</v>
      </c>
      <c r="AU158" s="17" t="s">
        <v>83</v>
      </c>
    </row>
    <row r="159" spans="2:51" s="13" customFormat="1" ht="11.25">
      <c r="B159" s="207"/>
      <c r="C159" s="208"/>
      <c r="D159" s="201" t="s">
        <v>140</v>
      </c>
      <c r="E159" s="209" t="s">
        <v>1</v>
      </c>
      <c r="F159" s="210" t="s">
        <v>307</v>
      </c>
      <c r="G159" s="208"/>
      <c r="H159" s="211">
        <v>110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140</v>
      </c>
      <c r="AU159" s="217" t="s">
        <v>83</v>
      </c>
      <c r="AV159" s="13" t="s">
        <v>83</v>
      </c>
      <c r="AW159" s="13" t="s">
        <v>30</v>
      </c>
      <c r="AX159" s="13" t="s">
        <v>73</v>
      </c>
      <c r="AY159" s="217" t="s">
        <v>120</v>
      </c>
    </row>
    <row r="160" spans="2:51" s="14" customFormat="1" ht="11.25">
      <c r="B160" s="218"/>
      <c r="C160" s="219"/>
      <c r="D160" s="201" t="s">
        <v>140</v>
      </c>
      <c r="E160" s="220" t="s">
        <v>1</v>
      </c>
      <c r="F160" s="221" t="s">
        <v>142</v>
      </c>
      <c r="G160" s="219"/>
      <c r="H160" s="222">
        <v>110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140</v>
      </c>
      <c r="AU160" s="228" t="s">
        <v>83</v>
      </c>
      <c r="AV160" s="14" t="s">
        <v>127</v>
      </c>
      <c r="AW160" s="14" t="s">
        <v>30</v>
      </c>
      <c r="AX160" s="14" t="s">
        <v>81</v>
      </c>
      <c r="AY160" s="228" t="s">
        <v>120</v>
      </c>
    </row>
    <row r="161" spans="1:65" s="2" customFormat="1" ht="24.2" customHeight="1">
      <c r="A161" s="34"/>
      <c r="B161" s="35"/>
      <c r="C161" s="187" t="s">
        <v>178</v>
      </c>
      <c r="D161" s="187" t="s">
        <v>123</v>
      </c>
      <c r="E161" s="188" t="s">
        <v>308</v>
      </c>
      <c r="F161" s="189" t="s">
        <v>309</v>
      </c>
      <c r="G161" s="190" t="s">
        <v>214</v>
      </c>
      <c r="H161" s="191">
        <v>342.72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38</v>
      </c>
      <c r="O161" s="71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127</v>
      </c>
      <c r="AT161" s="199" t="s">
        <v>123</v>
      </c>
      <c r="AU161" s="199" t="s">
        <v>83</v>
      </c>
      <c r="AY161" s="17" t="s">
        <v>120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81</v>
      </c>
      <c r="BK161" s="200">
        <f>ROUND(I161*H161,2)</f>
        <v>0</v>
      </c>
      <c r="BL161" s="17" t="s">
        <v>127</v>
      </c>
      <c r="BM161" s="199" t="s">
        <v>181</v>
      </c>
    </row>
    <row r="162" spans="1:47" s="2" customFormat="1" ht="39">
      <c r="A162" s="34"/>
      <c r="B162" s="35"/>
      <c r="C162" s="36"/>
      <c r="D162" s="201" t="s">
        <v>128</v>
      </c>
      <c r="E162" s="36"/>
      <c r="F162" s="202" t="s">
        <v>310</v>
      </c>
      <c r="G162" s="36"/>
      <c r="H162" s="36"/>
      <c r="I162" s="203"/>
      <c r="J162" s="36"/>
      <c r="K162" s="36"/>
      <c r="L162" s="39"/>
      <c r="M162" s="204"/>
      <c r="N162" s="205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128</v>
      </c>
      <c r="AU162" s="17" t="s">
        <v>83</v>
      </c>
    </row>
    <row r="163" spans="2:51" s="15" customFormat="1" ht="22.5">
      <c r="B163" s="229"/>
      <c r="C163" s="230"/>
      <c r="D163" s="201" t="s">
        <v>140</v>
      </c>
      <c r="E163" s="231" t="s">
        <v>1</v>
      </c>
      <c r="F163" s="232" t="s">
        <v>311</v>
      </c>
      <c r="G163" s="230"/>
      <c r="H163" s="231" t="s">
        <v>1</v>
      </c>
      <c r="I163" s="233"/>
      <c r="J163" s="230"/>
      <c r="K163" s="230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140</v>
      </c>
      <c r="AU163" s="238" t="s">
        <v>83</v>
      </c>
      <c r="AV163" s="15" t="s">
        <v>81</v>
      </c>
      <c r="AW163" s="15" t="s">
        <v>30</v>
      </c>
      <c r="AX163" s="15" t="s">
        <v>73</v>
      </c>
      <c r="AY163" s="238" t="s">
        <v>120</v>
      </c>
    </row>
    <row r="164" spans="2:51" s="13" customFormat="1" ht="11.25">
      <c r="B164" s="207"/>
      <c r="C164" s="208"/>
      <c r="D164" s="201" t="s">
        <v>140</v>
      </c>
      <c r="E164" s="209" t="s">
        <v>1</v>
      </c>
      <c r="F164" s="210" t="s">
        <v>312</v>
      </c>
      <c r="G164" s="208"/>
      <c r="H164" s="211">
        <v>342.72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140</v>
      </c>
      <c r="AU164" s="217" t="s">
        <v>83</v>
      </c>
      <c r="AV164" s="13" t="s">
        <v>83</v>
      </c>
      <c r="AW164" s="13" t="s">
        <v>30</v>
      </c>
      <c r="AX164" s="13" t="s">
        <v>73</v>
      </c>
      <c r="AY164" s="217" t="s">
        <v>120</v>
      </c>
    </row>
    <row r="165" spans="2:51" s="14" customFormat="1" ht="11.25">
      <c r="B165" s="218"/>
      <c r="C165" s="219"/>
      <c r="D165" s="201" t="s">
        <v>140</v>
      </c>
      <c r="E165" s="220" t="s">
        <v>1</v>
      </c>
      <c r="F165" s="221" t="s">
        <v>142</v>
      </c>
      <c r="G165" s="219"/>
      <c r="H165" s="222">
        <v>342.72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140</v>
      </c>
      <c r="AU165" s="228" t="s">
        <v>83</v>
      </c>
      <c r="AV165" s="14" t="s">
        <v>127</v>
      </c>
      <c r="AW165" s="14" t="s">
        <v>30</v>
      </c>
      <c r="AX165" s="14" t="s">
        <v>81</v>
      </c>
      <c r="AY165" s="228" t="s">
        <v>120</v>
      </c>
    </row>
    <row r="166" spans="1:65" s="2" customFormat="1" ht="24.2" customHeight="1">
      <c r="A166" s="34"/>
      <c r="B166" s="35"/>
      <c r="C166" s="187" t="s">
        <v>148</v>
      </c>
      <c r="D166" s="187" t="s">
        <v>123</v>
      </c>
      <c r="E166" s="188" t="s">
        <v>313</v>
      </c>
      <c r="F166" s="189" t="s">
        <v>314</v>
      </c>
      <c r="G166" s="190" t="s">
        <v>214</v>
      </c>
      <c r="H166" s="191">
        <v>710.94</v>
      </c>
      <c r="I166" s="192"/>
      <c r="J166" s="193">
        <f>ROUND(I166*H166,2)</f>
        <v>0</v>
      </c>
      <c r="K166" s="194"/>
      <c r="L166" s="39"/>
      <c r="M166" s="195" t="s">
        <v>1</v>
      </c>
      <c r="N166" s="196" t="s">
        <v>38</v>
      </c>
      <c r="O166" s="71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127</v>
      </c>
      <c r="AT166" s="199" t="s">
        <v>123</v>
      </c>
      <c r="AU166" s="199" t="s">
        <v>83</v>
      </c>
      <c r="AY166" s="17" t="s">
        <v>120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81</v>
      </c>
      <c r="BK166" s="200">
        <f>ROUND(I166*H166,2)</f>
        <v>0</v>
      </c>
      <c r="BL166" s="17" t="s">
        <v>127</v>
      </c>
      <c r="BM166" s="199" t="s">
        <v>243</v>
      </c>
    </row>
    <row r="167" spans="1:47" s="2" customFormat="1" ht="39">
      <c r="A167" s="34"/>
      <c r="B167" s="35"/>
      <c r="C167" s="36"/>
      <c r="D167" s="201" t="s">
        <v>128</v>
      </c>
      <c r="E167" s="36"/>
      <c r="F167" s="202" t="s">
        <v>315</v>
      </c>
      <c r="G167" s="36"/>
      <c r="H167" s="36"/>
      <c r="I167" s="203"/>
      <c r="J167" s="36"/>
      <c r="K167" s="36"/>
      <c r="L167" s="39"/>
      <c r="M167" s="204"/>
      <c r="N167" s="205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128</v>
      </c>
      <c r="AU167" s="17" t="s">
        <v>83</v>
      </c>
    </row>
    <row r="168" spans="2:51" s="15" customFormat="1" ht="11.25">
      <c r="B168" s="229"/>
      <c r="C168" s="230"/>
      <c r="D168" s="201" t="s">
        <v>140</v>
      </c>
      <c r="E168" s="231" t="s">
        <v>1</v>
      </c>
      <c r="F168" s="232" t="s">
        <v>316</v>
      </c>
      <c r="G168" s="230"/>
      <c r="H168" s="231" t="s">
        <v>1</v>
      </c>
      <c r="I168" s="233"/>
      <c r="J168" s="230"/>
      <c r="K168" s="230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140</v>
      </c>
      <c r="AU168" s="238" t="s">
        <v>83</v>
      </c>
      <c r="AV168" s="15" t="s">
        <v>81</v>
      </c>
      <c r="AW168" s="15" t="s">
        <v>30</v>
      </c>
      <c r="AX168" s="15" t="s">
        <v>73</v>
      </c>
      <c r="AY168" s="238" t="s">
        <v>120</v>
      </c>
    </row>
    <row r="169" spans="2:51" s="13" customFormat="1" ht="11.25">
      <c r="B169" s="207"/>
      <c r="C169" s="208"/>
      <c r="D169" s="201" t="s">
        <v>140</v>
      </c>
      <c r="E169" s="209" t="s">
        <v>1</v>
      </c>
      <c r="F169" s="210" t="s">
        <v>317</v>
      </c>
      <c r="G169" s="208"/>
      <c r="H169" s="211">
        <v>469.44</v>
      </c>
      <c r="I169" s="212"/>
      <c r="J169" s="208"/>
      <c r="K169" s="208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140</v>
      </c>
      <c r="AU169" s="217" t="s">
        <v>83</v>
      </c>
      <c r="AV169" s="13" t="s">
        <v>83</v>
      </c>
      <c r="AW169" s="13" t="s">
        <v>30</v>
      </c>
      <c r="AX169" s="13" t="s">
        <v>73</v>
      </c>
      <c r="AY169" s="217" t="s">
        <v>120</v>
      </c>
    </row>
    <row r="170" spans="2:51" s="15" customFormat="1" ht="11.25">
      <c r="B170" s="229"/>
      <c r="C170" s="230"/>
      <c r="D170" s="201" t="s">
        <v>140</v>
      </c>
      <c r="E170" s="231" t="s">
        <v>1</v>
      </c>
      <c r="F170" s="232" t="s">
        <v>318</v>
      </c>
      <c r="G170" s="230"/>
      <c r="H170" s="231" t="s">
        <v>1</v>
      </c>
      <c r="I170" s="233"/>
      <c r="J170" s="230"/>
      <c r="K170" s="230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140</v>
      </c>
      <c r="AU170" s="238" t="s">
        <v>83</v>
      </c>
      <c r="AV170" s="15" t="s">
        <v>81</v>
      </c>
      <c r="AW170" s="15" t="s">
        <v>30</v>
      </c>
      <c r="AX170" s="15" t="s">
        <v>73</v>
      </c>
      <c r="AY170" s="238" t="s">
        <v>120</v>
      </c>
    </row>
    <row r="171" spans="2:51" s="13" customFormat="1" ht="11.25">
      <c r="B171" s="207"/>
      <c r="C171" s="208"/>
      <c r="D171" s="201" t="s">
        <v>140</v>
      </c>
      <c r="E171" s="209" t="s">
        <v>1</v>
      </c>
      <c r="F171" s="210" t="s">
        <v>319</v>
      </c>
      <c r="G171" s="208"/>
      <c r="H171" s="211">
        <v>241.5</v>
      </c>
      <c r="I171" s="212"/>
      <c r="J171" s="208"/>
      <c r="K171" s="208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140</v>
      </c>
      <c r="AU171" s="217" t="s">
        <v>83</v>
      </c>
      <c r="AV171" s="13" t="s">
        <v>83</v>
      </c>
      <c r="AW171" s="13" t="s">
        <v>30</v>
      </c>
      <c r="AX171" s="13" t="s">
        <v>73</v>
      </c>
      <c r="AY171" s="217" t="s">
        <v>120</v>
      </c>
    </row>
    <row r="172" spans="2:51" s="14" customFormat="1" ht="11.25">
      <c r="B172" s="218"/>
      <c r="C172" s="219"/>
      <c r="D172" s="201" t="s">
        <v>140</v>
      </c>
      <c r="E172" s="220" t="s">
        <v>1</v>
      </c>
      <c r="F172" s="221" t="s">
        <v>142</v>
      </c>
      <c r="G172" s="219"/>
      <c r="H172" s="222">
        <v>710.94</v>
      </c>
      <c r="I172" s="223"/>
      <c r="J172" s="219"/>
      <c r="K172" s="219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140</v>
      </c>
      <c r="AU172" s="228" t="s">
        <v>83</v>
      </c>
      <c r="AV172" s="14" t="s">
        <v>127</v>
      </c>
      <c r="AW172" s="14" t="s">
        <v>30</v>
      </c>
      <c r="AX172" s="14" t="s">
        <v>81</v>
      </c>
      <c r="AY172" s="228" t="s">
        <v>120</v>
      </c>
    </row>
    <row r="173" spans="1:65" s="2" customFormat="1" ht="33" customHeight="1">
      <c r="A173" s="34"/>
      <c r="B173" s="35"/>
      <c r="C173" s="187" t="s">
        <v>251</v>
      </c>
      <c r="D173" s="187" t="s">
        <v>123</v>
      </c>
      <c r="E173" s="188" t="s">
        <v>320</v>
      </c>
      <c r="F173" s="189" t="s">
        <v>321</v>
      </c>
      <c r="G173" s="190" t="s">
        <v>214</v>
      </c>
      <c r="H173" s="191">
        <v>4694.4</v>
      </c>
      <c r="I173" s="192"/>
      <c r="J173" s="193">
        <f>ROUND(I173*H173,2)</f>
        <v>0</v>
      </c>
      <c r="K173" s="194"/>
      <c r="L173" s="39"/>
      <c r="M173" s="195" t="s">
        <v>1</v>
      </c>
      <c r="N173" s="196" t="s">
        <v>38</v>
      </c>
      <c r="O173" s="71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127</v>
      </c>
      <c r="AT173" s="199" t="s">
        <v>123</v>
      </c>
      <c r="AU173" s="199" t="s">
        <v>83</v>
      </c>
      <c r="AY173" s="17" t="s">
        <v>120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81</v>
      </c>
      <c r="BK173" s="200">
        <f>ROUND(I173*H173,2)</f>
        <v>0</v>
      </c>
      <c r="BL173" s="17" t="s">
        <v>127</v>
      </c>
      <c r="BM173" s="199" t="s">
        <v>248</v>
      </c>
    </row>
    <row r="174" spans="1:47" s="2" customFormat="1" ht="39">
      <c r="A174" s="34"/>
      <c r="B174" s="35"/>
      <c r="C174" s="36"/>
      <c r="D174" s="201" t="s">
        <v>128</v>
      </c>
      <c r="E174" s="36"/>
      <c r="F174" s="202" t="s">
        <v>322</v>
      </c>
      <c r="G174" s="36"/>
      <c r="H174" s="36"/>
      <c r="I174" s="203"/>
      <c r="J174" s="36"/>
      <c r="K174" s="36"/>
      <c r="L174" s="39"/>
      <c r="M174" s="204"/>
      <c r="N174" s="205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128</v>
      </c>
      <c r="AU174" s="17" t="s">
        <v>83</v>
      </c>
    </row>
    <row r="175" spans="2:51" s="15" customFormat="1" ht="11.25">
      <c r="B175" s="229"/>
      <c r="C175" s="230"/>
      <c r="D175" s="201" t="s">
        <v>140</v>
      </c>
      <c r="E175" s="231" t="s">
        <v>1</v>
      </c>
      <c r="F175" s="232" t="s">
        <v>323</v>
      </c>
      <c r="G175" s="230"/>
      <c r="H175" s="231" t="s">
        <v>1</v>
      </c>
      <c r="I175" s="233"/>
      <c r="J175" s="230"/>
      <c r="K175" s="230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140</v>
      </c>
      <c r="AU175" s="238" t="s">
        <v>83</v>
      </c>
      <c r="AV175" s="15" t="s">
        <v>81</v>
      </c>
      <c r="AW175" s="15" t="s">
        <v>30</v>
      </c>
      <c r="AX175" s="15" t="s">
        <v>73</v>
      </c>
      <c r="AY175" s="238" t="s">
        <v>120</v>
      </c>
    </row>
    <row r="176" spans="2:51" s="13" customFormat="1" ht="11.25">
      <c r="B176" s="207"/>
      <c r="C176" s="208"/>
      <c r="D176" s="201" t="s">
        <v>140</v>
      </c>
      <c r="E176" s="209" t="s">
        <v>1</v>
      </c>
      <c r="F176" s="210" t="s">
        <v>324</v>
      </c>
      <c r="G176" s="208"/>
      <c r="H176" s="211">
        <v>4694.4</v>
      </c>
      <c r="I176" s="212"/>
      <c r="J176" s="208"/>
      <c r="K176" s="208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140</v>
      </c>
      <c r="AU176" s="217" t="s">
        <v>83</v>
      </c>
      <c r="AV176" s="13" t="s">
        <v>83</v>
      </c>
      <c r="AW176" s="13" t="s">
        <v>30</v>
      </c>
      <c r="AX176" s="13" t="s">
        <v>73</v>
      </c>
      <c r="AY176" s="217" t="s">
        <v>120</v>
      </c>
    </row>
    <row r="177" spans="2:51" s="14" customFormat="1" ht="11.25">
      <c r="B177" s="218"/>
      <c r="C177" s="219"/>
      <c r="D177" s="201" t="s">
        <v>140</v>
      </c>
      <c r="E177" s="220" t="s">
        <v>1</v>
      </c>
      <c r="F177" s="221" t="s">
        <v>142</v>
      </c>
      <c r="G177" s="219"/>
      <c r="H177" s="222">
        <v>4694.4</v>
      </c>
      <c r="I177" s="223"/>
      <c r="J177" s="219"/>
      <c r="K177" s="219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140</v>
      </c>
      <c r="AU177" s="228" t="s">
        <v>83</v>
      </c>
      <c r="AV177" s="14" t="s">
        <v>127</v>
      </c>
      <c r="AW177" s="14" t="s">
        <v>30</v>
      </c>
      <c r="AX177" s="14" t="s">
        <v>81</v>
      </c>
      <c r="AY177" s="228" t="s">
        <v>120</v>
      </c>
    </row>
    <row r="178" spans="1:65" s="2" customFormat="1" ht="21.75" customHeight="1">
      <c r="A178" s="34"/>
      <c r="B178" s="35"/>
      <c r="C178" s="187" t="s">
        <v>161</v>
      </c>
      <c r="D178" s="187" t="s">
        <v>123</v>
      </c>
      <c r="E178" s="188" t="s">
        <v>325</v>
      </c>
      <c r="F178" s="189" t="s">
        <v>326</v>
      </c>
      <c r="G178" s="190" t="s">
        <v>214</v>
      </c>
      <c r="H178" s="191">
        <v>812.22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38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127</v>
      </c>
      <c r="AT178" s="199" t="s">
        <v>123</v>
      </c>
      <c r="AU178" s="199" t="s">
        <v>83</v>
      </c>
      <c r="AY178" s="17" t="s">
        <v>120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81</v>
      </c>
      <c r="BK178" s="200">
        <f>ROUND(I178*H178,2)</f>
        <v>0</v>
      </c>
      <c r="BL178" s="17" t="s">
        <v>127</v>
      </c>
      <c r="BM178" s="199" t="s">
        <v>254</v>
      </c>
    </row>
    <row r="179" spans="1:47" s="2" customFormat="1" ht="19.5">
      <c r="A179" s="34"/>
      <c r="B179" s="35"/>
      <c r="C179" s="36"/>
      <c r="D179" s="201" t="s">
        <v>128</v>
      </c>
      <c r="E179" s="36"/>
      <c r="F179" s="202" t="s">
        <v>327</v>
      </c>
      <c r="G179" s="36"/>
      <c r="H179" s="36"/>
      <c r="I179" s="203"/>
      <c r="J179" s="36"/>
      <c r="K179" s="36"/>
      <c r="L179" s="39"/>
      <c r="M179" s="204"/>
      <c r="N179" s="205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128</v>
      </c>
      <c r="AU179" s="17" t="s">
        <v>83</v>
      </c>
    </row>
    <row r="180" spans="2:51" s="15" customFormat="1" ht="11.25">
      <c r="B180" s="229"/>
      <c r="C180" s="230"/>
      <c r="D180" s="201" t="s">
        <v>140</v>
      </c>
      <c r="E180" s="231" t="s">
        <v>1</v>
      </c>
      <c r="F180" s="232" t="s">
        <v>328</v>
      </c>
      <c r="G180" s="230"/>
      <c r="H180" s="231" t="s">
        <v>1</v>
      </c>
      <c r="I180" s="233"/>
      <c r="J180" s="230"/>
      <c r="K180" s="230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140</v>
      </c>
      <c r="AU180" s="238" t="s">
        <v>83</v>
      </c>
      <c r="AV180" s="15" t="s">
        <v>81</v>
      </c>
      <c r="AW180" s="15" t="s">
        <v>30</v>
      </c>
      <c r="AX180" s="15" t="s">
        <v>73</v>
      </c>
      <c r="AY180" s="238" t="s">
        <v>120</v>
      </c>
    </row>
    <row r="181" spans="2:51" s="13" customFormat="1" ht="11.25">
      <c r="B181" s="207"/>
      <c r="C181" s="208"/>
      <c r="D181" s="201" t="s">
        <v>140</v>
      </c>
      <c r="E181" s="209" t="s">
        <v>1</v>
      </c>
      <c r="F181" s="210" t="s">
        <v>329</v>
      </c>
      <c r="G181" s="208"/>
      <c r="H181" s="211">
        <v>342.72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140</v>
      </c>
      <c r="AU181" s="217" t="s">
        <v>83</v>
      </c>
      <c r="AV181" s="13" t="s">
        <v>83</v>
      </c>
      <c r="AW181" s="13" t="s">
        <v>30</v>
      </c>
      <c r="AX181" s="13" t="s">
        <v>73</v>
      </c>
      <c r="AY181" s="217" t="s">
        <v>120</v>
      </c>
    </row>
    <row r="182" spans="2:51" s="15" customFormat="1" ht="11.25">
      <c r="B182" s="229"/>
      <c r="C182" s="230"/>
      <c r="D182" s="201" t="s">
        <v>140</v>
      </c>
      <c r="E182" s="231" t="s">
        <v>1</v>
      </c>
      <c r="F182" s="232" t="s">
        <v>330</v>
      </c>
      <c r="G182" s="230"/>
      <c r="H182" s="231" t="s">
        <v>1</v>
      </c>
      <c r="I182" s="233"/>
      <c r="J182" s="230"/>
      <c r="K182" s="230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140</v>
      </c>
      <c r="AU182" s="238" t="s">
        <v>83</v>
      </c>
      <c r="AV182" s="15" t="s">
        <v>81</v>
      </c>
      <c r="AW182" s="15" t="s">
        <v>30</v>
      </c>
      <c r="AX182" s="15" t="s">
        <v>73</v>
      </c>
      <c r="AY182" s="238" t="s">
        <v>120</v>
      </c>
    </row>
    <row r="183" spans="2:51" s="13" customFormat="1" ht="11.25">
      <c r="B183" s="207"/>
      <c r="C183" s="208"/>
      <c r="D183" s="201" t="s">
        <v>140</v>
      </c>
      <c r="E183" s="209" t="s">
        <v>1</v>
      </c>
      <c r="F183" s="210" t="s">
        <v>331</v>
      </c>
      <c r="G183" s="208"/>
      <c r="H183" s="211">
        <v>469.5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140</v>
      </c>
      <c r="AU183" s="217" t="s">
        <v>83</v>
      </c>
      <c r="AV183" s="13" t="s">
        <v>83</v>
      </c>
      <c r="AW183" s="13" t="s">
        <v>30</v>
      </c>
      <c r="AX183" s="13" t="s">
        <v>73</v>
      </c>
      <c r="AY183" s="217" t="s">
        <v>120</v>
      </c>
    </row>
    <row r="184" spans="2:51" s="14" customFormat="1" ht="11.25">
      <c r="B184" s="218"/>
      <c r="C184" s="219"/>
      <c r="D184" s="201" t="s">
        <v>140</v>
      </c>
      <c r="E184" s="220" t="s">
        <v>1</v>
      </c>
      <c r="F184" s="221" t="s">
        <v>142</v>
      </c>
      <c r="G184" s="219"/>
      <c r="H184" s="222">
        <v>812.22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140</v>
      </c>
      <c r="AU184" s="228" t="s">
        <v>83</v>
      </c>
      <c r="AV184" s="14" t="s">
        <v>127</v>
      </c>
      <c r="AW184" s="14" t="s">
        <v>30</v>
      </c>
      <c r="AX184" s="14" t="s">
        <v>81</v>
      </c>
      <c r="AY184" s="228" t="s">
        <v>120</v>
      </c>
    </row>
    <row r="185" spans="1:65" s="2" customFormat="1" ht="16.5" customHeight="1">
      <c r="A185" s="34"/>
      <c r="B185" s="35"/>
      <c r="C185" s="187" t="s">
        <v>8</v>
      </c>
      <c r="D185" s="187" t="s">
        <v>123</v>
      </c>
      <c r="E185" s="188" t="s">
        <v>332</v>
      </c>
      <c r="F185" s="189" t="s">
        <v>333</v>
      </c>
      <c r="G185" s="190" t="s">
        <v>214</v>
      </c>
      <c r="H185" s="191">
        <v>469.44</v>
      </c>
      <c r="I185" s="192"/>
      <c r="J185" s="193">
        <f>ROUND(I185*H185,2)</f>
        <v>0</v>
      </c>
      <c r="K185" s="194"/>
      <c r="L185" s="39"/>
      <c r="M185" s="195" t="s">
        <v>1</v>
      </c>
      <c r="N185" s="196" t="s">
        <v>38</v>
      </c>
      <c r="O185" s="71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127</v>
      </c>
      <c r="AT185" s="199" t="s">
        <v>123</v>
      </c>
      <c r="AU185" s="199" t="s">
        <v>83</v>
      </c>
      <c r="AY185" s="17" t="s">
        <v>120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81</v>
      </c>
      <c r="BK185" s="200">
        <f>ROUND(I185*H185,2)</f>
        <v>0</v>
      </c>
      <c r="BL185" s="17" t="s">
        <v>127</v>
      </c>
      <c r="BM185" s="199" t="s">
        <v>259</v>
      </c>
    </row>
    <row r="186" spans="1:47" s="2" customFormat="1" ht="11.25">
      <c r="A186" s="34"/>
      <c r="B186" s="35"/>
      <c r="C186" s="36"/>
      <c r="D186" s="201" t="s">
        <v>128</v>
      </c>
      <c r="E186" s="36"/>
      <c r="F186" s="202" t="s">
        <v>333</v>
      </c>
      <c r="G186" s="36"/>
      <c r="H186" s="36"/>
      <c r="I186" s="203"/>
      <c r="J186" s="36"/>
      <c r="K186" s="36"/>
      <c r="L186" s="39"/>
      <c r="M186" s="204"/>
      <c r="N186" s="205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128</v>
      </c>
      <c r="AU186" s="17" t="s">
        <v>83</v>
      </c>
    </row>
    <row r="187" spans="2:51" s="13" customFormat="1" ht="11.25">
      <c r="B187" s="207"/>
      <c r="C187" s="208"/>
      <c r="D187" s="201" t="s">
        <v>140</v>
      </c>
      <c r="E187" s="209" t="s">
        <v>1</v>
      </c>
      <c r="F187" s="210" t="s">
        <v>334</v>
      </c>
      <c r="G187" s="208"/>
      <c r="H187" s="211">
        <v>469.44</v>
      </c>
      <c r="I187" s="212"/>
      <c r="J187" s="208"/>
      <c r="K187" s="208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140</v>
      </c>
      <c r="AU187" s="217" t="s">
        <v>83</v>
      </c>
      <c r="AV187" s="13" t="s">
        <v>83</v>
      </c>
      <c r="AW187" s="13" t="s">
        <v>30</v>
      </c>
      <c r="AX187" s="13" t="s">
        <v>73</v>
      </c>
      <c r="AY187" s="217" t="s">
        <v>120</v>
      </c>
    </row>
    <row r="188" spans="2:51" s="14" customFormat="1" ht="11.25">
      <c r="B188" s="218"/>
      <c r="C188" s="219"/>
      <c r="D188" s="201" t="s">
        <v>140</v>
      </c>
      <c r="E188" s="220" t="s">
        <v>1</v>
      </c>
      <c r="F188" s="221" t="s">
        <v>142</v>
      </c>
      <c r="G188" s="219"/>
      <c r="H188" s="222">
        <v>469.44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140</v>
      </c>
      <c r="AU188" s="228" t="s">
        <v>83</v>
      </c>
      <c r="AV188" s="14" t="s">
        <v>127</v>
      </c>
      <c r="AW188" s="14" t="s">
        <v>30</v>
      </c>
      <c r="AX188" s="14" t="s">
        <v>81</v>
      </c>
      <c r="AY188" s="228" t="s">
        <v>120</v>
      </c>
    </row>
    <row r="189" spans="1:65" s="2" customFormat="1" ht="24.2" customHeight="1">
      <c r="A189" s="34"/>
      <c r="B189" s="35"/>
      <c r="C189" s="187" t="s">
        <v>167</v>
      </c>
      <c r="D189" s="187" t="s">
        <v>123</v>
      </c>
      <c r="E189" s="188" t="s">
        <v>335</v>
      </c>
      <c r="F189" s="189" t="s">
        <v>336</v>
      </c>
      <c r="G189" s="190" t="s">
        <v>231</v>
      </c>
      <c r="H189" s="191">
        <v>891.936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38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127</v>
      </c>
      <c r="AT189" s="199" t="s">
        <v>123</v>
      </c>
      <c r="AU189" s="199" t="s">
        <v>83</v>
      </c>
      <c r="AY189" s="17" t="s">
        <v>120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81</v>
      </c>
      <c r="BK189" s="200">
        <f>ROUND(I189*H189,2)</f>
        <v>0</v>
      </c>
      <c r="BL189" s="17" t="s">
        <v>127</v>
      </c>
      <c r="BM189" s="199" t="s">
        <v>337</v>
      </c>
    </row>
    <row r="190" spans="1:47" s="2" customFormat="1" ht="29.25">
      <c r="A190" s="34"/>
      <c r="B190" s="35"/>
      <c r="C190" s="36"/>
      <c r="D190" s="201" t="s">
        <v>128</v>
      </c>
      <c r="E190" s="36"/>
      <c r="F190" s="202" t="s">
        <v>260</v>
      </c>
      <c r="G190" s="36"/>
      <c r="H190" s="36"/>
      <c r="I190" s="203"/>
      <c r="J190" s="36"/>
      <c r="K190" s="36"/>
      <c r="L190" s="39"/>
      <c r="M190" s="204"/>
      <c r="N190" s="205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128</v>
      </c>
      <c r="AU190" s="17" t="s">
        <v>83</v>
      </c>
    </row>
    <row r="191" spans="2:51" s="13" customFormat="1" ht="11.25">
      <c r="B191" s="207"/>
      <c r="C191" s="208"/>
      <c r="D191" s="201" t="s">
        <v>140</v>
      </c>
      <c r="E191" s="209" t="s">
        <v>1</v>
      </c>
      <c r="F191" s="210" t="s">
        <v>338</v>
      </c>
      <c r="G191" s="208"/>
      <c r="H191" s="211">
        <v>891.936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140</v>
      </c>
      <c r="AU191" s="217" t="s">
        <v>83</v>
      </c>
      <c r="AV191" s="13" t="s">
        <v>83</v>
      </c>
      <c r="AW191" s="13" t="s">
        <v>30</v>
      </c>
      <c r="AX191" s="13" t="s">
        <v>73</v>
      </c>
      <c r="AY191" s="217" t="s">
        <v>120</v>
      </c>
    </row>
    <row r="192" spans="2:51" s="14" customFormat="1" ht="11.25">
      <c r="B192" s="218"/>
      <c r="C192" s="219"/>
      <c r="D192" s="201" t="s">
        <v>140</v>
      </c>
      <c r="E192" s="220" t="s">
        <v>1</v>
      </c>
      <c r="F192" s="221" t="s">
        <v>142</v>
      </c>
      <c r="G192" s="219"/>
      <c r="H192" s="222">
        <v>891.936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140</v>
      </c>
      <c r="AU192" s="228" t="s">
        <v>83</v>
      </c>
      <c r="AV192" s="14" t="s">
        <v>127</v>
      </c>
      <c r="AW192" s="14" t="s">
        <v>30</v>
      </c>
      <c r="AX192" s="14" t="s">
        <v>81</v>
      </c>
      <c r="AY192" s="228" t="s">
        <v>120</v>
      </c>
    </row>
    <row r="193" spans="1:65" s="2" customFormat="1" ht="24.2" customHeight="1">
      <c r="A193" s="34"/>
      <c r="B193" s="35"/>
      <c r="C193" s="187" t="s">
        <v>339</v>
      </c>
      <c r="D193" s="187" t="s">
        <v>123</v>
      </c>
      <c r="E193" s="188" t="s">
        <v>340</v>
      </c>
      <c r="F193" s="189" t="s">
        <v>341</v>
      </c>
      <c r="G193" s="190" t="s">
        <v>214</v>
      </c>
      <c r="H193" s="191">
        <v>412.86</v>
      </c>
      <c r="I193" s="192"/>
      <c r="J193" s="193">
        <f>ROUND(I193*H193,2)</f>
        <v>0</v>
      </c>
      <c r="K193" s="194"/>
      <c r="L193" s="39"/>
      <c r="M193" s="195" t="s">
        <v>1</v>
      </c>
      <c r="N193" s="196" t="s">
        <v>38</v>
      </c>
      <c r="O193" s="71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127</v>
      </c>
      <c r="AT193" s="199" t="s">
        <v>123</v>
      </c>
      <c r="AU193" s="199" t="s">
        <v>83</v>
      </c>
      <c r="AY193" s="17" t="s">
        <v>120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81</v>
      </c>
      <c r="BK193" s="200">
        <f>ROUND(I193*H193,2)</f>
        <v>0</v>
      </c>
      <c r="BL193" s="17" t="s">
        <v>127</v>
      </c>
      <c r="BM193" s="199" t="s">
        <v>342</v>
      </c>
    </row>
    <row r="194" spans="1:47" s="2" customFormat="1" ht="29.25">
      <c r="A194" s="34"/>
      <c r="B194" s="35"/>
      <c r="C194" s="36"/>
      <c r="D194" s="201" t="s">
        <v>128</v>
      </c>
      <c r="E194" s="36"/>
      <c r="F194" s="202" t="s">
        <v>343</v>
      </c>
      <c r="G194" s="36"/>
      <c r="H194" s="36"/>
      <c r="I194" s="203"/>
      <c r="J194" s="36"/>
      <c r="K194" s="36"/>
      <c r="L194" s="39"/>
      <c r="M194" s="204"/>
      <c r="N194" s="205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128</v>
      </c>
      <c r="AU194" s="17" t="s">
        <v>83</v>
      </c>
    </row>
    <row r="195" spans="2:51" s="13" customFormat="1" ht="22.5">
      <c r="B195" s="207"/>
      <c r="C195" s="208"/>
      <c r="D195" s="201" t="s">
        <v>140</v>
      </c>
      <c r="E195" s="209" t="s">
        <v>1</v>
      </c>
      <c r="F195" s="210" t="s">
        <v>344</v>
      </c>
      <c r="G195" s="208"/>
      <c r="H195" s="211">
        <v>241.5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140</v>
      </c>
      <c r="AU195" s="217" t="s">
        <v>83</v>
      </c>
      <c r="AV195" s="13" t="s">
        <v>83</v>
      </c>
      <c r="AW195" s="13" t="s">
        <v>30</v>
      </c>
      <c r="AX195" s="13" t="s">
        <v>73</v>
      </c>
      <c r="AY195" s="217" t="s">
        <v>120</v>
      </c>
    </row>
    <row r="196" spans="2:51" s="13" customFormat="1" ht="11.25">
      <c r="B196" s="207"/>
      <c r="C196" s="208"/>
      <c r="D196" s="201" t="s">
        <v>140</v>
      </c>
      <c r="E196" s="209" t="s">
        <v>1</v>
      </c>
      <c r="F196" s="210" t="s">
        <v>345</v>
      </c>
      <c r="G196" s="208"/>
      <c r="H196" s="211">
        <v>171.36</v>
      </c>
      <c r="I196" s="212"/>
      <c r="J196" s="208"/>
      <c r="K196" s="208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140</v>
      </c>
      <c r="AU196" s="217" t="s">
        <v>83</v>
      </c>
      <c r="AV196" s="13" t="s">
        <v>83</v>
      </c>
      <c r="AW196" s="13" t="s">
        <v>30</v>
      </c>
      <c r="AX196" s="13" t="s">
        <v>73</v>
      </c>
      <c r="AY196" s="217" t="s">
        <v>120</v>
      </c>
    </row>
    <row r="197" spans="2:51" s="14" customFormat="1" ht="11.25">
      <c r="B197" s="218"/>
      <c r="C197" s="219"/>
      <c r="D197" s="201" t="s">
        <v>140</v>
      </c>
      <c r="E197" s="220" t="s">
        <v>1</v>
      </c>
      <c r="F197" s="221" t="s">
        <v>142</v>
      </c>
      <c r="G197" s="219"/>
      <c r="H197" s="222">
        <v>412.86</v>
      </c>
      <c r="I197" s="223"/>
      <c r="J197" s="219"/>
      <c r="K197" s="219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140</v>
      </c>
      <c r="AU197" s="228" t="s">
        <v>83</v>
      </c>
      <c r="AV197" s="14" t="s">
        <v>127</v>
      </c>
      <c r="AW197" s="14" t="s">
        <v>30</v>
      </c>
      <c r="AX197" s="14" t="s">
        <v>81</v>
      </c>
      <c r="AY197" s="228" t="s">
        <v>120</v>
      </c>
    </row>
    <row r="198" spans="1:65" s="2" customFormat="1" ht="16.5" customHeight="1">
      <c r="A198" s="34"/>
      <c r="B198" s="35"/>
      <c r="C198" s="242" t="s">
        <v>173</v>
      </c>
      <c r="D198" s="242" t="s">
        <v>295</v>
      </c>
      <c r="E198" s="243" t="s">
        <v>346</v>
      </c>
      <c r="F198" s="244" t="s">
        <v>347</v>
      </c>
      <c r="G198" s="245" t="s">
        <v>231</v>
      </c>
      <c r="H198" s="246">
        <v>458.85</v>
      </c>
      <c r="I198" s="247"/>
      <c r="J198" s="248">
        <f>ROUND(I198*H198,2)</f>
        <v>0</v>
      </c>
      <c r="K198" s="249"/>
      <c r="L198" s="250"/>
      <c r="M198" s="251" t="s">
        <v>1</v>
      </c>
      <c r="N198" s="252" t="s">
        <v>38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139</v>
      </c>
      <c r="AT198" s="199" t="s">
        <v>295</v>
      </c>
      <c r="AU198" s="199" t="s">
        <v>83</v>
      </c>
      <c r="AY198" s="17" t="s">
        <v>120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81</v>
      </c>
      <c r="BK198" s="200">
        <f>ROUND(I198*H198,2)</f>
        <v>0</v>
      </c>
      <c r="BL198" s="17" t="s">
        <v>127</v>
      </c>
      <c r="BM198" s="199" t="s">
        <v>348</v>
      </c>
    </row>
    <row r="199" spans="1:47" s="2" customFormat="1" ht="11.25">
      <c r="A199" s="34"/>
      <c r="B199" s="35"/>
      <c r="C199" s="36"/>
      <c r="D199" s="201" t="s">
        <v>128</v>
      </c>
      <c r="E199" s="36"/>
      <c r="F199" s="202" t="s">
        <v>347</v>
      </c>
      <c r="G199" s="36"/>
      <c r="H199" s="36"/>
      <c r="I199" s="203"/>
      <c r="J199" s="36"/>
      <c r="K199" s="36"/>
      <c r="L199" s="39"/>
      <c r="M199" s="204"/>
      <c r="N199" s="205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128</v>
      </c>
      <c r="AU199" s="17" t="s">
        <v>83</v>
      </c>
    </row>
    <row r="200" spans="2:51" s="15" customFormat="1" ht="11.25">
      <c r="B200" s="229"/>
      <c r="C200" s="230"/>
      <c r="D200" s="201" t="s">
        <v>140</v>
      </c>
      <c r="E200" s="231" t="s">
        <v>1</v>
      </c>
      <c r="F200" s="232" t="s">
        <v>349</v>
      </c>
      <c r="G200" s="230"/>
      <c r="H200" s="231" t="s">
        <v>1</v>
      </c>
      <c r="I200" s="233"/>
      <c r="J200" s="230"/>
      <c r="K200" s="230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140</v>
      </c>
      <c r="AU200" s="238" t="s">
        <v>83</v>
      </c>
      <c r="AV200" s="15" t="s">
        <v>81</v>
      </c>
      <c r="AW200" s="15" t="s">
        <v>30</v>
      </c>
      <c r="AX200" s="15" t="s">
        <v>73</v>
      </c>
      <c r="AY200" s="238" t="s">
        <v>120</v>
      </c>
    </row>
    <row r="201" spans="2:51" s="13" customFormat="1" ht="11.25">
      <c r="B201" s="207"/>
      <c r="C201" s="208"/>
      <c r="D201" s="201" t="s">
        <v>140</v>
      </c>
      <c r="E201" s="209" t="s">
        <v>1</v>
      </c>
      <c r="F201" s="210" t="s">
        <v>350</v>
      </c>
      <c r="G201" s="208"/>
      <c r="H201" s="211">
        <v>458.85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140</v>
      </c>
      <c r="AU201" s="217" t="s">
        <v>83</v>
      </c>
      <c r="AV201" s="13" t="s">
        <v>83</v>
      </c>
      <c r="AW201" s="13" t="s">
        <v>30</v>
      </c>
      <c r="AX201" s="13" t="s">
        <v>73</v>
      </c>
      <c r="AY201" s="217" t="s">
        <v>120</v>
      </c>
    </row>
    <row r="202" spans="2:51" s="14" customFormat="1" ht="11.25">
      <c r="B202" s="218"/>
      <c r="C202" s="219"/>
      <c r="D202" s="201" t="s">
        <v>140</v>
      </c>
      <c r="E202" s="220" t="s">
        <v>1</v>
      </c>
      <c r="F202" s="221" t="s">
        <v>142</v>
      </c>
      <c r="G202" s="219"/>
      <c r="H202" s="222">
        <v>458.85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140</v>
      </c>
      <c r="AU202" s="228" t="s">
        <v>83</v>
      </c>
      <c r="AV202" s="14" t="s">
        <v>127</v>
      </c>
      <c r="AW202" s="14" t="s">
        <v>30</v>
      </c>
      <c r="AX202" s="14" t="s">
        <v>81</v>
      </c>
      <c r="AY202" s="228" t="s">
        <v>120</v>
      </c>
    </row>
    <row r="203" spans="2:63" s="12" customFormat="1" ht="22.9" customHeight="1">
      <c r="B203" s="171"/>
      <c r="C203" s="172"/>
      <c r="D203" s="173" t="s">
        <v>72</v>
      </c>
      <c r="E203" s="185" t="s">
        <v>83</v>
      </c>
      <c r="F203" s="185" t="s">
        <v>351</v>
      </c>
      <c r="G203" s="172"/>
      <c r="H203" s="172"/>
      <c r="I203" s="175"/>
      <c r="J203" s="186">
        <f>BK203</f>
        <v>0</v>
      </c>
      <c r="K203" s="172"/>
      <c r="L203" s="177"/>
      <c r="M203" s="178"/>
      <c r="N203" s="179"/>
      <c r="O203" s="179"/>
      <c r="P203" s="180">
        <f>SUM(P204:P284)</f>
        <v>0</v>
      </c>
      <c r="Q203" s="179"/>
      <c r="R203" s="180">
        <f>SUM(R204:R284)</f>
        <v>221.70156743000004</v>
      </c>
      <c r="S203" s="179"/>
      <c r="T203" s="181">
        <f>SUM(T204:T284)</f>
        <v>0</v>
      </c>
      <c r="AR203" s="182" t="s">
        <v>81</v>
      </c>
      <c r="AT203" s="183" t="s">
        <v>72</v>
      </c>
      <c r="AU203" s="183" t="s">
        <v>81</v>
      </c>
      <c r="AY203" s="182" t="s">
        <v>120</v>
      </c>
      <c r="BK203" s="184">
        <f>SUM(BK204:BK284)</f>
        <v>0</v>
      </c>
    </row>
    <row r="204" spans="1:65" s="2" customFormat="1" ht="21.75" customHeight="1">
      <c r="A204" s="34"/>
      <c r="B204" s="35"/>
      <c r="C204" s="187" t="s">
        <v>352</v>
      </c>
      <c r="D204" s="187" t="s">
        <v>123</v>
      </c>
      <c r="E204" s="188" t="s">
        <v>353</v>
      </c>
      <c r="F204" s="189" t="s">
        <v>354</v>
      </c>
      <c r="G204" s="190" t="s">
        <v>214</v>
      </c>
      <c r="H204" s="191">
        <v>0.92</v>
      </c>
      <c r="I204" s="192"/>
      <c r="J204" s="193">
        <f>ROUND(I204*H204,2)</f>
        <v>0</v>
      </c>
      <c r="K204" s="194"/>
      <c r="L204" s="39"/>
      <c r="M204" s="195" t="s">
        <v>1</v>
      </c>
      <c r="N204" s="196" t="s">
        <v>38</v>
      </c>
      <c r="O204" s="71"/>
      <c r="P204" s="197">
        <f>O204*H204</f>
        <v>0</v>
      </c>
      <c r="Q204" s="197">
        <v>1.9593</v>
      </c>
      <c r="R204" s="197">
        <f>Q204*H204</f>
        <v>1.802556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127</v>
      </c>
      <c r="AT204" s="199" t="s">
        <v>123</v>
      </c>
      <c r="AU204" s="199" t="s">
        <v>83</v>
      </c>
      <c r="AY204" s="17" t="s">
        <v>120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81</v>
      </c>
      <c r="BK204" s="200">
        <f>ROUND(I204*H204,2)</f>
        <v>0</v>
      </c>
      <c r="BL204" s="17" t="s">
        <v>127</v>
      </c>
      <c r="BM204" s="199" t="s">
        <v>355</v>
      </c>
    </row>
    <row r="205" spans="1:47" s="2" customFormat="1" ht="11.25">
      <c r="A205" s="34"/>
      <c r="B205" s="35"/>
      <c r="C205" s="36"/>
      <c r="D205" s="201" t="s">
        <v>128</v>
      </c>
      <c r="E205" s="36"/>
      <c r="F205" s="202" t="s">
        <v>354</v>
      </c>
      <c r="G205" s="36"/>
      <c r="H205" s="36"/>
      <c r="I205" s="203"/>
      <c r="J205" s="36"/>
      <c r="K205" s="36"/>
      <c r="L205" s="39"/>
      <c r="M205" s="204"/>
      <c r="N205" s="205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128</v>
      </c>
      <c r="AU205" s="17" t="s">
        <v>83</v>
      </c>
    </row>
    <row r="206" spans="2:51" s="13" customFormat="1" ht="11.25">
      <c r="B206" s="207"/>
      <c r="C206" s="208"/>
      <c r="D206" s="201" t="s">
        <v>140</v>
      </c>
      <c r="E206" s="209" t="s">
        <v>1</v>
      </c>
      <c r="F206" s="210" t="s">
        <v>356</v>
      </c>
      <c r="G206" s="208"/>
      <c r="H206" s="211">
        <v>0.92</v>
      </c>
      <c r="I206" s="212"/>
      <c r="J206" s="208"/>
      <c r="K206" s="208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140</v>
      </c>
      <c r="AU206" s="217" t="s">
        <v>83</v>
      </c>
      <c r="AV206" s="13" t="s">
        <v>83</v>
      </c>
      <c r="AW206" s="13" t="s">
        <v>30</v>
      </c>
      <c r="AX206" s="13" t="s">
        <v>73</v>
      </c>
      <c r="AY206" s="217" t="s">
        <v>120</v>
      </c>
    </row>
    <row r="207" spans="2:51" s="14" customFormat="1" ht="11.25">
      <c r="B207" s="218"/>
      <c r="C207" s="219"/>
      <c r="D207" s="201" t="s">
        <v>140</v>
      </c>
      <c r="E207" s="220" t="s">
        <v>1</v>
      </c>
      <c r="F207" s="221" t="s">
        <v>142</v>
      </c>
      <c r="G207" s="219"/>
      <c r="H207" s="222">
        <v>0.92</v>
      </c>
      <c r="I207" s="223"/>
      <c r="J207" s="219"/>
      <c r="K207" s="219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140</v>
      </c>
      <c r="AU207" s="228" t="s">
        <v>83</v>
      </c>
      <c r="AV207" s="14" t="s">
        <v>127</v>
      </c>
      <c r="AW207" s="14" t="s">
        <v>30</v>
      </c>
      <c r="AX207" s="14" t="s">
        <v>81</v>
      </c>
      <c r="AY207" s="228" t="s">
        <v>120</v>
      </c>
    </row>
    <row r="208" spans="1:65" s="2" customFormat="1" ht="24.2" customHeight="1">
      <c r="A208" s="34"/>
      <c r="B208" s="35"/>
      <c r="C208" s="187" t="s">
        <v>181</v>
      </c>
      <c r="D208" s="187" t="s">
        <v>123</v>
      </c>
      <c r="E208" s="188" t="s">
        <v>357</v>
      </c>
      <c r="F208" s="189" t="s">
        <v>358</v>
      </c>
      <c r="G208" s="190" t="s">
        <v>204</v>
      </c>
      <c r="H208" s="191">
        <v>24.6</v>
      </c>
      <c r="I208" s="192"/>
      <c r="J208" s="193">
        <f>ROUND(I208*H208,2)</f>
        <v>0</v>
      </c>
      <c r="K208" s="194"/>
      <c r="L208" s="39"/>
      <c r="M208" s="195" t="s">
        <v>1</v>
      </c>
      <c r="N208" s="196" t="s">
        <v>38</v>
      </c>
      <c r="O208" s="71"/>
      <c r="P208" s="197">
        <f>O208*H208</f>
        <v>0</v>
      </c>
      <c r="Q208" s="197">
        <v>0.0014175</v>
      </c>
      <c r="R208" s="197">
        <f>Q208*H208</f>
        <v>0.0348705</v>
      </c>
      <c r="S208" s="197">
        <v>0</v>
      </c>
      <c r="T208" s="19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127</v>
      </c>
      <c r="AT208" s="199" t="s">
        <v>123</v>
      </c>
      <c r="AU208" s="199" t="s">
        <v>83</v>
      </c>
      <c r="AY208" s="17" t="s">
        <v>120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81</v>
      </c>
      <c r="BK208" s="200">
        <f>ROUND(I208*H208,2)</f>
        <v>0</v>
      </c>
      <c r="BL208" s="17" t="s">
        <v>127</v>
      </c>
      <c r="BM208" s="199" t="s">
        <v>359</v>
      </c>
    </row>
    <row r="209" spans="1:47" s="2" customFormat="1" ht="19.5">
      <c r="A209" s="34"/>
      <c r="B209" s="35"/>
      <c r="C209" s="36"/>
      <c r="D209" s="201" t="s">
        <v>128</v>
      </c>
      <c r="E209" s="36"/>
      <c r="F209" s="202" t="s">
        <v>360</v>
      </c>
      <c r="G209" s="36"/>
      <c r="H209" s="36"/>
      <c r="I209" s="203"/>
      <c r="J209" s="36"/>
      <c r="K209" s="36"/>
      <c r="L209" s="39"/>
      <c r="M209" s="204"/>
      <c r="N209" s="205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128</v>
      </c>
      <c r="AU209" s="17" t="s">
        <v>83</v>
      </c>
    </row>
    <row r="210" spans="2:51" s="13" customFormat="1" ht="11.25">
      <c r="B210" s="207"/>
      <c r="C210" s="208"/>
      <c r="D210" s="201" t="s">
        <v>140</v>
      </c>
      <c r="E210" s="209" t="s">
        <v>1</v>
      </c>
      <c r="F210" s="210" t="s">
        <v>361</v>
      </c>
      <c r="G210" s="208"/>
      <c r="H210" s="211">
        <v>24.6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140</v>
      </c>
      <c r="AU210" s="217" t="s">
        <v>83</v>
      </c>
      <c r="AV210" s="13" t="s">
        <v>83</v>
      </c>
      <c r="AW210" s="13" t="s">
        <v>30</v>
      </c>
      <c r="AX210" s="13" t="s">
        <v>73</v>
      </c>
      <c r="AY210" s="217" t="s">
        <v>120</v>
      </c>
    </row>
    <row r="211" spans="2:51" s="14" customFormat="1" ht="11.25">
      <c r="B211" s="218"/>
      <c r="C211" s="219"/>
      <c r="D211" s="201" t="s">
        <v>140</v>
      </c>
      <c r="E211" s="220" t="s">
        <v>1</v>
      </c>
      <c r="F211" s="221" t="s">
        <v>142</v>
      </c>
      <c r="G211" s="219"/>
      <c r="H211" s="222">
        <v>24.6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140</v>
      </c>
      <c r="AU211" s="228" t="s">
        <v>83</v>
      </c>
      <c r="AV211" s="14" t="s">
        <v>127</v>
      </c>
      <c r="AW211" s="14" t="s">
        <v>30</v>
      </c>
      <c r="AX211" s="14" t="s">
        <v>81</v>
      </c>
      <c r="AY211" s="228" t="s">
        <v>120</v>
      </c>
    </row>
    <row r="212" spans="1:65" s="2" customFormat="1" ht="16.5" customHeight="1">
      <c r="A212" s="34"/>
      <c r="B212" s="35"/>
      <c r="C212" s="187" t="s">
        <v>7</v>
      </c>
      <c r="D212" s="187" t="s">
        <v>123</v>
      </c>
      <c r="E212" s="188" t="s">
        <v>362</v>
      </c>
      <c r="F212" s="189" t="s">
        <v>363</v>
      </c>
      <c r="G212" s="190" t="s">
        <v>204</v>
      </c>
      <c r="H212" s="191">
        <v>7.04</v>
      </c>
      <c r="I212" s="192"/>
      <c r="J212" s="193">
        <f>ROUND(I212*H212,2)</f>
        <v>0</v>
      </c>
      <c r="K212" s="194"/>
      <c r="L212" s="39"/>
      <c r="M212" s="195" t="s">
        <v>1</v>
      </c>
      <c r="N212" s="196" t="s">
        <v>38</v>
      </c>
      <c r="O212" s="71"/>
      <c r="P212" s="197">
        <f>O212*H212</f>
        <v>0</v>
      </c>
      <c r="Q212" s="197">
        <v>0.0001584</v>
      </c>
      <c r="R212" s="197">
        <f>Q212*H212</f>
        <v>0.001115136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127</v>
      </c>
      <c r="AT212" s="199" t="s">
        <v>123</v>
      </c>
      <c r="AU212" s="199" t="s">
        <v>83</v>
      </c>
      <c r="AY212" s="17" t="s">
        <v>120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81</v>
      </c>
      <c r="BK212" s="200">
        <f>ROUND(I212*H212,2)</f>
        <v>0</v>
      </c>
      <c r="BL212" s="17" t="s">
        <v>127</v>
      </c>
      <c r="BM212" s="199" t="s">
        <v>364</v>
      </c>
    </row>
    <row r="213" spans="1:47" s="2" customFormat="1" ht="11.25">
      <c r="A213" s="34"/>
      <c r="B213" s="35"/>
      <c r="C213" s="36"/>
      <c r="D213" s="201" t="s">
        <v>128</v>
      </c>
      <c r="E213" s="36"/>
      <c r="F213" s="202" t="s">
        <v>363</v>
      </c>
      <c r="G213" s="36"/>
      <c r="H213" s="36"/>
      <c r="I213" s="203"/>
      <c r="J213" s="36"/>
      <c r="K213" s="36"/>
      <c r="L213" s="39"/>
      <c r="M213" s="204"/>
      <c r="N213" s="205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128</v>
      </c>
      <c r="AU213" s="17" t="s">
        <v>83</v>
      </c>
    </row>
    <row r="214" spans="2:51" s="13" customFormat="1" ht="11.25">
      <c r="B214" s="207"/>
      <c r="C214" s="208"/>
      <c r="D214" s="201" t="s">
        <v>140</v>
      </c>
      <c r="E214" s="209" t="s">
        <v>1</v>
      </c>
      <c r="F214" s="210" t="s">
        <v>365</v>
      </c>
      <c r="G214" s="208"/>
      <c r="H214" s="211">
        <v>7.04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140</v>
      </c>
      <c r="AU214" s="217" t="s">
        <v>83</v>
      </c>
      <c r="AV214" s="13" t="s">
        <v>83</v>
      </c>
      <c r="AW214" s="13" t="s">
        <v>30</v>
      </c>
      <c r="AX214" s="13" t="s">
        <v>73</v>
      </c>
      <c r="AY214" s="217" t="s">
        <v>120</v>
      </c>
    </row>
    <row r="215" spans="2:51" s="14" customFormat="1" ht="11.25">
      <c r="B215" s="218"/>
      <c r="C215" s="219"/>
      <c r="D215" s="201" t="s">
        <v>140</v>
      </c>
      <c r="E215" s="220" t="s">
        <v>1</v>
      </c>
      <c r="F215" s="221" t="s">
        <v>142</v>
      </c>
      <c r="G215" s="219"/>
      <c r="H215" s="222">
        <v>7.04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140</v>
      </c>
      <c r="AU215" s="228" t="s">
        <v>83</v>
      </c>
      <c r="AV215" s="14" t="s">
        <v>127</v>
      </c>
      <c r="AW215" s="14" t="s">
        <v>30</v>
      </c>
      <c r="AX215" s="14" t="s">
        <v>81</v>
      </c>
      <c r="AY215" s="228" t="s">
        <v>120</v>
      </c>
    </row>
    <row r="216" spans="1:65" s="2" customFormat="1" ht="24.2" customHeight="1">
      <c r="A216" s="34"/>
      <c r="B216" s="35"/>
      <c r="C216" s="187" t="s">
        <v>243</v>
      </c>
      <c r="D216" s="187" t="s">
        <v>123</v>
      </c>
      <c r="E216" s="188" t="s">
        <v>366</v>
      </c>
      <c r="F216" s="189" t="s">
        <v>367</v>
      </c>
      <c r="G216" s="190" t="s">
        <v>204</v>
      </c>
      <c r="H216" s="191">
        <v>708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38</v>
      </c>
      <c r="O216" s="71"/>
      <c r="P216" s="197">
        <f>O216*H216</f>
        <v>0</v>
      </c>
      <c r="Q216" s="197">
        <v>0.00078134</v>
      </c>
      <c r="R216" s="197">
        <f>Q216*H216</f>
        <v>0.5531887200000001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127</v>
      </c>
      <c r="AT216" s="199" t="s">
        <v>123</v>
      </c>
      <c r="AU216" s="199" t="s">
        <v>83</v>
      </c>
      <c r="AY216" s="17" t="s">
        <v>120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81</v>
      </c>
      <c r="BK216" s="200">
        <f>ROUND(I216*H216,2)</f>
        <v>0</v>
      </c>
      <c r="BL216" s="17" t="s">
        <v>127</v>
      </c>
      <c r="BM216" s="199" t="s">
        <v>368</v>
      </c>
    </row>
    <row r="217" spans="1:47" s="2" customFormat="1" ht="19.5">
      <c r="A217" s="34"/>
      <c r="B217" s="35"/>
      <c r="C217" s="36"/>
      <c r="D217" s="201" t="s">
        <v>128</v>
      </c>
      <c r="E217" s="36"/>
      <c r="F217" s="202" t="s">
        <v>369</v>
      </c>
      <c r="G217" s="36"/>
      <c r="H217" s="36"/>
      <c r="I217" s="203"/>
      <c r="J217" s="36"/>
      <c r="K217" s="36"/>
      <c r="L217" s="39"/>
      <c r="M217" s="204"/>
      <c r="N217" s="205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128</v>
      </c>
      <c r="AU217" s="17" t="s">
        <v>83</v>
      </c>
    </row>
    <row r="218" spans="2:51" s="13" customFormat="1" ht="11.25">
      <c r="B218" s="207"/>
      <c r="C218" s="208"/>
      <c r="D218" s="201" t="s">
        <v>140</v>
      </c>
      <c r="E218" s="209" t="s">
        <v>1</v>
      </c>
      <c r="F218" s="210" t="s">
        <v>370</v>
      </c>
      <c r="G218" s="208"/>
      <c r="H218" s="211">
        <v>324</v>
      </c>
      <c r="I218" s="212"/>
      <c r="J218" s="208"/>
      <c r="K218" s="208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140</v>
      </c>
      <c r="AU218" s="217" t="s">
        <v>83</v>
      </c>
      <c r="AV218" s="13" t="s">
        <v>83</v>
      </c>
      <c r="AW218" s="13" t="s">
        <v>30</v>
      </c>
      <c r="AX218" s="13" t="s">
        <v>73</v>
      </c>
      <c r="AY218" s="217" t="s">
        <v>120</v>
      </c>
    </row>
    <row r="219" spans="2:51" s="13" customFormat="1" ht="11.25">
      <c r="B219" s="207"/>
      <c r="C219" s="208"/>
      <c r="D219" s="201" t="s">
        <v>140</v>
      </c>
      <c r="E219" s="209" t="s">
        <v>1</v>
      </c>
      <c r="F219" s="210" t="s">
        <v>371</v>
      </c>
      <c r="G219" s="208"/>
      <c r="H219" s="211">
        <v>384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140</v>
      </c>
      <c r="AU219" s="217" t="s">
        <v>83</v>
      </c>
      <c r="AV219" s="13" t="s">
        <v>83</v>
      </c>
      <c r="AW219" s="13" t="s">
        <v>30</v>
      </c>
      <c r="AX219" s="13" t="s">
        <v>73</v>
      </c>
      <c r="AY219" s="217" t="s">
        <v>120</v>
      </c>
    </row>
    <row r="220" spans="2:51" s="14" customFormat="1" ht="11.25">
      <c r="B220" s="218"/>
      <c r="C220" s="219"/>
      <c r="D220" s="201" t="s">
        <v>140</v>
      </c>
      <c r="E220" s="220" t="s">
        <v>1</v>
      </c>
      <c r="F220" s="221" t="s">
        <v>142</v>
      </c>
      <c r="G220" s="219"/>
      <c r="H220" s="222">
        <v>708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140</v>
      </c>
      <c r="AU220" s="228" t="s">
        <v>83</v>
      </c>
      <c r="AV220" s="14" t="s">
        <v>127</v>
      </c>
      <c r="AW220" s="14" t="s">
        <v>30</v>
      </c>
      <c r="AX220" s="14" t="s">
        <v>81</v>
      </c>
      <c r="AY220" s="228" t="s">
        <v>120</v>
      </c>
    </row>
    <row r="221" spans="1:65" s="2" customFormat="1" ht="33" customHeight="1">
      <c r="A221" s="34"/>
      <c r="B221" s="35"/>
      <c r="C221" s="187" t="s">
        <v>372</v>
      </c>
      <c r="D221" s="187" t="s">
        <v>123</v>
      </c>
      <c r="E221" s="188" t="s">
        <v>373</v>
      </c>
      <c r="F221" s="189" t="s">
        <v>374</v>
      </c>
      <c r="G221" s="190" t="s">
        <v>204</v>
      </c>
      <c r="H221" s="191">
        <v>228.5</v>
      </c>
      <c r="I221" s="192"/>
      <c r="J221" s="193">
        <f>ROUND(I221*H221,2)</f>
        <v>0</v>
      </c>
      <c r="K221" s="194"/>
      <c r="L221" s="39"/>
      <c r="M221" s="195" t="s">
        <v>1</v>
      </c>
      <c r="N221" s="196" t="s">
        <v>38</v>
      </c>
      <c r="O221" s="71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127</v>
      </c>
      <c r="AT221" s="199" t="s">
        <v>123</v>
      </c>
      <c r="AU221" s="199" t="s">
        <v>83</v>
      </c>
      <c r="AY221" s="17" t="s">
        <v>120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81</v>
      </c>
      <c r="BK221" s="200">
        <f>ROUND(I221*H221,2)</f>
        <v>0</v>
      </c>
      <c r="BL221" s="17" t="s">
        <v>127</v>
      </c>
      <c r="BM221" s="199" t="s">
        <v>375</v>
      </c>
    </row>
    <row r="222" spans="1:47" s="2" customFormat="1" ht="29.25">
      <c r="A222" s="34"/>
      <c r="B222" s="35"/>
      <c r="C222" s="36"/>
      <c r="D222" s="201" t="s">
        <v>128</v>
      </c>
      <c r="E222" s="36"/>
      <c r="F222" s="202" t="s">
        <v>376</v>
      </c>
      <c r="G222" s="36"/>
      <c r="H222" s="36"/>
      <c r="I222" s="203"/>
      <c r="J222" s="36"/>
      <c r="K222" s="36"/>
      <c r="L222" s="39"/>
      <c r="M222" s="204"/>
      <c r="N222" s="205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128</v>
      </c>
      <c r="AU222" s="17" t="s">
        <v>83</v>
      </c>
    </row>
    <row r="223" spans="2:51" s="13" customFormat="1" ht="11.25">
      <c r="B223" s="207"/>
      <c r="C223" s="208"/>
      <c r="D223" s="201" t="s">
        <v>140</v>
      </c>
      <c r="E223" s="209" t="s">
        <v>1</v>
      </c>
      <c r="F223" s="210" t="s">
        <v>377</v>
      </c>
      <c r="G223" s="208"/>
      <c r="H223" s="211">
        <v>228.5</v>
      </c>
      <c r="I223" s="212"/>
      <c r="J223" s="208"/>
      <c r="K223" s="208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140</v>
      </c>
      <c r="AU223" s="217" t="s">
        <v>83</v>
      </c>
      <c r="AV223" s="13" t="s">
        <v>83</v>
      </c>
      <c r="AW223" s="13" t="s">
        <v>30</v>
      </c>
      <c r="AX223" s="13" t="s">
        <v>73</v>
      </c>
      <c r="AY223" s="217" t="s">
        <v>120</v>
      </c>
    </row>
    <row r="224" spans="2:51" s="14" customFormat="1" ht="11.25">
      <c r="B224" s="218"/>
      <c r="C224" s="219"/>
      <c r="D224" s="201" t="s">
        <v>140</v>
      </c>
      <c r="E224" s="220" t="s">
        <v>1</v>
      </c>
      <c r="F224" s="221" t="s">
        <v>142</v>
      </c>
      <c r="G224" s="219"/>
      <c r="H224" s="222">
        <v>228.5</v>
      </c>
      <c r="I224" s="223"/>
      <c r="J224" s="219"/>
      <c r="K224" s="219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140</v>
      </c>
      <c r="AU224" s="228" t="s">
        <v>83</v>
      </c>
      <c r="AV224" s="14" t="s">
        <v>127</v>
      </c>
      <c r="AW224" s="14" t="s">
        <v>30</v>
      </c>
      <c r="AX224" s="14" t="s">
        <v>81</v>
      </c>
      <c r="AY224" s="228" t="s">
        <v>120</v>
      </c>
    </row>
    <row r="225" spans="1:65" s="2" customFormat="1" ht="16.5" customHeight="1">
      <c r="A225" s="34"/>
      <c r="B225" s="35"/>
      <c r="C225" s="242" t="s">
        <v>248</v>
      </c>
      <c r="D225" s="242" t="s">
        <v>295</v>
      </c>
      <c r="E225" s="243" t="s">
        <v>378</v>
      </c>
      <c r="F225" s="244" t="s">
        <v>379</v>
      </c>
      <c r="G225" s="245" t="s">
        <v>214</v>
      </c>
      <c r="H225" s="246">
        <v>14.063</v>
      </c>
      <c r="I225" s="247"/>
      <c r="J225" s="248">
        <f>ROUND(I225*H225,2)</f>
        <v>0</v>
      </c>
      <c r="K225" s="249"/>
      <c r="L225" s="250"/>
      <c r="M225" s="251" t="s">
        <v>1</v>
      </c>
      <c r="N225" s="252" t="s">
        <v>38</v>
      </c>
      <c r="O225" s="71"/>
      <c r="P225" s="197">
        <f>O225*H225</f>
        <v>0</v>
      </c>
      <c r="Q225" s="197">
        <v>2.234</v>
      </c>
      <c r="R225" s="197">
        <f>Q225*H225</f>
        <v>31.416742000000003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139</v>
      </c>
      <c r="AT225" s="199" t="s">
        <v>295</v>
      </c>
      <c r="AU225" s="199" t="s">
        <v>83</v>
      </c>
      <c r="AY225" s="17" t="s">
        <v>120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81</v>
      </c>
      <c r="BK225" s="200">
        <f>ROUND(I225*H225,2)</f>
        <v>0</v>
      </c>
      <c r="BL225" s="17" t="s">
        <v>127</v>
      </c>
      <c r="BM225" s="199" t="s">
        <v>380</v>
      </c>
    </row>
    <row r="226" spans="1:47" s="2" customFormat="1" ht="11.25">
      <c r="A226" s="34"/>
      <c r="B226" s="35"/>
      <c r="C226" s="36"/>
      <c r="D226" s="201" t="s">
        <v>128</v>
      </c>
      <c r="E226" s="36"/>
      <c r="F226" s="202" t="s">
        <v>379</v>
      </c>
      <c r="G226" s="36"/>
      <c r="H226" s="36"/>
      <c r="I226" s="203"/>
      <c r="J226" s="36"/>
      <c r="K226" s="36"/>
      <c r="L226" s="39"/>
      <c r="M226" s="204"/>
      <c r="N226" s="205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128</v>
      </c>
      <c r="AU226" s="17" t="s">
        <v>83</v>
      </c>
    </row>
    <row r="227" spans="2:51" s="13" customFormat="1" ht="11.25">
      <c r="B227" s="207"/>
      <c r="C227" s="208"/>
      <c r="D227" s="201" t="s">
        <v>140</v>
      </c>
      <c r="E227" s="209" t="s">
        <v>1</v>
      </c>
      <c r="F227" s="210" t="s">
        <v>381</v>
      </c>
      <c r="G227" s="208"/>
      <c r="H227" s="211">
        <v>14.063</v>
      </c>
      <c r="I227" s="212"/>
      <c r="J227" s="208"/>
      <c r="K227" s="208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140</v>
      </c>
      <c r="AU227" s="217" t="s">
        <v>83</v>
      </c>
      <c r="AV227" s="13" t="s">
        <v>83</v>
      </c>
      <c r="AW227" s="13" t="s">
        <v>30</v>
      </c>
      <c r="AX227" s="13" t="s">
        <v>73</v>
      </c>
      <c r="AY227" s="217" t="s">
        <v>120</v>
      </c>
    </row>
    <row r="228" spans="2:51" s="14" customFormat="1" ht="11.25">
      <c r="B228" s="218"/>
      <c r="C228" s="219"/>
      <c r="D228" s="201" t="s">
        <v>140</v>
      </c>
      <c r="E228" s="220" t="s">
        <v>1</v>
      </c>
      <c r="F228" s="221" t="s">
        <v>142</v>
      </c>
      <c r="G228" s="219"/>
      <c r="H228" s="222">
        <v>14.063</v>
      </c>
      <c r="I228" s="223"/>
      <c r="J228" s="219"/>
      <c r="K228" s="219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140</v>
      </c>
      <c r="AU228" s="228" t="s">
        <v>83</v>
      </c>
      <c r="AV228" s="14" t="s">
        <v>127</v>
      </c>
      <c r="AW228" s="14" t="s">
        <v>30</v>
      </c>
      <c r="AX228" s="14" t="s">
        <v>81</v>
      </c>
      <c r="AY228" s="228" t="s">
        <v>120</v>
      </c>
    </row>
    <row r="229" spans="1:65" s="2" customFormat="1" ht="24.2" customHeight="1">
      <c r="A229" s="34"/>
      <c r="B229" s="35"/>
      <c r="C229" s="187" t="s">
        <v>382</v>
      </c>
      <c r="D229" s="187" t="s">
        <v>123</v>
      </c>
      <c r="E229" s="188" t="s">
        <v>383</v>
      </c>
      <c r="F229" s="189" t="s">
        <v>384</v>
      </c>
      <c r="G229" s="190" t="s">
        <v>214</v>
      </c>
      <c r="H229" s="191">
        <v>20.1</v>
      </c>
      <c r="I229" s="192"/>
      <c r="J229" s="193">
        <f>ROUND(I229*H229,2)</f>
        <v>0</v>
      </c>
      <c r="K229" s="194"/>
      <c r="L229" s="39"/>
      <c r="M229" s="195" t="s">
        <v>1</v>
      </c>
      <c r="N229" s="196" t="s">
        <v>38</v>
      </c>
      <c r="O229" s="71"/>
      <c r="P229" s="197">
        <f>O229*H229</f>
        <v>0</v>
      </c>
      <c r="Q229" s="197">
        <v>2.550538</v>
      </c>
      <c r="R229" s="197">
        <f>Q229*H229</f>
        <v>51.265813800000004</v>
      </c>
      <c r="S229" s="197">
        <v>0</v>
      </c>
      <c r="T229" s="19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127</v>
      </c>
      <c r="AT229" s="199" t="s">
        <v>123</v>
      </c>
      <c r="AU229" s="199" t="s">
        <v>83</v>
      </c>
      <c r="AY229" s="17" t="s">
        <v>120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7" t="s">
        <v>81</v>
      </c>
      <c r="BK229" s="200">
        <f>ROUND(I229*H229,2)</f>
        <v>0</v>
      </c>
      <c r="BL229" s="17" t="s">
        <v>127</v>
      </c>
      <c r="BM229" s="199" t="s">
        <v>385</v>
      </c>
    </row>
    <row r="230" spans="1:47" s="2" customFormat="1" ht="19.5">
      <c r="A230" s="34"/>
      <c r="B230" s="35"/>
      <c r="C230" s="36"/>
      <c r="D230" s="201" t="s">
        <v>128</v>
      </c>
      <c r="E230" s="36"/>
      <c r="F230" s="202" t="s">
        <v>386</v>
      </c>
      <c r="G230" s="36"/>
      <c r="H230" s="36"/>
      <c r="I230" s="203"/>
      <c r="J230" s="36"/>
      <c r="K230" s="36"/>
      <c r="L230" s="39"/>
      <c r="M230" s="204"/>
      <c r="N230" s="205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128</v>
      </c>
      <c r="AU230" s="17" t="s">
        <v>83</v>
      </c>
    </row>
    <row r="231" spans="2:51" s="13" customFormat="1" ht="11.25">
      <c r="B231" s="207"/>
      <c r="C231" s="208"/>
      <c r="D231" s="201" t="s">
        <v>140</v>
      </c>
      <c r="E231" s="209" t="s">
        <v>1</v>
      </c>
      <c r="F231" s="210" t="s">
        <v>387</v>
      </c>
      <c r="G231" s="208"/>
      <c r="H231" s="211">
        <v>13.2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140</v>
      </c>
      <c r="AU231" s="217" t="s">
        <v>83</v>
      </c>
      <c r="AV231" s="13" t="s">
        <v>83</v>
      </c>
      <c r="AW231" s="13" t="s">
        <v>30</v>
      </c>
      <c r="AX231" s="13" t="s">
        <v>73</v>
      </c>
      <c r="AY231" s="217" t="s">
        <v>120</v>
      </c>
    </row>
    <row r="232" spans="2:51" s="13" customFormat="1" ht="11.25">
      <c r="B232" s="207"/>
      <c r="C232" s="208"/>
      <c r="D232" s="201" t="s">
        <v>140</v>
      </c>
      <c r="E232" s="209" t="s">
        <v>1</v>
      </c>
      <c r="F232" s="210" t="s">
        <v>388</v>
      </c>
      <c r="G232" s="208"/>
      <c r="H232" s="211">
        <v>6.9</v>
      </c>
      <c r="I232" s="212"/>
      <c r="J232" s="208"/>
      <c r="K232" s="208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140</v>
      </c>
      <c r="AU232" s="217" t="s">
        <v>83</v>
      </c>
      <c r="AV232" s="13" t="s">
        <v>83</v>
      </c>
      <c r="AW232" s="13" t="s">
        <v>30</v>
      </c>
      <c r="AX232" s="13" t="s">
        <v>73</v>
      </c>
      <c r="AY232" s="217" t="s">
        <v>120</v>
      </c>
    </row>
    <row r="233" spans="2:51" s="14" customFormat="1" ht="11.25">
      <c r="B233" s="218"/>
      <c r="C233" s="219"/>
      <c r="D233" s="201" t="s">
        <v>140</v>
      </c>
      <c r="E233" s="220" t="s">
        <v>1</v>
      </c>
      <c r="F233" s="221" t="s">
        <v>142</v>
      </c>
      <c r="G233" s="219"/>
      <c r="H233" s="222">
        <v>20.1</v>
      </c>
      <c r="I233" s="223"/>
      <c r="J233" s="219"/>
      <c r="K233" s="219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140</v>
      </c>
      <c r="AU233" s="228" t="s">
        <v>83</v>
      </c>
      <c r="AV233" s="14" t="s">
        <v>127</v>
      </c>
      <c r="AW233" s="14" t="s">
        <v>30</v>
      </c>
      <c r="AX233" s="14" t="s">
        <v>81</v>
      </c>
      <c r="AY233" s="228" t="s">
        <v>120</v>
      </c>
    </row>
    <row r="234" spans="1:65" s="2" customFormat="1" ht="24.2" customHeight="1">
      <c r="A234" s="34"/>
      <c r="B234" s="35"/>
      <c r="C234" s="187" t="s">
        <v>254</v>
      </c>
      <c r="D234" s="187" t="s">
        <v>123</v>
      </c>
      <c r="E234" s="188" t="s">
        <v>389</v>
      </c>
      <c r="F234" s="189" t="s">
        <v>390</v>
      </c>
      <c r="G234" s="190" t="s">
        <v>214</v>
      </c>
      <c r="H234" s="191">
        <v>38</v>
      </c>
      <c r="I234" s="192"/>
      <c r="J234" s="193">
        <f>ROUND(I234*H234,2)</f>
        <v>0</v>
      </c>
      <c r="K234" s="194"/>
      <c r="L234" s="39"/>
      <c r="M234" s="195" t="s">
        <v>1</v>
      </c>
      <c r="N234" s="196" t="s">
        <v>38</v>
      </c>
      <c r="O234" s="71"/>
      <c r="P234" s="197">
        <f>O234*H234</f>
        <v>0</v>
      </c>
      <c r="Q234" s="197">
        <v>2.550538</v>
      </c>
      <c r="R234" s="197">
        <f>Q234*H234</f>
        <v>96.920444</v>
      </c>
      <c r="S234" s="197">
        <v>0</v>
      </c>
      <c r="T234" s="19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127</v>
      </c>
      <c r="AT234" s="199" t="s">
        <v>123</v>
      </c>
      <c r="AU234" s="199" t="s">
        <v>83</v>
      </c>
      <c r="AY234" s="17" t="s">
        <v>120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7" t="s">
        <v>81</v>
      </c>
      <c r="BK234" s="200">
        <f>ROUND(I234*H234,2)</f>
        <v>0</v>
      </c>
      <c r="BL234" s="17" t="s">
        <v>127</v>
      </c>
      <c r="BM234" s="199" t="s">
        <v>391</v>
      </c>
    </row>
    <row r="235" spans="1:47" s="2" customFormat="1" ht="19.5">
      <c r="A235" s="34"/>
      <c r="B235" s="35"/>
      <c r="C235" s="36"/>
      <c r="D235" s="201" t="s">
        <v>128</v>
      </c>
      <c r="E235" s="36"/>
      <c r="F235" s="202" t="s">
        <v>392</v>
      </c>
      <c r="G235" s="36"/>
      <c r="H235" s="36"/>
      <c r="I235" s="203"/>
      <c r="J235" s="36"/>
      <c r="K235" s="36"/>
      <c r="L235" s="39"/>
      <c r="M235" s="204"/>
      <c r="N235" s="205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128</v>
      </c>
      <c r="AU235" s="17" t="s">
        <v>83</v>
      </c>
    </row>
    <row r="236" spans="2:51" s="15" customFormat="1" ht="11.25">
      <c r="B236" s="229"/>
      <c r="C236" s="230"/>
      <c r="D236" s="201" t="s">
        <v>140</v>
      </c>
      <c r="E236" s="231" t="s">
        <v>1</v>
      </c>
      <c r="F236" s="232" t="s">
        <v>393</v>
      </c>
      <c r="G236" s="230"/>
      <c r="H236" s="231" t="s">
        <v>1</v>
      </c>
      <c r="I236" s="233"/>
      <c r="J236" s="230"/>
      <c r="K236" s="230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140</v>
      </c>
      <c r="AU236" s="238" t="s">
        <v>83</v>
      </c>
      <c r="AV236" s="15" t="s">
        <v>81</v>
      </c>
      <c r="AW236" s="15" t="s">
        <v>30</v>
      </c>
      <c r="AX236" s="15" t="s">
        <v>73</v>
      </c>
      <c r="AY236" s="238" t="s">
        <v>120</v>
      </c>
    </row>
    <row r="237" spans="2:51" s="13" customFormat="1" ht="11.25">
      <c r="B237" s="207"/>
      <c r="C237" s="208"/>
      <c r="D237" s="201" t="s">
        <v>140</v>
      </c>
      <c r="E237" s="209" t="s">
        <v>1</v>
      </c>
      <c r="F237" s="210" t="s">
        <v>394</v>
      </c>
      <c r="G237" s="208"/>
      <c r="H237" s="211">
        <v>38</v>
      </c>
      <c r="I237" s="212"/>
      <c r="J237" s="208"/>
      <c r="K237" s="208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140</v>
      </c>
      <c r="AU237" s="217" t="s">
        <v>83</v>
      </c>
      <c r="AV237" s="13" t="s">
        <v>83</v>
      </c>
      <c r="AW237" s="13" t="s">
        <v>30</v>
      </c>
      <c r="AX237" s="13" t="s">
        <v>73</v>
      </c>
      <c r="AY237" s="217" t="s">
        <v>120</v>
      </c>
    </row>
    <row r="238" spans="2:51" s="14" customFormat="1" ht="11.25">
      <c r="B238" s="218"/>
      <c r="C238" s="219"/>
      <c r="D238" s="201" t="s">
        <v>140</v>
      </c>
      <c r="E238" s="220" t="s">
        <v>1</v>
      </c>
      <c r="F238" s="221" t="s">
        <v>142</v>
      </c>
      <c r="G238" s="219"/>
      <c r="H238" s="222">
        <v>38</v>
      </c>
      <c r="I238" s="223"/>
      <c r="J238" s="219"/>
      <c r="K238" s="219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140</v>
      </c>
      <c r="AU238" s="228" t="s">
        <v>83</v>
      </c>
      <c r="AV238" s="14" t="s">
        <v>127</v>
      </c>
      <c r="AW238" s="14" t="s">
        <v>30</v>
      </c>
      <c r="AX238" s="14" t="s">
        <v>81</v>
      </c>
      <c r="AY238" s="228" t="s">
        <v>120</v>
      </c>
    </row>
    <row r="239" spans="1:65" s="2" customFormat="1" ht="16.5" customHeight="1">
      <c r="A239" s="34"/>
      <c r="B239" s="35"/>
      <c r="C239" s="187" t="s">
        <v>395</v>
      </c>
      <c r="D239" s="187" t="s">
        <v>123</v>
      </c>
      <c r="E239" s="188" t="s">
        <v>396</v>
      </c>
      <c r="F239" s="189" t="s">
        <v>397</v>
      </c>
      <c r="G239" s="190" t="s">
        <v>193</v>
      </c>
      <c r="H239" s="191">
        <v>77.24</v>
      </c>
      <c r="I239" s="192"/>
      <c r="J239" s="193">
        <f>ROUND(I239*H239,2)</f>
        <v>0</v>
      </c>
      <c r="K239" s="194"/>
      <c r="L239" s="39"/>
      <c r="M239" s="195" t="s">
        <v>1</v>
      </c>
      <c r="N239" s="196" t="s">
        <v>38</v>
      </c>
      <c r="O239" s="71"/>
      <c r="P239" s="197">
        <f>O239*H239</f>
        <v>0</v>
      </c>
      <c r="Q239" s="197">
        <v>0.001298</v>
      </c>
      <c r="R239" s="197">
        <f>Q239*H239</f>
        <v>0.10025751999999999</v>
      </c>
      <c r="S239" s="197">
        <v>0</v>
      </c>
      <c r="T239" s="19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127</v>
      </c>
      <c r="AT239" s="199" t="s">
        <v>123</v>
      </c>
      <c r="AU239" s="199" t="s">
        <v>83</v>
      </c>
      <c r="AY239" s="17" t="s">
        <v>120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81</v>
      </c>
      <c r="BK239" s="200">
        <f>ROUND(I239*H239,2)</f>
        <v>0</v>
      </c>
      <c r="BL239" s="17" t="s">
        <v>127</v>
      </c>
      <c r="BM239" s="199" t="s">
        <v>398</v>
      </c>
    </row>
    <row r="240" spans="1:47" s="2" customFormat="1" ht="11.25">
      <c r="A240" s="34"/>
      <c r="B240" s="35"/>
      <c r="C240" s="36"/>
      <c r="D240" s="201" t="s">
        <v>128</v>
      </c>
      <c r="E240" s="36"/>
      <c r="F240" s="202" t="s">
        <v>399</v>
      </c>
      <c r="G240" s="36"/>
      <c r="H240" s="36"/>
      <c r="I240" s="203"/>
      <c r="J240" s="36"/>
      <c r="K240" s="36"/>
      <c r="L240" s="39"/>
      <c r="M240" s="204"/>
      <c r="N240" s="205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128</v>
      </c>
      <c r="AU240" s="17" t="s">
        <v>83</v>
      </c>
    </row>
    <row r="241" spans="2:51" s="13" customFormat="1" ht="11.25">
      <c r="B241" s="207"/>
      <c r="C241" s="208"/>
      <c r="D241" s="201" t="s">
        <v>140</v>
      </c>
      <c r="E241" s="209" t="s">
        <v>1</v>
      </c>
      <c r="F241" s="210" t="s">
        <v>400</v>
      </c>
      <c r="G241" s="208"/>
      <c r="H241" s="211">
        <v>36.8</v>
      </c>
      <c r="I241" s="212"/>
      <c r="J241" s="208"/>
      <c r="K241" s="208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140</v>
      </c>
      <c r="AU241" s="217" t="s">
        <v>83</v>
      </c>
      <c r="AV241" s="13" t="s">
        <v>83</v>
      </c>
      <c r="AW241" s="13" t="s">
        <v>30</v>
      </c>
      <c r="AX241" s="13" t="s">
        <v>73</v>
      </c>
      <c r="AY241" s="217" t="s">
        <v>120</v>
      </c>
    </row>
    <row r="242" spans="2:51" s="13" customFormat="1" ht="11.25">
      <c r="B242" s="207"/>
      <c r="C242" s="208"/>
      <c r="D242" s="201" t="s">
        <v>140</v>
      </c>
      <c r="E242" s="209" t="s">
        <v>1</v>
      </c>
      <c r="F242" s="210" t="s">
        <v>401</v>
      </c>
      <c r="G242" s="208"/>
      <c r="H242" s="211">
        <v>40.44</v>
      </c>
      <c r="I242" s="212"/>
      <c r="J242" s="208"/>
      <c r="K242" s="208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140</v>
      </c>
      <c r="AU242" s="217" t="s">
        <v>83</v>
      </c>
      <c r="AV242" s="13" t="s">
        <v>83</v>
      </c>
      <c r="AW242" s="13" t="s">
        <v>30</v>
      </c>
      <c r="AX242" s="13" t="s">
        <v>73</v>
      </c>
      <c r="AY242" s="217" t="s">
        <v>120</v>
      </c>
    </row>
    <row r="243" spans="2:51" s="14" customFormat="1" ht="11.25">
      <c r="B243" s="218"/>
      <c r="C243" s="219"/>
      <c r="D243" s="201" t="s">
        <v>140</v>
      </c>
      <c r="E243" s="220" t="s">
        <v>1</v>
      </c>
      <c r="F243" s="221" t="s">
        <v>142</v>
      </c>
      <c r="G243" s="219"/>
      <c r="H243" s="222">
        <v>77.24</v>
      </c>
      <c r="I243" s="223"/>
      <c r="J243" s="219"/>
      <c r="K243" s="219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140</v>
      </c>
      <c r="AU243" s="228" t="s">
        <v>83</v>
      </c>
      <c r="AV243" s="14" t="s">
        <v>127</v>
      </c>
      <c r="AW243" s="14" t="s">
        <v>30</v>
      </c>
      <c r="AX243" s="14" t="s">
        <v>81</v>
      </c>
      <c r="AY243" s="228" t="s">
        <v>120</v>
      </c>
    </row>
    <row r="244" spans="1:65" s="2" customFormat="1" ht="16.5" customHeight="1">
      <c r="A244" s="34"/>
      <c r="B244" s="35"/>
      <c r="C244" s="187" t="s">
        <v>259</v>
      </c>
      <c r="D244" s="187" t="s">
        <v>123</v>
      </c>
      <c r="E244" s="188" t="s">
        <v>402</v>
      </c>
      <c r="F244" s="189" t="s">
        <v>403</v>
      </c>
      <c r="G244" s="190" t="s">
        <v>193</v>
      </c>
      <c r="H244" s="191">
        <v>77.24</v>
      </c>
      <c r="I244" s="192"/>
      <c r="J244" s="193">
        <f>ROUND(I244*H244,2)</f>
        <v>0</v>
      </c>
      <c r="K244" s="194"/>
      <c r="L244" s="39"/>
      <c r="M244" s="195" t="s">
        <v>1</v>
      </c>
      <c r="N244" s="196" t="s">
        <v>38</v>
      </c>
      <c r="O244" s="71"/>
      <c r="P244" s="197">
        <f>O244*H244</f>
        <v>0</v>
      </c>
      <c r="Q244" s="197">
        <v>3.6E-05</v>
      </c>
      <c r="R244" s="197">
        <f>Q244*H244</f>
        <v>0.00278064</v>
      </c>
      <c r="S244" s="197">
        <v>0</v>
      </c>
      <c r="T244" s="19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127</v>
      </c>
      <c r="AT244" s="199" t="s">
        <v>123</v>
      </c>
      <c r="AU244" s="199" t="s">
        <v>83</v>
      </c>
      <c r="AY244" s="17" t="s">
        <v>120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17" t="s">
        <v>81</v>
      </c>
      <c r="BK244" s="200">
        <f>ROUND(I244*H244,2)</f>
        <v>0</v>
      </c>
      <c r="BL244" s="17" t="s">
        <v>127</v>
      </c>
      <c r="BM244" s="199" t="s">
        <v>404</v>
      </c>
    </row>
    <row r="245" spans="1:47" s="2" customFormat="1" ht="19.5">
      <c r="A245" s="34"/>
      <c r="B245" s="35"/>
      <c r="C245" s="36"/>
      <c r="D245" s="201" t="s">
        <v>128</v>
      </c>
      <c r="E245" s="36"/>
      <c r="F245" s="202" t="s">
        <v>405</v>
      </c>
      <c r="G245" s="36"/>
      <c r="H245" s="36"/>
      <c r="I245" s="203"/>
      <c r="J245" s="36"/>
      <c r="K245" s="36"/>
      <c r="L245" s="39"/>
      <c r="M245" s="204"/>
      <c r="N245" s="205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128</v>
      </c>
      <c r="AU245" s="17" t="s">
        <v>83</v>
      </c>
    </row>
    <row r="246" spans="1:65" s="2" customFormat="1" ht="24.2" customHeight="1">
      <c r="A246" s="34"/>
      <c r="B246" s="35"/>
      <c r="C246" s="187" t="s">
        <v>406</v>
      </c>
      <c r="D246" s="187" t="s">
        <v>123</v>
      </c>
      <c r="E246" s="188" t="s">
        <v>407</v>
      </c>
      <c r="F246" s="189" t="s">
        <v>408</v>
      </c>
      <c r="G246" s="190" t="s">
        <v>231</v>
      </c>
      <c r="H246" s="191">
        <v>7.03</v>
      </c>
      <c r="I246" s="192"/>
      <c r="J246" s="193">
        <f>ROUND(I246*H246,2)</f>
        <v>0</v>
      </c>
      <c r="K246" s="194"/>
      <c r="L246" s="39"/>
      <c r="M246" s="195" t="s">
        <v>1</v>
      </c>
      <c r="N246" s="196" t="s">
        <v>38</v>
      </c>
      <c r="O246" s="71"/>
      <c r="P246" s="197">
        <f>O246*H246</f>
        <v>0</v>
      </c>
      <c r="Q246" s="197">
        <v>1.038303</v>
      </c>
      <c r="R246" s="197">
        <f>Q246*H246</f>
        <v>7.29927009</v>
      </c>
      <c r="S246" s="197">
        <v>0</v>
      </c>
      <c r="T246" s="19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127</v>
      </c>
      <c r="AT246" s="199" t="s">
        <v>123</v>
      </c>
      <c r="AU246" s="199" t="s">
        <v>83</v>
      </c>
      <c r="AY246" s="17" t="s">
        <v>120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17" t="s">
        <v>81</v>
      </c>
      <c r="BK246" s="200">
        <f>ROUND(I246*H246,2)</f>
        <v>0</v>
      </c>
      <c r="BL246" s="17" t="s">
        <v>127</v>
      </c>
      <c r="BM246" s="199" t="s">
        <v>409</v>
      </c>
    </row>
    <row r="247" spans="1:47" s="2" customFormat="1" ht="19.5">
      <c r="A247" s="34"/>
      <c r="B247" s="35"/>
      <c r="C247" s="36"/>
      <c r="D247" s="201" t="s">
        <v>128</v>
      </c>
      <c r="E247" s="36"/>
      <c r="F247" s="202" t="s">
        <v>410</v>
      </c>
      <c r="G247" s="36"/>
      <c r="H247" s="36"/>
      <c r="I247" s="203"/>
      <c r="J247" s="36"/>
      <c r="K247" s="36"/>
      <c r="L247" s="39"/>
      <c r="M247" s="204"/>
      <c r="N247" s="205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128</v>
      </c>
      <c r="AU247" s="17" t="s">
        <v>83</v>
      </c>
    </row>
    <row r="248" spans="2:51" s="13" customFormat="1" ht="11.25">
      <c r="B248" s="207"/>
      <c r="C248" s="208"/>
      <c r="D248" s="201" t="s">
        <v>140</v>
      </c>
      <c r="E248" s="209" t="s">
        <v>1</v>
      </c>
      <c r="F248" s="210" t="s">
        <v>411</v>
      </c>
      <c r="G248" s="208"/>
      <c r="H248" s="211">
        <v>7.03</v>
      </c>
      <c r="I248" s="212"/>
      <c r="J248" s="208"/>
      <c r="K248" s="208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140</v>
      </c>
      <c r="AU248" s="217" t="s">
        <v>83</v>
      </c>
      <c r="AV248" s="13" t="s">
        <v>83</v>
      </c>
      <c r="AW248" s="13" t="s">
        <v>30</v>
      </c>
      <c r="AX248" s="13" t="s">
        <v>73</v>
      </c>
      <c r="AY248" s="217" t="s">
        <v>120</v>
      </c>
    </row>
    <row r="249" spans="2:51" s="14" customFormat="1" ht="11.25">
      <c r="B249" s="218"/>
      <c r="C249" s="219"/>
      <c r="D249" s="201" t="s">
        <v>140</v>
      </c>
      <c r="E249" s="220" t="s">
        <v>1</v>
      </c>
      <c r="F249" s="221" t="s">
        <v>142</v>
      </c>
      <c r="G249" s="219"/>
      <c r="H249" s="222">
        <v>7.03</v>
      </c>
      <c r="I249" s="223"/>
      <c r="J249" s="219"/>
      <c r="K249" s="219"/>
      <c r="L249" s="224"/>
      <c r="M249" s="225"/>
      <c r="N249" s="226"/>
      <c r="O249" s="226"/>
      <c r="P249" s="226"/>
      <c r="Q249" s="226"/>
      <c r="R249" s="226"/>
      <c r="S249" s="226"/>
      <c r="T249" s="227"/>
      <c r="AT249" s="228" t="s">
        <v>140</v>
      </c>
      <c r="AU249" s="228" t="s">
        <v>83</v>
      </c>
      <c r="AV249" s="14" t="s">
        <v>127</v>
      </c>
      <c r="AW249" s="14" t="s">
        <v>30</v>
      </c>
      <c r="AX249" s="14" t="s">
        <v>81</v>
      </c>
      <c r="AY249" s="228" t="s">
        <v>120</v>
      </c>
    </row>
    <row r="250" spans="1:65" s="2" customFormat="1" ht="33" customHeight="1">
      <c r="A250" s="34"/>
      <c r="B250" s="35"/>
      <c r="C250" s="187" t="s">
        <v>337</v>
      </c>
      <c r="D250" s="187" t="s">
        <v>123</v>
      </c>
      <c r="E250" s="188" t="s">
        <v>412</v>
      </c>
      <c r="F250" s="189" t="s">
        <v>413</v>
      </c>
      <c r="G250" s="190" t="s">
        <v>278</v>
      </c>
      <c r="H250" s="191">
        <v>8</v>
      </c>
      <c r="I250" s="192"/>
      <c r="J250" s="193">
        <f>ROUND(I250*H250,2)</f>
        <v>0</v>
      </c>
      <c r="K250" s="194"/>
      <c r="L250" s="39"/>
      <c r="M250" s="195" t="s">
        <v>1</v>
      </c>
      <c r="N250" s="196" t="s">
        <v>38</v>
      </c>
      <c r="O250" s="71"/>
      <c r="P250" s="197">
        <f>O250*H250</f>
        <v>0</v>
      </c>
      <c r="Q250" s="197">
        <v>0.00013668</v>
      </c>
      <c r="R250" s="197">
        <f>Q250*H250</f>
        <v>0.00109344</v>
      </c>
      <c r="S250" s="197">
        <v>0</v>
      </c>
      <c r="T250" s="19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9" t="s">
        <v>127</v>
      </c>
      <c r="AT250" s="199" t="s">
        <v>123</v>
      </c>
      <c r="AU250" s="199" t="s">
        <v>83</v>
      </c>
      <c r="AY250" s="17" t="s">
        <v>120</v>
      </c>
      <c r="BE250" s="200">
        <f>IF(N250="základní",J250,0)</f>
        <v>0</v>
      </c>
      <c r="BF250" s="200">
        <f>IF(N250="snížená",J250,0)</f>
        <v>0</v>
      </c>
      <c r="BG250" s="200">
        <f>IF(N250="zákl. přenesená",J250,0)</f>
        <v>0</v>
      </c>
      <c r="BH250" s="200">
        <f>IF(N250="sníž. přenesená",J250,0)</f>
        <v>0</v>
      </c>
      <c r="BI250" s="200">
        <f>IF(N250="nulová",J250,0)</f>
        <v>0</v>
      </c>
      <c r="BJ250" s="17" t="s">
        <v>81</v>
      </c>
      <c r="BK250" s="200">
        <f>ROUND(I250*H250,2)</f>
        <v>0</v>
      </c>
      <c r="BL250" s="17" t="s">
        <v>127</v>
      </c>
      <c r="BM250" s="199" t="s">
        <v>414</v>
      </c>
    </row>
    <row r="251" spans="1:47" s="2" customFormat="1" ht="19.5">
      <c r="A251" s="34"/>
      <c r="B251" s="35"/>
      <c r="C251" s="36"/>
      <c r="D251" s="201" t="s">
        <v>128</v>
      </c>
      <c r="E251" s="36"/>
      <c r="F251" s="202" t="s">
        <v>415</v>
      </c>
      <c r="G251" s="36"/>
      <c r="H251" s="36"/>
      <c r="I251" s="203"/>
      <c r="J251" s="36"/>
      <c r="K251" s="36"/>
      <c r="L251" s="39"/>
      <c r="M251" s="204"/>
      <c r="N251" s="205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128</v>
      </c>
      <c r="AU251" s="17" t="s">
        <v>83</v>
      </c>
    </row>
    <row r="252" spans="2:51" s="15" customFormat="1" ht="11.25">
      <c r="B252" s="229"/>
      <c r="C252" s="230"/>
      <c r="D252" s="201" t="s">
        <v>140</v>
      </c>
      <c r="E252" s="231" t="s">
        <v>1</v>
      </c>
      <c r="F252" s="232" t="s">
        <v>416</v>
      </c>
      <c r="G252" s="230"/>
      <c r="H252" s="231" t="s">
        <v>1</v>
      </c>
      <c r="I252" s="233"/>
      <c r="J252" s="230"/>
      <c r="K252" s="230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140</v>
      </c>
      <c r="AU252" s="238" t="s">
        <v>83</v>
      </c>
      <c r="AV252" s="15" t="s">
        <v>81</v>
      </c>
      <c r="AW252" s="15" t="s">
        <v>30</v>
      </c>
      <c r="AX252" s="15" t="s">
        <v>73</v>
      </c>
      <c r="AY252" s="238" t="s">
        <v>120</v>
      </c>
    </row>
    <row r="253" spans="2:51" s="13" customFormat="1" ht="11.25">
      <c r="B253" s="207"/>
      <c r="C253" s="208"/>
      <c r="D253" s="201" t="s">
        <v>140</v>
      </c>
      <c r="E253" s="209" t="s">
        <v>1</v>
      </c>
      <c r="F253" s="210" t="s">
        <v>417</v>
      </c>
      <c r="G253" s="208"/>
      <c r="H253" s="211">
        <v>8</v>
      </c>
      <c r="I253" s="212"/>
      <c r="J253" s="208"/>
      <c r="K253" s="208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140</v>
      </c>
      <c r="AU253" s="217" t="s">
        <v>83</v>
      </c>
      <c r="AV253" s="13" t="s">
        <v>83</v>
      </c>
      <c r="AW253" s="13" t="s">
        <v>30</v>
      </c>
      <c r="AX253" s="13" t="s">
        <v>73</v>
      </c>
      <c r="AY253" s="217" t="s">
        <v>120</v>
      </c>
    </row>
    <row r="254" spans="2:51" s="14" customFormat="1" ht="11.25">
      <c r="B254" s="218"/>
      <c r="C254" s="219"/>
      <c r="D254" s="201" t="s">
        <v>140</v>
      </c>
      <c r="E254" s="220" t="s">
        <v>1</v>
      </c>
      <c r="F254" s="221" t="s">
        <v>142</v>
      </c>
      <c r="G254" s="219"/>
      <c r="H254" s="222">
        <v>8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140</v>
      </c>
      <c r="AU254" s="228" t="s">
        <v>83</v>
      </c>
      <c r="AV254" s="14" t="s">
        <v>127</v>
      </c>
      <c r="AW254" s="14" t="s">
        <v>30</v>
      </c>
      <c r="AX254" s="14" t="s">
        <v>81</v>
      </c>
      <c r="AY254" s="228" t="s">
        <v>120</v>
      </c>
    </row>
    <row r="255" spans="1:65" s="2" customFormat="1" ht="33" customHeight="1">
      <c r="A255" s="34"/>
      <c r="B255" s="35"/>
      <c r="C255" s="187" t="s">
        <v>418</v>
      </c>
      <c r="D255" s="187" t="s">
        <v>123</v>
      </c>
      <c r="E255" s="188" t="s">
        <v>419</v>
      </c>
      <c r="F255" s="189" t="s">
        <v>420</v>
      </c>
      <c r="G255" s="190" t="s">
        <v>278</v>
      </c>
      <c r="H255" s="191">
        <v>12.8</v>
      </c>
      <c r="I255" s="192"/>
      <c r="J255" s="193">
        <f>ROUND(I255*H255,2)</f>
        <v>0</v>
      </c>
      <c r="K255" s="194"/>
      <c r="L255" s="39"/>
      <c r="M255" s="195" t="s">
        <v>1</v>
      </c>
      <c r="N255" s="196" t="s">
        <v>38</v>
      </c>
      <c r="O255" s="71"/>
      <c r="P255" s="197">
        <f>O255*H255</f>
        <v>0</v>
      </c>
      <c r="Q255" s="197">
        <v>0.00015153</v>
      </c>
      <c r="R255" s="197">
        <f>Q255*H255</f>
        <v>0.0019395840000000003</v>
      </c>
      <c r="S255" s="197">
        <v>0</v>
      </c>
      <c r="T255" s="19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127</v>
      </c>
      <c r="AT255" s="199" t="s">
        <v>123</v>
      </c>
      <c r="AU255" s="199" t="s">
        <v>83</v>
      </c>
      <c r="AY255" s="17" t="s">
        <v>120</v>
      </c>
      <c r="BE255" s="200">
        <f>IF(N255="základní",J255,0)</f>
        <v>0</v>
      </c>
      <c r="BF255" s="200">
        <f>IF(N255="snížená",J255,0)</f>
        <v>0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17" t="s">
        <v>81</v>
      </c>
      <c r="BK255" s="200">
        <f>ROUND(I255*H255,2)</f>
        <v>0</v>
      </c>
      <c r="BL255" s="17" t="s">
        <v>127</v>
      </c>
      <c r="BM255" s="199" t="s">
        <v>421</v>
      </c>
    </row>
    <row r="256" spans="1:47" s="2" customFormat="1" ht="19.5">
      <c r="A256" s="34"/>
      <c r="B256" s="35"/>
      <c r="C256" s="36"/>
      <c r="D256" s="201" t="s">
        <v>128</v>
      </c>
      <c r="E256" s="36"/>
      <c r="F256" s="202" t="s">
        <v>422</v>
      </c>
      <c r="G256" s="36"/>
      <c r="H256" s="36"/>
      <c r="I256" s="203"/>
      <c r="J256" s="36"/>
      <c r="K256" s="36"/>
      <c r="L256" s="39"/>
      <c r="M256" s="204"/>
      <c r="N256" s="205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128</v>
      </c>
      <c r="AU256" s="17" t="s">
        <v>83</v>
      </c>
    </row>
    <row r="257" spans="2:51" s="15" customFormat="1" ht="11.25">
      <c r="B257" s="229"/>
      <c r="C257" s="230"/>
      <c r="D257" s="201" t="s">
        <v>140</v>
      </c>
      <c r="E257" s="231" t="s">
        <v>1</v>
      </c>
      <c r="F257" s="232" t="s">
        <v>423</v>
      </c>
      <c r="G257" s="230"/>
      <c r="H257" s="231" t="s">
        <v>1</v>
      </c>
      <c r="I257" s="233"/>
      <c r="J257" s="230"/>
      <c r="K257" s="230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140</v>
      </c>
      <c r="AU257" s="238" t="s">
        <v>83</v>
      </c>
      <c r="AV257" s="15" t="s">
        <v>81</v>
      </c>
      <c r="AW257" s="15" t="s">
        <v>30</v>
      </c>
      <c r="AX257" s="15" t="s">
        <v>73</v>
      </c>
      <c r="AY257" s="238" t="s">
        <v>120</v>
      </c>
    </row>
    <row r="258" spans="2:51" s="13" customFormat="1" ht="11.25">
      <c r="B258" s="207"/>
      <c r="C258" s="208"/>
      <c r="D258" s="201" t="s">
        <v>140</v>
      </c>
      <c r="E258" s="209" t="s">
        <v>1</v>
      </c>
      <c r="F258" s="210" t="s">
        <v>424</v>
      </c>
      <c r="G258" s="208"/>
      <c r="H258" s="211">
        <v>12.8</v>
      </c>
      <c r="I258" s="212"/>
      <c r="J258" s="208"/>
      <c r="K258" s="208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140</v>
      </c>
      <c r="AU258" s="217" t="s">
        <v>83</v>
      </c>
      <c r="AV258" s="13" t="s">
        <v>83</v>
      </c>
      <c r="AW258" s="13" t="s">
        <v>30</v>
      </c>
      <c r="AX258" s="13" t="s">
        <v>73</v>
      </c>
      <c r="AY258" s="217" t="s">
        <v>120</v>
      </c>
    </row>
    <row r="259" spans="2:51" s="14" customFormat="1" ht="11.25">
      <c r="B259" s="218"/>
      <c r="C259" s="219"/>
      <c r="D259" s="201" t="s">
        <v>140</v>
      </c>
      <c r="E259" s="220" t="s">
        <v>1</v>
      </c>
      <c r="F259" s="221" t="s">
        <v>142</v>
      </c>
      <c r="G259" s="219"/>
      <c r="H259" s="222">
        <v>12.8</v>
      </c>
      <c r="I259" s="223"/>
      <c r="J259" s="219"/>
      <c r="K259" s="219"/>
      <c r="L259" s="224"/>
      <c r="M259" s="225"/>
      <c r="N259" s="226"/>
      <c r="O259" s="226"/>
      <c r="P259" s="226"/>
      <c r="Q259" s="226"/>
      <c r="R259" s="226"/>
      <c r="S259" s="226"/>
      <c r="T259" s="227"/>
      <c r="AT259" s="228" t="s">
        <v>140</v>
      </c>
      <c r="AU259" s="228" t="s">
        <v>83</v>
      </c>
      <c r="AV259" s="14" t="s">
        <v>127</v>
      </c>
      <c r="AW259" s="14" t="s">
        <v>30</v>
      </c>
      <c r="AX259" s="14" t="s">
        <v>81</v>
      </c>
      <c r="AY259" s="228" t="s">
        <v>120</v>
      </c>
    </row>
    <row r="260" spans="1:65" s="2" customFormat="1" ht="16.5" customHeight="1">
      <c r="A260" s="34"/>
      <c r="B260" s="35"/>
      <c r="C260" s="242" t="s">
        <v>342</v>
      </c>
      <c r="D260" s="242" t="s">
        <v>295</v>
      </c>
      <c r="E260" s="243" t="s">
        <v>425</v>
      </c>
      <c r="F260" s="244" t="s">
        <v>426</v>
      </c>
      <c r="G260" s="245" t="s">
        <v>231</v>
      </c>
      <c r="H260" s="246">
        <v>4.654</v>
      </c>
      <c r="I260" s="247"/>
      <c r="J260" s="248">
        <f>ROUND(I260*H260,2)</f>
        <v>0</v>
      </c>
      <c r="K260" s="249"/>
      <c r="L260" s="250"/>
      <c r="M260" s="251" t="s">
        <v>1</v>
      </c>
      <c r="N260" s="252" t="s">
        <v>38</v>
      </c>
      <c r="O260" s="71"/>
      <c r="P260" s="197">
        <f>O260*H260</f>
        <v>0</v>
      </c>
      <c r="Q260" s="197">
        <v>1</v>
      </c>
      <c r="R260" s="197">
        <f>Q260*H260</f>
        <v>4.654</v>
      </c>
      <c r="S260" s="197">
        <v>0</v>
      </c>
      <c r="T260" s="19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139</v>
      </c>
      <c r="AT260" s="199" t="s">
        <v>295</v>
      </c>
      <c r="AU260" s="199" t="s">
        <v>83</v>
      </c>
      <c r="AY260" s="17" t="s">
        <v>120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17" t="s">
        <v>81</v>
      </c>
      <c r="BK260" s="200">
        <f>ROUND(I260*H260,2)</f>
        <v>0</v>
      </c>
      <c r="BL260" s="17" t="s">
        <v>127</v>
      </c>
      <c r="BM260" s="199" t="s">
        <v>427</v>
      </c>
    </row>
    <row r="261" spans="1:47" s="2" customFormat="1" ht="11.25">
      <c r="A261" s="34"/>
      <c r="B261" s="35"/>
      <c r="C261" s="36"/>
      <c r="D261" s="201" t="s">
        <v>128</v>
      </c>
      <c r="E261" s="36"/>
      <c r="F261" s="202" t="s">
        <v>426</v>
      </c>
      <c r="G261" s="36"/>
      <c r="H261" s="36"/>
      <c r="I261" s="203"/>
      <c r="J261" s="36"/>
      <c r="K261" s="36"/>
      <c r="L261" s="39"/>
      <c r="M261" s="204"/>
      <c r="N261" s="205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128</v>
      </c>
      <c r="AU261" s="17" t="s">
        <v>83</v>
      </c>
    </row>
    <row r="262" spans="2:51" s="13" customFormat="1" ht="11.25">
      <c r="B262" s="207"/>
      <c r="C262" s="208"/>
      <c r="D262" s="201" t="s">
        <v>140</v>
      </c>
      <c r="E262" s="209" t="s">
        <v>1</v>
      </c>
      <c r="F262" s="210" t="s">
        <v>428</v>
      </c>
      <c r="G262" s="208"/>
      <c r="H262" s="211">
        <v>2.304</v>
      </c>
      <c r="I262" s="212"/>
      <c r="J262" s="208"/>
      <c r="K262" s="208"/>
      <c r="L262" s="213"/>
      <c r="M262" s="214"/>
      <c r="N262" s="215"/>
      <c r="O262" s="215"/>
      <c r="P262" s="215"/>
      <c r="Q262" s="215"/>
      <c r="R262" s="215"/>
      <c r="S262" s="215"/>
      <c r="T262" s="216"/>
      <c r="AT262" s="217" t="s">
        <v>140</v>
      </c>
      <c r="AU262" s="217" t="s">
        <v>83</v>
      </c>
      <c r="AV262" s="13" t="s">
        <v>83</v>
      </c>
      <c r="AW262" s="13" t="s">
        <v>30</v>
      </c>
      <c r="AX262" s="13" t="s">
        <v>73</v>
      </c>
      <c r="AY262" s="217" t="s">
        <v>120</v>
      </c>
    </row>
    <row r="263" spans="2:51" s="13" customFormat="1" ht="11.25">
      <c r="B263" s="207"/>
      <c r="C263" s="208"/>
      <c r="D263" s="201" t="s">
        <v>140</v>
      </c>
      <c r="E263" s="209" t="s">
        <v>1</v>
      </c>
      <c r="F263" s="210" t="s">
        <v>429</v>
      </c>
      <c r="G263" s="208"/>
      <c r="H263" s="211">
        <v>2.35</v>
      </c>
      <c r="I263" s="212"/>
      <c r="J263" s="208"/>
      <c r="K263" s="208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140</v>
      </c>
      <c r="AU263" s="217" t="s">
        <v>83</v>
      </c>
      <c r="AV263" s="13" t="s">
        <v>83</v>
      </c>
      <c r="AW263" s="13" t="s">
        <v>30</v>
      </c>
      <c r="AX263" s="13" t="s">
        <v>73</v>
      </c>
      <c r="AY263" s="217" t="s">
        <v>120</v>
      </c>
    </row>
    <row r="264" spans="2:51" s="14" customFormat="1" ht="11.25">
      <c r="B264" s="218"/>
      <c r="C264" s="219"/>
      <c r="D264" s="201" t="s">
        <v>140</v>
      </c>
      <c r="E264" s="220" t="s">
        <v>1</v>
      </c>
      <c r="F264" s="221" t="s">
        <v>142</v>
      </c>
      <c r="G264" s="219"/>
      <c r="H264" s="222">
        <v>4.654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140</v>
      </c>
      <c r="AU264" s="228" t="s">
        <v>83</v>
      </c>
      <c r="AV264" s="14" t="s">
        <v>127</v>
      </c>
      <c r="AW264" s="14" t="s">
        <v>30</v>
      </c>
      <c r="AX264" s="14" t="s">
        <v>81</v>
      </c>
      <c r="AY264" s="228" t="s">
        <v>120</v>
      </c>
    </row>
    <row r="265" spans="1:65" s="2" customFormat="1" ht="24.2" customHeight="1">
      <c r="A265" s="34"/>
      <c r="B265" s="35"/>
      <c r="C265" s="187" t="s">
        <v>430</v>
      </c>
      <c r="D265" s="187" t="s">
        <v>123</v>
      </c>
      <c r="E265" s="188" t="s">
        <v>431</v>
      </c>
      <c r="F265" s="189" t="s">
        <v>432</v>
      </c>
      <c r="G265" s="190" t="s">
        <v>204</v>
      </c>
      <c r="H265" s="191">
        <v>96</v>
      </c>
      <c r="I265" s="192"/>
      <c r="J265" s="193">
        <f>ROUND(I265*H265,2)</f>
        <v>0</v>
      </c>
      <c r="K265" s="194"/>
      <c r="L265" s="39"/>
      <c r="M265" s="195" t="s">
        <v>1</v>
      </c>
      <c r="N265" s="196" t="s">
        <v>38</v>
      </c>
      <c r="O265" s="71"/>
      <c r="P265" s="197">
        <f>O265*H265</f>
        <v>0</v>
      </c>
      <c r="Q265" s="197">
        <v>0.03701</v>
      </c>
      <c r="R265" s="197">
        <f>Q265*H265</f>
        <v>3.55296</v>
      </c>
      <c r="S265" s="197">
        <v>0</v>
      </c>
      <c r="T265" s="19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9" t="s">
        <v>127</v>
      </c>
      <c r="AT265" s="199" t="s">
        <v>123</v>
      </c>
      <c r="AU265" s="199" t="s">
        <v>83</v>
      </c>
      <c r="AY265" s="17" t="s">
        <v>120</v>
      </c>
      <c r="BE265" s="200">
        <f>IF(N265="základní",J265,0)</f>
        <v>0</v>
      </c>
      <c r="BF265" s="200">
        <f>IF(N265="snížená",J265,0)</f>
        <v>0</v>
      </c>
      <c r="BG265" s="200">
        <f>IF(N265="zákl. přenesená",J265,0)</f>
        <v>0</v>
      </c>
      <c r="BH265" s="200">
        <f>IF(N265="sníž. přenesená",J265,0)</f>
        <v>0</v>
      </c>
      <c r="BI265" s="200">
        <f>IF(N265="nulová",J265,0)</f>
        <v>0</v>
      </c>
      <c r="BJ265" s="17" t="s">
        <v>81</v>
      </c>
      <c r="BK265" s="200">
        <f>ROUND(I265*H265,2)</f>
        <v>0</v>
      </c>
      <c r="BL265" s="17" t="s">
        <v>127</v>
      </c>
      <c r="BM265" s="199" t="s">
        <v>433</v>
      </c>
    </row>
    <row r="266" spans="1:47" s="2" customFormat="1" ht="29.25">
      <c r="A266" s="34"/>
      <c r="B266" s="35"/>
      <c r="C266" s="36"/>
      <c r="D266" s="201" t="s">
        <v>128</v>
      </c>
      <c r="E266" s="36"/>
      <c r="F266" s="202" t="s">
        <v>434</v>
      </c>
      <c r="G266" s="36"/>
      <c r="H266" s="36"/>
      <c r="I266" s="203"/>
      <c r="J266" s="36"/>
      <c r="K266" s="36"/>
      <c r="L266" s="39"/>
      <c r="M266" s="204"/>
      <c r="N266" s="205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128</v>
      </c>
      <c r="AU266" s="17" t="s">
        <v>83</v>
      </c>
    </row>
    <row r="267" spans="2:51" s="13" customFormat="1" ht="11.25">
      <c r="B267" s="207"/>
      <c r="C267" s="208"/>
      <c r="D267" s="201" t="s">
        <v>140</v>
      </c>
      <c r="E267" s="209" t="s">
        <v>1</v>
      </c>
      <c r="F267" s="210" t="s">
        <v>435</v>
      </c>
      <c r="G267" s="208"/>
      <c r="H267" s="211">
        <v>96</v>
      </c>
      <c r="I267" s="212"/>
      <c r="J267" s="208"/>
      <c r="K267" s="208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140</v>
      </c>
      <c r="AU267" s="217" t="s">
        <v>83</v>
      </c>
      <c r="AV267" s="13" t="s">
        <v>83</v>
      </c>
      <c r="AW267" s="13" t="s">
        <v>30</v>
      </c>
      <c r="AX267" s="13" t="s">
        <v>73</v>
      </c>
      <c r="AY267" s="217" t="s">
        <v>120</v>
      </c>
    </row>
    <row r="268" spans="2:51" s="14" customFormat="1" ht="11.25">
      <c r="B268" s="218"/>
      <c r="C268" s="219"/>
      <c r="D268" s="201" t="s">
        <v>140</v>
      </c>
      <c r="E268" s="220" t="s">
        <v>1</v>
      </c>
      <c r="F268" s="221" t="s">
        <v>142</v>
      </c>
      <c r="G268" s="219"/>
      <c r="H268" s="222">
        <v>96</v>
      </c>
      <c r="I268" s="223"/>
      <c r="J268" s="219"/>
      <c r="K268" s="219"/>
      <c r="L268" s="224"/>
      <c r="M268" s="225"/>
      <c r="N268" s="226"/>
      <c r="O268" s="226"/>
      <c r="P268" s="226"/>
      <c r="Q268" s="226"/>
      <c r="R268" s="226"/>
      <c r="S268" s="226"/>
      <c r="T268" s="227"/>
      <c r="AT268" s="228" t="s">
        <v>140</v>
      </c>
      <c r="AU268" s="228" t="s">
        <v>83</v>
      </c>
      <c r="AV268" s="14" t="s">
        <v>127</v>
      </c>
      <c r="AW268" s="14" t="s">
        <v>30</v>
      </c>
      <c r="AX268" s="14" t="s">
        <v>81</v>
      </c>
      <c r="AY268" s="228" t="s">
        <v>120</v>
      </c>
    </row>
    <row r="269" spans="1:65" s="2" customFormat="1" ht="24.2" customHeight="1">
      <c r="A269" s="34"/>
      <c r="B269" s="35"/>
      <c r="C269" s="187" t="s">
        <v>348</v>
      </c>
      <c r="D269" s="187" t="s">
        <v>123</v>
      </c>
      <c r="E269" s="188" t="s">
        <v>436</v>
      </c>
      <c r="F269" s="189" t="s">
        <v>437</v>
      </c>
      <c r="G269" s="190" t="s">
        <v>204</v>
      </c>
      <c r="H269" s="191">
        <v>288</v>
      </c>
      <c r="I269" s="192"/>
      <c r="J269" s="193">
        <f>ROUND(I269*H269,2)</f>
        <v>0</v>
      </c>
      <c r="K269" s="194"/>
      <c r="L269" s="39"/>
      <c r="M269" s="195" t="s">
        <v>1</v>
      </c>
      <c r="N269" s="196" t="s">
        <v>38</v>
      </c>
      <c r="O269" s="71"/>
      <c r="P269" s="197">
        <f>O269*H269</f>
        <v>0</v>
      </c>
      <c r="Q269" s="197">
        <v>0.03701</v>
      </c>
      <c r="R269" s="197">
        <f>Q269*H269</f>
        <v>10.65888</v>
      </c>
      <c r="S269" s="197">
        <v>0</v>
      </c>
      <c r="T269" s="19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127</v>
      </c>
      <c r="AT269" s="199" t="s">
        <v>123</v>
      </c>
      <c r="AU269" s="199" t="s">
        <v>83</v>
      </c>
      <c r="AY269" s="17" t="s">
        <v>120</v>
      </c>
      <c r="BE269" s="200">
        <f>IF(N269="základní",J269,0)</f>
        <v>0</v>
      </c>
      <c r="BF269" s="200">
        <f>IF(N269="snížená",J269,0)</f>
        <v>0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17" t="s">
        <v>81</v>
      </c>
      <c r="BK269" s="200">
        <f>ROUND(I269*H269,2)</f>
        <v>0</v>
      </c>
      <c r="BL269" s="17" t="s">
        <v>127</v>
      </c>
      <c r="BM269" s="199" t="s">
        <v>438</v>
      </c>
    </row>
    <row r="270" spans="1:47" s="2" customFormat="1" ht="29.25">
      <c r="A270" s="34"/>
      <c r="B270" s="35"/>
      <c r="C270" s="36"/>
      <c r="D270" s="201" t="s">
        <v>128</v>
      </c>
      <c r="E270" s="36"/>
      <c r="F270" s="202" t="s">
        <v>439</v>
      </c>
      <c r="G270" s="36"/>
      <c r="H270" s="36"/>
      <c r="I270" s="203"/>
      <c r="J270" s="36"/>
      <c r="K270" s="36"/>
      <c r="L270" s="39"/>
      <c r="M270" s="204"/>
      <c r="N270" s="205"/>
      <c r="O270" s="71"/>
      <c r="P270" s="71"/>
      <c r="Q270" s="71"/>
      <c r="R270" s="71"/>
      <c r="S270" s="71"/>
      <c r="T270" s="72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128</v>
      </c>
      <c r="AU270" s="17" t="s">
        <v>83</v>
      </c>
    </row>
    <row r="271" spans="2:51" s="13" customFormat="1" ht="11.25">
      <c r="B271" s="207"/>
      <c r="C271" s="208"/>
      <c r="D271" s="201" t="s">
        <v>140</v>
      </c>
      <c r="E271" s="209" t="s">
        <v>1</v>
      </c>
      <c r="F271" s="210" t="s">
        <v>440</v>
      </c>
      <c r="G271" s="208"/>
      <c r="H271" s="211">
        <v>288</v>
      </c>
      <c r="I271" s="212"/>
      <c r="J271" s="208"/>
      <c r="K271" s="208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140</v>
      </c>
      <c r="AU271" s="217" t="s">
        <v>83</v>
      </c>
      <c r="AV271" s="13" t="s">
        <v>83</v>
      </c>
      <c r="AW271" s="13" t="s">
        <v>30</v>
      </c>
      <c r="AX271" s="13" t="s">
        <v>73</v>
      </c>
      <c r="AY271" s="217" t="s">
        <v>120</v>
      </c>
    </row>
    <row r="272" spans="2:51" s="14" customFormat="1" ht="11.25">
      <c r="B272" s="218"/>
      <c r="C272" s="219"/>
      <c r="D272" s="201" t="s">
        <v>140</v>
      </c>
      <c r="E272" s="220" t="s">
        <v>1</v>
      </c>
      <c r="F272" s="221" t="s">
        <v>142</v>
      </c>
      <c r="G272" s="219"/>
      <c r="H272" s="222">
        <v>288</v>
      </c>
      <c r="I272" s="223"/>
      <c r="J272" s="219"/>
      <c r="K272" s="219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140</v>
      </c>
      <c r="AU272" s="228" t="s">
        <v>83</v>
      </c>
      <c r="AV272" s="14" t="s">
        <v>127</v>
      </c>
      <c r="AW272" s="14" t="s">
        <v>30</v>
      </c>
      <c r="AX272" s="14" t="s">
        <v>81</v>
      </c>
      <c r="AY272" s="228" t="s">
        <v>120</v>
      </c>
    </row>
    <row r="273" spans="1:65" s="2" customFormat="1" ht="24.2" customHeight="1">
      <c r="A273" s="34"/>
      <c r="B273" s="35"/>
      <c r="C273" s="242" t="s">
        <v>441</v>
      </c>
      <c r="D273" s="242" t="s">
        <v>295</v>
      </c>
      <c r="E273" s="243" t="s">
        <v>442</v>
      </c>
      <c r="F273" s="244" t="s">
        <v>443</v>
      </c>
      <c r="G273" s="245" t="s">
        <v>204</v>
      </c>
      <c r="H273" s="246">
        <v>384</v>
      </c>
      <c r="I273" s="247"/>
      <c r="J273" s="248">
        <f>ROUND(I273*H273,2)</f>
        <v>0</v>
      </c>
      <c r="K273" s="249"/>
      <c r="L273" s="250"/>
      <c r="M273" s="251" t="s">
        <v>1</v>
      </c>
      <c r="N273" s="252" t="s">
        <v>38</v>
      </c>
      <c r="O273" s="71"/>
      <c r="P273" s="197">
        <f>O273*H273</f>
        <v>0</v>
      </c>
      <c r="Q273" s="197">
        <v>0.03394</v>
      </c>
      <c r="R273" s="197">
        <f>Q273*H273</f>
        <v>13.03296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139</v>
      </c>
      <c r="AT273" s="199" t="s">
        <v>295</v>
      </c>
      <c r="AU273" s="199" t="s">
        <v>83</v>
      </c>
      <c r="AY273" s="17" t="s">
        <v>120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81</v>
      </c>
      <c r="BK273" s="200">
        <f>ROUND(I273*H273,2)</f>
        <v>0</v>
      </c>
      <c r="BL273" s="17" t="s">
        <v>127</v>
      </c>
      <c r="BM273" s="199" t="s">
        <v>444</v>
      </c>
    </row>
    <row r="274" spans="1:47" s="2" customFormat="1" ht="11.25">
      <c r="A274" s="34"/>
      <c r="B274" s="35"/>
      <c r="C274" s="36"/>
      <c r="D274" s="201" t="s">
        <v>128</v>
      </c>
      <c r="E274" s="36"/>
      <c r="F274" s="202" t="s">
        <v>443</v>
      </c>
      <c r="G274" s="36"/>
      <c r="H274" s="36"/>
      <c r="I274" s="203"/>
      <c r="J274" s="36"/>
      <c r="K274" s="36"/>
      <c r="L274" s="39"/>
      <c r="M274" s="204"/>
      <c r="N274" s="205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128</v>
      </c>
      <c r="AU274" s="17" t="s">
        <v>83</v>
      </c>
    </row>
    <row r="275" spans="2:51" s="13" customFormat="1" ht="11.25">
      <c r="B275" s="207"/>
      <c r="C275" s="208"/>
      <c r="D275" s="201" t="s">
        <v>140</v>
      </c>
      <c r="E275" s="209" t="s">
        <v>1</v>
      </c>
      <c r="F275" s="210" t="s">
        <v>445</v>
      </c>
      <c r="G275" s="208"/>
      <c r="H275" s="211">
        <v>384</v>
      </c>
      <c r="I275" s="212"/>
      <c r="J275" s="208"/>
      <c r="K275" s="208"/>
      <c r="L275" s="213"/>
      <c r="M275" s="214"/>
      <c r="N275" s="215"/>
      <c r="O275" s="215"/>
      <c r="P275" s="215"/>
      <c r="Q275" s="215"/>
      <c r="R275" s="215"/>
      <c r="S275" s="215"/>
      <c r="T275" s="216"/>
      <c r="AT275" s="217" t="s">
        <v>140</v>
      </c>
      <c r="AU275" s="217" t="s">
        <v>83</v>
      </c>
      <c r="AV275" s="13" t="s">
        <v>83</v>
      </c>
      <c r="AW275" s="13" t="s">
        <v>30</v>
      </c>
      <c r="AX275" s="13" t="s">
        <v>73</v>
      </c>
      <c r="AY275" s="217" t="s">
        <v>120</v>
      </c>
    </row>
    <row r="276" spans="2:51" s="14" customFormat="1" ht="11.25">
      <c r="B276" s="218"/>
      <c r="C276" s="219"/>
      <c r="D276" s="201" t="s">
        <v>140</v>
      </c>
      <c r="E276" s="220" t="s">
        <v>1</v>
      </c>
      <c r="F276" s="221" t="s">
        <v>142</v>
      </c>
      <c r="G276" s="219"/>
      <c r="H276" s="222">
        <v>384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140</v>
      </c>
      <c r="AU276" s="228" t="s">
        <v>83</v>
      </c>
      <c r="AV276" s="14" t="s">
        <v>127</v>
      </c>
      <c r="AW276" s="14" t="s">
        <v>30</v>
      </c>
      <c r="AX276" s="14" t="s">
        <v>81</v>
      </c>
      <c r="AY276" s="228" t="s">
        <v>120</v>
      </c>
    </row>
    <row r="277" spans="1:65" s="2" customFormat="1" ht="24.2" customHeight="1">
      <c r="A277" s="34"/>
      <c r="B277" s="35"/>
      <c r="C277" s="187" t="s">
        <v>355</v>
      </c>
      <c r="D277" s="187" t="s">
        <v>123</v>
      </c>
      <c r="E277" s="188" t="s">
        <v>446</v>
      </c>
      <c r="F277" s="189" t="s">
        <v>447</v>
      </c>
      <c r="G277" s="190" t="s">
        <v>448</v>
      </c>
      <c r="H277" s="191">
        <v>16</v>
      </c>
      <c r="I277" s="192"/>
      <c r="J277" s="193">
        <f>ROUND(I277*H277,2)</f>
        <v>0</v>
      </c>
      <c r="K277" s="194"/>
      <c r="L277" s="39"/>
      <c r="M277" s="195" t="s">
        <v>1</v>
      </c>
      <c r="N277" s="196" t="s">
        <v>38</v>
      </c>
      <c r="O277" s="71"/>
      <c r="P277" s="197">
        <f>O277*H277</f>
        <v>0</v>
      </c>
      <c r="Q277" s="197">
        <v>0.000606</v>
      </c>
      <c r="R277" s="197">
        <f>Q277*H277</f>
        <v>0.009696</v>
      </c>
      <c r="S277" s="197">
        <v>0</v>
      </c>
      <c r="T277" s="19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127</v>
      </c>
      <c r="AT277" s="199" t="s">
        <v>123</v>
      </c>
      <c r="AU277" s="199" t="s">
        <v>83</v>
      </c>
      <c r="AY277" s="17" t="s">
        <v>120</v>
      </c>
      <c r="BE277" s="200">
        <f>IF(N277="základní",J277,0)</f>
        <v>0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17" t="s">
        <v>81</v>
      </c>
      <c r="BK277" s="200">
        <f>ROUND(I277*H277,2)</f>
        <v>0</v>
      </c>
      <c r="BL277" s="17" t="s">
        <v>127</v>
      </c>
      <c r="BM277" s="199" t="s">
        <v>449</v>
      </c>
    </row>
    <row r="278" spans="1:47" s="2" customFormat="1" ht="19.5">
      <c r="A278" s="34"/>
      <c r="B278" s="35"/>
      <c r="C278" s="36"/>
      <c r="D278" s="201" t="s">
        <v>128</v>
      </c>
      <c r="E278" s="36"/>
      <c r="F278" s="202" t="s">
        <v>450</v>
      </c>
      <c r="G278" s="36"/>
      <c r="H278" s="36"/>
      <c r="I278" s="203"/>
      <c r="J278" s="36"/>
      <c r="K278" s="36"/>
      <c r="L278" s="39"/>
      <c r="M278" s="204"/>
      <c r="N278" s="205"/>
      <c r="O278" s="71"/>
      <c r="P278" s="71"/>
      <c r="Q278" s="71"/>
      <c r="R278" s="71"/>
      <c r="S278" s="71"/>
      <c r="T278" s="72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128</v>
      </c>
      <c r="AU278" s="17" t="s">
        <v>83</v>
      </c>
    </row>
    <row r="279" spans="2:51" s="13" customFormat="1" ht="11.25">
      <c r="B279" s="207"/>
      <c r="C279" s="208"/>
      <c r="D279" s="201" t="s">
        <v>140</v>
      </c>
      <c r="E279" s="209" t="s">
        <v>1</v>
      </c>
      <c r="F279" s="210" t="s">
        <v>167</v>
      </c>
      <c r="G279" s="208"/>
      <c r="H279" s="211">
        <v>16</v>
      </c>
      <c r="I279" s="212"/>
      <c r="J279" s="208"/>
      <c r="K279" s="208"/>
      <c r="L279" s="213"/>
      <c r="M279" s="214"/>
      <c r="N279" s="215"/>
      <c r="O279" s="215"/>
      <c r="P279" s="215"/>
      <c r="Q279" s="215"/>
      <c r="R279" s="215"/>
      <c r="S279" s="215"/>
      <c r="T279" s="216"/>
      <c r="AT279" s="217" t="s">
        <v>140</v>
      </c>
      <c r="AU279" s="217" t="s">
        <v>83</v>
      </c>
      <c r="AV279" s="13" t="s">
        <v>83</v>
      </c>
      <c r="AW279" s="13" t="s">
        <v>30</v>
      </c>
      <c r="AX279" s="13" t="s">
        <v>73</v>
      </c>
      <c r="AY279" s="217" t="s">
        <v>120</v>
      </c>
    </row>
    <row r="280" spans="2:51" s="14" customFormat="1" ht="11.25">
      <c r="B280" s="218"/>
      <c r="C280" s="219"/>
      <c r="D280" s="201" t="s">
        <v>140</v>
      </c>
      <c r="E280" s="220" t="s">
        <v>1</v>
      </c>
      <c r="F280" s="221" t="s">
        <v>142</v>
      </c>
      <c r="G280" s="219"/>
      <c r="H280" s="222">
        <v>16</v>
      </c>
      <c r="I280" s="223"/>
      <c r="J280" s="219"/>
      <c r="K280" s="219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140</v>
      </c>
      <c r="AU280" s="228" t="s">
        <v>83</v>
      </c>
      <c r="AV280" s="14" t="s">
        <v>127</v>
      </c>
      <c r="AW280" s="14" t="s">
        <v>30</v>
      </c>
      <c r="AX280" s="14" t="s">
        <v>81</v>
      </c>
      <c r="AY280" s="228" t="s">
        <v>120</v>
      </c>
    </row>
    <row r="281" spans="1:65" s="2" customFormat="1" ht="21.75" customHeight="1">
      <c r="A281" s="34"/>
      <c r="B281" s="35"/>
      <c r="C281" s="242" t="s">
        <v>451</v>
      </c>
      <c r="D281" s="242" t="s">
        <v>295</v>
      </c>
      <c r="E281" s="243" t="s">
        <v>452</v>
      </c>
      <c r="F281" s="244" t="s">
        <v>453</v>
      </c>
      <c r="G281" s="245" t="s">
        <v>231</v>
      </c>
      <c r="H281" s="246">
        <v>0.393</v>
      </c>
      <c r="I281" s="247"/>
      <c r="J281" s="248">
        <f>ROUND(I281*H281,2)</f>
        <v>0</v>
      </c>
      <c r="K281" s="249"/>
      <c r="L281" s="250"/>
      <c r="M281" s="251" t="s">
        <v>1</v>
      </c>
      <c r="N281" s="252" t="s">
        <v>38</v>
      </c>
      <c r="O281" s="71"/>
      <c r="P281" s="197">
        <f>O281*H281</f>
        <v>0</v>
      </c>
      <c r="Q281" s="197">
        <v>1</v>
      </c>
      <c r="R281" s="197">
        <f>Q281*H281</f>
        <v>0.393</v>
      </c>
      <c r="S281" s="197">
        <v>0</v>
      </c>
      <c r="T281" s="19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9" t="s">
        <v>139</v>
      </c>
      <c r="AT281" s="199" t="s">
        <v>295</v>
      </c>
      <c r="AU281" s="199" t="s">
        <v>83</v>
      </c>
      <c r="AY281" s="17" t="s">
        <v>120</v>
      </c>
      <c r="BE281" s="200">
        <f>IF(N281="základní",J281,0)</f>
        <v>0</v>
      </c>
      <c r="BF281" s="200">
        <f>IF(N281="snížená",J281,0)</f>
        <v>0</v>
      </c>
      <c r="BG281" s="200">
        <f>IF(N281="zákl. přenesená",J281,0)</f>
        <v>0</v>
      </c>
      <c r="BH281" s="200">
        <f>IF(N281="sníž. přenesená",J281,0)</f>
        <v>0</v>
      </c>
      <c r="BI281" s="200">
        <f>IF(N281="nulová",J281,0)</f>
        <v>0</v>
      </c>
      <c r="BJ281" s="17" t="s">
        <v>81</v>
      </c>
      <c r="BK281" s="200">
        <f>ROUND(I281*H281,2)</f>
        <v>0</v>
      </c>
      <c r="BL281" s="17" t="s">
        <v>127</v>
      </c>
      <c r="BM281" s="199" t="s">
        <v>454</v>
      </c>
    </row>
    <row r="282" spans="1:47" s="2" customFormat="1" ht="11.25">
      <c r="A282" s="34"/>
      <c r="B282" s="35"/>
      <c r="C282" s="36"/>
      <c r="D282" s="201" t="s">
        <v>128</v>
      </c>
      <c r="E282" s="36"/>
      <c r="F282" s="202" t="s">
        <v>453</v>
      </c>
      <c r="G282" s="36"/>
      <c r="H282" s="36"/>
      <c r="I282" s="203"/>
      <c r="J282" s="36"/>
      <c r="K282" s="36"/>
      <c r="L282" s="39"/>
      <c r="M282" s="204"/>
      <c r="N282" s="205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128</v>
      </c>
      <c r="AU282" s="17" t="s">
        <v>83</v>
      </c>
    </row>
    <row r="283" spans="2:51" s="13" customFormat="1" ht="11.25">
      <c r="B283" s="207"/>
      <c r="C283" s="208"/>
      <c r="D283" s="201" t="s">
        <v>140</v>
      </c>
      <c r="E283" s="209" t="s">
        <v>1</v>
      </c>
      <c r="F283" s="210" t="s">
        <v>455</v>
      </c>
      <c r="G283" s="208"/>
      <c r="H283" s="211">
        <v>0.393</v>
      </c>
      <c r="I283" s="212"/>
      <c r="J283" s="208"/>
      <c r="K283" s="208"/>
      <c r="L283" s="213"/>
      <c r="M283" s="214"/>
      <c r="N283" s="215"/>
      <c r="O283" s="215"/>
      <c r="P283" s="215"/>
      <c r="Q283" s="215"/>
      <c r="R283" s="215"/>
      <c r="S283" s="215"/>
      <c r="T283" s="216"/>
      <c r="AT283" s="217" t="s">
        <v>140</v>
      </c>
      <c r="AU283" s="217" t="s">
        <v>83</v>
      </c>
      <c r="AV283" s="13" t="s">
        <v>83</v>
      </c>
      <c r="AW283" s="13" t="s">
        <v>30</v>
      </c>
      <c r="AX283" s="13" t="s">
        <v>73</v>
      </c>
      <c r="AY283" s="217" t="s">
        <v>120</v>
      </c>
    </row>
    <row r="284" spans="2:51" s="14" customFormat="1" ht="11.25">
      <c r="B284" s="218"/>
      <c r="C284" s="219"/>
      <c r="D284" s="201" t="s">
        <v>140</v>
      </c>
      <c r="E284" s="220" t="s">
        <v>1</v>
      </c>
      <c r="F284" s="221" t="s">
        <v>142</v>
      </c>
      <c r="G284" s="219"/>
      <c r="H284" s="222">
        <v>0.393</v>
      </c>
      <c r="I284" s="223"/>
      <c r="J284" s="219"/>
      <c r="K284" s="219"/>
      <c r="L284" s="224"/>
      <c r="M284" s="225"/>
      <c r="N284" s="226"/>
      <c r="O284" s="226"/>
      <c r="P284" s="226"/>
      <c r="Q284" s="226"/>
      <c r="R284" s="226"/>
      <c r="S284" s="226"/>
      <c r="T284" s="227"/>
      <c r="AT284" s="228" t="s">
        <v>140</v>
      </c>
      <c r="AU284" s="228" t="s">
        <v>83</v>
      </c>
      <c r="AV284" s="14" t="s">
        <v>127</v>
      </c>
      <c r="AW284" s="14" t="s">
        <v>30</v>
      </c>
      <c r="AX284" s="14" t="s">
        <v>81</v>
      </c>
      <c r="AY284" s="228" t="s">
        <v>120</v>
      </c>
    </row>
    <row r="285" spans="2:63" s="12" customFormat="1" ht="22.9" customHeight="1">
      <c r="B285" s="171"/>
      <c r="C285" s="172"/>
      <c r="D285" s="173" t="s">
        <v>72</v>
      </c>
      <c r="E285" s="185" t="s">
        <v>131</v>
      </c>
      <c r="F285" s="185" t="s">
        <v>456</v>
      </c>
      <c r="G285" s="172"/>
      <c r="H285" s="172"/>
      <c r="I285" s="175"/>
      <c r="J285" s="186">
        <f>BK285</f>
        <v>0</v>
      </c>
      <c r="K285" s="172"/>
      <c r="L285" s="177"/>
      <c r="M285" s="178"/>
      <c r="N285" s="179"/>
      <c r="O285" s="179"/>
      <c r="P285" s="180">
        <f>SUM(P286:P348)</f>
        <v>0</v>
      </c>
      <c r="Q285" s="179"/>
      <c r="R285" s="180">
        <f>SUM(R286:R348)</f>
        <v>86.60275662447998</v>
      </c>
      <c r="S285" s="179"/>
      <c r="T285" s="181">
        <f>SUM(T286:T348)</f>
        <v>0</v>
      </c>
      <c r="AR285" s="182" t="s">
        <v>81</v>
      </c>
      <c r="AT285" s="183" t="s">
        <v>72</v>
      </c>
      <c r="AU285" s="183" t="s">
        <v>81</v>
      </c>
      <c r="AY285" s="182" t="s">
        <v>120</v>
      </c>
      <c r="BK285" s="184">
        <f>SUM(BK286:BK348)</f>
        <v>0</v>
      </c>
    </row>
    <row r="286" spans="1:65" s="2" customFormat="1" ht="24.2" customHeight="1">
      <c r="A286" s="34"/>
      <c r="B286" s="35"/>
      <c r="C286" s="187" t="s">
        <v>359</v>
      </c>
      <c r="D286" s="187" t="s">
        <v>123</v>
      </c>
      <c r="E286" s="188" t="s">
        <v>457</v>
      </c>
      <c r="F286" s="189" t="s">
        <v>458</v>
      </c>
      <c r="G286" s="190" t="s">
        <v>448</v>
      </c>
      <c r="H286" s="191">
        <v>22</v>
      </c>
      <c r="I286" s="192"/>
      <c r="J286" s="193">
        <f>ROUND(I286*H286,2)</f>
        <v>0</v>
      </c>
      <c r="K286" s="194"/>
      <c r="L286" s="39"/>
      <c r="M286" s="195" t="s">
        <v>1</v>
      </c>
      <c r="N286" s="196" t="s">
        <v>38</v>
      </c>
      <c r="O286" s="71"/>
      <c r="P286" s="197">
        <f>O286*H286</f>
        <v>0</v>
      </c>
      <c r="Q286" s="197">
        <v>0.000326105</v>
      </c>
      <c r="R286" s="197">
        <f>Q286*H286</f>
        <v>0.00717431</v>
      </c>
      <c r="S286" s="197">
        <v>0</v>
      </c>
      <c r="T286" s="19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9" t="s">
        <v>127</v>
      </c>
      <c r="AT286" s="199" t="s">
        <v>123</v>
      </c>
      <c r="AU286" s="199" t="s">
        <v>83</v>
      </c>
      <c r="AY286" s="17" t="s">
        <v>120</v>
      </c>
      <c r="BE286" s="200">
        <f>IF(N286="základní",J286,0)</f>
        <v>0</v>
      </c>
      <c r="BF286" s="200">
        <f>IF(N286="snížená",J286,0)</f>
        <v>0</v>
      </c>
      <c r="BG286" s="200">
        <f>IF(N286="zákl. přenesená",J286,0)</f>
        <v>0</v>
      </c>
      <c r="BH286" s="200">
        <f>IF(N286="sníž. přenesená",J286,0)</f>
        <v>0</v>
      </c>
      <c r="BI286" s="200">
        <f>IF(N286="nulová",J286,0)</f>
        <v>0</v>
      </c>
      <c r="BJ286" s="17" t="s">
        <v>81</v>
      </c>
      <c r="BK286" s="200">
        <f>ROUND(I286*H286,2)</f>
        <v>0</v>
      </c>
      <c r="BL286" s="17" t="s">
        <v>127</v>
      </c>
      <c r="BM286" s="199" t="s">
        <v>459</v>
      </c>
    </row>
    <row r="287" spans="1:47" s="2" customFormat="1" ht="11.25">
      <c r="A287" s="34"/>
      <c r="B287" s="35"/>
      <c r="C287" s="36"/>
      <c r="D287" s="201" t="s">
        <v>128</v>
      </c>
      <c r="E287" s="36"/>
      <c r="F287" s="202" t="s">
        <v>458</v>
      </c>
      <c r="G287" s="36"/>
      <c r="H287" s="36"/>
      <c r="I287" s="203"/>
      <c r="J287" s="36"/>
      <c r="K287" s="36"/>
      <c r="L287" s="39"/>
      <c r="M287" s="204"/>
      <c r="N287" s="205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128</v>
      </c>
      <c r="AU287" s="17" t="s">
        <v>83</v>
      </c>
    </row>
    <row r="288" spans="2:51" s="13" customFormat="1" ht="11.25">
      <c r="B288" s="207"/>
      <c r="C288" s="208"/>
      <c r="D288" s="201" t="s">
        <v>140</v>
      </c>
      <c r="E288" s="209" t="s">
        <v>1</v>
      </c>
      <c r="F288" s="210" t="s">
        <v>243</v>
      </c>
      <c r="G288" s="208"/>
      <c r="H288" s="211">
        <v>22</v>
      </c>
      <c r="I288" s="212"/>
      <c r="J288" s="208"/>
      <c r="K288" s="208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140</v>
      </c>
      <c r="AU288" s="217" t="s">
        <v>83</v>
      </c>
      <c r="AV288" s="13" t="s">
        <v>83</v>
      </c>
      <c r="AW288" s="13" t="s">
        <v>30</v>
      </c>
      <c r="AX288" s="13" t="s">
        <v>73</v>
      </c>
      <c r="AY288" s="217" t="s">
        <v>120</v>
      </c>
    </row>
    <row r="289" spans="2:51" s="14" customFormat="1" ht="11.25">
      <c r="B289" s="218"/>
      <c r="C289" s="219"/>
      <c r="D289" s="201" t="s">
        <v>140</v>
      </c>
      <c r="E289" s="220" t="s">
        <v>1</v>
      </c>
      <c r="F289" s="221" t="s">
        <v>142</v>
      </c>
      <c r="G289" s="219"/>
      <c r="H289" s="222">
        <v>22</v>
      </c>
      <c r="I289" s="223"/>
      <c r="J289" s="219"/>
      <c r="K289" s="219"/>
      <c r="L289" s="224"/>
      <c r="M289" s="225"/>
      <c r="N289" s="226"/>
      <c r="O289" s="226"/>
      <c r="P289" s="226"/>
      <c r="Q289" s="226"/>
      <c r="R289" s="226"/>
      <c r="S289" s="226"/>
      <c r="T289" s="227"/>
      <c r="AT289" s="228" t="s">
        <v>140</v>
      </c>
      <c r="AU289" s="228" t="s">
        <v>83</v>
      </c>
      <c r="AV289" s="14" t="s">
        <v>127</v>
      </c>
      <c r="AW289" s="14" t="s">
        <v>30</v>
      </c>
      <c r="AX289" s="14" t="s">
        <v>81</v>
      </c>
      <c r="AY289" s="228" t="s">
        <v>120</v>
      </c>
    </row>
    <row r="290" spans="1:65" s="2" customFormat="1" ht="16.5" customHeight="1">
      <c r="A290" s="34"/>
      <c r="B290" s="35"/>
      <c r="C290" s="242" t="s">
        <v>460</v>
      </c>
      <c r="D290" s="242" t="s">
        <v>295</v>
      </c>
      <c r="E290" s="243" t="s">
        <v>461</v>
      </c>
      <c r="F290" s="244" t="s">
        <v>462</v>
      </c>
      <c r="G290" s="245" t="s">
        <v>448</v>
      </c>
      <c r="H290" s="246">
        <v>22</v>
      </c>
      <c r="I290" s="247"/>
      <c r="J290" s="248">
        <f>ROUND(I290*H290,2)</f>
        <v>0</v>
      </c>
      <c r="K290" s="249"/>
      <c r="L290" s="250"/>
      <c r="M290" s="251" t="s">
        <v>1</v>
      </c>
      <c r="N290" s="252" t="s">
        <v>38</v>
      </c>
      <c r="O290" s="71"/>
      <c r="P290" s="197">
        <f>O290*H290</f>
        <v>0</v>
      </c>
      <c r="Q290" s="197">
        <v>0</v>
      </c>
      <c r="R290" s="197">
        <f>Q290*H290</f>
        <v>0</v>
      </c>
      <c r="S290" s="197">
        <v>0</v>
      </c>
      <c r="T290" s="19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9" t="s">
        <v>139</v>
      </c>
      <c r="AT290" s="199" t="s">
        <v>295</v>
      </c>
      <c r="AU290" s="199" t="s">
        <v>83</v>
      </c>
      <c r="AY290" s="17" t="s">
        <v>120</v>
      </c>
      <c r="BE290" s="200">
        <f>IF(N290="základní",J290,0)</f>
        <v>0</v>
      </c>
      <c r="BF290" s="200">
        <f>IF(N290="snížená",J290,0)</f>
        <v>0</v>
      </c>
      <c r="BG290" s="200">
        <f>IF(N290="zákl. přenesená",J290,0)</f>
        <v>0</v>
      </c>
      <c r="BH290" s="200">
        <f>IF(N290="sníž. přenesená",J290,0)</f>
        <v>0</v>
      </c>
      <c r="BI290" s="200">
        <f>IF(N290="nulová",J290,0)</f>
        <v>0</v>
      </c>
      <c r="BJ290" s="17" t="s">
        <v>81</v>
      </c>
      <c r="BK290" s="200">
        <f>ROUND(I290*H290,2)</f>
        <v>0</v>
      </c>
      <c r="BL290" s="17" t="s">
        <v>127</v>
      </c>
      <c r="BM290" s="199" t="s">
        <v>463</v>
      </c>
    </row>
    <row r="291" spans="1:47" s="2" customFormat="1" ht="11.25">
      <c r="A291" s="34"/>
      <c r="B291" s="35"/>
      <c r="C291" s="36"/>
      <c r="D291" s="201" t="s">
        <v>128</v>
      </c>
      <c r="E291" s="36"/>
      <c r="F291" s="202" t="s">
        <v>462</v>
      </c>
      <c r="G291" s="36"/>
      <c r="H291" s="36"/>
      <c r="I291" s="203"/>
      <c r="J291" s="36"/>
      <c r="K291" s="36"/>
      <c r="L291" s="39"/>
      <c r="M291" s="204"/>
      <c r="N291" s="205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128</v>
      </c>
      <c r="AU291" s="17" t="s">
        <v>83</v>
      </c>
    </row>
    <row r="292" spans="2:51" s="15" customFormat="1" ht="11.25">
      <c r="B292" s="229"/>
      <c r="C292" s="230"/>
      <c r="D292" s="201" t="s">
        <v>140</v>
      </c>
      <c r="E292" s="231" t="s">
        <v>1</v>
      </c>
      <c r="F292" s="232" t="s">
        <v>464</v>
      </c>
      <c r="G292" s="230"/>
      <c r="H292" s="231" t="s">
        <v>1</v>
      </c>
      <c r="I292" s="233"/>
      <c r="J292" s="230"/>
      <c r="K292" s="230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140</v>
      </c>
      <c r="AU292" s="238" t="s">
        <v>83</v>
      </c>
      <c r="AV292" s="15" t="s">
        <v>81</v>
      </c>
      <c r="AW292" s="15" t="s">
        <v>30</v>
      </c>
      <c r="AX292" s="15" t="s">
        <v>73</v>
      </c>
      <c r="AY292" s="238" t="s">
        <v>120</v>
      </c>
    </row>
    <row r="293" spans="2:51" s="13" customFormat="1" ht="11.25">
      <c r="B293" s="207"/>
      <c r="C293" s="208"/>
      <c r="D293" s="201" t="s">
        <v>140</v>
      </c>
      <c r="E293" s="209" t="s">
        <v>1</v>
      </c>
      <c r="F293" s="210" t="s">
        <v>243</v>
      </c>
      <c r="G293" s="208"/>
      <c r="H293" s="211">
        <v>22</v>
      </c>
      <c r="I293" s="212"/>
      <c r="J293" s="208"/>
      <c r="K293" s="208"/>
      <c r="L293" s="213"/>
      <c r="M293" s="214"/>
      <c r="N293" s="215"/>
      <c r="O293" s="215"/>
      <c r="P293" s="215"/>
      <c r="Q293" s="215"/>
      <c r="R293" s="215"/>
      <c r="S293" s="215"/>
      <c r="T293" s="216"/>
      <c r="AT293" s="217" t="s">
        <v>140</v>
      </c>
      <c r="AU293" s="217" t="s">
        <v>83</v>
      </c>
      <c r="AV293" s="13" t="s">
        <v>83</v>
      </c>
      <c r="AW293" s="13" t="s">
        <v>30</v>
      </c>
      <c r="AX293" s="13" t="s">
        <v>73</v>
      </c>
      <c r="AY293" s="217" t="s">
        <v>120</v>
      </c>
    </row>
    <row r="294" spans="2:51" s="14" customFormat="1" ht="11.25">
      <c r="B294" s="218"/>
      <c r="C294" s="219"/>
      <c r="D294" s="201" t="s">
        <v>140</v>
      </c>
      <c r="E294" s="220" t="s">
        <v>1</v>
      </c>
      <c r="F294" s="221" t="s">
        <v>142</v>
      </c>
      <c r="G294" s="219"/>
      <c r="H294" s="222">
        <v>22</v>
      </c>
      <c r="I294" s="223"/>
      <c r="J294" s="219"/>
      <c r="K294" s="219"/>
      <c r="L294" s="224"/>
      <c r="M294" s="225"/>
      <c r="N294" s="226"/>
      <c r="O294" s="226"/>
      <c r="P294" s="226"/>
      <c r="Q294" s="226"/>
      <c r="R294" s="226"/>
      <c r="S294" s="226"/>
      <c r="T294" s="227"/>
      <c r="AT294" s="228" t="s">
        <v>140</v>
      </c>
      <c r="AU294" s="228" t="s">
        <v>83</v>
      </c>
      <c r="AV294" s="14" t="s">
        <v>127</v>
      </c>
      <c r="AW294" s="14" t="s">
        <v>30</v>
      </c>
      <c r="AX294" s="14" t="s">
        <v>81</v>
      </c>
      <c r="AY294" s="228" t="s">
        <v>120</v>
      </c>
    </row>
    <row r="295" spans="1:65" s="2" customFormat="1" ht="16.5" customHeight="1">
      <c r="A295" s="34"/>
      <c r="B295" s="35"/>
      <c r="C295" s="187" t="s">
        <v>364</v>
      </c>
      <c r="D295" s="187" t="s">
        <v>123</v>
      </c>
      <c r="E295" s="188" t="s">
        <v>465</v>
      </c>
      <c r="F295" s="189" t="s">
        <v>466</v>
      </c>
      <c r="G295" s="190" t="s">
        <v>214</v>
      </c>
      <c r="H295" s="191">
        <v>6.16</v>
      </c>
      <c r="I295" s="192"/>
      <c r="J295" s="193">
        <f>ROUND(I295*H295,2)</f>
        <v>0</v>
      </c>
      <c r="K295" s="194"/>
      <c r="L295" s="39"/>
      <c r="M295" s="195" t="s">
        <v>1</v>
      </c>
      <c r="N295" s="196" t="s">
        <v>38</v>
      </c>
      <c r="O295" s="71"/>
      <c r="P295" s="197">
        <f>O295*H295</f>
        <v>0</v>
      </c>
      <c r="Q295" s="197">
        <v>2.50215</v>
      </c>
      <c r="R295" s="197">
        <f>Q295*H295</f>
        <v>15.413243999999999</v>
      </c>
      <c r="S295" s="197">
        <v>0</v>
      </c>
      <c r="T295" s="19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9" t="s">
        <v>127</v>
      </c>
      <c r="AT295" s="199" t="s">
        <v>123</v>
      </c>
      <c r="AU295" s="199" t="s">
        <v>83</v>
      </c>
      <c r="AY295" s="17" t="s">
        <v>120</v>
      </c>
      <c r="BE295" s="200">
        <f>IF(N295="základní",J295,0)</f>
        <v>0</v>
      </c>
      <c r="BF295" s="200">
        <f>IF(N295="snížená",J295,0)</f>
        <v>0</v>
      </c>
      <c r="BG295" s="200">
        <f>IF(N295="zákl. přenesená",J295,0)</f>
        <v>0</v>
      </c>
      <c r="BH295" s="200">
        <f>IF(N295="sníž. přenesená",J295,0)</f>
        <v>0</v>
      </c>
      <c r="BI295" s="200">
        <f>IF(N295="nulová",J295,0)</f>
        <v>0</v>
      </c>
      <c r="BJ295" s="17" t="s">
        <v>81</v>
      </c>
      <c r="BK295" s="200">
        <f>ROUND(I295*H295,2)</f>
        <v>0</v>
      </c>
      <c r="BL295" s="17" t="s">
        <v>127</v>
      </c>
      <c r="BM295" s="199" t="s">
        <v>467</v>
      </c>
    </row>
    <row r="296" spans="1:47" s="2" customFormat="1" ht="11.25">
      <c r="A296" s="34"/>
      <c r="B296" s="35"/>
      <c r="C296" s="36"/>
      <c r="D296" s="201" t="s">
        <v>128</v>
      </c>
      <c r="E296" s="36"/>
      <c r="F296" s="202" t="s">
        <v>468</v>
      </c>
      <c r="G296" s="36"/>
      <c r="H296" s="36"/>
      <c r="I296" s="203"/>
      <c r="J296" s="36"/>
      <c r="K296" s="36"/>
      <c r="L296" s="39"/>
      <c r="M296" s="204"/>
      <c r="N296" s="205"/>
      <c r="O296" s="71"/>
      <c r="P296" s="71"/>
      <c r="Q296" s="71"/>
      <c r="R296" s="71"/>
      <c r="S296" s="71"/>
      <c r="T296" s="72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128</v>
      </c>
      <c r="AU296" s="17" t="s">
        <v>83</v>
      </c>
    </row>
    <row r="297" spans="2:51" s="15" customFormat="1" ht="11.25">
      <c r="B297" s="229"/>
      <c r="C297" s="230"/>
      <c r="D297" s="201" t="s">
        <v>140</v>
      </c>
      <c r="E297" s="231" t="s">
        <v>1</v>
      </c>
      <c r="F297" s="232" t="s">
        <v>469</v>
      </c>
      <c r="G297" s="230"/>
      <c r="H297" s="231" t="s">
        <v>1</v>
      </c>
      <c r="I297" s="233"/>
      <c r="J297" s="230"/>
      <c r="K297" s="230"/>
      <c r="L297" s="234"/>
      <c r="M297" s="235"/>
      <c r="N297" s="236"/>
      <c r="O297" s="236"/>
      <c r="P297" s="236"/>
      <c r="Q297" s="236"/>
      <c r="R297" s="236"/>
      <c r="S297" s="236"/>
      <c r="T297" s="237"/>
      <c r="AT297" s="238" t="s">
        <v>140</v>
      </c>
      <c r="AU297" s="238" t="s">
        <v>83</v>
      </c>
      <c r="AV297" s="15" t="s">
        <v>81</v>
      </c>
      <c r="AW297" s="15" t="s">
        <v>30</v>
      </c>
      <c r="AX297" s="15" t="s">
        <v>73</v>
      </c>
      <c r="AY297" s="238" t="s">
        <v>120</v>
      </c>
    </row>
    <row r="298" spans="2:51" s="13" customFormat="1" ht="11.25">
      <c r="B298" s="207"/>
      <c r="C298" s="208"/>
      <c r="D298" s="201" t="s">
        <v>140</v>
      </c>
      <c r="E298" s="209" t="s">
        <v>1</v>
      </c>
      <c r="F298" s="210" t="s">
        <v>470</v>
      </c>
      <c r="G298" s="208"/>
      <c r="H298" s="211">
        <v>6.16</v>
      </c>
      <c r="I298" s="212"/>
      <c r="J298" s="208"/>
      <c r="K298" s="208"/>
      <c r="L298" s="213"/>
      <c r="M298" s="214"/>
      <c r="N298" s="215"/>
      <c r="O298" s="215"/>
      <c r="P298" s="215"/>
      <c r="Q298" s="215"/>
      <c r="R298" s="215"/>
      <c r="S298" s="215"/>
      <c r="T298" s="216"/>
      <c r="AT298" s="217" t="s">
        <v>140</v>
      </c>
      <c r="AU298" s="217" t="s">
        <v>83</v>
      </c>
      <c r="AV298" s="13" t="s">
        <v>83</v>
      </c>
      <c r="AW298" s="13" t="s">
        <v>30</v>
      </c>
      <c r="AX298" s="13" t="s">
        <v>73</v>
      </c>
      <c r="AY298" s="217" t="s">
        <v>120</v>
      </c>
    </row>
    <row r="299" spans="2:51" s="14" customFormat="1" ht="11.25">
      <c r="B299" s="218"/>
      <c r="C299" s="219"/>
      <c r="D299" s="201" t="s">
        <v>140</v>
      </c>
      <c r="E299" s="220" t="s">
        <v>1</v>
      </c>
      <c r="F299" s="221" t="s">
        <v>142</v>
      </c>
      <c r="G299" s="219"/>
      <c r="H299" s="222">
        <v>6.16</v>
      </c>
      <c r="I299" s="223"/>
      <c r="J299" s="219"/>
      <c r="K299" s="219"/>
      <c r="L299" s="224"/>
      <c r="M299" s="225"/>
      <c r="N299" s="226"/>
      <c r="O299" s="226"/>
      <c r="P299" s="226"/>
      <c r="Q299" s="226"/>
      <c r="R299" s="226"/>
      <c r="S299" s="226"/>
      <c r="T299" s="227"/>
      <c r="AT299" s="228" t="s">
        <v>140</v>
      </c>
      <c r="AU299" s="228" t="s">
        <v>83</v>
      </c>
      <c r="AV299" s="14" t="s">
        <v>127</v>
      </c>
      <c r="AW299" s="14" t="s">
        <v>30</v>
      </c>
      <c r="AX299" s="14" t="s">
        <v>81</v>
      </c>
      <c r="AY299" s="228" t="s">
        <v>120</v>
      </c>
    </row>
    <row r="300" spans="1:65" s="2" customFormat="1" ht="16.5" customHeight="1">
      <c r="A300" s="34"/>
      <c r="B300" s="35"/>
      <c r="C300" s="187" t="s">
        <v>471</v>
      </c>
      <c r="D300" s="187" t="s">
        <v>123</v>
      </c>
      <c r="E300" s="188" t="s">
        <v>472</v>
      </c>
      <c r="F300" s="189" t="s">
        <v>473</v>
      </c>
      <c r="G300" s="190" t="s">
        <v>193</v>
      </c>
      <c r="H300" s="191">
        <v>23.304</v>
      </c>
      <c r="I300" s="192"/>
      <c r="J300" s="193">
        <f>ROUND(I300*H300,2)</f>
        <v>0</v>
      </c>
      <c r="K300" s="194"/>
      <c r="L300" s="39"/>
      <c r="M300" s="195" t="s">
        <v>1</v>
      </c>
      <c r="N300" s="196" t="s">
        <v>38</v>
      </c>
      <c r="O300" s="71"/>
      <c r="P300" s="197">
        <f>O300*H300</f>
        <v>0</v>
      </c>
      <c r="Q300" s="197">
        <v>0.0412582</v>
      </c>
      <c r="R300" s="197">
        <f>Q300*H300</f>
        <v>0.9614810927999999</v>
      </c>
      <c r="S300" s="197">
        <v>0</v>
      </c>
      <c r="T300" s="19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9" t="s">
        <v>127</v>
      </c>
      <c r="AT300" s="199" t="s">
        <v>123</v>
      </c>
      <c r="AU300" s="199" t="s">
        <v>83</v>
      </c>
      <c r="AY300" s="17" t="s">
        <v>120</v>
      </c>
      <c r="BE300" s="200">
        <f>IF(N300="základní",J300,0)</f>
        <v>0</v>
      </c>
      <c r="BF300" s="200">
        <f>IF(N300="snížená",J300,0)</f>
        <v>0</v>
      </c>
      <c r="BG300" s="200">
        <f>IF(N300="zákl. přenesená",J300,0)</f>
        <v>0</v>
      </c>
      <c r="BH300" s="200">
        <f>IF(N300="sníž. přenesená",J300,0)</f>
        <v>0</v>
      </c>
      <c r="BI300" s="200">
        <f>IF(N300="nulová",J300,0)</f>
        <v>0</v>
      </c>
      <c r="BJ300" s="17" t="s">
        <v>81</v>
      </c>
      <c r="BK300" s="200">
        <f>ROUND(I300*H300,2)</f>
        <v>0</v>
      </c>
      <c r="BL300" s="17" t="s">
        <v>127</v>
      </c>
      <c r="BM300" s="199" t="s">
        <v>474</v>
      </c>
    </row>
    <row r="301" spans="1:47" s="2" customFormat="1" ht="11.25">
      <c r="A301" s="34"/>
      <c r="B301" s="35"/>
      <c r="C301" s="36"/>
      <c r="D301" s="201" t="s">
        <v>128</v>
      </c>
      <c r="E301" s="36"/>
      <c r="F301" s="202" t="s">
        <v>475</v>
      </c>
      <c r="G301" s="36"/>
      <c r="H301" s="36"/>
      <c r="I301" s="203"/>
      <c r="J301" s="36"/>
      <c r="K301" s="36"/>
      <c r="L301" s="39"/>
      <c r="M301" s="204"/>
      <c r="N301" s="205"/>
      <c r="O301" s="71"/>
      <c r="P301" s="71"/>
      <c r="Q301" s="71"/>
      <c r="R301" s="71"/>
      <c r="S301" s="71"/>
      <c r="T301" s="72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128</v>
      </c>
      <c r="AU301" s="17" t="s">
        <v>83</v>
      </c>
    </row>
    <row r="302" spans="2:51" s="13" customFormat="1" ht="11.25">
      <c r="B302" s="207"/>
      <c r="C302" s="208"/>
      <c r="D302" s="201" t="s">
        <v>140</v>
      </c>
      <c r="E302" s="209" t="s">
        <v>1</v>
      </c>
      <c r="F302" s="210" t="s">
        <v>476</v>
      </c>
      <c r="G302" s="208"/>
      <c r="H302" s="211">
        <v>23.304</v>
      </c>
      <c r="I302" s="212"/>
      <c r="J302" s="208"/>
      <c r="K302" s="208"/>
      <c r="L302" s="213"/>
      <c r="M302" s="214"/>
      <c r="N302" s="215"/>
      <c r="O302" s="215"/>
      <c r="P302" s="215"/>
      <c r="Q302" s="215"/>
      <c r="R302" s="215"/>
      <c r="S302" s="215"/>
      <c r="T302" s="216"/>
      <c r="AT302" s="217" t="s">
        <v>140</v>
      </c>
      <c r="AU302" s="217" t="s">
        <v>83</v>
      </c>
      <c r="AV302" s="13" t="s">
        <v>83</v>
      </c>
      <c r="AW302" s="13" t="s">
        <v>30</v>
      </c>
      <c r="AX302" s="13" t="s">
        <v>73</v>
      </c>
      <c r="AY302" s="217" t="s">
        <v>120</v>
      </c>
    </row>
    <row r="303" spans="2:51" s="14" customFormat="1" ht="11.25">
      <c r="B303" s="218"/>
      <c r="C303" s="219"/>
      <c r="D303" s="201" t="s">
        <v>140</v>
      </c>
      <c r="E303" s="220" t="s">
        <v>1</v>
      </c>
      <c r="F303" s="221" t="s">
        <v>142</v>
      </c>
      <c r="G303" s="219"/>
      <c r="H303" s="222">
        <v>23.304</v>
      </c>
      <c r="I303" s="223"/>
      <c r="J303" s="219"/>
      <c r="K303" s="219"/>
      <c r="L303" s="224"/>
      <c r="M303" s="225"/>
      <c r="N303" s="226"/>
      <c r="O303" s="226"/>
      <c r="P303" s="226"/>
      <c r="Q303" s="226"/>
      <c r="R303" s="226"/>
      <c r="S303" s="226"/>
      <c r="T303" s="227"/>
      <c r="AT303" s="228" t="s">
        <v>140</v>
      </c>
      <c r="AU303" s="228" t="s">
        <v>83</v>
      </c>
      <c r="AV303" s="14" t="s">
        <v>127</v>
      </c>
      <c r="AW303" s="14" t="s">
        <v>30</v>
      </c>
      <c r="AX303" s="14" t="s">
        <v>81</v>
      </c>
      <c r="AY303" s="228" t="s">
        <v>120</v>
      </c>
    </row>
    <row r="304" spans="1:65" s="2" customFormat="1" ht="16.5" customHeight="1">
      <c r="A304" s="34"/>
      <c r="B304" s="35"/>
      <c r="C304" s="187" t="s">
        <v>368</v>
      </c>
      <c r="D304" s="187" t="s">
        <v>123</v>
      </c>
      <c r="E304" s="188" t="s">
        <v>477</v>
      </c>
      <c r="F304" s="189" t="s">
        <v>478</v>
      </c>
      <c r="G304" s="190" t="s">
        <v>193</v>
      </c>
      <c r="H304" s="191">
        <v>23.304</v>
      </c>
      <c r="I304" s="192"/>
      <c r="J304" s="193">
        <f>ROUND(I304*H304,2)</f>
        <v>0</v>
      </c>
      <c r="K304" s="194"/>
      <c r="L304" s="39"/>
      <c r="M304" s="195" t="s">
        <v>1</v>
      </c>
      <c r="N304" s="196" t="s">
        <v>38</v>
      </c>
      <c r="O304" s="71"/>
      <c r="P304" s="197">
        <f>O304*H304</f>
        <v>0</v>
      </c>
      <c r="Q304" s="197">
        <v>1.5E-05</v>
      </c>
      <c r="R304" s="197">
        <f>Q304*H304</f>
        <v>0.00034956</v>
      </c>
      <c r="S304" s="197">
        <v>0</v>
      </c>
      <c r="T304" s="19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127</v>
      </c>
      <c r="AT304" s="199" t="s">
        <v>123</v>
      </c>
      <c r="AU304" s="199" t="s">
        <v>83</v>
      </c>
      <c r="AY304" s="17" t="s">
        <v>120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7" t="s">
        <v>81</v>
      </c>
      <c r="BK304" s="200">
        <f>ROUND(I304*H304,2)</f>
        <v>0</v>
      </c>
      <c r="BL304" s="17" t="s">
        <v>127</v>
      </c>
      <c r="BM304" s="199" t="s">
        <v>479</v>
      </c>
    </row>
    <row r="305" spans="1:47" s="2" customFormat="1" ht="11.25">
      <c r="A305" s="34"/>
      <c r="B305" s="35"/>
      <c r="C305" s="36"/>
      <c r="D305" s="201" t="s">
        <v>128</v>
      </c>
      <c r="E305" s="36"/>
      <c r="F305" s="202" t="s">
        <v>480</v>
      </c>
      <c r="G305" s="36"/>
      <c r="H305" s="36"/>
      <c r="I305" s="203"/>
      <c r="J305" s="36"/>
      <c r="K305" s="36"/>
      <c r="L305" s="39"/>
      <c r="M305" s="204"/>
      <c r="N305" s="205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128</v>
      </c>
      <c r="AU305" s="17" t="s">
        <v>83</v>
      </c>
    </row>
    <row r="306" spans="2:51" s="13" customFormat="1" ht="11.25">
      <c r="B306" s="207"/>
      <c r="C306" s="208"/>
      <c r="D306" s="201" t="s">
        <v>140</v>
      </c>
      <c r="E306" s="209" t="s">
        <v>1</v>
      </c>
      <c r="F306" s="210" t="s">
        <v>476</v>
      </c>
      <c r="G306" s="208"/>
      <c r="H306" s="211">
        <v>23.304</v>
      </c>
      <c r="I306" s="212"/>
      <c r="J306" s="208"/>
      <c r="K306" s="208"/>
      <c r="L306" s="213"/>
      <c r="M306" s="214"/>
      <c r="N306" s="215"/>
      <c r="O306" s="215"/>
      <c r="P306" s="215"/>
      <c r="Q306" s="215"/>
      <c r="R306" s="215"/>
      <c r="S306" s="215"/>
      <c r="T306" s="216"/>
      <c r="AT306" s="217" t="s">
        <v>140</v>
      </c>
      <c r="AU306" s="217" t="s">
        <v>83</v>
      </c>
      <c r="AV306" s="13" t="s">
        <v>83</v>
      </c>
      <c r="AW306" s="13" t="s">
        <v>30</v>
      </c>
      <c r="AX306" s="13" t="s">
        <v>73</v>
      </c>
      <c r="AY306" s="217" t="s">
        <v>120</v>
      </c>
    </row>
    <row r="307" spans="2:51" s="14" customFormat="1" ht="11.25">
      <c r="B307" s="218"/>
      <c r="C307" s="219"/>
      <c r="D307" s="201" t="s">
        <v>140</v>
      </c>
      <c r="E307" s="220" t="s">
        <v>1</v>
      </c>
      <c r="F307" s="221" t="s">
        <v>142</v>
      </c>
      <c r="G307" s="219"/>
      <c r="H307" s="222">
        <v>23.304</v>
      </c>
      <c r="I307" s="223"/>
      <c r="J307" s="219"/>
      <c r="K307" s="219"/>
      <c r="L307" s="224"/>
      <c r="M307" s="225"/>
      <c r="N307" s="226"/>
      <c r="O307" s="226"/>
      <c r="P307" s="226"/>
      <c r="Q307" s="226"/>
      <c r="R307" s="226"/>
      <c r="S307" s="226"/>
      <c r="T307" s="227"/>
      <c r="AT307" s="228" t="s">
        <v>140</v>
      </c>
      <c r="AU307" s="228" t="s">
        <v>83</v>
      </c>
      <c r="AV307" s="14" t="s">
        <v>127</v>
      </c>
      <c r="AW307" s="14" t="s">
        <v>30</v>
      </c>
      <c r="AX307" s="14" t="s">
        <v>81</v>
      </c>
      <c r="AY307" s="228" t="s">
        <v>120</v>
      </c>
    </row>
    <row r="308" spans="1:65" s="2" customFormat="1" ht="16.5" customHeight="1">
      <c r="A308" s="34"/>
      <c r="B308" s="35"/>
      <c r="C308" s="187" t="s">
        <v>481</v>
      </c>
      <c r="D308" s="187" t="s">
        <v>123</v>
      </c>
      <c r="E308" s="188" t="s">
        <v>482</v>
      </c>
      <c r="F308" s="189" t="s">
        <v>483</v>
      </c>
      <c r="G308" s="190" t="s">
        <v>231</v>
      </c>
      <c r="H308" s="191">
        <v>1.14</v>
      </c>
      <c r="I308" s="192"/>
      <c r="J308" s="193">
        <f>ROUND(I308*H308,2)</f>
        <v>0</v>
      </c>
      <c r="K308" s="194"/>
      <c r="L308" s="39"/>
      <c r="M308" s="195" t="s">
        <v>1</v>
      </c>
      <c r="N308" s="196" t="s">
        <v>38</v>
      </c>
      <c r="O308" s="71"/>
      <c r="P308" s="197">
        <f>O308*H308</f>
        <v>0</v>
      </c>
      <c r="Q308" s="197">
        <v>1.0487652</v>
      </c>
      <c r="R308" s="197">
        <f>Q308*H308</f>
        <v>1.195592328</v>
      </c>
      <c r="S308" s="197">
        <v>0</v>
      </c>
      <c r="T308" s="19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9" t="s">
        <v>127</v>
      </c>
      <c r="AT308" s="199" t="s">
        <v>123</v>
      </c>
      <c r="AU308" s="199" t="s">
        <v>83</v>
      </c>
      <c r="AY308" s="17" t="s">
        <v>120</v>
      </c>
      <c r="BE308" s="200">
        <f>IF(N308="základní",J308,0)</f>
        <v>0</v>
      </c>
      <c r="BF308" s="200">
        <f>IF(N308="snížená",J308,0)</f>
        <v>0</v>
      </c>
      <c r="BG308" s="200">
        <f>IF(N308="zákl. přenesená",J308,0)</f>
        <v>0</v>
      </c>
      <c r="BH308" s="200">
        <f>IF(N308="sníž. přenesená",J308,0)</f>
        <v>0</v>
      </c>
      <c r="BI308" s="200">
        <f>IF(N308="nulová",J308,0)</f>
        <v>0</v>
      </c>
      <c r="BJ308" s="17" t="s">
        <v>81</v>
      </c>
      <c r="BK308" s="200">
        <f>ROUND(I308*H308,2)</f>
        <v>0</v>
      </c>
      <c r="BL308" s="17" t="s">
        <v>127</v>
      </c>
      <c r="BM308" s="199" t="s">
        <v>484</v>
      </c>
    </row>
    <row r="309" spans="1:47" s="2" customFormat="1" ht="19.5">
      <c r="A309" s="34"/>
      <c r="B309" s="35"/>
      <c r="C309" s="36"/>
      <c r="D309" s="201" t="s">
        <v>128</v>
      </c>
      <c r="E309" s="36"/>
      <c r="F309" s="202" t="s">
        <v>485</v>
      </c>
      <c r="G309" s="36"/>
      <c r="H309" s="36"/>
      <c r="I309" s="203"/>
      <c r="J309" s="36"/>
      <c r="K309" s="36"/>
      <c r="L309" s="39"/>
      <c r="M309" s="204"/>
      <c r="N309" s="205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128</v>
      </c>
      <c r="AU309" s="17" t="s">
        <v>83</v>
      </c>
    </row>
    <row r="310" spans="2:51" s="15" customFormat="1" ht="11.25">
      <c r="B310" s="229"/>
      <c r="C310" s="230"/>
      <c r="D310" s="201" t="s">
        <v>140</v>
      </c>
      <c r="E310" s="231" t="s">
        <v>1</v>
      </c>
      <c r="F310" s="232" t="s">
        <v>486</v>
      </c>
      <c r="G310" s="230"/>
      <c r="H310" s="231" t="s">
        <v>1</v>
      </c>
      <c r="I310" s="233"/>
      <c r="J310" s="230"/>
      <c r="K310" s="230"/>
      <c r="L310" s="234"/>
      <c r="M310" s="235"/>
      <c r="N310" s="236"/>
      <c r="O310" s="236"/>
      <c r="P310" s="236"/>
      <c r="Q310" s="236"/>
      <c r="R310" s="236"/>
      <c r="S310" s="236"/>
      <c r="T310" s="237"/>
      <c r="AT310" s="238" t="s">
        <v>140</v>
      </c>
      <c r="AU310" s="238" t="s">
        <v>83</v>
      </c>
      <c r="AV310" s="15" t="s">
        <v>81</v>
      </c>
      <c r="AW310" s="15" t="s">
        <v>30</v>
      </c>
      <c r="AX310" s="15" t="s">
        <v>73</v>
      </c>
      <c r="AY310" s="238" t="s">
        <v>120</v>
      </c>
    </row>
    <row r="311" spans="2:51" s="13" customFormat="1" ht="11.25">
      <c r="B311" s="207"/>
      <c r="C311" s="208"/>
      <c r="D311" s="201" t="s">
        <v>140</v>
      </c>
      <c r="E311" s="209" t="s">
        <v>1</v>
      </c>
      <c r="F311" s="210" t="s">
        <v>487</v>
      </c>
      <c r="G311" s="208"/>
      <c r="H311" s="211">
        <v>1.14</v>
      </c>
      <c r="I311" s="212"/>
      <c r="J311" s="208"/>
      <c r="K311" s="208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140</v>
      </c>
      <c r="AU311" s="217" t="s">
        <v>83</v>
      </c>
      <c r="AV311" s="13" t="s">
        <v>83</v>
      </c>
      <c r="AW311" s="13" t="s">
        <v>30</v>
      </c>
      <c r="AX311" s="13" t="s">
        <v>73</v>
      </c>
      <c r="AY311" s="217" t="s">
        <v>120</v>
      </c>
    </row>
    <row r="312" spans="2:51" s="14" customFormat="1" ht="11.25">
      <c r="B312" s="218"/>
      <c r="C312" s="219"/>
      <c r="D312" s="201" t="s">
        <v>140</v>
      </c>
      <c r="E312" s="220" t="s">
        <v>1</v>
      </c>
      <c r="F312" s="221" t="s">
        <v>142</v>
      </c>
      <c r="G312" s="219"/>
      <c r="H312" s="222">
        <v>1.14</v>
      </c>
      <c r="I312" s="223"/>
      <c r="J312" s="219"/>
      <c r="K312" s="219"/>
      <c r="L312" s="224"/>
      <c r="M312" s="225"/>
      <c r="N312" s="226"/>
      <c r="O312" s="226"/>
      <c r="P312" s="226"/>
      <c r="Q312" s="226"/>
      <c r="R312" s="226"/>
      <c r="S312" s="226"/>
      <c r="T312" s="227"/>
      <c r="AT312" s="228" t="s">
        <v>140</v>
      </c>
      <c r="AU312" s="228" t="s">
        <v>83</v>
      </c>
      <c r="AV312" s="14" t="s">
        <v>127</v>
      </c>
      <c r="AW312" s="14" t="s">
        <v>30</v>
      </c>
      <c r="AX312" s="14" t="s">
        <v>81</v>
      </c>
      <c r="AY312" s="228" t="s">
        <v>120</v>
      </c>
    </row>
    <row r="313" spans="1:65" s="2" customFormat="1" ht="24.2" customHeight="1">
      <c r="A313" s="34"/>
      <c r="B313" s="35"/>
      <c r="C313" s="187" t="s">
        <v>375</v>
      </c>
      <c r="D313" s="187" t="s">
        <v>123</v>
      </c>
      <c r="E313" s="188" t="s">
        <v>488</v>
      </c>
      <c r="F313" s="189" t="s">
        <v>489</v>
      </c>
      <c r="G313" s="190" t="s">
        <v>204</v>
      </c>
      <c r="H313" s="191">
        <v>21.6</v>
      </c>
      <c r="I313" s="192"/>
      <c r="J313" s="193">
        <f>ROUND(I313*H313,2)</f>
        <v>0</v>
      </c>
      <c r="K313" s="194"/>
      <c r="L313" s="39"/>
      <c r="M313" s="195" t="s">
        <v>1</v>
      </c>
      <c r="N313" s="196" t="s">
        <v>38</v>
      </c>
      <c r="O313" s="71"/>
      <c r="P313" s="197">
        <f>O313*H313</f>
        <v>0</v>
      </c>
      <c r="Q313" s="197">
        <v>0.0001897423</v>
      </c>
      <c r="R313" s="197">
        <f>Q313*H313</f>
        <v>0.00409843368</v>
      </c>
      <c r="S313" s="197">
        <v>0</v>
      </c>
      <c r="T313" s="19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9" t="s">
        <v>127</v>
      </c>
      <c r="AT313" s="199" t="s">
        <v>123</v>
      </c>
      <c r="AU313" s="199" t="s">
        <v>83</v>
      </c>
      <c r="AY313" s="17" t="s">
        <v>120</v>
      </c>
      <c r="BE313" s="200">
        <f>IF(N313="základní",J313,0)</f>
        <v>0</v>
      </c>
      <c r="BF313" s="200">
        <f>IF(N313="snížená",J313,0)</f>
        <v>0</v>
      </c>
      <c r="BG313" s="200">
        <f>IF(N313="zákl. přenesená",J313,0)</f>
        <v>0</v>
      </c>
      <c r="BH313" s="200">
        <f>IF(N313="sníž. přenesená",J313,0)</f>
        <v>0</v>
      </c>
      <c r="BI313" s="200">
        <f>IF(N313="nulová",J313,0)</f>
        <v>0</v>
      </c>
      <c r="BJ313" s="17" t="s">
        <v>81</v>
      </c>
      <c r="BK313" s="200">
        <f>ROUND(I313*H313,2)</f>
        <v>0</v>
      </c>
      <c r="BL313" s="17" t="s">
        <v>127</v>
      </c>
      <c r="BM313" s="199" t="s">
        <v>490</v>
      </c>
    </row>
    <row r="314" spans="1:47" s="2" customFormat="1" ht="19.5">
      <c r="A314" s="34"/>
      <c r="B314" s="35"/>
      <c r="C314" s="36"/>
      <c r="D314" s="201" t="s">
        <v>128</v>
      </c>
      <c r="E314" s="36"/>
      <c r="F314" s="202" t="s">
        <v>491</v>
      </c>
      <c r="G314" s="36"/>
      <c r="H314" s="36"/>
      <c r="I314" s="203"/>
      <c r="J314" s="36"/>
      <c r="K314" s="36"/>
      <c r="L314" s="39"/>
      <c r="M314" s="204"/>
      <c r="N314" s="205"/>
      <c r="O314" s="71"/>
      <c r="P314" s="71"/>
      <c r="Q314" s="71"/>
      <c r="R314" s="71"/>
      <c r="S314" s="71"/>
      <c r="T314" s="72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128</v>
      </c>
      <c r="AU314" s="17" t="s">
        <v>83</v>
      </c>
    </row>
    <row r="315" spans="2:51" s="13" customFormat="1" ht="11.25">
      <c r="B315" s="207"/>
      <c r="C315" s="208"/>
      <c r="D315" s="201" t="s">
        <v>140</v>
      </c>
      <c r="E315" s="209" t="s">
        <v>1</v>
      </c>
      <c r="F315" s="210" t="s">
        <v>492</v>
      </c>
      <c r="G315" s="208"/>
      <c r="H315" s="211">
        <v>10.5</v>
      </c>
      <c r="I315" s="212"/>
      <c r="J315" s="208"/>
      <c r="K315" s="208"/>
      <c r="L315" s="213"/>
      <c r="M315" s="214"/>
      <c r="N315" s="215"/>
      <c r="O315" s="215"/>
      <c r="P315" s="215"/>
      <c r="Q315" s="215"/>
      <c r="R315" s="215"/>
      <c r="S315" s="215"/>
      <c r="T315" s="216"/>
      <c r="AT315" s="217" t="s">
        <v>140</v>
      </c>
      <c r="AU315" s="217" t="s">
        <v>83</v>
      </c>
      <c r="AV315" s="13" t="s">
        <v>83</v>
      </c>
      <c r="AW315" s="13" t="s">
        <v>30</v>
      </c>
      <c r="AX315" s="13" t="s">
        <v>73</v>
      </c>
      <c r="AY315" s="217" t="s">
        <v>120</v>
      </c>
    </row>
    <row r="316" spans="2:51" s="13" customFormat="1" ht="11.25">
      <c r="B316" s="207"/>
      <c r="C316" s="208"/>
      <c r="D316" s="201" t="s">
        <v>140</v>
      </c>
      <c r="E316" s="209" t="s">
        <v>1</v>
      </c>
      <c r="F316" s="210" t="s">
        <v>493</v>
      </c>
      <c r="G316" s="208"/>
      <c r="H316" s="211">
        <v>11.1</v>
      </c>
      <c r="I316" s="212"/>
      <c r="J316" s="208"/>
      <c r="K316" s="208"/>
      <c r="L316" s="213"/>
      <c r="M316" s="214"/>
      <c r="N316" s="215"/>
      <c r="O316" s="215"/>
      <c r="P316" s="215"/>
      <c r="Q316" s="215"/>
      <c r="R316" s="215"/>
      <c r="S316" s="215"/>
      <c r="T316" s="216"/>
      <c r="AT316" s="217" t="s">
        <v>140</v>
      </c>
      <c r="AU316" s="217" t="s">
        <v>83</v>
      </c>
      <c r="AV316" s="13" t="s">
        <v>83</v>
      </c>
      <c r="AW316" s="13" t="s">
        <v>30</v>
      </c>
      <c r="AX316" s="13" t="s">
        <v>73</v>
      </c>
      <c r="AY316" s="217" t="s">
        <v>120</v>
      </c>
    </row>
    <row r="317" spans="2:51" s="14" customFormat="1" ht="11.25">
      <c r="B317" s="218"/>
      <c r="C317" s="219"/>
      <c r="D317" s="201" t="s">
        <v>140</v>
      </c>
      <c r="E317" s="220" t="s">
        <v>1</v>
      </c>
      <c r="F317" s="221" t="s">
        <v>142</v>
      </c>
      <c r="G317" s="219"/>
      <c r="H317" s="222">
        <v>21.6</v>
      </c>
      <c r="I317" s="223"/>
      <c r="J317" s="219"/>
      <c r="K317" s="219"/>
      <c r="L317" s="224"/>
      <c r="M317" s="225"/>
      <c r="N317" s="226"/>
      <c r="O317" s="226"/>
      <c r="P317" s="226"/>
      <c r="Q317" s="226"/>
      <c r="R317" s="226"/>
      <c r="S317" s="226"/>
      <c r="T317" s="227"/>
      <c r="AT317" s="228" t="s">
        <v>140</v>
      </c>
      <c r="AU317" s="228" t="s">
        <v>83</v>
      </c>
      <c r="AV317" s="14" t="s">
        <v>127</v>
      </c>
      <c r="AW317" s="14" t="s">
        <v>30</v>
      </c>
      <c r="AX317" s="14" t="s">
        <v>81</v>
      </c>
      <c r="AY317" s="228" t="s">
        <v>120</v>
      </c>
    </row>
    <row r="318" spans="1:65" s="2" customFormat="1" ht="16.5" customHeight="1">
      <c r="A318" s="34"/>
      <c r="B318" s="35"/>
      <c r="C318" s="187" t="s">
        <v>494</v>
      </c>
      <c r="D318" s="187" t="s">
        <v>123</v>
      </c>
      <c r="E318" s="188" t="s">
        <v>495</v>
      </c>
      <c r="F318" s="189" t="s">
        <v>496</v>
      </c>
      <c r="G318" s="190" t="s">
        <v>214</v>
      </c>
      <c r="H318" s="191">
        <v>25.52</v>
      </c>
      <c r="I318" s="192"/>
      <c r="J318" s="193">
        <f>ROUND(I318*H318,2)</f>
        <v>0</v>
      </c>
      <c r="K318" s="194"/>
      <c r="L318" s="39"/>
      <c r="M318" s="195" t="s">
        <v>1</v>
      </c>
      <c r="N318" s="196" t="s">
        <v>38</v>
      </c>
      <c r="O318" s="71"/>
      <c r="P318" s="197">
        <f>O318*H318</f>
        <v>0</v>
      </c>
      <c r="Q318" s="197">
        <v>2.50209</v>
      </c>
      <c r="R318" s="197">
        <f>Q318*H318</f>
        <v>63.853336799999994</v>
      </c>
      <c r="S318" s="197">
        <v>0</v>
      </c>
      <c r="T318" s="19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9" t="s">
        <v>127</v>
      </c>
      <c r="AT318" s="199" t="s">
        <v>123</v>
      </c>
      <c r="AU318" s="199" t="s">
        <v>83</v>
      </c>
      <c r="AY318" s="17" t="s">
        <v>120</v>
      </c>
      <c r="BE318" s="200">
        <f>IF(N318="základní",J318,0)</f>
        <v>0</v>
      </c>
      <c r="BF318" s="200">
        <f>IF(N318="snížená",J318,0)</f>
        <v>0</v>
      </c>
      <c r="BG318" s="200">
        <f>IF(N318="zákl. přenesená",J318,0)</f>
        <v>0</v>
      </c>
      <c r="BH318" s="200">
        <f>IF(N318="sníž. přenesená",J318,0)</f>
        <v>0</v>
      </c>
      <c r="BI318" s="200">
        <f>IF(N318="nulová",J318,0)</f>
        <v>0</v>
      </c>
      <c r="BJ318" s="17" t="s">
        <v>81</v>
      </c>
      <c r="BK318" s="200">
        <f>ROUND(I318*H318,2)</f>
        <v>0</v>
      </c>
      <c r="BL318" s="17" t="s">
        <v>127</v>
      </c>
      <c r="BM318" s="199" t="s">
        <v>497</v>
      </c>
    </row>
    <row r="319" spans="1:47" s="2" customFormat="1" ht="11.25">
      <c r="A319" s="34"/>
      <c r="B319" s="35"/>
      <c r="C319" s="36"/>
      <c r="D319" s="201" t="s">
        <v>128</v>
      </c>
      <c r="E319" s="36"/>
      <c r="F319" s="202" t="s">
        <v>498</v>
      </c>
      <c r="G319" s="36"/>
      <c r="H319" s="36"/>
      <c r="I319" s="203"/>
      <c r="J319" s="36"/>
      <c r="K319" s="36"/>
      <c r="L319" s="39"/>
      <c r="M319" s="204"/>
      <c r="N319" s="205"/>
      <c r="O319" s="71"/>
      <c r="P319" s="71"/>
      <c r="Q319" s="71"/>
      <c r="R319" s="71"/>
      <c r="S319" s="71"/>
      <c r="T319" s="72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128</v>
      </c>
      <c r="AU319" s="17" t="s">
        <v>83</v>
      </c>
    </row>
    <row r="320" spans="2:51" s="13" customFormat="1" ht="11.25">
      <c r="B320" s="207"/>
      <c r="C320" s="208"/>
      <c r="D320" s="201" t="s">
        <v>140</v>
      </c>
      <c r="E320" s="209" t="s">
        <v>1</v>
      </c>
      <c r="F320" s="210" t="s">
        <v>499</v>
      </c>
      <c r="G320" s="208"/>
      <c r="H320" s="211">
        <v>25.52</v>
      </c>
      <c r="I320" s="212"/>
      <c r="J320" s="208"/>
      <c r="K320" s="208"/>
      <c r="L320" s="213"/>
      <c r="M320" s="214"/>
      <c r="N320" s="215"/>
      <c r="O320" s="215"/>
      <c r="P320" s="215"/>
      <c r="Q320" s="215"/>
      <c r="R320" s="215"/>
      <c r="S320" s="215"/>
      <c r="T320" s="216"/>
      <c r="AT320" s="217" t="s">
        <v>140</v>
      </c>
      <c r="AU320" s="217" t="s">
        <v>83</v>
      </c>
      <c r="AV320" s="13" t="s">
        <v>83</v>
      </c>
      <c r="AW320" s="13" t="s">
        <v>30</v>
      </c>
      <c r="AX320" s="13" t="s">
        <v>73</v>
      </c>
      <c r="AY320" s="217" t="s">
        <v>120</v>
      </c>
    </row>
    <row r="321" spans="2:51" s="14" customFormat="1" ht="11.25">
      <c r="B321" s="218"/>
      <c r="C321" s="219"/>
      <c r="D321" s="201" t="s">
        <v>140</v>
      </c>
      <c r="E321" s="220" t="s">
        <v>1</v>
      </c>
      <c r="F321" s="221" t="s">
        <v>142</v>
      </c>
      <c r="G321" s="219"/>
      <c r="H321" s="222">
        <v>25.52</v>
      </c>
      <c r="I321" s="223"/>
      <c r="J321" s="219"/>
      <c r="K321" s="219"/>
      <c r="L321" s="224"/>
      <c r="M321" s="225"/>
      <c r="N321" s="226"/>
      <c r="O321" s="226"/>
      <c r="P321" s="226"/>
      <c r="Q321" s="226"/>
      <c r="R321" s="226"/>
      <c r="S321" s="226"/>
      <c r="T321" s="227"/>
      <c r="AT321" s="228" t="s">
        <v>140</v>
      </c>
      <c r="AU321" s="228" t="s">
        <v>83</v>
      </c>
      <c r="AV321" s="14" t="s">
        <v>127</v>
      </c>
      <c r="AW321" s="14" t="s">
        <v>30</v>
      </c>
      <c r="AX321" s="14" t="s">
        <v>81</v>
      </c>
      <c r="AY321" s="228" t="s">
        <v>120</v>
      </c>
    </row>
    <row r="322" spans="1:65" s="2" customFormat="1" ht="24.2" customHeight="1">
      <c r="A322" s="34"/>
      <c r="B322" s="35"/>
      <c r="C322" s="187" t="s">
        <v>380</v>
      </c>
      <c r="D322" s="187" t="s">
        <v>123</v>
      </c>
      <c r="E322" s="188" t="s">
        <v>500</v>
      </c>
      <c r="F322" s="189" t="s">
        <v>501</v>
      </c>
      <c r="G322" s="190" t="s">
        <v>193</v>
      </c>
      <c r="H322" s="191">
        <v>71.6</v>
      </c>
      <c r="I322" s="192"/>
      <c r="J322" s="193">
        <f>ROUND(I322*H322,2)</f>
        <v>0</v>
      </c>
      <c r="K322" s="194"/>
      <c r="L322" s="39"/>
      <c r="M322" s="195" t="s">
        <v>1</v>
      </c>
      <c r="N322" s="196" t="s">
        <v>38</v>
      </c>
      <c r="O322" s="71"/>
      <c r="P322" s="197">
        <f>O322*H322</f>
        <v>0</v>
      </c>
      <c r="Q322" s="197">
        <v>0.0037207</v>
      </c>
      <c r="R322" s="197">
        <f>Q322*H322</f>
        <v>0.26640211999999996</v>
      </c>
      <c r="S322" s="197">
        <v>0</v>
      </c>
      <c r="T322" s="198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9" t="s">
        <v>127</v>
      </c>
      <c r="AT322" s="199" t="s">
        <v>123</v>
      </c>
      <c r="AU322" s="199" t="s">
        <v>83</v>
      </c>
      <c r="AY322" s="17" t="s">
        <v>120</v>
      </c>
      <c r="BE322" s="200">
        <f>IF(N322="základní",J322,0)</f>
        <v>0</v>
      </c>
      <c r="BF322" s="200">
        <f>IF(N322="snížená",J322,0)</f>
        <v>0</v>
      </c>
      <c r="BG322" s="200">
        <f>IF(N322="zákl. přenesená",J322,0)</f>
        <v>0</v>
      </c>
      <c r="BH322" s="200">
        <f>IF(N322="sníž. přenesená",J322,0)</f>
        <v>0</v>
      </c>
      <c r="BI322" s="200">
        <f>IF(N322="nulová",J322,0)</f>
        <v>0</v>
      </c>
      <c r="BJ322" s="17" t="s">
        <v>81</v>
      </c>
      <c r="BK322" s="200">
        <f>ROUND(I322*H322,2)</f>
        <v>0</v>
      </c>
      <c r="BL322" s="17" t="s">
        <v>127</v>
      </c>
      <c r="BM322" s="199" t="s">
        <v>502</v>
      </c>
    </row>
    <row r="323" spans="1:47" s="2" customFormat="1" ht="19.5">
      <c r="A323" s="34"/>
      <c r="B323" s="35"/>
      <c r="C323" s="36"/>
      <c r="D323" s="201" t="s">
        <v>128</v>
      </c>
      <c r="E323" s="36"/>
      <c r="F323" s="202" t="s">
        <v>503</v>
      </c>
      <c r="G323" s="36"/>
      <c r="H323" s="36"/>
      <c r="I323" s="203"/>
      <c r="J323" s="36"/>
      <c r="K323" s="36"/>
      <c r="L323" s="39"/>
      <c r="M323" s="204"/>
      <c r="N323" s="205"/>
      <c r="O323" s="71"/>
      <c r="P323" s="71"/>
      <c r="Q323" s="71"/>
      <c r="R323" s="71"/>
      <c r="S323" s="71"/>
      <c r="T323" s="72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128</v>
      </c>
      <c r="AU323" s="17" t="s">
        <v>83</v>
      </c>
    </row>
    <row r="324" spans="2:51" s="13" customFormat="1" ht="11.25">
      <c r="B324" s="207"/>
      <c r="C324" s="208"/>
      <c r="D324" s="201" t="s">
        <v>140</v>
      </c>
      <c r="E324" s="209" t="s">
        <v>1</v>
      </c>
      <c r="F324" s="210" t="s">
        <v>504</v>
      </c>
      <c r="G324" s="208"/>
      <c r="H324" s="211">
        <v>71.6</v>
      </c>
      <c r="I324" s="212"/>
      <c r="J324" s="208"/>
      <c r="K324" s="208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140</v>
      </c>
      <c r="AU324" s="217" t="s">
        <v>83</v>
      </c>
      <c r="AV324" s="13" t="s">
        <v>83</v>
      </c>
      <c r="AW324" s="13" t="s">
        <v>30</v>
      </c>
      <c r="AX324" s="13" t="s">
        <v>73</v>
      </c>
      <c r="AY324" s="217" t="s">
        <v>120</v>
      </c>
    </row>
    <row r="325" spans="2:51" s="14" customFormat="1" ht="11.25">
      <c r="B325" s="218"/>
      <c r="C325" s="219"/>
      <c r="D325" s="201" t="s">
        <v>140</v>
      </c>
      <c r="E325" s="220" t="s">
        <v>1</v>
      </c>
      <c r="F325" s="221" t="s">
        <v>142</v>
      </c>
      <c r="G325" s="219"/>
      <c r="H325" s="222">
        <v>71.6</v>
      </c>
      <c r="I325" s="223"/>
      <c r="J325" s="219"/>
      <c r="K325" s="219"/>
      <c r="L325" s="224"/>
      <c r="M325" s="225"/>
      <c r="N325" s="226"/>
      <c r="O325" s="226"/>
      <c r="P325" s="226"/>
      <c r="Q325" s="226"/>
      <c r="R325" s="226"/>
      <c r="S325" s="226"/>
      <c r="T325" s="227"/>
      <c r="AT325" s="228" t="s">
        <v>140</v>
      </c>
      <c r="AU325" s="228" t="s">
        <v>83</v>
      </c>
      <c r="AV325" s="14" t="s">
        <v>127</v>
      </c>
      <c r="AW325" s="14" t="s">
        <v>30</v>
      </c>
      <c r="AX325" s="14" t="s">
        <v>81</v>
      </c>
      <c r="AY325" s="228" t="s">
        <v>120</v>
      </c>
    </row>
    <row r="326" spans="1:65" s="2" customFormat="1" ht="24.2" customHeight="1">
      <c r="A326" s="34"/>
      <c r="B326" s="35"/>
      <c r="C326" s="187" t="s">
        <v>505</v>
      </c>
      <c r="D326" s="187" t="s">
        <v>123</v>
      </c>
      <c r="E326" s="188" t="s">
        <v>506</v>
      </c>
      <c r="F326" s="189" t="s">
        <v>507</v>
      </c>
      <c r="G326" s="190" t="s">
        <v>193</v>
      </c>
      <c r="H326" s="191">
        <v>71.6</v>
      </c>
      <c r="I326" s="192"/>
      <c r="J326" s="193">
        <f>ROUND(I326*H326,2)</f>
        <v>0</v>
      </c>
      <c r="K326" s="194"/>
      <c r="L326" s="39"/>
      <c r="M326" s="195" t="s">
        <v>1</v>
      </c>
      <c r="N326" s="196" t="s">
        <v>38</v>
      </c>
      <c r="O326" s="71"/>
      <c r="P326" s="197">
        <f>O326*H326</f>
        <v>0</v>
      </c>
      <c r="Q326" s="197">
        <v>3.6E-05</v>
      </c>
      <c r="R326" s="197">
        <f>Q326*H326</f>
        <v>0.0025775999999999998</v>
      </c>
      <c r="S326" s="197">
        <v>0</v>
      </c>
      <c r="T326" s="19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9" t="s">
        <v>127</v>
      </c>
      <c r="AT326" s="199" t="s">
        <v>123</v>
      </c>
      <c r="AU326" s="199" t="s">
        <v>83</v>
      </c>
      <c r="AY326" s="17" t="s">
        <v>120</v>
      </c>
      <c r="BE326" s="200">
        <f>IF(N326="základní",J326,0)</f>
        <v>0</v>
      </c>
      <c r="BF326" s="200">
        <f>IF(N326="snížená",J326,0)</f>
        <v>0</v>
      </c>
      <c r="BG326" s="200">
        <f>IF(N326="zákl. přenesená",J326,0)</f>
        <v>0</v>
      </c>
      <c r="BH326" s="200">
        <f>IF(N326="sníž. přenesená",J326,0)</f>
        <v>0</v>
      </c>
      <c r="BI326" s="200">
        <f>IF(N326="nulová",J326,0)</f>
        <v>0</v>
      </c>
      <c r="BJ326" s="17" t="s">
        <v>81</v>
      </c>
      <c r="BK326" s="200">
        <f>ROUND(I326*H326,2)</f>
        <v>0</v>
      </c>
      <c r="BL326" s="17" t="s">
        <v>127</v>
      </c>
      <c r="BM326" s="199" t="s">
        <v>508</v>
      </c>
    </row>
    <row r="327" spans="1:47" s="2" customFormat="1" ht="19.5">
      <c r="A327" s="34"/>
      <c r="B327" s="35"/>
      <c r="C327" s="36"/>
      <c r="D327" s="201" t="s">
        <v>128</v>
      </c>
      <c r="E327" s="36"/>
      <c r="F327" s="202" t="s">
        <v>509</v>
      </c>
      <c r="G327" s="36"/>
      <c r="H327" s="36"/>
      <c r="I327" s="203"/>
      <c r="J327" s="36"/>
      <c r="K327" s="36"/>
      <c r="L327" s="39"/>
      <c r="M327" s="204"/>
      <c r="N327" s="205"/>
      <c r="O327" s="71"/>
      <c r="P327" s="71"/>
      <c r="Q327" s="71"/>
      <c r="R327" s="71"/>
      <c r="S327" s="71"/>
      <c r="T327" s="72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128</v>
      </c>
      <c r="AU327" s="17" t="s">
        <v>83</v>
      </c>
    </row>
    <row r="328" spans="1:65" s="2" customFormat="1" ht="24.2" customHeight="1">
      <c r="A328" s="34"/>
      <c r="B328" s="35"/>
      <c r="C328" s="187" t="s">
        <v>385</v>
      </c>
      <c r="D328" s="187" t="s">
        <v>123</v>
      </c>
      <c r="E328" s="188" t="s">
        <v>510</v>
      </c>
      <c r="F328" s="189" t="s">
        <v>511</v>
      </c>
      <c r="G328" s="190" t="s">
        <v>448</v>
      </c>
      <c r="H328" s="191">
        <v>8</v>
      </c>
      <c r="I328" s="192"/>
      <c r="J328" s="193">
        <f>ROUND(I328*H328,2)</f>
        <v>0</v>
      </c>
      <c r="K328" s="194"/>
      <c r="L328" s="39"/>
      <c r="M328" s="195" t="s">
        <v>1</v>
      </c>
      <c r="N328" s="196" t="s">
        <v>38</v>
      </c>
      <c r="O328" s="71"/>
      <c r="P328" s="197">
        <f>O328*H328</f>
        <v>0</v>
      </c>
      <c r="Q328" s="197">
        <v>0.0084</v>
      </c>
      <c r="R328" s="197">
        <f>Q328*H328</f>
        <v>0.0672</v>
      </c>
      <c r="S328" s="197">
        <v>0</v>
      </c>
      <c r="T328" s="198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9" t="s">
        <v>127</v>
      </c>
      <c r="AT328" s="199" t="s">
        <v>123</v>
      </c>
      <c r="AU328" s="199" t="s">
        <v>83</v>
      </c>
      <c r="AY328" s="17" t="s">
        <v>120</v>
      </c>
      <c r="BE328" s="200">
        <f>IF(N328="základní",J328,0)</f>
        <v>0</v>
      </c>
      <c r="BF328" s="200">
        <f>IF(N328="snížená",J328,0)</f>
        <v>0</v>
      </c>
      <c r="BG328" s="200">
        <f>IF(N328="zákl. přenesená",J328,0)</f>
        <v>0</v>
      </c>
      <c r="BH328" s="200">
        <f>IF(N328="sníž. přenesená",J328,0)</f>
        <v>0</v>
      </c>
      <c r="BI328" s="200">
        <f>IF(N328="nulová",J328,0)</f>
        <v>0</v>
      </c>
      <c r="BJ328" s="17" t="s">
        <v>81</v>
      </c>
      <c r="BK328" s="200">
        <f>ROUND(I328*H328,2)</f>
        <v>0</v>
      </c>
      <c r="BL328" s="17" t="s">
        <v>127</v>
      </c>
      <c r="BM328" s="199" t="s">
        <v>512</v>
      </c>
    </row>
    <row r="329" spans="1:47" s="2" customFormat="1" ht="11.25">
      <c r="A329" s="34"/>
      <c r="B329" s="35"/>
      <c r="C329" s="36"/>
      <c r="D329" s="201" t="s">
        <v>128</v>
      </c>
      <c r="E329" s="36"/>
      <c r="F329" s="202" t="s">
        <v>511</v>
      </c>
      <c r="G329" s="36"/>
      <c r="H329" s="36"/>
      <c r="I329" s="203"/>
      <c r="J329" s="36"/>
      <c r="K329" s="36"/>
      <c r="L329" s="39"/>
      <c r="M329" s="204"/>
      <c r="N329" s="205"/>
      <c r="O329" s="71"/>
      <c r="P329" s="71"/>
      <c r="Q329" s="71"/>
      <c r="R329" s="71"/>
      <c r="S329" s="71"/>
      <c r="T329" s="72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T329" s="17" t="s">
        <v>128</v>
      </c>
      <c r="AU329" s="17" t="s">
        <v>83</v>
      </c>
    </row>
    <row r="330" spans="2:51" s="13" customFormat="1" ht="11.25">
      <c r="B330" s="207"/>
      <c r="C330" s="208"/>
      <c r="D330" s="201" t="s">
        <v>140</v>
      </c>
      <c r="E330" s="209" t="s">
        <v>1</v>
      </c>
      <c r="F330" s="210" t="s">
        <v>513</v>
      </c>
      <c r="G330" s="208"/>
      <c r="H330" s="211">
        <v>4</v>
      </c>
      <c r="I330" s="212"/>
      <c r="J330" s="208"/>
      <c r="K330" s="208"/>
      <c r="L330" s="213"/>
      <c r="M330" s="214"/>
      <c r="N330" s="215"/>
      <c r="O330" s="215"/>
      <c r="P330" s="215"/>
      <c r="Q330" s="215"/>
      <c r="R330" s="215"/>
      <c r="S330" s="215"/>
      <c r="T330" s="216"/>
      <c r="AT330" s="217" t="s">
        <v>140</v>
      </c>
      <c r="AU330" s="217" t="s">
        <v>83</v>
      </c>
      <c r="AV330" s="13" t="s">
        <v>83</v>
      </c>
      <c r="AW330" s="13" t="s">
        <v>30</v>
      </c>
      <c r="AX330" s="13" t="s">
        <v>73</v>
      </c>
      <c r="AY330" s="217" t="s">
        <v>120</v>
      </c>
    </row>
    <row r="331" spans="2:51" s="13" customFormat="1" ht="11.25">
      <c r="B331" s="207"/>
      <c r="C331" s="208"/>
      <c r="D331" s="201" t="s">
        <v>140</v>
      </c>
      <c r="E331" s="209" t="s">
        <v>1</v>
      </c>
      <c r="F331" s="210" t="s">
        <v>514</v>
      </c>
      <c r="G331" s="208"/>
      <c r="H331" s="211">
        <v>4</v>
      </c>
      <c r="I331" s="212"/>
      <c r="J331" s="208"/>
      <c r="K331" s="208"/>
      <c r="L331" s="213"/>
      <c r="M331" s="214"/>
      <c r="N331" s="215"/>
      <c r="O331" s="215"/>
      <c r="P331" s="215"/>
      <c r="Q331" s="215"/>
      <c r="R331" s="215"/>
      <c r="S331" s="215"/>
      <c r="T331" s="216"/>
      <c r="AT331" s="217" t="s">
        <v>140</v>
      </c>
      <c r="AU331" s="217" t="s">
        <v>83</v>
      </c>
      <c r="AV331" s="13" t="s">
        <v>83</v>
      </c>
      <c r="AW331" s="13" t="s">
        <v>30</v>
      </c>
      <c r="AX331" s="13" t="s">
        <v>73</v>
      </c>
      <c r="AY331" s="217" t="s">
        <v>120</v>
      </c>
    </row>
    <row r="332" spans="2:51" s="14" customFormat="1" ht="11.25">
      <c r="B332" s="218"/>
      <c r="C332" s="219"/>
      <c r="D332" s="201" t="s">
        <v>140</v>
      </c>
      <c r="E332" s="220" t="s">
        <v>1</v>
      </c>
      <c r="F332" s="221" t="s">
        <v>142</v>
      </c>
      <c r="G332" s="219"/>
      <c r="H332" s="222">
        <v>8</v>
      </c>
      <c r="I332" s="223"/>
      <c r="J332" s="219"/>
      <c r="K332" s="219"/>
      <c r="L332" s="224"/>
      <c r="M332" s="225"/>
      <c r="N332" s="226"/>
      <c r="O332" s="226"/>
      <c r="P332" s="226"/>
      <c r="Q332" s="226"/>
      <c r="R332" s="226"/>
      <c r="S332" s="226"/>
      <c r="T332" s="227"/>
      <c r="AT332" s="228" t="s">
        <v>140</v>
      </c>
      <c r="AU332" s="228" t="s">
        <v>83</v>
      </c>
      <c r="AV332" s="14" t="s">
        <v>127</v>
      </c>
      <c r="AW332" s="14" t="s">
        <v>30</v>
      </c>
      <c r="AX332" s="14" t="s">
        <v>81</v>
      </c>
      <c r="AY332" s="228" t="s">
        <v>120</v>
      </c>
    </row>
    <row r="333" spans="1:65" s="2" customFormat="1" ht="24.2" customHeight="1">
      <c r="A333" s="34"/>
      <c r="B333" s="35"/>
      <c r="C333" s="187" t="s">
        <v>515</v>
      </c>
      <c r="D333" s="187" t="s">
        <v>123</v>
      </c>
      <c r="E333" s="188" t="s">
        <v>516</v>
      </c>
      <c r="F333" s="189" t="s">
        <v>517</v>
      </c>
      <c r="G333" s="190" t="s">
        <v>448</v>
      </c>
      <c r="H333" s="191">
        <v>4</v>
      </c>
      <c r="I333" s="192"/>
      <c r="J333" s="193">
        <f>ROUND(I333*H333,2)</f>
        <v>0</v>
      </c>
      <c r="K333" s="194"/>
      <c r="L333" s="39"/>
      <c r="M333" s="195" t="s">
        <v>1</v>
      </c>
      <c r="N333" s="196" t="s">
        <v>38</v>
      </c>
      <c r="O333" s="71"/>
      <c r="P333" s="197">
        <f>O333*H333</f>
        <v>0</v>
      </c>
      <c r="Q333" s="197">
        <v>0.0084</v>
      </c>
      <c r="R333" s="197">
        <f>Q333*H333</f>
        <v>0.0336</v>
      </c>
      <c r="S333" s="197">
        <v>0</v>
      </c>
      <c r="T333" s="19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9" t="s">
        <v>127</v>
      </c>
      <c r="AT333" s="199" t="s">
        <v>123</v>
      </c>
      <c r="AU333" s="199" t="s">
        <v>83</v>
      </c>
      <c r="AY333" s="17" t="s">
        <v>120</v>
      </c>
      <c r="BE333" s="200">
        <f>IF(N333="základní",J333,0)</f>
        <v>0</v>
      </c>
      <c r="BF333" s="200">
        <f>IF(N333="snížená",J333,0)</f>
        <v>0</v>
      </c>
      <c r="BG333" s="200">
        <f>IF(N333="zákl. přenesená",J333,0)</f>
        <v>0</v>
      </c>
      <c r="BH333" s="200">
        <f>IF(N333="sníž. přenesená",J333,0)</f>
        <v>0</v>
      </c>
      <c r="BI333" s="200">
        <f>IF(N333="nulová",J333,0)</f>
        <v>0</v>
      </c>
      <c r="BJ333" s="17" t="s">
        <v>81</v>
      </c>
      <c r="BK333" s="200">
        <f>ROUND(I333*H333,2)</f>
        <v>0</v>
      </c>
      <c r="BL333" s="17" t="s">
        <v>127</v>
      </c>
      <c r="BM333" s="199" t="s">
        <v>518</v>
      </c>
    </row>
    <row r="334" spans="1:47" s="2" customFormat="1" ht="11.25">
      <c r="A334" s="34"/>
      <c r="B334" s="35"/>
      <c r="C334" s="36"/>
      <c r="D334" s="201" t="s">
        <v>128</v>
      </c>
      <c r="E334" s="36"/>
      <c r="F334" s="202" t="s">
        <v>517</v>
      </c>
      <c r="G334" s="36"/>
      <c r="H334" s="36"/>
      <c r="I334" s="203"/>
      <c r="J334" s="36"/>
      <c r="K334" s="36"/>
      <c r="L334" s="39"/>
      <c r="M334" s="204"/>
      <c r="N334" s="205"/>
      <c r="O334" s="71"/>
      <c r="P334" s="71"/>
      <c r="Q334" s="71"/>
      <c r="R334" s="71"/>
      <c r="S334" s="71"/>
      <c r="T334" s="72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128</v>
      </c>
      <c r="AU334" s="17" t="s">
        <v>83</v>
      </c>
    </row>
    <row r="335" spans="2:51" s="13" customFormat="1" ht="11.25">
      <c r="B335" s="207"/>
      <c r="C335" s="208"/>
      <c r="D335" s="201" t="s">
        <v>140</v>
      </c>
      <c r="E335" s="209" t="s">
        <v>1</v>
      </c>
      <c r="F335" s="210" t="s">
        <v>519</v>
      </c>
      <c r="G335" s="208"/>
      <c r="H335" s="211">
        <v>4</v>
      </c>
      <c r="I335" s="212"/>
      <c r="J335" s="208"/>
      <c r="K335" s="208"/>
      <c r="L335" s="213"/>
      <c r="M335" s="214"/>
      <c r="N335" s="215"/>
      <c r="O335" s="215"/>
      <c r="P335" s="215"/>
      <c r="Q335" s="215"/>
      <c r="R335" s="215"/>
      <c r="S335" s="215"/>
      <c r="T335" s="216"/>
      <c r="AT335" s="217" t="s">
        <v>140</v>
      </c>
      <c r="AU335" s="217" t="s">
        <v>83</v>
      </c>
      <c r="AV335" s="13" t="s">
        <v>83</v>
      </c>
      <c r="AW335" s="13" t="s">
        <v>30</v>
      </c>
      <c r="AX335" s="13" t="s">
        <v>73</v>
      </c>
      <c r="AY335" s="217" t="s">
        <v>120</v>
      </c>
    </row>
    <row r="336" spans="2:51" s="14" customFormat="1" ht="11.25">
      <c r="B336" s="218"/>
      <c r="C336" s="219"/>
      <c r="D336" s="201" t="s">
        <v>140</v>
      </c>
      <c r="E336" s="220" t="s">
        <v>1</v>
      </c>
      <c r="F336" s="221" t="s">
        <v>142</v>
      </c>
      <c r="G336" s="219"/>
      <c r="H336" s="222">
        <v>4</v>
      </c>
      <c r="I336" s="223"/>
      <c r="J336" s="219"/>
      <c r="K336" s="219"/>
      <c r="L336" s="224"/>
      <c r="M336" s="225"/>
      <c r="N336" s="226"/>
      <c r="O336" s="226"/>
      <c r="P336" s="226"/>
      <c r="Q336" s="226"/>
      <c r="R336" s="226"/>
      <c r="S336" s="226"/>
      <c r="T336" s="227"/>
      <c r="AT336" s="228" t="s">
        <v>140</v>
      </c>
      <c r="AU336" s="228" t="s">
        <v>83</v>
      </c>
      <c r="AV336" s="14" t="s">
        <v>127</v>
      </c>
      <c r="AW336" s="14" t="s">
        <v>30</v>
      </c>
      <c r="AX336" s="14" t="s">
        <v>81</v>
      </c>
      <c r="AY336" s="228" t="s">
        <v>120</v>
      </c>
    </row>
    <row r="337" spans="1:65" s="2" customFormat="1" ht="16.5" customHeight="1">
      <c r="A337" s="34"/>
      <c r="B337" s="35"/>
      <c r="C337" s="187" t="s">
        <v>391</v>
      </c>
      <c r="D337" s="187" t="s">
        <v>123</v>
      </c>
      <c r="E337" s="188" t="s">
        <v>520</v>
      </c>
      <c r="F337" s="189" t="s">
        <v>521</v>
      </c>
      <c r="G337" s="190" t="s">
        <v>231</v>
      </c>
      <c r="H337" s="191">
        <v>4.594</v>
      </c>
      <c r="I337" s="192"/>
      <c r="J337" s="193">
        <f>ROUND(I337*H337,2)</f>
        <v>0</v>
      </c>
      <c r="K337" s="194"/>
      <c r="L337" s="39"/>
      <c r="M337" s="195" t="s">
        <v>1</v>
      </c>
      <c r="N337" s="196" t="s">
        <v>38</v>
      </c>
      <c r="O337" s="71"/>
      <c r="P337" s="197">
        <f>O337*H337</f>
        <v>0</v>
      </c>
      <c r="Q337" s="197">
        <v>1.03845</v>
      </c>
      <c r="R337" s="197">
        <f>Q337*H337</f>
        <v>4.770639300000001</v>
      </c>
      <c r="S337" s="197">
        <v>0</v>
      </c>
      <c r="T337" s="198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9" t="s">
        <v>127</v>
      </c>
      <c r="AT337" s="199" t="s">
        <v>123</v>
      </c>
      <c r="AU337" s="199" t="s">
        <v>83</v>
      </c>
      <c r="AY337" s="17" t="s">
        <v>120</v>
      </c>
      <c r="BE337" s="200">
        <f>IF(N337="základní",J337,0)</f>
        <v>0</v>
      </c>
      <c r="BF337" s="200">
        <f>IF(N337="snížená",J337,0)</f>
        <v>0</v>
      </c>
      <c r="BG337" s="200">
        <f>IF(N337="zákl. přenesená",J337,0)</f>
        <v>0</v>
      </c>
      <c r="BH337" s="200">
        <f>IF(N337="sníž. přenesená",J337,0)</f>
        <v>0</v>
      </c>
      <c r="BI337" s="200">
        <f>IF(N337="nulová",J337,0)</f>
        <v>0</v>
      </c>
      <c r="BJ337" s="17" t="s">
        <v>81</v>
      </c>
      <c r="BK337" s="200">
        <f>ROUND(I337*H337,2)</f>
        <v>0</v>
      </c>
      <c r="BL337" s="17" t="s">
        <v>127</v>
      </c>
      <c r="BM337" s="199" t="s">
        <v>522</v>
      </c>
    </row>
    <row r="338" spans="1:47" s="2" customFormat="1" ht="29.25">
      <c r="A338" s="34"/>
      <c r="B338" s="35"/>
      <c r="C338" s="36"/>
      <c r="D338" s="201" t="s">
        <v>128</v>
      </c>
      <c r="E338" s="36"/>
      <c r="F338" s="202" t="s">
        <v>523</v>
      </c>
      <c r="G338" s="36"/>
      <c r="H338" s="36"/>
      <c r="I338" s="203"/>
      <c r="J338" s="36"/>
      <c r="K338" s="36"/>
      <c r="L338" s="39"/>
      <c r="M338" s="204"/>
      <c r="N338" s="205"/>
      <c r="O338" s="71"/>
      <c r="P338" s="71"/>
      <c r="Q338" s="71"/>
      <c r="R338" s="71"/>
      <c r="S338" s="71"/>
      <c r="T338" s="72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7" t="s">
        <v>128</v>
      </c>
      <c r="AU338" s="17" t="s">
        <v>83</v>
      </c>
    </row>
    <row r="339" spans="2:51" s="13" customFormat="1" ht="11.25">
      <c r="B339" s="207"/>
      <c r="C339" s="208"/>
      <c r="D339" s="201" t="s">
        <v>140</v>
      </c>
      <c r="E339" s="209" t="s">
        <v>1</v>
      </c>
      <c r="F339" s="210" t="s">
        <v>524</v>
      </c>
      <c r="G339" s="208"/>
      <c r="H339" s="211">
        <v>4.594</v>
      </c>
      <c r="I339" s="212"/>
      <c r="J339" s="208"/>
      <c r="K339" s="208"/>
      <c r="L339" s="213"/>
      <c r="M339" s="214"/>
      <c r="N339" s="215"/>
      <c r="O339" s="215"/>
      <c r="P339" s="215"/>
      <c r="Q339" s="215"/>
      <c r="R339" s="215"/>
      <c r="S339" s="215"/>
      <c r="T339" s="216"/>
      <c r="AT339" s="217" t="s">
        <v>140</v>
      </c>
      <c r="AU339" s="217" t="s">
        <v>83</v>
      </c>
      <c r="AV339" s="13" t="s">
        <v>83</v>
      </c>
      <c r="AW339" s="13" t="s">
        <v>30</v>
      </c>
      <c r="AX339" s="13" t="s">
        <v>73</v>
      </c>
      <c r="AY339" s="217" t="s">
        <v>120</v>
      </c>
    </row>
    <row r="340" spans="2:51" s="14" customFormat="1" ht="11.25">
      <c r="B340" s="218"/>
      <c r="C340" s="219"/>
      <c r="D340" s="201" t="s">
        <v>140</v>
      </c>
      <c r="E340" s="220" t="s">
        <v>1</v>
      </c>
      <c r="F340" s="221" t="s">
        <v>142</v>
      </c>
      <c r="G340" s="219"/>
      <c r="H340" s="222">
        <v>4.594</v>
      </c>
      <c r="I340" s="223"/>
      <c r="J340" s="219"/>
      <c r="K340" s="219"/>
      <c r="L340" s="224"/>
      <c r="M340" s="225"/>
      <c r="N340" s="226"/>
      <c r="O340" s="226"/>
      <c r="P340" s="226"/>
      <c r="Q340" s="226"/>
      <c r="R340" s="226"/>
      <c r="S340" s="226"/>
      <c r="T340" s="227"/>
      <c r="AT340" s="228" t="s">
        <v>140</v>
      </c>
      <c r="AU340" s="228" t="s">
        <v>83</v>
      </c>
      <c r="AV340" s="14" t="s">
        <v>127</v>
      </c>
      <c r="AW340" s="14" t="s">
        <v>30</v>
      </c>
      <c r="AX340" s="14" t="s">
        <v>81</v>
      </c>
      <c r="AY340" s="228" t="s">
        <v>120</v>
      </c>
    </row>
    <row r="341" spans="1:65" s="2" customFormat="1" ht="24.2" customHeight="1">
      <c r="A341" s="34"/>
      <c r="B341" s="35"/>
      <c r="C341" s="187" t="s">
        <v>525</v>
      </c>
      <c r="D341" s="187" t="s">
        <v>123</v>
      </c>
      <c r="E341" s="188" t="s">
        <v>526</v>
      </c>
      <c r="F341" s="189" t="s">
        <v>527</v>
      </c>
      <c r="G341" s="190" t="s">
        <v>204</v>
      </c>
      <c r="H341" s="191">
        <v>2</v>
      </c>
      <c r="I341" s="192"/>
      <c r="J341" s="193">
        <f>ROUND(I341*H341,2)</f>
        <v>0</v>
      </c>
      <c r="K341" s="194"/>
      <c r="L341" s="39"/>
      <c r="M341" s="195" t="s">
        <v>1</v>
      </c>
      <c r="N341" s="196" t="s">
        <v>38</v>
      </c>
      <c r="O341" s="71"/>
      <c r="P341" s="197">
        <f>O341*H341</f>
        <v>0</v>
      </c>
      <c r="Q341" s="197">
        <v>0.00463154</v>
      </c>
      <c r="R341" s="197">
        <f>Q341*H341</f>
        <v>0.00926308</v>
      </c>
      <c r="S341" s="197">
        <v>0</v>
      </c>
      <c r="T341" s="19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9" t="s">
        <v>127</v>
      </c>
      <c r="AT341" s="199" t="s">
        <v>123</v>
      </c>
      <c r="AU341" s="199" t="s">
        <v>83</v>
      </c>
      <c r="AY341" s="17" t="s">
        <v>120</v>
      </c>
      <c r="BE341" s="200">
        <f>IF(N341="základní",J341,0)</f>
        <v>0</v>
      </c>
      <c r="BF341" s="200">
        <f>IF(N341="snížená",J341,0)</f>
        <v>0</v>
      </c>
      <c r="BG341" s="200">
        <f>IF(N341="zákl. přenesená",J341,0)</f>
        <v>0</v>
      </c>
      <c r="BH341" s="200">
        <f>IF(N341="sníž. přenesená",J341,0)</f>
        <v>0</v>
      </c>
      <c r="BI341" s="200">
        <f>IF(N341="nulová",J341,0)</f>
        <v>0</v>
      </c>
      <c r="BJ341" s="17" t="s">
        <v>81</v>
      </c>
      <c r="BK341" s="200">
        <f>ROUND(I341*H341,2)</f>
        <v>0</v>
      </c>
      <c r="BL341" s="17" t="s">
        <v>127</v>
      </c>
      <c r="BM341" s="199" t="s">
        <v>528</v>
      </c>
    </row>
    <row r="342" spans="1:47" s="2" customFormat="1" ht="11.25">
      <c r="A342" s="34"/>
      <c r="B342" s="35"/>
      <c r="C342" s="36"/>
      <c r="D342" s="201" t="s">
        <v>128</v>
      </c>
      <c r="E342" s="36"/>
      <c r="F342" s="202" t="s">
        <v>529</v>
      </c>
      <c r="G342" s="36"/>
      <c r="H342" s="36"/>
      <c r="I342" s="203"/>
      <c r="J342" s="36"/>
      <c r="K342" s="36"/>
      <c r="L342" s="39"/>
      <c r="M342" s="204"/>
      <c r="N342" s="205"/>
      <c r="O342" s="71"/>
      <c r="P342" s="71"/>
      <c r="Q342" s="71"/>
      <c r="R342" s="71"/>
      <c r="S342" s="71"/>
      <c r="T342" s="72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128</v>
      </c>
      <c r="AU342" s="17" t="s">
        <v>83</v>
      </c>
    </row>
    <row r="343" spans="2:51" s="13" customFormat="1" ht="11.25">
      <c r="B343" s="207"/>
      <c r="C343" s="208"/>
      <c r="D343" s="201" t="s">
        <v>140</v>
      </c>
      <c r="E343" s="209" t="s">
        <v>1</v>
      </c>
      <c r="F343" s="210" t="s">
        <v>530</v>
      </c>
      <c r="G343" s="208"/>
      <c r="H343" s="211">
        <v>2</v>
      </c>
      <c r="I343" s="212"/>
      <c r="J343" s="208"/>
      <c r="K343" s="208"/>
      <c r="L343" s="213"/>
      <c r="M343" s="214"/>
      <c r="N343" s="215"/>
      <c r="O343" s="215"/>
      <c r="P343" s="215"/>
      <c r="Q343" s="215"/>
      <c r="R343" s="215"/>
      <c r="S343" s="215"/>
      <c r="T343" s="216"/>
      <c r="AT343" s="217" t="s">
        <v>140</v>
      </c>
      <c r="AU343" s="217" t="s">
        <v>83</v>
      </c>
      <c r="AV343" s="13" t="s">
        <v>83</v>
      </c>
      <c r="AW343" s="13" t="s">
        <v>30</v>
      </c>
      <c r="AX343" s="13" t="s">
        <v>73</v>
      </c>
      <c r="AY343" s="217" t="s">
        <v>120</v>
      </c>
    </row>
    <row r="344" spans="2:51" s="14" customFormat="1" ht="11.25">
      <c r="B344" s="218"/>
      <c r="C344" s="219"/>
      <c r="D344" s="201" t="s">
        <v>140</v>
      </c>
      <c r="E344" s="220" t="s">
        <v>1</v>
      </c>
      <c r="F344" s="221" t="s">
        <v>142</v>
      </c>
      <c r="G344" s="219"/>
      <c r="H344" s="222">
        <v>2</v>
      </c>
      <c r="I344" s="223"/>
      <c r="J344" s="219"/>
      <c r="K344" s="219"/>
      <c r="L344" s="224"/>
      <c r="M344" s="225"/>
      <c r="N344" s="226"/>
      <c r="O344" s="226"/>
      <c r="P344" s="226"/>
      <c r="Q344" s="226"/>
      <c r="R344" s="226"/>
      <c r="S344" s="226"/>
      <c r="T344" s="227"/>
      <c r="AT344" s="228" t="s">
        <v>140</v>
      </c>
      <c r="AU344" s="228" t="s">
        <v>83</v>
      </c>
      <c r="AV344" s="14" t="s">
        <v>127</v>
      </c>
      <c r="AW344" s="14" t="s">
        <v>30</v>
      </c>
      <c r="AX344" s="14" t="s">
        <v>81</v>
      </c>
      <c r="AY344" s="228" t="s">
        <v>120</v>
      </c>
    </row>
    <row r="345" spans="1:65" s="2" customFormat="1" ht="21.75" customHeight="1">
      <c r="A345" s="34"/>
      <c r="B345" s="35"/>
      <c r="C345" s="187" t="s">
        <v>398</v>
      </c>
      <c r="D345" s="187" t="s">
        <v>123</v>
      </c>
      <c r="E345" s="188" t="s">
        <v>531</v>
      </c>
      <c r="F345" s="189" t="s">
        <v>532</v>
      </c>
      <c r="G345" s="190" t="s">
        <v>204</v>
      </c>
      <c r="H345" s="191">
        <v>22</v>
      </c>
      <c r="I345" s="192"/>
      <c r="J345" s="193">
        <f>ROUND(I345*H345,2)</f>
        <v>0</v>
      </c>
      <c r="K345" s="194"/>
      <c r="L345" s="39"/>
      <c r="M345" s="195" t="s">
        <v>1</v>
      </c>
      <c r="N345" s="196" t="s">
        <v>38</v>
      </c>
      <c r="O345" s="71"/>
      <c r="P345" s="197">
        <f>O345*H345</f>
        <v>0</v>
      </c>
      <c r="Q345" s="197">
        <v>0.000809</v>
      </c>
      <c r="R345" s="197">
        <f>Q345*H345</f>
        <v>0.017798</v>
      </c>
      <c r="S345" s="197">
        <v>0</v>
      </c>
      <c r="T345" s="198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9" t="s">
        <v>127</v>
      </c>
      <c r="AT345" s="199" t="s">
        <v>123</v>
      </c>
      <c r="AU345" s="199" t="s">
        <v>83</v>
      </c>
      <c r="AY345" s="17" t="s">
        <v>120</v>
      </c>
      <c r="BE345" s="200">
        <f>IF(N345="základní",J345,0)</f>
        <v>0</v>
      </c>
      <c r="BF345" s="200">
        <f>IF(N345="snížená",J345,0)</f>
        <v>0</v>
      </c>
      <c r="BG345" s="200">
        <f>IF(N345="zákl. přenesená",J345,0)</f>
        <v>0</v>
      </c>
      <c r="BH345" s="200">
        <f>IF(N345="sníž. přenesená",J345,0)</f>
        <v>0</v>
      </c>
      <c r="BI345" s="200">
        <f>IF(N345="nulová",J345,0)</f>
        <v>0</v>
      </c>
      <c r="BJ345" s="17" t="s">
        <v>81</v>
      </c>
      <c r="BK345" s="200">
        <f>ROUND(I345*H345,2)</f>
        <v>0</v>
      </c>
      <c r="BL345" s="17" t="s">
        <v>127</v>
      </c>
      <c r="BM345" s="199" t="s">
        <v>533</v>
      </c>
    </row>
    <row r="346" spans="1:47" s="2" customFormat="1" ht="11.25">
      <c r="A346" s="34"/>
      <c r="B346" s="35"/>
      <c r="C346" s="36"/>
      <c r="D346" s="201" t="s">
        <v>128</v>
      </c>
      <c r="E346" s="36"/>
      <c r="F346" s="202" t="s">
        <v>534</v>
      </c>
      <c r="G346" s="36"/>
      <c r="H346" s="36"/>
      <c r="I346" s="203"/>
      <c r="J346" s="36"/>
      <c r="K346" s="36"/>
      <c r="L346" s="39"/>
      <c r="M346" s="204"/>
      <c r="N346" s="205"/>
      <c r="O346" s="71"/>
      <c r="P346" s="71"/>
      <c r="Q346" s="71"/>
      <c r="R346" s="71"/>
      <c r="S346" s="71"/>
      <c r="T346" s="72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128</v>
      </c>
      <c r="AU346" s="17" t="s">
        <v>83</v>
      </c>
    </row>
    <row r="347" spans="2:51" s="13" customFormat="1" ht="11.25">
      <c r="B347" s="207"/>
      <c r="C347" s="208"/>
      <c r="D347" s="201" t="s">
        <v>140</v>
      </c>
      <c r="E347" s="209" t="s">
        <v>1</v>
      </c>
      <c r="F347" s="210" t="s">
        <v>535</v>
      </c>
      <c r="G347" s="208"/>
      <c r="H347" s="211">
        <v>22</v>
      </c>
      <c r="I347" s="212"/>
      <c r="J347" s="208"/>
      <c r="K347" s="208"/>
      <c r="L347" s="213"/>
      <c r="M347" s="214"/>
      <c r="N347" s="215"/>
      <c r="O347" s="215"/>
      <c r="P347" s="215"/>
      <c r="Q347" s="215"/>
      <c r="R347" s="215"/>
      <c r="S347" s="215"/>
      <c r="T347" s="216"/>
      <c r="AT347" s="217" t="s">
        <v>140</v>
      </c>
      <c r="AU347" s="217" t="s">
        <v>83</v>
      </c>
      <c r="AV347" s="13" t="s">
        <v>83</v>
      </c>
      <c r="AW347" s="13" t="s">
        <v>30</v>
      </c>
      <c r="AX347" s="13" t="s">
        <v>73</v>
      </c>
      <c r="AY347" s="217" t="s">
        <v>120</v>
      </c>
    </row>
    <row r="348" spans="2:51" s="14" customFormat="1" ht="11.25">
      <c r="B348" s="218"/>
      <c r="C348" s="219"/>
      <c r="D348" s="201" t="s">
        <v>140</v>
      </c>
      <c r="E348" s="220" t="s">
        <v>1</v>
      </c>
      <c r="F348" s="221" t="s">
        <v>142</v>
      </c>
      <c r="G348" s="219"/>
      <c r="H348" s="222">
        <v>22</v>
      </c>
      <c r="I348" s="223"/>
      <c r="J348" s="219"/>
      <c r="K348" s="219"/>
      <c r="L348" s="224"/>
      <c r="M348" s="225"/>
      <c r="N348" s="226"/>
      <c r="O348" s="226"/>
      <c r="P348" s="226"/>
      <c r="Q348" s="226"/>
      <c r="R348" s="226"/>
      <c r="S348" s="226"/>
      <c r="T348" s="227"/>
      <c r="AT348" s="228" t="s">
        <v>140</v>
      </c>
      <c r="AU348" s="228" t="s">
        <v>83</v>
      </c>
      <c r="AV348" s="14" t="s">
        <v>127</v>
      </c>
      <c r="AW348" s="14" t="s">
        <v>30</v>
      </c>
      <c r="AX348" s="14" t="s">
        <v>81</v>
      </c>
      <c r="AY348" s="228" t="s">
        <v>120</v>
      </c>
    </row>
    <row r="349" spans="2:63" s="12" customFormat="1" ht="22.9" customHeight="1">
      <c r="B349" s="171"/>
      <c r="C349" s="172"/>
      <c r="D349" s="173" t="s">
        <v>72</v>
      </c>
      <c r="E349" s="185" t="s">
        <v>127</v>
      </c>
      <c r="F349" s="185" t="s">
        <v>536</v>
      </c>
      <c r="G349" s="172"/>
      <c r="H349" s="172"/>
      <c r="I349" s="175"/>
      <c r="J349" s="186">
        <f>BK349</f>
        <v>0</v>
      </c>
      <c r="K349" s="172"/>
      <c r="L349" s="177"/>
      <c r="M349" s="178"/>
      <c r="N349" s="179"/>
      <c r="O349" s="179"/>
      <c r="P349" s="180">
        <f>SUM(P350:P429)</f>
        <v>0</v>
      </c>
      <c r="Q349" s="179"/>
      <c r="R349" s="180">
        <f>SUM(R350:R429)</f>
        <v>331.45212148664</v>
      </c>
      <c r="S349" s="179"/>
      <c r="T349" s="181">
        <f>SUM(T350:T429)</f>
        <v>0</v>
      </c>
      <c r="AR349" s="182" t="s">
        <v>81</v>
      </c>
      <c r="AT349" s="183" t="s">
        <v>72</v>
      </c>
      <c r="AU349" s="183" t="s">
        <v>81</v>
      </c>
      <c r="AY349" s="182" t="s">
        <v>120</v>
      </c>
      <c r="BK349" s="184">
        <f>SUM(BK350:BK429)</f>
        <v>0</v>
      </c>
    </row>
    <row r="350" spans="1:65" s="2" customFormat="1" ht="21.75" customHeight="1">
      <c r="A350" s="34"/>
      <c r="B350" s="35"/>
      <c r="C350" s="187" t="s">
        <v>537</v>
      </c>
      <c r="D350" s="187" t="s">
        <v>123</v>
      </c>
      <c r="E350" s="188" t="s">
        <v>538</v>
      </c>
      <c r="F350" s="189" t="s">
        <v>539</v>
      </c>
      <c r="G350" s="190" t="s">
        <v>214</v>
      </c>
      <c r="H350" s="191">
        <v>45.5</v>
      </c>
      <c r="I350" s="192"/>
      <c r="J350" s="193">
        <f>ROUND(I350*H350,2)</f>
        <v>0</v>
      </c>
      <c r="K350" s="194"/>
      <c r="L350" s="39"/>
      <c r="M350" s="195" t="s">
        <v>1</v>
      </c>
      <c r="N350" s="196" t="s">
        <v>38</v>
      </c>
      <c r="O350" s="71"/>
      <c r="P350" s="197">
        <f>O350*H350</f>
        <v>0</v>
      </c>
      <c r="Q350" s="197">
        <v>0</v>
      </c>
      <c r="R350" s="197">
        <f>Q350*H350</f>
        <v>0</v>
      </c>
      <c r="S350" s="197">
        <v>0</v>
      </c>
      <c r="T350" s="198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9" t="s">
        <v>127</v>
      </c>
      <c r="AT350" s="199" t="s">
        <v>123</v>
      </c>
      <c r="AU350" s="199" t="s">
        <v>83</v>
      </c>
      <c r="AY350" s="17" t="s">
        <v>120</v>
      </c>
      <c r="BE350" s="200">
        <f>IF(N350="základní",J350,0)</f>
        <v>0</v>
      </c>
      <c r="BF350" s="200">
        <f>IF(N350="snížená",J350,0)</f>
        <v>0</v>
      </c>
      <c r="BG350" s="200">
        <f>IF(N350="zákl. přenesená",J350,0)</f>
        <v>0</v>
      </c>
      <c r="BH350" s="200">
        <f>IF(N350="sníž. přenesená",J350,0)</f>
        <v>0</v>
      </c>
      <c r="BI350" s="200">
        <f>IF(N350="nulová",J350,0)</f>
        <v>0</v>
      </c>
      <c r="BJ350" s="17" t="s">
        <v>81</v>
      </c>
      <c r="BK350" s="200">
        <f>ROUND(I350*H350,2)</f>
        <v>0</v>
      </c>
      <c r="BL350" s="17" t="s">
        <v>127</v>
      </c>
      <c r="BM350" s="199" t="s">
        <v>540</v>
      </c>
    </row>
    <row r="351" spans="1:47" s="2" customFormat="1" ht="19.5">
      <c r="A351" s="34"/>
      <c r="B351" s="35"/>
      <c r="C351" s="36"/>
      <c r="D351" s="201" t="s">
        <v>128</v>
      </c>
      <c r="E351" s="36"/>
      <c r="F351" s="202" t="s">
        <v>541</v>
      </c>
      <c r="G351" s="36"/>
      <c r="H351" s="36"/>
      <c r="I351" s="203"/>
      <c r="J351" s="36"/>
      <c r="K351" s="36"/>
      <c r="L351" s="39"/>
      <c r="M351" s="204"/>
      <c r="N351" s="205"/>
      <c r="O351" s="71"/>
      <c r="P351" s="71"/>
      <c r="Q351" s="71"/>
      <c r="R351" s="71"/>
      <c r="S351" s="71"/>
      <c r="T351" s="72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7" t="s">
        <v>128</v>
      </c>
      <c r="AU351" s="17" t="s">
        <v>83</v>
      </c>
    </row>
    <row r="352" spans="2:51" s="13" customFormat="1" ht="11.25">
      <c r="B352" s="207"/>
      <c r="C352" s="208"/>
      <c r="D352" s="201" t="s">
        <v>140</v>
      </c>
      <c r="E352" s="209" t="s">
        <v>1</v>
      </c>
      <c r="F352" s="210" t="s">
        <v>542</v>
      </c>
      <c r="G352" s="208"/>
      <c r="H352" s="211">
        <v>45.5</v>
      </c>
      <c r="I352" s="212"/>
      <c r="J352" s="208"/>
      <c r="K352" s="208"/>
      <c r="L352" s="213"/>
      <c r="M352" s="214"/>
      <c r="N352" s="215"/>
      <c r="O352" s="215"/>
      <c r="P352" s="215"/>
      <c r="Q352" s="215"/>
      <c r="R352" s="215"/>
      <c r="S352" s="215"/>
      <c r="T352" s="216"/>
      <c r="AT352" s="217" t="s">
        <v>140</v>
      </c>
      <c r="AU352" s="217" t="s">
        <v>83</v>
      </c>
      <c r="AV352" s="13" t="s">
        <v>83</v>
      </c>
      <c r="AW352" s="13" t="s">
        <v>30</v>
      </c>
      <c r="AX352" s="13" t="s">
        <v>73</v>
      </c>
      <c r="AY352" s="217" t="s">
        <v>120</v>
      </c>
    </row>
    <row r="353" spans="2:51" s="14" customFormat="1" ht="11.25">
      <c r="B353" s="218"/>
      <c r="C353" s="219"/>
      <c r="D353" s="201" t="s">
        <v>140</v>
      </c>
      <c r="E353" s="220" t="s">
        <v>1</v>
      </c>
      <c r="F353" s="221" t="s">
        <v>142</v>
      </c>
      <c r="G353" s="219"/>
      <c r="H353" s="222">
        <v>45.5</v>
      </c>
      <c r="I353" s="223"/>
      <c r="J353" s="219"/>
      <c r="K353" s="219"/>
      <c r="L353" s="224"/>
      <c r="M353" s="225"/>
      <c r="N353" s="226"/>
      <c r="O353" s="226"/>
      <c r="P353" s="226"/>
      <c r="Q353" s="226"/>
      <c r="R353" s="226"/>
      <c r="S353" s="226"/>
      <c r="T353" s="227"/>
      <c r="AT353" s="228" t="s">
        <v>140</v>
      </c>
      <c r="AU353" s="228" t="s">
        <v>83</v>
      </c>
      <c r="AV353" s="14" t="s">
        <v>127</v>
      </c>
      <c r="AW353" s="14" t="s">
        <v>30</v>
      </c>
      <c r="AX353" s="14" t="s">
        <v>81</v>
      </c>
      <c r="AY353" s="228" t="s">
        <v>120</v>
      </c>
    </row>
    <row r="354" spans="1:65" s="2" customFormat="1" ht="24.2" customHeight="1">
      <c r="A354" s="34"/>
      <c r="B354" s="35"/>
      <c r="C354" s="187" t="s">
        <v>404</v>
      </c>
      <c r="D354" s="187" t="s">
        <v>123</v>
      </c>
      <c r="E354" s="188" t="s">
        <v>543</v>
      </c>
      <c r="F354" s="189" t="s">
        <v>544</v>
      </c>
      <c r="G354" s="190" t="s">
        <v>214</v>
      </c>
      <c r="H354" s="191">
        <v>35.72</v>
      </c>
      <c r="I354" s="192"/>
      <c r="J354" s="193">
        <f>ROUND(I354*H354,2)</f>
        <v>0</v>
      </c>
      <c r="K354" s="194"/>
      <c r="L354" s="39"/>
      <c r="M354" s="195" t="s">
        <v>1</v>
      </c>
      <c r="N354" s="196" t="s">
        <v>38</v>
      </c>
      <c r="O354" s="71"/>
      <c r="P354" s="197">
        <f>O354*H354</f>
        <v>0</v>
      </c>
      <c r="Q354" s="197">
        <v>2.502202</v>
      </c>
      <c r="R354" s="197">
        <f>Q354*H354</f>
        <v>89.37865544</v>
      </c>
      <c r="S354" s="197">
        <v>0</v>
      </c>
      <c r="T354" s="198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9" t="s">
        <v>127</v>
      </c>
      <c r="AT354" s="199" t="s">
        <v>123</v>
      </c>
      <c r="AU354" s="199" t="s">
        <v>83</v>
      </c>
      <c r="AY354" s="17" t="s">
        <v>120</v>
      </c>
      <c r="BE354" s="200">
        <f>IF(N354="základní",J354,0)</f>
        <v>0</v>
      </c>
      <c r="BF354" s="200">
        <f>IF(N354="snížená",J354,0)</f>
        <v>0</v>
      </c>
      <c r="BG354" s="200">
        <f>IF(N354="zákl. přenesená",J354,0)</f>
        <v>0</v>
      </c>
      <c r="BH354" s="200">
        <f>IF(N354="sníž. přenesená",J354,0)</f>
        <v>0</v>
      </c>
      <c r="BI354" s="200">
        <f>IF(N354="nulová",J354,0)</f>
        <v>0</v>
      </c>
      <c r="BJ354" s="17" t="s">
        <v>81</v>
      </c>
      <c r="BK354" s="200">
        <f>ROUND(I354*H354,2)</f>
        <v>0</v>
      </c>
      <c r="BL354" s="17" t="s">
        <v>127</v>
      </c>
      <c r="BM354" s="199" t="s">
        <v>545</v>
      </c>
    </row>
    <row r="355" spans="1:47" s="2" customFormat="1" ht="19.5">
      <c r="A355" s="34"/>
      <c r="B355" s="35"/>
      <c r="C355" s="36"/>
      <c r="D355" s="201" t="s">
        <v>128</v>
      </c>
      <c r="E355" s="36"/>
      <c r="F355" s="202" t="s">
        <v>546</v>
      </c>
      <c r="G355" s="36"/>
      <c r="H355" s="36"/>
      <c r="I355" s="203"/>
      <c r="J355" s="36"/>
      <c r="K355" s="36"/>
      <c r="L355" s="39"/>
      <c r="M355" s="204"/>
      <c r="N355" s="205"/>
      <c r="O355" s="71"/>
      <c r="P355" s="71"/>
      <c r="Q355" s="71"/>
      <c r="R355" s="71"/>
      <c r="S355" s="71"/>
      <c r="T355" s="72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128</v>
      </c>
      <c r="AU355" s="17" t="s">
        <v>83</v>
      </c>
    </row>
    <row r="356" spans="2:51" s="13" customFormat="1" ht="11.25">
      <c r="B356" s="207"/>
      <c r="C356" s="208"/>
      <c r="D356" s="201" t="s">
        <v>140</v>
      </c>
      <c r="E356" s="209" t="s">
        <v>1</v>
      </c>
      <c r="F356" s="210" t="s">
        <v>547</v>
      </c>
      <c r="G356" s="208"/>
      <c r="H356" s="211">
        <v>35.72</v>
      </c>
      <c r="I356" s="212"/>
      <c r="J356" s="208"/>
      <c r="K356" s="208"/>
      <c r="L356" s="213"/>
      <c r="M356" s="214"/>
      <c r="N356" s="215"/>
      <c r="O356" s="215"/>
      <c r="P356" s="215"/>
      <c r="Q356" s="215"/>
      <c r="R356" s="215"/>
      <c r="S356" s="215"/>
      <c r="T356" s="216"/>
      <c r="AT356" s="217" t="s">
        <v>140</v>
      </c>
      <c r="AU356" s="217" t="s">
        <v>83</v>
      </c>
      <c r="AV356" s="13" t="s">
        <v>83</v>
      </c>
      <c r="AW356" s="13" t="s">
        <v>30</v>
      </c>
      <c r="AX356" s="13" t="s">
        <v>73</v>
      </c>
      <c r="AY356" s="217" t="s">
        <v>120</v>
      </c>
    </row>
    <row r="357" spans="2:51" s="14" customFormat="1" ht="11.25">
      <c r="B357" s="218"/>
      <c r="C357" s="219"/>
      <c r="D357" s="201" t="s">
        <v>140</v>
      </c>
      <c r="E357" s="220" t="s">
        <v>1</v>
      </c>
      <c r="F357" s="221" t="s">
        <v>142</v>
      </c>
      <c r="G357" s="219"/>
      <c r="H357" s="222">
        <v>35.72</v>
      </c>
      <c r="I357" s="223"/>
      <c r="J357" s="219"/>
      <c r="K357" s="219"/>
      <c r="L357" s="224"/>
      <c r="M357" s="225"/>
      <c r="N357" s="226"/>
      <c r="O357" s="226"/>
      <c r="P357" s="226"/>
      <c r="Q357" s="226"/>
      <c r="R357" s="226"/>
      <c r="S357" s="226"/>
      <c r="T357" s="227"/>
      <c r="AT357" s="228" t="s">
        <v>140</v>
      </c>
      <c r="AU357" s="228" t="s">
        <v>83</v>
      </c>
      <c r="AV357" s="14" t="s">
        <v>127</v>
      </c>
      <c r="AW357" s="14" t="s">
        <v>30</v>
      </c>
      <c r="AX357" s="14" t="s">
        <v>81</v>
      </c>
      <c r="AY357" s="228" t="s">
        <v>120</v>
      </c>
    </row>
    <row r="358" spans="1:65" s="2" customFormat="1" ht="21.75" customHeight="1">
      <c r="A358" s="34"/>
      <c r="B358" s="35"/>
      <c r="C358" s="187" t="s">
        <v>548</v>
      </c>
      <c r="D358" s="187" t="s">
        <v>123</v>
      </c>
      <c r="E358" s="188" t="s">
        <v>549</v>
      </c>
      <c r="F358" s="189" t="s">
        <v>550</v>
      </c>
      <c r="G358" s="190" t="s">
        <v>231</v>
      </c>
      <c r="H358" s="191">
        <v>8.216</v>
      </c>
      <c r="I358" s="192"/>
      <c r="J358" s="193">
        <f>ROUND(I358*H358,2)</f>
        <v>0</v>
      </c>
      <c r="K358" s="194"/>
      <c r="L358" s="39"/>
      <c r="M358" s="195" t="s">
        <v>1</v>
      </c>
      <c r="N358" s="196" t="s">
        <v>38</v>
      </c>
      <c r="O358" s="71"/>
      <c r="P358" s="197">
        <f>O358*H358</f>
        <v>0</v>
      </c>
      <c r="Q358" s="197">
        <v>1.0492655</v>
      </c>
      <c r="R358" s="197">
        <f>Q358*H358</f>
        <v>8.620765347999999</v>
      </c>
      <c r="S358" s="197">
        <v>0</v>
      </c>
      <c r="T358" s="198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99" t="s">
        <v>127</v>
      </c>
      <c r="AT358" s="199" t="s">
        <v>123</v>
      </c>
      <c r="AU358" s="199" t="s">
        <v>83</v>
      </c>
      <c r="AY358" s="17" t="s">
        <v>120</v>
      </c>
      <c r="BE358" s="200">
        <f>IF(N358="základní",J358,0)</f>
        <v>0</v>
      </c>
      <c r="BF358" s="200">
        <f>IF(N358="snížená",J358,0)</f>
        <v>0</v>
      </c>
      <c r="BG358" s="200">
        <f>IF(N358="zákl. přenesená",J358,0)</f>
        <v>0</v>
      </c>
      <c r="BH358" s="200">
        <f>IF(N358="sníž. přenesená",J358,0)</f>
        <v>0</v>
      </c>
      <c r="BI358" s="200">
        <f>IF(N358="nulová",J358,0)</f>
        <v>0</v>
      </c>
      <c r="BJ358" s="17" t="s">
        <v>81</v>
      </c>
      <c r="BK358" s="200">
        <f>ROUND(I358*H358,2)</f>
        <v>0</v>
      </c>
      <c r="BL358" s="17" t="s">
        <v>127</v>
      </c>
      <c r="BM358" s="199" t="s">
        <v>551</v>
      </c>
    </row>
    <row r="359" spans="1:47" s="2" customFormat="1" ht="19.5">
      <c r="A359" s="34"/>
      <c r="B359" s="35"/>
      <c r="C359" s="36"/>
      <c r="D359" s="201" t="s">
        <v>128</v>
      </c>
      <c r="E359" s="36"/>
      <c r="F359" s="202" t="s">
        <v>552</v>
      </c>
      <c r="G359" s="36"/>
      <c r="H359" s="36"/>
      <c r="I359" s="203"/>
      <c r="J359" s="36"/>
      <c r="K359" s="36"/>
      <c r="L359" s="39"/>
      <c r="M359" s="204"/>
      <c r="N359" s="205"/>
      <c r="O359" s="71"/>
      <c r="P359" s="71"/>
      <c r="Q359" s="71"/>
      <c r="R359" s="71"/>
      <c r="S359" s="71"/>
      <c r="T359" s="72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7" t="s">
        <v>128</v>
      </c>
      <c r="AU359" s="17" t="s">
        <v>83</v>
      </c>
    </row>
    <row r="360" spans="2:51" s="13" customFormat="1" ht="11.25">
      <c r="B360" s="207"/>
      <c r="C360" s="208"/>
      <c r="D360" s="201" t="s">
        <v>140</v>
      </c>
      <c r="E360" s="209" t="s">
        <v>1</v>
      </c>
      <c r="F360" s="210" t="s">
        <v>553</v>
      </c>
      <c r="G360" s="208"/>
      <c r="H360" s="211">
        <v>8.216</v>
      </c>
      <c r="I360" s="212"/>
      <c r="J360" s="208"/>
      <c r="K360" s="208"/>
      <c r="L360" s="213"/>
      <c r="M360" s="214"/>
      <c r="N360" s="215"/>
      <c r="O360" s="215"/>
      <c r="P360" s="215"/>
      <c r="Q360" s="215"/>
      <c r="R360" s="215"/>
      <c r="S360" s="215"/>
      <c r="T360" s="216"/>
      <c r="AT360" s="217" t="s">
        <v>140</v>
      </c>
      <c r="AU360" s="217" t="s">
        <v>83</v>
      </c>
      <c r="AV360" s="13" t="s">
        <v>83</v>
      </c>
      <c r="AW360" s="13" t="s">
        <v>30</v>
      </c>
      <c r="AX360" s="13" t="s">
        <v>73</v>
      </c>
      <c r="AY360" s="217" t="s">
        <v>120</v>
      </c>
    </row>
    <row r="361" spans="2:51" s="14" customFormat="1" ht="11.25">
      <c r="B361" s="218"/>
      <c r="C361" s="219"/>
      <c r="D361" s="201" t="s">
        <v>140</v>
      </c>
      <c r="E361" s="220" t="s">
        <v>1</v>
      </c>
      <c r="F361" s="221" t="s">
        <v>142</v>
      </c>
      <c r="G361" s="219"/>
      <c r="H361" s="222">
        <v>8.216</v>
      </c>
      <c r="I361" s="223"/>
      <c r="J361" s="219"/>
      <c r="K361" s="219"/>
      <c r="L361" s="224"/>
      <c r="M361" s="225"/>
      <c r="N361" s="226"/>
      <c r="O361" s="226"/>
      <c r="P361" s="226"/>
      <c r="Q361" s="226"/>
      <c r="R361" s="226"/>
      <c r="S361" s="226"/>
      <c r="T361" s="227"/>
      <c r="AT361" s="228" t="s">
        <v>140</v>
      </c>
      <c r="AU361" s="228" t="s">
        <v>83</v>
      </c>
      <c r="AV361" s="14" t="s">
        <v>127</v>
      </c>
      <c r="AW361" s="14" t="s">
        <v>30</v>
      </c>
      <c r="AX361" s="14" t="s">
        <v>81</v>
      </c>
      <c r="AY361" s="228" t="s">
        <v>120</v>
      </c>
    </row>
    <row r="362" spans="1:65" s="2" customFormat="1" ht="24.2" customHeight="1">
      <c r="A362" s="34"/>
      <c r="B362" s="35"/>
      <c r="C362" s="187" t="s">
        <v>409</v>
      </c>
      <c r="D362" s="187" t="s">
        <v>123</v>
      </c>
      <c r="E362" s="188" t="s">
        <v>554</v>
      </c>
      <c r="F362" s="189" t="s">
        <v>555</v>
      </c>
      <c r="G362" s="190" t="s">
        <v>231</v>
      </c>
      <c r="H362" s="191">
        <v>2.716</v>
      </c>
      <c r="I362" s="192"/>
      <c r="J362" s="193">
        <f>ROUND(I362*H362,2)</f>
        <v>0</v>
      </c>
      <c r="K362" s="194"/>
      <c r="L362" s="39"/>
      <c r="M362" s="195" t="s">
        <v>1</v>
      </c>
      <c r="N362" s="196" t="s">
        <v>38</v>
      </c>
      <c r="O362" s="71"/>
      <c r="P362" s="197">
        <f>O362*H362</f>
        <v>0</v>
      </c>
      <c r="Q362" s="197">
        <v>0</v>
      </c>
      <c r="R362" s="197">
        <f>Q362*H362</f>
        <v>0</v>
      </c>
      <c r="S362" s="197">
        <v>0</v>
      </c>
      <c r="T362" s="198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99" t="s">
        <v>127</v>
      </c>
      <c r="AT362" s="199" t="s">
        <v>123</v>
      </c>
      <c r="AU362" s="199" t="s">
        <v>83</v>
      </c>
      <c r="AY362" s="17" t="s">
        <v>120</v>
      </c>
      <c r="BE362" s="200">
        <f>IF(N362="základní",J362,0)</f>
        <v>0</v>
      </c>
      <c r="BF362" s="200">
        <f>IF(N362="snížená",J362,0)</f>
        <v>0</v>
      </c>
      <c r="BG362" s="200">
        <f>IF(N362="zákl. přenesená",J362,0)</f>
        <v>0</v>
      </c>
      <c r="BH362" s="200">
        <f>IF(N362="sníž. přenesená",J362,0)</f>
        <v>0</v>
      </c>
      <c r="BI362" s="200">
        <f>IF(N362="nulová",J362,0)</f>
        <v>0</v>
      </c>
      <c r="BJ362" s="17" t="s">
        <v>81</v>
      </c>
      <c r="BK362" s="200">
        <f>ROUND(I362*H362,2)</f>
        <v>0</v>
      </c>
      <c r="BL362" s="17" t="s">
        <v>127</v>
      </c>
      <c r="BM362" s="199" t="s">
        <v>556</v>
      </c>
    </row>
    <row r="363" spans="1:47" s="2" customFormat="1" ht="19.5">
      <c r="A363" s="34"/>
      <c r="B363" s="35"/>
      <c r="C363" s="36"/>
      <c r="D363" s="201" t="s">
        <v>128</v>
      </c>
      <c r="E363" s="36"/>
      <c r="F363" s="202" t="s">
        <v>557</v>
      </c>
      <c r="G363" s="36"/>
      <c r="H363" s="36"/>
      <c r="I363" s="203"/>
      <c r="J363" s="36"/>
      <c r="K363" s="36"/>
      <c r="L363" s="39"/>
      <c r="M363" s="204"/>
      <c r="N363" s="205"/>
      <c r="O363" s="71"/>
      <c r="P363" s="71"/>
      <c r="Q363" s="71"/>
      <c r="R363" s="71"/>
      <c r="S363" s="71"/>
      <c r="T363" s="72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7" t="s">
        <v>128</v>
      </c>
      <c r="AU363" s="17" t="s">
        <v>83</v>
      </c>
    </row>
    <row r="364" spans="2:51" s="15" customFormat="1" ht="11.25">
      <c r="B364" s="229"/>
      <c r="C364" s="230"/>
      <c r="D364" s="201" t="s">
        <v>140</v>
      </c>
      <c r="E364" s="231" t="s">
        <v>1</v>
      </c>
      <c r="F364" s="232" t="s">
        <v>558</v>
      </c>
      <c r="G364" s="230"/>
      <c r="H364" s="231" t="s">
        <v>1</v>
      </c>
      <c r="I364" s="233"/>
      <c r="J364" s="230"/>
      <c r="K364" s="230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140</v>
      </c>
      <c r="AU364" s="238" t="s">
        <v>83</v>
      </c>
      <c r="AV364" s="15" t="s">
        <v>81</v>
      </c>
      <c r="AW364" s="15" t="s">
        <v>30</v>
      </c>
      <c r="AX364" s="15" t="s">
        <v>73</v>
      </c>
      <c r="AY364" s="238" t="s">
        <v>120</v>
      </c>
    </row>
    <row r="365" spans="2:51" s="13" customFormat="1" ht="11.25">
      <c r="B365" s="207"/>
      <c r="C365" s="208"/>
      <c r="D365" s="201" t="s">
        <v>140</v>
      </c>
      <c r="E365" s="209" t="s">
        <v>1</v>
      </c>
      <c r="F365" s="210" t="s">
        <v>559</v>
      </c>
      <c r="G365" s="208"/>
      <c r="H365" s="211">
        <v>2.716</v>
      </c>
      <c r="I365" s="212"/>
      <c r="J365" s="208"/>
      <c r="K365" s="208"/>
      <c r="L365" s="213"/>
      <c r="M365" s="214"/>
      <c r="N365" s="215"/>
      <c r="O365" s="215"/>
      <c r="P365" s="215"/>
      <c r="Q365" s="215"/>
      <c r="R365" s="215"/>
      <c r="S365" s="215"/>
      <c r="T365" s="216"/>
      <c r="AT365" s="217" t="s">
        <v>140</v>
      </c>
      <c r="AU365" s="217" t="s">
        <v>83</v>
      </c>
      <c r="AV365" s="13" t="s">
        <v>83</v>
      </c>
      <c r="AW365" s="13" t="s">
        <v>30</v>
      </c>
      <c r="AX365" s="13" t="s">
        <v>73</v>
      </c>
      <c r="AY365" s="217" t="s">
        <v>120</v>
      </c>
    </row>
    <row r="366" spans="2:51" s="14" customFormat="1" ht="11.25">
      <c r="B366" s="218"/>
      <c r="C366" s="219"/>
      <c r="D366" s="201" t="s">
        <v>140</v>
      </c>
      <c r="E366" s="220" t="s">
        <v>1</v>
      </c>
      <c r="F366" s="221" t="s">
        <v>142</v>
      </c>
      <c r="G366" s="219"/>
      <c r="H366" s="222">
        <v>2.716</v>
      </c>
      <c r="I366" s="223"/>
      <c r="J366" s="219"/>
      <c r="K366" s="219"/>
      <c r="L366" s="224"/>
      <c r="M366" s="225"/>
      <c r="N366" s="226"/>
      <c r="O366" s="226"/>
      <c r="P366" s="226"/>
      <c r="Q366" s="226"/>
      <c r="R366" s="226"/>
      <c r="S366" s="226"/>
      <c r="T366" s="227"/>
      <c r="AT366" s="228" t="s">
        <v>140</v>
      </c>
      <c r="AU366" s="228" t="s">
        <v>83</v>
      </c>
      <c r="AV366" s="14" t="s">
        <v>127</v>
      </c>
      <c r="AW366" s="14" t="s">
        <v>30</v>
      </c>
      <c r="AX366" s="14" t="s">
        <v>81</v>
      </c>
      <c r="AY366" s="228" t="s">
        <v>120</v>
      </c>
    </row>
    <row r="367" spans="1:65" s="2" customFormat="1" ht="16.5" customHeight="1">
      <c r="A367" s="34"/>
      <c r="B367" s="35"/>
      <c r="C367" s="242" t="s">
        <v>560</v>
      </c>
      <c r="D367" s="242" t="s">
        <v>295</v>
      </c>
      <c r="E367" s="243" t="s">
        <v>561</v>
      </c>
      <c r="F367" s="244" t="s">
        <v>562</v>
      </c>
      <c r="G367" s="245" t="s">
        <v>231</v>
      </c>
      <c r="H367" s="246">
        <v>2.716</v>
      </c>
      <c r="I367" s="247"/>
      <c r="J367" s="248">
        <f>ROUND(I367*H367,2)</f>
        <v>0</v>
      </c>
      <c r="K367" s="249"/>
      <c r="L367" s="250"/>
      <c r="M367" s="251" t="s">
        <v>1</v>
      </c>
      <c r="N367" s="252" t="s">
        <v>38</v>
      </c>
      <c r="O367" s="71"/>
      <c r="P367" s="197">
        <f>O367*H367</f>
        <v>0</v>
      </c>
      <c r="Q367" s="197">
        <v>0</v>
      </c>
      <c r="R367" s="197">
        <f>Q367*H367</f>
        <v>0</v>
      </c>
      <c r="S367" s="197">
        <v>0</v>
      </c>
      <c r="T367" s="198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9" t="s">
        <v>139</v>
      </c>
      <c r="AT367" s="199" t="s">
        <v>295</v>
      </c>
      <c r="AU367" s="199" t="s">
        <v>83</v>
      </c>
      <c r="AY367" s="17" t="s">
        <v>120</v>
      </c>
      <c r="BE367" s="200">
        <f>IF(N367="základní",J367,0)</f>
        <v>0</v>
      </c>
      <c r="BF367" s="200">
        <f>IF(N367="snížená",J367,0)</f>
        <v>0</v>
      </c>
      <c r="BG367" s="200">
        <f>IF(N367="zákl. přenesená",J367,0)</f>
        <v>0</v>
      </c>
      <c r="BH367" s="200">
        <f>IF(N367="sníž. přenesená",J367,0)</f>
        <v>0</v>
      </c>
      <c r="BI367" s="200">
        <f>IF(N367="nulová",J367,0)</f>
        <v>0</v>
      </c>
      <c r="BJ367" s="17" t="s">
        <v>81</v>
      </c>
      <c r="BK367" s="200">
        <f>ROUND(I367*H367,2)</f>
        <v>0</v>
      </c>
      <c r="BL367" s="17" t="s">
        <v>127</v>
      </c>
      <c r="BM367" s="199" t="s">
        <v>563</v>
      </c>
    </row>
    <row r="368" spans="1:47" s="2" customFormat="1" ht="11.25">
      <c r="A368" s="34"/>
      <c r="B368" s="35"/>
      <c r="C368" s="36"/>
      <c r="D368" s="201" t="s">
        <v>128</v>
      </c>
      <c r="E368" s="36"/>
      <c r="F368" s="202" t="s">
        <v>562</v>
      </c>
      <c r="G368" s="36"/>
      <c r="H368" s="36"/>
      <c r="I368" s="203"/>
      <c r="J368" s="36"/>
      <c r="K368" s="36"/>
      <c r="L368" s="39"/>
      <c r="M368" s="204"/>
      <c r="N368" s="205"/>
      <c r="O368" s="71"/>
      <c r="P368" s="71"/>
      <c r="Q368" s="71"/>
      <c r="R368" s="71"/>
      <c r="S368" s="71"/>
      <c r="T368" s="72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128</v>
      </c>
      <c r="AU368" s="17" t="s">
        <v>83</v>
      </c>
    </row>
    <row r="369" spans="2:51" s="15" customFormat="1" ht="11.25">
      <c r="B369" s="229"/>
      <c r="C369" s="230"/>
      <c r="D369" s="201" t="s">
        <v>140</v>
      </c>
      <c r="E369" s="231" t="s">
        <v>1</v>
      </c>
      <c r="F369" s="232" t="s">
        <v>558</v>
      </c>
      <c r="G369" s="230"/>
      <c r="H369" s="231" t="s">
        <v>1</v>
      </c>
      <c r="I369" s="233"/>
      <c r="J369" s="230"/>
      <c r="K369" s="230"/>
      <c r="L369" s="234"/>
      <c r="M369" s="235"/>
      <c r="N369" s="236"/>
      <c r="O369" s="236"/>
      <c r="P369" s="236"/>
      <c r="Q369" s="236"/>
      <c r="R369" s="236"/>
      <c r="S369" s="236"/>
      <c r="T369" s="237"/>
      <c r="AT369" s="238" t="s">
        <v>140</v>
      </c>
      <c r="AU369" s="238" t="s">
        <v>83</v>
      </c>
      <c r="AV369" s="15" t="s">
        <v>81</v>
      </c>
      <c r="AW369" s="15" t="s">
        <v>30</v>
      </c>
      <c r="AX369" s="15" t="s">
        <v>73</v>
      </c>
      <c r="AY369" s="238" t="s">
        <v>120</v>
      </c>
    </row>
    <row r="370" spans="2:51" s="13" customFormat="1" ht="11.25">
      <c r="B370" s="207"/>
      <c r="C370" s="208"/>
      <c r="D370" s="201" t="s">
        <v>140</v>
      </c>
      <c r="E370" s="209" t="s">
        <v>1</v>
      </c>
      <c r="F370" s="210" t="s">
        <v>559</v>
      </c>
      <c r="G370" s="208"/>
      <c r="H370" s="211">
        <v>2.716</v>
      </c>
      <c r="I370" s="212"/>
      <c r="J370" s="208"/>
      <c r="K370" s="208"/>
      <c r="L370" s="213"/>
      <c r="M370" s="214"/>
      <c r="N370" s="215"/>
      <c r="O370" s="215"/>
      <c r="P370" s="215"/>
      <c r="Q370" s="215"/>
      <c r="R370" s="215"/>
      <c r="S370" s="215"/>
      <c r="T370" s="216"/>
      <c r="AT370" s="217" t="s">
        <v>140</v>
      </c>
      <c r="AU370" s="217" t="s">
        <v>83</v>
      </c>
      <c r="AV370" s="13" t="s">
        <v>83</v>
      </c>
      <c r="AW370" s="13" t="s">
        <v>30</v>
      </c>
      <c r="AX370" s="13" t="s">
        <v>73</v>
      </c>
      <c r="AY370" s="217" t="s">
        <v>120</v>
      </c>
    </row>
    <row r="371" spans="2:51" s="14" customFormat="1" ht="11.25">
      <c r="B371" s="218"/>
      <c r="C371" s="219"/>
      <c r="D371" s="201" t="s">
        <v>140</v>
      </c>
      <c r="E371" s="220" t="s">
        <v>1</v>
      </c>
      <c r="F371" s="221" t="s">
        <v>142</v>
      </c>
      <c r="G371" s="219"/>
      <c r="H371" s="222">
        <v>2.716</v>
      </c>
      <c r="I371" s="223"/>
      <c r="J371" s="219"/>
      <c r="K371" s="219"/>
      <c r="L371" s="224"/>
      <c r="M371" s="225"/>
      <c r="N371" s="226"/>
      <c r="O371" s="226"/>
      <c r="P371" s="226"/>
      <c r="Q371" s="226"/>
      <c r="R371" s="226"/>
      <c r="S371" s="226"/>
      <c r="T371" s="227"/>
      <c r="AT371" s="228" t="s">
        <v>140</v>
      </c>
      <c r="AU371" s="228" t="s">
        <v>83</v>
      </c>
      <c r="AV371" s="14" t="s">
        <v>127</v>
      </c>
      <c r="AW371" s="14" t="s">
        <v>30</v>
      </c>
      <c r="AX371" s="14" t="s">
        <v>81</v>
      </c>
      <c r="AY371" s="228" t="s">
        <v>120</v>
      </c>
    </row>
    <row r="372" spans="1:65" s="2" customFormat="1" ht="24.2" customHeight="1">
      <c r="A372" s="34"/>
      <c r="B372" s="35"/>
      <c r="C372" s="187" t="s">
        <v>414</v>
      </c>
      <c r="D372" s="187" t="s">
        <v>123</v>
      </c>
      <c r="E372" s="188" t="s">
        <v>564</v>
      </c>
      <c r="F372" s="189" t="s">
        <v>565</v>
      </c>
      <c r="G372" s="190" t="s">
        <v>448</v>
      </c>
      <c r="H372" s="191">
        <v>12</v>
      </c>
      <c r="I372" s="192"/>
      <c r="J372" s="193">
        <f>ROUND(I372*H372,2)</f>
        <v>0</v>
      </c>
      <c r="K372" s="194"/>
      <c r="L372" s="39"/>
      <c r="M372" s="195" t="s">
        <v>1</v>
      </c>
      <c r="N372" s="196" t="s">
        <v>38</v>
      </c>
      <c r="O372" s="71"/>
      <c r="P372" s="197">
        <f>O372*H372</f>
        <v>0</v>
      </c>
      <c r="Q372" s="197">
        <v>0</v>
      </c>
      <c r="R372" s="197">
        <f>Q372*H372</f>
        <v>0</v>
      </c>
      <c r="S372" s="197">
        <v>0</v>
      </c>
      <c r="T372" s="198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99" t="s">
        <v>127</v>
      </c>
      <c r="AT372" s="199" t="s">
        <v>123</v>
      </c>
      <c r="AU372" s="199" t="s">
        <v>83</v>
      </c>
      <c r="AY372" s="17" t="s">
        <v>120</v>
      </c>
      <c r="BE372" s="200">
        <f>IF(N372="základní",J372,0)</f>
        <v>0</v>
      </c>
      <c r="BF372" s="200">
        <f>IF(N372="snížená",J372,0)</f>
        <v>0</v>
      </c>
      <c r="BG372" s="200">
        <f>IF(N372="zákl. přenesená",J372,0)</f>
        <v>0</v>
      </c>
      <c r="BH372" s="200">
        <f>IF(N372="sníž. přenesená",J372,0)</f>
        <v>0</v>
      </c>
      <c r="BI372" s="200">
        <f>IF(N372="nulová",J372,0)</f>
        <v>0</v>
      </c>
      <c r="BJ372" s="17" t="s">
        <v>81</v>
      </c>
      <c r="BK372" s="200">
        <f>ROUND(I372*H372,2)</f>
        <v>0</v>
      </c>
      <c r="BL372" s="17" t="s">
        <v>127</v>
      </c>
      <c r="BM372" s="199" t="s">
        <v>566</v>
      </c>
    </row>
    <row r="373" spans="1:47" s="2" customFormat="1" ht="19.5">
      <c r="A373" s="34"/>
      <c r="B373" s="35"/>
      <c r="C373" s="36"/>
      <c r="D373" s="201" t="s">
        <v>128</v>
      </c>
      <c r="E373" s="36"/>
      <c r="F373" s="202" t="s">
        <v>567</v>
      </c>
      <c r="G373" s="36"/>
      <c r="H373" s="36"/>
      <c r="I373" s="203"/>
      <c r="J373" s="36"/>
      <c r="K373" s="36"/>
      <c r="L373" s="39"/>
      <c r="M373" s="204"/>
      <c r="N373" s="205"/>
      <c r="O373" s="71"/>
      <c r="P373" s="71"/>
      <c r="Q373" s="71"/>
      <c r="R373" s="71"/>
      <c r="S373" s="71"/>
      <c r="T373" s="72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T373" s="17" t="s">
        <v>128</v>
      </c>
      <c r="AU373" s="17" t="s">
        <v>83</v>
      </c>
    </row>
    <row r="374" spans="1:65" s="2" customFormat="1" ht="24.2" customHeight="1">
      <c r="A374" s="34"/>
      <c r="B374" s="35"/>
      <c r="C374" s="187" t="s">
        <v>568</v>
      </c>
      <c r="D374" s="187" t="s">
        <v>123</v>
      </c>
      <c r="E374" s="188" t="s">
        <v>569</v>
      </c>
      <c r="F374" s="189" t="s">
        <v>570</v>
      </c>
      <c r="G374" s="190" t="s">
        <v>448</v>
      </c>
      <c r="H374" s="191">
        <v>24</v>
      </c>
      <c r="I374" s="192"/>
      <c r="J374" s="193">
        <f>ROUND(I374*H374,2)</f>
        <v>0</v>
      </c>
      <c r="K374" s="194"/>
      <c r="L374" s="39"/>
      <c r="M374" s="195" t="s">
        <v>1</v>
      </c>
      <c r="N374" s="196" t="s">
        <v>38</v>
      </c>
      <c r="O374" s="71"/>
      <c r="P374" s="197">
        <f>O374*H374</f>
        <v>0</v>
      </c>
      <c r="Q374" s="197">
        <v>0.00042768</v>
      </c>
      <c r="R374" s="197">
        <f>Q374*H374</f>
        <v>0.01026432</v>
      </c>
      <c r="S374" s="197">
        <v>0</v>
      </c>
      <c r="T374" s="198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99" t="s">
        <v>127</v>
      </c>
      <c r="AT374" s="199" t="s">
        <v>123</v>
      </c>
      <c r="AU374" s="199" t="s">
        <v>83</v>
      </c>
      <c r="AY374" s="17" t="s">
        <v>120</v>
      </c>
      <c r="BE374" s="200">
        <f>IF(N374="základní",J374,0)</f>
        <v>0</v>
      </c>
      <c r="BF374" s="200">
        <f>IF(N374="snížená",J374,0)</f>
        <v>0</v>
      </c>
      <c r="BG374" s="200">
        <f>IF(N374="zákl. přenesená",J374,0)</f>
        <v>0</v>
      </c>
      <c r="BH374" s="200">
        <f>IF(N374="sníž. přenesená",J374,0)</f>
        <v>0</v>
      </c>
      <c r="BI374" s="200">
        <f>IF(N374="nulová",J374,0)</f>
        <v>0</v>
      </c>
      <c r="BJ374" s="17" t="s">
        <v>81</v>
      </c>
      <c r="BK374" s="200">
        <f>ROUND(I374*H374,2)</f>
        <v>0</v>
      </c>
      <c r="BL374" s="17" t="s">
        <v>127</v>
      </c>
      <c r="BM374" s="199" t="s">
        <v>571</v>
      </c>
    </row>
    <row r="375" spans="1:47" s="2" customFormat="1" ht="19.5">
      <c r="A375" s="34"/>
      <c r="B375" s="35"/>
      <c r="C375" s="36"/>
      <c r="D375" s="201" t="s">
        <v>128</v>
      </c>
      <c r="E375" s="36"/>
      <c r="F375" s="202" t="s">
        <v>572</v>
      </c>
      <c r="G375" s="36"/>
      <c r="H375" s="36"/>
      <c r="I375" s="203"/>
      <c r="J375" s="36"/>
      <c r="K375" s="36"/>
      <c r="L375" s="39"/>
      <c r="M375" s="204"/>
      <c r="N375" s="205"/>
      <c r="O375" s="71"/>
      <c r="P375" s="71"/>
      <c r="Q375" s="71"/>
      <c r="R375" s="71"/>
      <c r="S375" s="71"/>
      <c r="T375" s="72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7" t="s">
        <v>128</v>
      </c>
      <c r="AU375" s="17" t="s">
        <v>83</v>
      </c>
    </row>
    <row r="376" spans="1:65" s="2" customFormat="1" ht="21.75" customHeight="1">
      <c r="A376" s="34"/>
      <c r="B376" s="35"/>
      <c r="C376" s="242" t="s">
        <v>421</v>
      </c>
      <c r="D376" s="242" t="s">
        <v>295</v>
      </c>
      <c r="E376" s="243" t="s">
        <v>573</v>
      </c>
      <c r="F376" s="244" t="s">
        <v>574</v>
      </c>
      <c r="G376" s="245" t="s">
        <v>575</v>
      </c>
      <c r="H376" s="246">
        <v>24</v>
      </c>
      <c r="I376" s="247"/>
      <c r="J376" s="248">
        <f>ROUND(I376*H376,2)</f>
        <v>0</v>
      </c>
      <c r="K376" s="249"/>
      <c r="L376" s="250"/>
      <c r="M376" s="251" t="s">
        <v>1</v>
      </c>
      <c r="N376" s="252" t="s">
        <v>38</v>
      </c>
      <c r="O376" s="71"/>
      <c r="P376" s="197">
        <f>O376*H376</f>
        <v>0</v>
      </c>
      <c r="Q376" s="197">
        <v>0</v>
      </c>
      <c r="R376" s="197">
        <f>Q376*H376</f>
        <v>0</v>
      </c>
      <c r="S376" s="197">
        <v>0</v>
      </c>
      <c r="T376" s="198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99" t="s">
        <v>139</v>
      </c>
      <c r="AT376" s="199" t="s">
        <v>295</v>
      </c>
      <c r="AU376" s="199" t="s">
        <v>83</v>
      </c>
      <c r="AY376" s="17" t="s">
        <v>120</v>
      </c>
      <c r="BE376" s="200">
        <f>IF(N376="základní",J376,0)</f>
        <v>0</v>
      </c>
      <c r="BF376" s="200">
        <f>IF(N376="snížená",J376,0)</f>
        <v>0</v>
      </c>
      <c r="BG376" s="200">
        <f>IF(N376="zákl. přenesená",J376,0)</f>
        <v>0</v>
      </c>
      <c r="BH376" s="200">
        <f>IF(N376="sníž. přenesená",J376,0)</f>
        <v>0</v>
      </c>
      <c r="BI376" s="200">
        <f>IF(N376="nulová",J376,0)</f>
        <v>0</v>
      </c>
      <c r="BJ376" s="17" t="s">
        <v>81</v>
      </c>
      <c r="BK376" s="200">
        <f>ROUND(I376*H376,2)</f>
        <v>0</v>
      </c>
      <c r="BL376" s="17" t="s">
        <v>127</v>
      </c>
      <c r="BM376" s="199" t="s">
        <v>576</v>
      </c>
    </row>
    <row r="377" spans="1:47" s="2" customFormat="1" ht="11.25">
      <c r="A377" s="34"/>
      <c r="B377" s="35"/>
      <c r="C377" s="36"/>
      <c r="D377" s="201" t="s">
        <v>128</v>
      </c>
      <c r="E377" s="36"/>
      <c r="F377" s="202" t="s">
        <v>574</v>
      </c>
      <c r="G377" s="36"/>
      <c r="H377" s="36"/>
      <c r="I377" s="203"/>
      <c r="J377" s="36"/>
      <c r="K377" s="36"/>
      <c r="L377" s="39"/>
      <c r="M377" s="204"/>
      <c r="N377" s="205"/>
      <c r="O377" s="71"/>
      <c r="P377" s="71"/>
      <c r="Q377" s="71"/>
      <c r="R377" s="71"/>
      <c r="S377" s="71"/>
      <c r="T377" s="72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7" t="s">
        <v>128</v>
      </c>
      <c r="AU377" s="17" t="s">
        <v>83</v>
      </c>
    </row>
    <row r="378" spans="1:65" s="2" customFormat="1" ht="24.2" customHeight="1">
      <c r="A378" s="34"/>
      <c r="B378" s="35"/>
      <c r="C378" s="187" t="s">
        <v>577</v>
      </c>
      <c r="D378" s="187" t="s">
        <v>123</v>
      </c>
      <c r="E378" s="188" t="s">
        <v>578</v>
      </c>
      <c r="F378" s="189" t="s">
        <v>579</v>
      </c>
      <c r="G378" s="190" t="s">
        <v>204</v>
      </c>
      <c r="H378" s="191">
        <v>108</v>
      </c>
      <c r="I378" s="192"/>
      <c r="J378" s="193">
        <f>ROUND(I378*H378,2)</f>
        <v>0</v>
      </c>
      <c r="K378" s="194"/>
      <c r="L378" s="39"/>
      <c r="M378" s="195" t="s">
        <v>1</v>
      </c>
      <c r="N378" s="196" t="s">
        <v>38</v>
      </c>
      <c r="O378" s="71"/>
      <c r="P378" s="197">
        <f>O378*H378</f>
        <v>0</v>
      </c>
      <c r="Q378" s="197">
        <v>0</v>
      </c>
      <c r="R378" s="197">
        <f>Q378*H378</f>
        <v>0</v>
      </c>
      <c r="S378" s="197">
        <v>0</v>
      </c>
      <c r="T378" s="198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99" t="s">
        <v>127</v>
      </c>
      <c r="AT378" s="199" t="s">
        <v>123</v>
      </c>
      <c r="AU378" s="199" t="s">
        <v>83</v>
      </c>
      <c r="AY378" s="17" t="s">
        <v>120</v>
      </c>
      <c r="BE378" s="200">
        <f>IF(N378="základní",J378,0)</f>
        <v>0</v>
      </c>
      <c r="BF378" s="200">
        <f>IF(N378="snížená",J378,0)</f>
        <v>0</v>
      </c>
      <c r="BG378" s="200">
        <f>IF(N378="zákl. přenesená",J378,0)</f>
        <v>0</v>
      </c>
      <c r="BH378" s="200">
        <f>IF(N378="sníž. přenesená",J378,0)</f>
        <v>0</v>
      </c>
      <c r="BI378" s="200">
        <f>IF(N378="nulová",J378,0)</f>
        <v>0</v>
      </c>
      <c r="BJ378" s="17" t="s">
        <v>81</v>
      </c>
      <c r="BK378" s="200">
        <f>ROUND(I378*H378,2)</f>
        <v>0</v>
      </c>
      <c r="BL378" s="17" t="s">
        <v>127</v>
      </c>
      <c r="BM378" s="199" t="s">
        <v>580</v>
      </c>
    </row>
    <row r="379" spans="1:47" s="2" customFormat="1" ht="19.5">
      <c r="A379" s="34"/>
      <c r="B379" s="35"/>
      <c r="C379" s="36"/>
      <c r="D379" s="201" t="s">
        <v>128</v>
      </c>
      <c r="E379" s="36"/>
      <c r="F379" s="202" t="s">
        <v>581</v>
      </c>
      <c r="G379" s="36"/>
      <c r="H379" s="36"/>
      <c r="I379" s="203"/>
      <c r="J379" s="36"/>
      <c r="K379" s="36"/>
      <c r="L379" s="39"/>
      <c r="M379" s="204"/>
      <c r="N379" s="205"/>
      <c r="O379" s="71"/>
      <c r="P379" s="71"/>
      <c r="Q379" s="71"/>
      <c r="R379" s="71"/>
      <c r="S379" s="71"/>
      <c r="T379" s="72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7" t="s">
        <v>128</v>
      </c>
      <c r="AU379" s="17" t="s">
        <v>83</v>
      </c>
    </row>
    <row r="380" spans="2:51" s="13" customFormat="1" ht="11.25">
      <c r="B380" s="207"/>
      <c r="C380" s="208"/>
      <c r="D380" s="201" t="s">
        <v>140</v>
      </c>
      <c r="E380" s="209" t="s">
        <v>1</v>
      </c>
      <c r="F380" s="210" t="s">
        <v>582</v>
      </c>
      <c r="G380" s="208"/>
      <c r="H380" s="211">
        <v>108</v>
      </c>
      <c r="I380" s="212"/>
      <c r="J380" s="208"/>
      <c r="K380" s="208"/>
      <c r="L380" s="213"/>
      <c r="M380" s="214"/>
      <c r="N380" s="215"/>
      <c r="O380" s="215"/>
      <c r="P380" s="215"/>
      <c r="Q380" s="215"/>
      <c r="R380" s="215"/>
      <c r="S380" s="215"/>
      <c r="T380" s="216"/>
      <c r="AT380" s="217" t="s">
        <v>140</v>
      </c>
      <c r="AU380" s="217" t="s">
        <v>83</v>
      </c>
      <c r="AV380" s="13" t="s">
        <v>83</v>
      </c>
      <c r="AW380" s="13" t="s">
        <v>30</v>
      </c>
      <c r="AX380" s="13" t="s">
        <v>73</v>
      </c>
      <c r="AY380" s="217" t="s">
        <v>120</v>
      </c>
    </row>
    <row r="381" spans="2:51" s="14" customFormat="1" ht="11.25">
      <c r="B381" s="218"/>
      <c r="C381" s="219"/>
      <c r="D381" s="201" t="s">
        <v>140</v>
      </c>
      <c r="E381" s="220" t="s">
        <v>1</v>
      </c>
      <c r="F381" s="221" t="s">
        <v>142</v>
      </c>
      <c r="G381" s="219"/>
      <c r="H381" s="222">
        <v>108</v>
      </c>
      <c r="I381" s="223"/>
      <c r="J381" s="219"/>
      <c r="K381" s="219"/>
      <c r="L381" s="224"/>
      <c r="M381" s="225"/>
      <c r="N381" s="226"/>
      <c r="O381" s="226"/>
      <c r="P381" s="226"/>
      <c r="Q381" s="226"/>
      <c r="R381" s="226"/>
      <c r="S381" s="226"/>
      <c r="T381" s="227"/>
      <c r="AT381" s="228" t="s">
        <v>140</v>
      </c>
      <c r="AU381" s="228" t="s">
        <v>83</v>
      </c>
      <c r="AV381" s="14" t="s">
        <v>127</v>
      </c>
      <c r="AW381" s="14" t="s">
        <v>30</v>
      </c>
      <c r="AX381" s="14" t="s">
        <v>81</v>
      </c>
      <c r="AY381" s="228" t="s">
        <v>120</v>
      </c>
    </row>
    <row r="382" spans="1:65" s="2" customFormat="1" ht="24.2" customHeight="1">
      <c r="A382" s="34"/>
      <c r="B382" s="35"/>
      <c r="C382" s="187" t="s">
        <v>427</v>
      </c>
      <c r="D382" s="187" t="s">
        <v>123</v>
      </c>
      <c r="E382" s="188" t="s">
        <v>583</v>
      </c>
      <c r="F382" s="189" t="s">
        <v>584</v>
      </c>
      <c r="G382" s="190" t="s">
        <v>448</v>
      </c>
      <c r="H382" s="191">
        <v>12</v>
      </c>
      <c r="I382" s="192"/>
      <c r="J382" s="193">
        <f>ROUND(I382*H382,2)</f>
        <v>0</v>
      </c>
      <c r="K382" s="194"/>
      <c r="L382" s="39"/>
      <c r="M382" s="195" t="s">
        <v>1</v>
      </c>
      <c r="N382" s="196" t="s">
        <v>38</v>
      </c>
      <c r="O382" s="71"/>
      <c r="P382" s="197">
        <f>O382*H382</f>
        <v>0</v>
      </c>
      <c r="Q382" s="197">
        <v>0</v>
      </c>
      <c r="R382" s="197">
        <f>Q382*H382</f>
        <v>0</v>
      </c>
      <c r="S382" s="197">
        <v>0</v>
      </c>
      <c r="T382" s="198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99" t="s">
        <v>127</v>
      </c>
      <c r="AT382" s="199" t="s">
        <v>123</v>
      </c>
      <c r="AU382" s="199" t="s">
        <v>83</v>
      </c>
      <c r="AY382" s="17" t="s">
        <v>120</v>
      </c>
      <c r="BE382" s="200">
        <f>IF(N382="základní",J382,0)</f>
        <v>0</v>
      </c>
      <c r="BF382" s="200">
        <f>IF(N382="snížená",J382,0)</f>
        <v>0</v>
      </c>
      <c r="BG382" s="200">
        <f>IF(N382="zákl. přenesená",J382,0)</f>
        <v>0</v>
      </c>
      <c r="BH382" s="200">
        <f>IF(N382="sníž. přenesená",J382,0)</f>
        <v>0</v>
      </c>
      <c r="BI382" s="200">
        <f>IF(N382="nulová",J382,0)</f>
        <v>0</v>
      </c>
      <c r="BJ382" s="17" t="s">
        <v>81</v>
      </c>
      <c r="BK382" s="200">
        <f>ROUND(I382*H382,2)</f>
        <v>0</v>
      </c>
      <c r="BL382" s="17" t="s">
        <v>127</v>
      </c>
      <c r="BM382" s="199" t="s">
        <v>585</v>
      </c>
    </row>
    <row r="383" spans="1:47" s="2" customFormat="1" ht="19.5">
      <c r="A383" s="34"/>
      <c r="B383" s="35"/>
      <c r="C383" s="36"/>
      <c r="D383" s="201" t="s">
        <v>128</v>
      </c>
      <c r="E383" s="36"/>
      <c r="F383" s="202" t="s">
        <v>586</v>
      </c>
      <c r="G383" s="36"/>
      <c r="H383" s="36"/>
      <c r="I383" s="203"/>
      <c r="J383" s="36"/>
      <c r="K383" s="36"/>
      <c r="L383" s="39"/>
      <c r="M383" s="204"/>
      <c r="N383" s="205"/>
      <c r="O383" s="71"/>
      <c r="P383" s="71"/>
      <c r="Q383" s="71"/>
      <c r="R383" s="71"/>
      <c r="S383" s="71"/>
      <c r="T383" s="72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128</v>
      </c>
      <c r="AU383" s="17" t="s">
        <v>83</v>
      </c>
    </row>
    <row r="384" spans="1:65" s="2" customFormat="1" ht="24.2" customHeight="1">
      <c r="A384" s="34"/>
      <c r="B384" s="35"/>
      <c r="C384" s="187" t="s">
        <v>587</v>
      </c>
      <c r="D384" s="187" t="s">
        <v>123</v>
      </c>
      <c r="E384" s="188" t="s">
        <v>588</v>
      </c>
      <c r="F384" s="189" t="s">
        <v>589</v>
      </c>
      <c r="G384" s="190" t="s">
        <v>204</v>
      </c>
      <c r="H384" s="191">
        <v>108</v>
      </c>
      <c r="I384" s="192"/>
      <c r="J384" s="193">
        <f>ROUND(I384*H384,2)</f>
        <v>0</v>
      </c>
      <c r="K384" s="194"/>
      <c r="L384" s="39"/>
      <c r="M384" s="195" t="s">
        <v>1</v>
      </c>
      <c r="N384" s="196" t="s">
        <v>38</v>
      </c>
      <c r="O384" s="71"/>
      <c r="P384" s="197">
        <f>O384*H384</f>
        <v>0</v>
      </c>
      <c r="Q384" s="197">
        <v>0</v>
      </c>
      <c r="R384" s="197">
        <f>Q384*H384</f>
        <v>0</v>
      </c>
      <c r="S384" s="197">
        <v>0</v>
      </c>
      <c r="T384" s="198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99" t="s">
        <v>127</v>
      </c>
      <c r="AT384" s="199" t="s">
        <v>123</v>
      </c>
      <c r="AU384" s="199" t="s">
        <v>83</v>
      </c>
      <c r="AY384" s="17" t="s">
        <v>120</v>
      </c>
      <c r="BE384" s="200">
        <f>IF(N384="základní",J384,0)</f>
        <v>0</v>
      </c>
      <c r="BF384" s="200">
        <f>IF(N384="snížená",J384,0)</f>
        <v>0</v>
      </c>
      <c r="BG384" s="200">
        <f>IF(N384="zákl. přenesená",J384,0)</f>
        <v>0</v>
      </c>
      <c r="BH384" s="200">
        <f>IF(N384="sníž. přenesená",J384,0)</f>
        <v>0</v>
      </c>
      <c r="BI384" s="200">
        <f>IF(N384="nulová",J384,0)</f>
        <v>0</v>
      </c>
      <c r="BJ384" s="17" t="s">
        <v>81</v>
      </c>
      <c r="BK384" s="200">
        <f>ROUND(I384*H384,2)</f>
        <v>0</v>
      </c>
      <c r="BL384" s="17" t="s">
        <v>127</v>
      </c>
      <c r="BM384" s="199" t="s">
        <v>590</v>
      </c>
    </row>
    <row r="385" spans="1:47" s="2" customFormat="1" ht="19.5">
      <c r="A385" s="34"/>
      <c r="B385" s="35"/>
      <c r="C385" s="36"/>
      <c r="D385" s="201" t="s">
        <v>128</v>
      </c>
      <c r="E385" s="36"/>
      <c r="F385" s="202" t="s">
        <v>591</v>
      </c>
      <c r="G385" s="36"/>
      <c r="H385" s="36"/>
      <c r="I385" s="203"/>
      <c r="J385" s="36"/>
      <c r="K385" s="36"/>
      <c r="L385" s="39"/>
      <c r="M385" s="204"/>
      <c r="N385" s="205"/>
      <c r="O385" s="71"/>
      <c r="P385" s="71"/>
      <c r="Q385" s="71"/>
      <c r="R385" s="71"/>
      <c r="S385" s="71"/>
      <c r="T385" s="72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7" t="s">
        <v>128</v>
      </c>
      <c r="AU385" s="17" t="s">
        <v>83</v>
      </c>
    </row>
    <row r="386" spans="2:51" s="13" customFormat="1" ht="11.25">
      <c r="B386" s="207"/>
      <c r="C386" s="208"/>
      <c r="D386" s="201" t="s">
        <v>140</v>
      </c>
      <c r="E386" s="209" t="s">
        <v>1</v>
      </c>
      <c r="F386" s="210" t="s">
        <v>582</v>
      </c>
      <c r="G386" s="208"/>
      <c r="H386" s="211">
        <v>108</v>
      </c>
      <c r="I386" s="212"/>
      <c r="J386" s="208"/>
      <c r="K386" s="208"/>
      <c r="L386" s="213"/>
      <c r="M386" s="214"/>
      <c r="N386" s="215"/>
      <c r="O386" s="215"/>
      <c r="P386" s="215"/>
      <c r="Q386" s="215"/>
      <c r="R386" s="215"/>
      <c r="S386" s="215"/>
      <c r="T386" s="216"/>
      <c r="AT386" s="217" t="s">
        <v>140</v>
      </c>
      <c r="AU386" s="217" t="s">
        <v>83</v>
      </c>
      <c r="AV386" s="13" t="s">
        <v>83</v>
      </c>
      <c r="AW386" s="13" t="s">
        <v>30</v>
      </c>
      <c r="AX386" s="13" t="s">
        <v>73</v>
      </c>
      <c r="AY386" s="217" t="s">
        <v>120</v>
      </c>
    </row>
    <row r="387" spans="2:51" s="14" customFormat="1" ht="11.25">
      <c r="B387" s="218"/>
      <c r="C387" s="219"/>
      <c r="D387" s="201" t="s">
        <v>140</v>
      </c>
      <c r="E387" s="220" t="s">
        <v>1</v>
      </c>
      <c r="F387" s="221" t="s">
        <v>142</v>
      </c>
      <c r="G387" s="219"/>
      <c r="H387" s="222">
        <v>108</v>
      </c>
      <c r="I387" s="223"/>
      <c r="J387" s="219"/>
      <c r="K387" s="219"/>
      <c r="L387" s="224"/>
      <c r="M387" s="225"/>
      <c r="N387" s="226"/>
      <c r="O387" s="226"/>
      <c r="P387" s="226"/>
      <c r="Q387" s="226"/>
      <c r="R387" s="226"/>
      <c r="S387" s="226"/>
      <c r="T387" s="227"/>
      <c r="AT387" s="228" t="s">
        <v>140</v>
      </c>
      <c r="AU387" s="228" t="s">
        <v>83</v>
      </c>
      <c r="AV387" s="14" t="s">
        <v>127</v>
      </c>
      <c r="AW387" s="14" t="s">
        <v>30</v>
      </c>
      <c r="AX387" s="14" t="s">
        <v>81</v>
      </c>
      <c r="AY387" s="228" t="s">
        <v>120</v>
      </c>
    </row>
    <row r="388" spans="1:65" s="2" customFormat="1" ht="24.2" customHeight="1">
      <c r="A388" s="34"/>
      <c r="B388" s="35"/>
      <c r="C388" s="187" t="s">
        <v>433</v>
      </c>
      <c r="D388" s="187" t="s">
        <v>123</v>
      </c>
      <c r="E388" s="188" t="s">
        <v>592</v>
      </c>
      <c r="F388" s="189" t="s">
        <v>593</v>
      </c>
      <c r="G388" s="190" t="s">
        <v>448</v>
      </c>
      <c r="H388" s="191">
        <v>24</v>
      </c>
      <c r="I388" s="192"/>
      <c r="J388" s="193">
        <f>ROUND(I388*H388,2)</f>
        <v>0</v>
      </c>
      <c r="K388" s="194"/>
      <c r="L388" s="39"/>
      <c r="M388" s="195" t="s">
        <v>1</v>
      </c>
      <c r="N388" s="196" t="s">
        <v>38</v>
      </c>
      <c r="O388" s="71"/>
      <c r="P388" s="197">
        <f>O388*H388</f>
        <v>0</v>
      </c>
      <c r="Q388" s="197">
        <v>0.0492248</v>
      </c>
      <c r="R388" s="197">
        <f>Q388*H388</f>
        <v>1.1813951999999999</v>
      </c>
      <c r="S388" s="197">
        <v>0</v>
      </c>
      <c r="T388" s="198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99" t="s">
        <v>127</v>
      </c>
      <c r="AT388" s="199" t="s">
        <v>123</v>
      </c>
      <c r="AU388" s="199" t="s">
        <v>83</v>
      </c>
      <c r="AY388" s="17" t="s">
        <v>120</v>
      </c>
      <c r="BE388" s="200">
        <f>IF(N388="základní",J388,0)</f>
        <v>0</v>
      </c>
      <c r="BF388" s="200">
        <f>IF(N388="snížená",J388,0)</f>
        <v>0</v>
      </c>
      <c r="BG388" s="200">
        <f>IF(N388="zákl. přenesená",J388,0)</f>
        <v>0</v>
      </c>
      <c r="BH388" s="200">
        <f>IF(N388="sníž. přenesená",J388,0)</f>
        <v>0</v>
      </c>
      <c r="BI388" s="200">
        <f>IF(N388="nulová",J388,0)</f>
        <v>0</v>
      </c>
      <c r="BJ388" s="17" t="s">
        <v>81</v>
      </c>
      <c r="BK388" s="200">
        <f>ROUND(I388*H388,2)</f>
        <v>0</v>
      </c>
      <c r="BL388" s="17" t="s">
        <v>127</v>
      </c>
      <c r="BM388" s="199" t="s">
        <v>594</v>
      </c>
    </row>
    <row r="389" spans="1:47" s="2" customFormat="1" ht="19.5">
      <c r="A389" s="34"/>
      <c r="B389" s="35"/>
      <c r="C389" s="36"/>
      <c r="D389" s="201" t="s">
        <v>128</v>
      </c>
      <c r="E389" s="36"/>
      <c r="F389" s="202" t="s">
        <v>595</v>
      </c>
      <c r="G389" s="36"/>
      <c r="H389" s="36"/>
      <c r="I389" s="203"/>
      <c r="J389" s="36"/>
      <c r="K389" s="36"/>
      <c r="L389" s="39"/>
      <c r="M389" s="204"/>
      <c r="N389" s="205"/>
      <c r="O389" s="71"/>
      <c r="P389" s="71"/>
      <c r="Q389" s="71"/>
      <c r="R389" s="71"/>
      <c r="S389" s="71"/>
      <c r="T389" s="72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128</v>
      </c>
      <c r="AU389" s="17" t="s">
        <v>83</v>
      </c>
    </row>
    <row r="390" spans="1:65" s="2" customFormat="1" ht="16.5" customHeight="1">
      <c r="A390" s="34"/>
      <c r="B390" s="35"/>
      <c r="C390" s="187" t="s">
        <v>596</v>
      </c>
      <c r="D390" s="187" t="s">
        <v>123</v>
      </c>
      <c r="E390" s="188" t="s">
        <v>597</v>
      </c>
      <c r="F390" s="189" t="s">
        <v>598</v>
      </c>
      <c r="G390" s="190" t="s">
        <v>193</v>
      </c>
      <c r="H390" s="191">
        <v>75.52</v>
      </c>
      <c r="I390" s="192"/>
      <c r="J390" s="193">
        <f>ROUND(I390*H390,2)</f>
        <v>0</v>
      </c>
      <c r="K390" s="194"/>
      <c r="L390" s="39"/>
      <c r="M390" s="195" t="s">
        <v>1</v>
      </c>
      <c r="N390" s="196" t="s">
        <v>38</v>
      </c>
      <c r="O390" s="71"/>
      <c r="P390" s="197">
        <f>O390*H390</f>
        <v>0</v>
      </c>
      <c r="Q390" s="197">
        <v>0.010712932</v>
      </c>
      <c r="R390" s="197">
        <f>Q390*H390</f>
        <v>0.8090406246399999</v>
      </c>
      <c r="S390" s="197">
        <v>0</v>
      </c>
      <c r="T390" s="198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99" t="s">
        <v>127</v>
      </c>
      <c r="AT390" s="199" t="s">
        <v>123</v>
      </c>
      <c r="AU390" s="199" t="s">
        <v>83</v>
      </c>
      <c r="AY390" s="17" t="s">
        <v>120</v>
      </c>
      <c r="BE390" s="200">
        <f>IF(N390="základní",J390,0)</f>
        <v>0</v>
      </c>
      <c r="BF390" s="200">
        <f>IF(N390="snížená",J390,0)</f>
        <v>0</v>
      </c>
      <c r="BG390" s="200">
        <f>IF(N390="zákl. přenesená",J390,0)</f>
        <v>0</v>
      </c>
      <c r="BH390" s="200">
        <f>IF(N390="sníž. přenesená",J390,0)</f>
        <v>0</v>
      </c>
      <c r="BI390" s="200">
        <f>IF(N390="nulová",J390,0)</f>
        <v>0</v>
      </c>
      <c r="BJ390" s="17" t="s">
        <v>81</v>
      </c>
      <c r="BK390" s="200">
        <f>ROUND(I390*H390,2)</f>
        <v>0</v>
      </c>
      <c r="BL390" s="17" t="s">
        <v>127</v>
      </c>
      <c r="BM390" s="199" t="s">
        <v>599</v>
      </c>
    </row>
    <row r="391" spans="1:47" s="2" customFormat="1" ht="11.25">
      <c r="A391" s="34"/>
      <c r="B391" s="35"/>
      <c r="C391" s="36"/>
      <c r="D391" s="201" t="s">
        <v>128</v>
      </c>
      <c r="E391" s="36"/>
      <c r="F391" s="202" t="s">
        <v>600</v>
      </c>
      <c r="G391" s="36"/>
      <c r="H391" s="36"/>
      <c r="I391" s="203"/>
      <c r="J391" s="36"/>
      <c r="K391" s="36"/>
      <c r="L391" s="39"/>
      <c r="M391" s="204"/>
      <c r="N391" s="205"/>
      <c r="O391" s="71"/>
      <c r="P391" s="71"/>
      <c r="Q391" s="71"/>
      <c r="R391" s="71"/>
      <c r="S391" s="71"/>
      <c r="T391" s="72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128</v>
      </c>
      <c r="AU391" s="17" t="s">
        <v>83</v>
      </c>
    </row>
    <row r="392" spans="2:51" s="13" customFormat="1" ht="11.25">
      <c r="B392" s="207"/>
      <c r="C392" s="208"/>
      <c r="D392" s="201" t="s">
        <v>140</v>
      </c>
      <c r="E392" s="209" t="s">
        <v>1</v>
      </c>
      <c r="F392" s="210" t="s">
        <v>601</v>
      </c>
      <c r="G392" s="208"/>
      <c r="H392" s="211">
        <v>75.52</v>
      </c>
      <c r="I392" s="212"/>
      <c r="J392" s="208"/>
      <c r="K392" s="208"/>
      <c r="L392" s="213"/>
      <c r="M392" s="214"/>
      <c r="N392" s="215"/>
      <c r="O392" s="215"/>
      <c r="P392" s="215"/>
      <c r="Q392" s="215"/>
      <c r="R392" s="215"/>
      <c r="S392" s="215"/>
      <c r="T392" s="216"/>
      <c r="AT392" s="217" t="s">
        <v>140</v>
      </c>
      <c r="AU392" s="217" t="s">
        <v>83</v>
      </c>
      <c r="AV392" s="13" t="s">
        <v>83</v>
      </c>
      <c r="AW392" s="13" t="s">
        <v>30</v>
      </c>
      <c r="AX392" s="13" t="s">
        <v>73</v>
      </c>
      <c r="AY392" s="217" t="s">
        <v>120</v>
      </c>
    </row>
    <row r="393" spans="2:51" s="14" customFormat="1" ht="11.25">
      <c r="B393" s="218"/>
      <c r="C393" s="219"/>
      <c r="D393" s="201" t="s">
        <v>140</v>
      </c>
      <c r="E393" s="220" t="s">
        <v>1</v>
      </c>
      <c r="F393" s="221" t="s">
        <v>142</v>
      </c>
      <c r="G393" s="219"/>
      <c r="H393" s="222">
        <v>75.52</v>
      </c>
      <c r="I393" s="223"/>
      <c r="J393" s="219"/>
      <c r="K393" s="219"/>
      <c r="L393" s="224"/>
      <c r="M393" s="225"/>
      <c r="N393" s="226"/>
      <c r="O393" s="226"/>
      <c r="P393" s="226"/>
      <c r="Q393" s="226"/>
      <c r="R393" s="226"/>
      <c r="S393" s="226"/>
      <c r="T393" s="227"/>
      <c r="AT393" s="228" t="s">
        <v>140</v>
      </c>
      <c r="AU393" s="228" t="s">
        <v>83</v>
      </c>
      <c r="AV393" s="14" t="s">
        <v>127</v>
      </c>
      <c r="AW393" s="14" t="s">
        <v>30</v>
      </c>
      <c r="AX393" s="14" t="s">
        <v>81</v>
      </c>
      <c r="AY393" s="228" t="s">
        <v>120</v>
      </c>
    </row>
    <row r="394" spans="1:65" s="2" customFormat="1" ht="21.75" customHeight="1">
      <c r="A394" s="34"/>
      <c r="B394" s="35"/>
      <c r="C394" s="187" t="s">
        <v>438</v>
      </c>
      <c r="D394" s="187" t="s">
        <v>123</v>
      </c>
      <c r="E394" s="188" t="s">
        <v>602</v>
      </c>
      <c r="F394" s="189" t="s">
        <v>603</v>
      </c>
      <c r="G394" s="190" t="s">
        <v>193</v>
      </c>
      <c r="H394" s="191">
        <v>75.52</v>
      </c>
      <c r="I394" s="192"/>
      <c r="J394" s="193">
        <f>ROUND(I394*H394,2)</f>
        <v>0</v>
      </c>
      <c r="K394" s="194"/>
      <c r="L394" s="39"/>
      <c r="M394" s="195" t="s">
        <v>1</v>
      </c>
      <c r="N394" s="196" t="s">
        <v>38</v>
      </c>
      <c r="O394" s="71"/>
      <c r="P394" s="197">
        <f>O394*H394</f>
        <v>0</v>
      </c>
      <c r="Q394" s="197">
        <v>0</v>
      </c>
      <c r="R394" s="197">
        <f>Q394*H394</f>
        <v>0</v>
      </c>
      <c r="S394" s="197">
        <v>0</v>
      </c>
      <c r="T394" s="198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99" t="s">
        <v>127</v>
      </c>
      <c r="AT394" s="199" t="s">
        <v>123</v>
      </c>
      <c r="AU394" s="199" t="s">
        <v>83</v>
      </c>
      <c r="AY394" s="17" t="s">
        <v>120</v>
      </c>
      <c r="BE394" s="200">
        <f>IF(N394="základní",J394,0)</f>
        <v>0</v>
      </c>
      <c r="BF394" s="200">
        <f>IF(N394="snížená",J394,0)</f>
        <v>0</v>
      </c>
      <c r="BG394" s="200">
        <f>IF(N394="zákl. přenesená",J394,0)</f>
        <v>0</v>
      </c>
      <c r="BH394" s="200">
        <f>IF(N394="sníž. přenesená",J394,0)</f>
        <v>0</v>
      </c>
      <c r="BI394" s="200">
        <f>IF(N394="nulová",J394,0)</f>
        <v>0</v>
      </c>
      <c r="BJ394" s="17" t="s">
        <v>81</v>
      </c>
      <c r="BK394" s="200">
        <f>ROUND(I394*H394,2)</f>
        <v>0</v>
      </c>
      <c r="BL394" s="17" t="s">
        <v>127</v>
      </c>
      <c r="BM394" s="199" t="s">
        <v>604</v>
      </c>
    </row>
    <row r="395" spans="1:47" s="2" customFormat="1" ht="11.25">
      <c r="A395" s="34"/>
      <c r="B395" s="35"/>
      <c r="C395" s="36"/>
      <c r="D395" s="201" t="s">
        <v>128</v>
      </c>
      <c r="E395" s="36"/>
      <c r="F395" s="202" t="s">
        <v>605</v>
      </c>
      <c r="G395" s="36"/>
      <c r="H395" s="36"/>
      <c r="I395" s="203"/>
      <c r="J395" s="36"/>
      <c r="K395" s="36"/>
      <c r="L395" s="39"/>
      <c r="M395" s="204"/>
      <c r="N395" s="205"/>
      <c r="O395" s="71"/>
      <c r="P395" s="71"/>
      <c r="Q395" s="71"/>
      <c r="R395" s="71"/>
      <c r="S395" s="71"/>
      <c r="T395" s="72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T395" s="17" t="s">
        <v>128</v>
      </c>
      <c r="AU395" s="17" t="s">
        <v>83</v>
      </c>
    </row>
    <row r="396" spans="1:65" s="2" customFormat="1" ht="16.5" customHeight="1">
      <c r="A396" s="34"/>
      <c r="B396" s="35"/>
      <c r="C396" s="187" t="s">
        <v>606</v>
      </c>
      <c r="D396" s="187" t="s">
        <v>123</v>
      </c>
      <c r="E396" s="188" t="s">
        <v>607</v>
      </c>
      <c r="F396" s="189" t="s">
        <v>608</v>
      </c>
      <c r="G396" s="190" t="s">
        <v>204</v>
      </c>
      <c r="H396" s="191">
        <v>15.2</v>
      </c>
      <c r="I396" s="192"/>
      <c r="J396" s="193">
        <f>ROUND(I396*H396,2)</f>
        <v>0</v>
      </c>
      <c r="K396" s="194"/>
      <c r="L396" s="39"/>
      <c r="M396" s="195" t="s">
        <v>1</v>
      </c>
      <c r="N396" s="196" t="s">
        <v>38</v>
      </c>
      <c r="O396" s="71"/>
      <c r="P396" s="197">
        <f>O396*H396</f>
        <v>0</v>
      </c>
      <c r="Q396" s="197">
        <v>0.00720952</v>
      </c>
      <c r="R396" s="197">
        <f>Q396*H396</f>
        <v>0.10958470399999999</v>
      </c>
      <c r="S396" s="197">
        <v>0</v>
      </c>
      <c r="T396" s="198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99" t="s">
        <v>127</v>
      </c>
      <c r="AT396" s="199" t="s">
        <v>123</v>
      </c>
      <c r="AU396" s="199" t="s">
        <v>83</v>
      </c>
      <c r="AY396" s="17" t="s">
        <v>120</v>
      </c>
      <c r="BE396" s="200">
        <f>IF(N396="základní",J396,0)</f>
        <v>0</v>
      </c>
      <c r="BF396" s="200">
        <f>IF(N396="snížená",J396,0)</f>
        <v>0</v>
      </c>
      <c r="BG396" s="200">
        <f>IF(N396="zákl. přenesená",J396,0)</f>
        <v>0</v>
      </c>
      <c r="BH396" s="200">
        <f>IF(N396="sníž. přenesená",J396,0)</f>
        <v>0</v>
      </c>
      <c r="BI396" s="200">
        <f>IF(N396="nulová",J396,0)</f>
        <v>0</v>
      </c>
      <c r="BJ396" s="17" t="s">
        <v>81</v>
      </c>
      <c r="BK396" s="200">
        <f>ROUND(I396*H396,2)</f>
        <v>0</v>
      </c>
      <c r="BL396" s="17" t="s">
        <v>127</v>
      </c>
      <c r="BM396" s="199" t="s">
        <v>609</v>
      </c>
    </row>
    <row r="397" spans="1:47" s="2" customFormat="1" ht="19.5">
      <c r="A397" s="34"/>
      <c r="B397" s="35"/>
      <c r="C397" s="36"/>
      <c r="D397" s="201" t="s">
        <v>128</v>
      </c>
      <c r="E397" s="36"/>
      <c r="F397" s="202" t="s">
        <v>610</v>
      </c>
      <c r="G397" s="36"/>
      <c r="H397" s="36"/>
      <c r="I397" s="203"/>
      <c r="J397" s="36"/>
      <c r="K397" s="36"/>
      <c r="L397" s="39"/>
      <c r="M397" s="204"/>
      <c r="N397" s="205"/>
      <c r="O397" s="71"/>
      <c r="P397" s="71"/>
      <c r="Q397" s="71"/>
      <c r="R397" s="71"/>
      <c r="S397" s="71"/>
      <c r="T397" s="72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7" t="s">
        <v>128</v>
      </c>
      <c r="AU397" s="17" t="s">
        <v>83</v>
      </c>
    </row>
    <row r="398" spans="2:51" s="13" customFormat="1" ht="11.25">
      <c r="B398" s="207"/>
      <c r="C398" s="208"/>
      <c r="D398" s="201" t="s">
        <v>140</v>
      </c>
      <c r="E398" s="209" t="s">
        <v>1</v>
      </c>
      <c r="F398" s="210" t="s">
        <v>611</v>
      </c>
      <c r="G398" s="208"/>
      <c r="H398" s="211">
        <v>15.2</v>
      </c>
      <c r="I398" s="212"/>
      <c r="J398" s="208"/>
      <c r="K398" s="208"/>
      <c r="L398" s="213"/>
      <c r="M398" s="214"/>
      <c r="N398" s="215"/>
      <c r="O398" s="215"/>
      <c r="P398" s="215"/>
      <c r="Q398" s="215"/>
      <c r="R398" s="215"/>
      <c r="S398" s="215"/>
      <c r="T398" s="216"/>
      <c r="AT398" s="217" t="s">
        <v>140</v>
      </c>
      <c r="AU398" s="217" t="s">
        <v>83</v>
      </c>
      <c r="AV398" s="13" t="s">
        <v>83</v>
      </c>
      <c r="AW398" s="13" t="s">
        <v>30</v>
      </c>
      <c r="AX398" s="13" t="s">
        <v>73</v>
      </c>
      <c r="AY398" s="217" t="s">
        <v>120</v>
      </c>
    </row>
    <row r="399" spans="2:51" s="14" customFormat="1" ht="11.25">
      <c r="B399" s="218"/>
      <c r="C399" s="219"/>
      <c r="D399" s="201" t="s">
        <v>140</v>
      </c>
      <c r="E399" s="220" t="s">
        <v>1</v>
      </c>
      <c r="F399" s="221" t="s">
        <v>142</v>
      </c>
      <c r="G399" s="219"/>
      <c r="H399" s="222">
        <v>15.2</v>
      </c>
      <c r="I399" s="223"/>
      <c r="J399" s="219"/>
      <c r="K399" s="219"/>
      <c r="L399" s="224"/>
      <c r="M399" s="225"/>
      <c r="N399" s="226"/>
      <c r="O399" s="226"/>
      <c r="P399" s="226"/>
      <c r="Q399" s="226"/>
      <c r="R399" s="226"/>
      <c r="S399" s="226"/>
      <c r="T399" s="227"/>
      <c r="AT399" s="228" t="s">
        <v>140</v>
      </c>
      <c r="AU399" s="228" t="s">
        <v>83</v>
      </c>
      <c r="AV399" s="14" t="s">
        <v>127</v>
      </c>
      <c r="AW399" s="14" t="s">
        <v>30</v>
      </c>
      <c r="AX399" s="14" t="s">
        <v>81</v>
      </c>
      <c r="AY399" s="228" t="s">
        <v>120</v>
      </c>
    </row>
    <row r="400" spans="1:65" s="2" customFormat="1" ht="24.2" customHeight="1">
      <c r="A400" s="34"/>
      <c r="B400" s="35"/>
      <c r="C400" s="187" t="s">
        <v>444</v>
      </c>
      <c r="D400" s="187" t="s">
        <v>123</v>
      </c>
      <c r="E400" s="188" t="s">
        <v>612</v>
      </c>
      <c r="F400" s="189" t="s">
        <v>613</v>
      </c>
      <c r="G400" s="190" t="s">
        <v>193</v>
      </c>
      <c r="H400" s="191">
        <v>118.5</v>
      </c>
      <c r="I400" s="192"/>
      <c r="J400" s="193">
        <f>ROUND(I400*H400,2)</f>
        <v>0</v>
      </c>
      <c r="K400" s="194"/>
      <c r="L400" s="39"/>
      <c r="M400" s="195" t="s">
        <v>1</v>
      </c>
      <c r="N400" s="196" t="s">
        <v>38</v>
      </c>
      <c r="O400" s="71"/>
      <c r="P400" s="197">
        <f>O400*H400</f>
        <v>0</v>
      </c>
      <c r="Q400" s="197">
        <v>0.34191</v>
      </c>
      <c r="R400" s="197">
        <f>Q400*H400</f>
        <v>40.516335</v>
      </c>
      <c r="S400" s="197">
        <v>0</v>
      </c>
      <c r="T400" s="198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99" t="s">
        <v>127</v>
      </c>
      <c r="AT400" s="199" t="s">
        <v>123</v>
      </c>
      <c r="AU400" s="199" t="s">
        <v>83</v>
      </c>
      <c r="AY400" s="17" t="s">
        <v>120</v>
      </c>
      <c r="BE400" s="200">
        <f>IF(N400="základní",J400,0)</f>
        <v>0</v>
      </c>
      <c r="BF400" s="200">
        <f>IF(N400="snížená",J400,0)</f>
        <v>0</v>
      </c>
      <c r="BG400" s="200">
        <f>IF(N400="zákl. přenesená",J400,0)</f>
        <v>0</v>
      </c>
      <c r="BH400" s="200">
        <f>IF(N400="sníž. přenesená",J400,0)</f>
        <v>0</v>
      </c>
      <c r="BI400" s="200">
        <f>IF(N400="nulová",J400,0)</f>
        <v>0</v>
      </c>
      <c r="BJ400" s="17" t="s">
        <v>81</v>
      </c>
      <c r="BK400" s="200">
        <f>ROUND(I400*H400,2)</f>
        <v>0</v>
      </c>
      <c r="BL400" s="17" t="s">
        <v>127</v>
      </c>
      <c r="BM400" s="199" t="s">
        <v>614</v>
      </c>
    </row>
    <row r="401" spans="1:47" s="2" customFormat="1" ht="19.5">
      <c r="A401" s="34"/>
      <c r="B401" s="35"/>
      <c r="C401" s="36"/>
      <c r="D401" s="201" t="s">
        <v>128</v>
      </c>
      <c r="E401" s="36"/>
      <c r="F401" s="202" t="s">
        <v>615</v>
      </c>
      <c r="G401" s="36"/>
      <c r="H401" s="36"/>
      <c r="I401" s="203"/>
      <c r="J401" s="36"/>
      <c r="K401" s="36"/>
      <c r="L401" s="39"/>
      <c r="M401" s="204"/>
      <c r="N401" s="205"/>
      <c r="O401" s="71"/>
      <c r="P401" s="71"/>
      <c r="Q401" s="71"/>
      <c r="R401" s="71"/>
      <c r="S401" s="71"/>
      <c r="T401" s="72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128</v>
      </c>
      <c r="AU401" s="17" t="s">
        <v>83</v>
      </c>
    </row>
    <row r="402" spans="2:51" s="15" customFormat="1" ht="11.25">
      <c r="B402" s="229"/>
      <c r="C402" s="230"/>
      <c r="D402" s="201" t="s">
        <v>140</v>
      </c>
      <c r="E402" s="231" t="s">
        <v>1</v>
      </c>
      <c r="F402" s="232" t="s">
        <v>616</v>
      </c>
      <c r="G402" s="230"/>
      <c r="H402" s="231" t="s">
        <v>1</v>
      </c>
      <c r="I402" s="233"/>
      <c r="J402" s="230"/>
      <c r="K402" s="230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140</v>
      </c>
      <c r="AU402" s="238" t="s">
        <v>83</v>
      </c>
      <c r="AV402" s="15" t="s">
        <v>81</v>
      </c>
      <c r="AW402" s="15" t="s">
        <v>30</v>
      </c>
      <c r="AX402" s="15" t="s">
        <v>73</v>
      </c>
      <c r="AY402" s="238" t="s">
        <v>120</v>
      </c>
    </row>
    <row r="403" spans="2:51" s="13" customFormat="1" ht="11.25">
      <c r="B403" s="207"/>
      <c r="C403" s="208"/>
      <c r="D403" s="201" t="s">
        <v>140</v>
      </c>
      <c r="E403" s="209" t="s">
        <v>1</v>
      </c>
      <c r="F403" s="210" t="s">
        <v>617</v>
      </c>
      <c r="G403" s="208"/>
      <c r="H403" s="211">
        <v>118.5</v>
      </c>
      <c r="I403" s="212"/>
      <c r="J403" s="208"/>
      <c r="K403" s="208"/>
      <c r="L403" s="213"/>
      <c r="M403" s="214"/>
      <c r="N403" s="215"/>
      <c r="O403" s="215"/>
      <c r="P403" s="215"/>
      <c r="Q403" s="215"/>
      <c r="R403" s="215"/>
      <c r="S403" s="215"/>
      <c r="T403" s="216"/>
      <c r="AT403" s="217" t="s">
        <v>140</v>
      </c>
      <c r="AU403" s="217" t="s">
        <v>83</v>
      </c>
      <c r="AV403" s="13" t="s">
        <v>83</v>
      </c>
      <c r="AW403" s="13" t="s">
        <v>30</v>
      </c>
      <c r="AX403" s="13" t="s">
        <v>73</v>
      </c>
      <c r="AY403" s="217" t="s">
        <v>120</v>
      </c>
    </row>
    <row r="404" spans="2:51" s="14" customFormat="1" ht="11.25">
      <c r="B404" s="218"/>
      <c r="C404" s="219"/>
      <c r="D404" s="201" t="s">
        <v>140</v>
      </c>
      <c r="E404" s="220" t="s">
        <v>1</v>
      </c>
      <c r="F404" s="221" t="s">
        <v>142</v>
      </c>
      <c r="G404" s="219"/>
      <c r="H404" s="222">
        <v>118.5</v>
      </c>
      <c r="I404" s="223"/>
      <c r="J404" s="219"/>
      <c r="K404" s="219"/>
      <c r="L404" s="224"/>
      <c r="M404" s="225"/>
      <c r="N404" s="226"/>
      <c r="O404" s="226"/>
      <c r="P404" s="226"/>
      <c r="Q404" s="226"/>
      <c r="R404" s="226"/>
      <c r="S404" s="226"/>
      <c r="T404" s="227"/>
      <c r="AT404" s="228" t="s">
        <v>140</v>
      </c>
      <c r="AU404" s="228" t="s">
        <v>83</v>
      </c>
      <c r="AV404" s="14" t="s">
        <v>127</v>
      </c>
      <c r="AW404" s="14" t="s">
        <v>30</v>
      </c>
      <c r="AX404" s="14" t="s">
        <v>81</v>
      </c>
      <c r="AY404" s="228" t="s">
        <v>120</v>
      </c>
    </row>
    <row r="405" spans="1:65" s="2" customFormat="1" ht="24.2" customHeight="1">
      <c r="A405" s="34"/>
      <c r="B405" s="35"/>
      <c r="C405" s="187" t="s">
        <v>618</v>
      </c>
      <c r="D405" s="187" t="s">
        <v>123</v>
      </c>
      <c r="E405" s="188" t="s">
        <v>619</v>
      </c>
      <c r="F405" s="189" t="s">
        <v>620</v>
      </c>
      <c r="G405" s="190" t="s">
        <v>193</v>
      </c>
      <c r="H405" s="191">
        <v>26.9</v>
      </c>
      <c r="I405" s="192"/>
      <c r="J405" s="193">
        <f>ROUND(I405*H405,2)</f>
        <v>0</v>
      </c>
      <c r="K405" s="194"/>
      <c r="L405" s="39"/>
      <c r="M405" s="195" t="s">
        <v>1</v>
      </c>
      <c r="N405" s="196" t="s">
        <v>38</v>
      </c>
      <c r="O405" s="71"/>
      <c r="P405" s="197">
        <f>O405*H405</f>
        <v>0</v>
      </c>
      <c r="Q405" s="197">
        <v>0.455844</v>
      </c>
      <c r="R405" s="197">
        <f>Q405*H405</f>
        <v>12.2622036</v>
      </c>
      <c r="S405" s="197">
        <v>0</v>
      </c>
      <c r="T405" s="198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99" t="s">
        <v>127</v>
      </c>
      <c r="AT405" s="199" t="s">
        <v>123</v>
      </c>
      <c r="AU405" s="199" t="s">
        <v>83</v>
      </c>
      <c r="AY405" s="17" t="s">
        <v>120</v>
      </c>
      <c r="BE405" s="200">
        <f>IF(N405="základní",J405,0)</f>
        <v>0</v>
      </c>
      <c r="BF405" s="200">
        <f>IF(N405="snížená",J405,0)</f>
        <v>0</v>
      </c>
      <c r="BG405" s="200">
        <f>IF(N405="zákl. přenesená",J405,0)</f>
        <v>0</v>
      </c>
      <c r="BH405" s="200">
        <f>IF(N405="sníž. přenesená",J405,0)</f>
        <v>0</v>
      </c>
      <c r="BI405" s="200">
        <f>IF(N405="nulová",J405,0)</f>
        <v>0</v>
      </c>
      <c r="BJ405" s="17" t="s">
        <v>81</v>
      </c>
      <c r="BK405" s="200">
        <f>ROUND(I405*H405,2)</f>
        <v>0</v>
      </c>
      <c r="BL405" s="17" t="s">
        <v>127</v>
      </c>
      <c r="BM405" s="199" t="s">
        <v>621</v>
      </c>
    </row>
    <row r="406" spans="1:47" s="2" customFormat="1" ht="19.5">
      <c r="A406" s="34"/>
      <c r="B406" s="35"/>
      <c r="C406" s="36"/>
      <c r="D406" s="201" t="s">
        <v>128</v>
      </c>
      <c r="E406" s="36"/>
      <c r="F406" s="202" t="s">
        <v>622</v>
      </c>
      <c r="G406" s="36"/>
      <c r="H406" s="36"/>
      <c r="I406" s="203"/>
      <c r="J406" s="36"/>
      <c r="K406" s="36"/>
      <c r="L406" s="39"/>
      <c r="M406" s="204"/>
      <c r="N406" s="205"/>
      <c r="O406" s="71"/>
      <c r="P406" s="71"/>
      <c r="Q406" s="71"/>
      <c r="R406" s="71"/>
      <c r="S406" s="71"/>
      <c r="T406" s="72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7" t="s">
        <v>128</v>
      </c>
      <c r="AU406" s="17" t="s">
        <v>83</v>
      </c>
    </row>
    <row r="407" spans="2:51" s="15" customFormat="1" ht="11.25">
      <c r="B407" s="229"/>
      <c r="C407" s="230"/>
      <c r="D407" s="201" t="s">
        <v>140</v>
      </c>
      <c r="E407" s="231" t="s">
        <v>1</v>
      </c>
      <c r="F407" s="232" t="s">
        <v>623</v>
      </c>
      <c r="G407" s="230"/>
      <c r="H407" s="231" t="s">
        <v>1</v>
      </c>
      <c r="I407" s="233"/>
      <c r="J407" s="230"/>
      <c r="K407" s="230"/>
      <c r="L407" s="234"/>
      <c r="M407" s="235"/>
      <c r="N407" s="236"/>
      <c r="O407" s="236"/>
      <c r="P407" s="236"/>
      <c r="Q407" s="236"/>
      <c r="R407" s="236"/>
      <c r="S407" s="236"/>
      <c r="T407" s="237"/>
      <c r="AT407" s="238" t="s">
        <v>140</v>
      </c>
      <c r="AU407" s="238" t="s">
        <v>83</v>
      </c>
      <c r="AV407" s="15" t="s">
        <v>81</v>
      </c>
      <c r="AW407" s="15" t="s">
        <v>30</v>
      </c>
      <c r="AX407" s="15" t="s">
        <v>73</v>
      </c>
      <c r="AY407" s="238" t="s">
        <v>120</v>
      </c>
    </row>
    <row r="408" spans="2:51" s="13" customFormat="1" ht="11.25">
      <c r="B408" s="207"/>
      <c r="C408" s="208"/>
      <c r="D408" s="201" t="s">
        <v>140</v>
      </c>
      <c r="E408" s="209" t="s">
        <v>1</v>
      </c>
      <c r="F408" s="210" t="s">
        <v>624</v>
      </c>
      <c r="G408" s="208"/>
      <c r="H408" s="211">
        <v>26.9</v>
      </c>
      <c r="I408" s="212"/>
      <c r="J408" s="208"/>
      <c r="K408" s="208"/>
      <c r="L408" s="213"/>
      <c r="M408" s="214"/>
      <c r="N408" s="215"/>
      <c r="O408" s="215"/>
      <c r="P408" s="215"/>
      <c r="Q408" s="215"/>
      <c r="R408" s="215"/>
      <c r="S408" s="215"/>
      <c r="T408" s="216"/>
      <c r="AT408" s="217" t="s">
        <v>140</v>
      </c>
      <c r="AU408" s="217" t="s">
        <v>83</v>
      </c>
      <c r="AV408" s="13" t="s">
        <v>83</v>
      </c>
      <c r="AW408" s="13" t="s">
        <v>30</v>
      </c>
      <c r="AX408" s="13" t="s">
        <v>73</v>
      </c>
      <c r="AY408" s="217" t="s">
        <v>120</v>
      </c>
    </row>
    <row r="409" spans="2:51" s="14" customFormat="1" ht="11.25">
      <c r="B409" s="218"/>
      <c r="C409" s="219"/>
      <c r="D409" s="201" t="s">
        <v>140</v>
      </c>
      <c r="E409" s="220" t="s">
        <v>1</v>
      </c>
      <c r="F409" s="221" t="s">
        <v>142</v>
      </c>
      <c r="G409" s="219"/>
      <c r="H409" s="222">
        <v>26.9</v>
      </c>
      <c r="I409" s="223"/>
      <c r="J409" s="219"/>
      <c r="K409" s="219"/>
      <c r="L409" s="224"/>
      <c r="M409" s="225"/>
      <c r="N409" s="226"/>
      <c r="O409" s="226"/>
      <c r="P409" s="226"/>
      <c r="Q409" s="226"/>
      <c r="R409" s="226"/>
      <c r="S409" s="226"/>
      <c r="T409" s="227"/>
      <c r="AT409" s="228" t="s">
        <v>140</v>
      </c>
      <c r="AU409" s="228" t="s">
        <v>83</v>
      </c>
      <c r="AV409" s="14" t="s">
        <v>127</v>
      </c>
      <c r="AW409" s="14" t="s">
        <v>30</v>
      </c>
      <c r="AX409" s="14" t="s">
        <v>81</v>
      </c>
      <c r="AY409" s="228" t="s">
        <v>120</v>
      </c>
    </row>
    <row r="410" spans="1:65" s="2" customFormat="1" ht="24.2" customHeight="1">
      <c r="A410" s="34"/>
      <c r="B410" s="35"/>
      <c r="C410" s="187" t="s">
        <v>449</v>
      </c>
      <c r="D410" s="187" t="s">
        <v>123</v>
      </c>
      <c r="E410" s="188" t="s">
        <v>625</v>
      </c>
      <c r="F410" s="189" t="s">
        <v>626</v>
      </c>
      <c r="G410" s="190" t="s">
        <v>193</v>
      </c>
      <c r="H410" s="191">
        <v>0.635</v>
      </c>
      <c r="I410" s="192"/>
      <c r="J410" s="193">
        <f>ROUND(I410*H410,2)</f>
        <v>0</v>
      </c>
      <c r="K410" s="194"/>
      <c r="L410" s="39"/>
      <c r="M410" s="195" t="s">
        <v>1</v>
      </c>
      <c r="N410" s="196" t="s">
        <v>38</v>
      </c>
      <c r="O410" s="71"/>
      <c r="P410" s="197">
        <f>O410*H410</f>
        <v>0</v>
      </c>
      <c r="Q410" s="197">
        <v>0.02645</v>
      </c>
      <c r="R410" s="197">
        <f>Q410*H410</f>
        <v>0.01679575</v>
      </c>
      <c r="S410" s="197">
        <v>0</v>
      </c>
      <c r="T410" s="198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99" t="s">
        <v>127</v>
      </c>
      <c r="AT410" s="199" t="s">
        <v>123</v>
      </c>
      <c r="AU410" s="199" t="s">
        <v>83</v>
      </c>
      <c r="AY410" s="17" t="s">
        <v>120</v>
      </c>
      <c r="BE410" s="200">
        <f>IF(N410="základní",J410,0)</f>
        <v>0</v>
      </c>
      <c r="BF410" s="200">
        <f>IF(N410="snížená",J410,0)</f>
        <v>0</v>
      </c>
      <c r="BG410" s="200">
        <f>IF(N410="zákl. přenesená",J410,0)</f>
        <v>0</v>
      </c>
      <c r="BH410" s="200">
        <f>IF(N410="sníž. přenesená",J410,0)</f>
        <v>0</v>
      </c>
      <c r="BI410" s="200">
        <f>IF(N410="nulová",J410,0)</f>
        <v>0</v>
      </c>
      <c r="BJ410" s="17" t="s">
        <v>81</v>
      </c>
      <c r="BK410" s="200">
        <f>ROUND(I410*H410,2)</f>
        <v>0</v>
      </c>
      <c r="BL410" s="17" t="s">
        <v>127</v>
      </c>
      <c r="BM410" s="199" t="s">
        <v>627</v>
      </c>
    </row>
    <row r="411" spans="1:47" s="2" customFormat="1" ht="19.5">
      <c r="A411" s="34"/>
      <c r="B411" s="35"/>
      <c r="C411" s="36"/>
      <c r="D411" s="201" t="s">
        <v>128</v>
      </c>
      <c r="E411" s="36"/>
      <c r="F411" s="202" t="s">
        <v>628</v>
      </c>
      <c r="G411" s="36"/>
      <c r="H411" s="36"/>
      <c r="I411" s="203"/>
      <c r="J411" s="36"/>
      <c r="K411" s="36"/>
      <c r="L411" s="39"/>
      <c r="M411" s="204"/>
      <c r="N411" s="205"/>
      <c r="O411" s="71"/>
      <c r="P411" s="71"/>
      <c r="Q411" s="71"/>
      <c r="R411" s="71"/>
      <c r="S411" s="71"/>
      <c r="T411" s="72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7" t="s">
        <v>128</v>
      </c>
      <c r="AU411" s="17" t="s">
        <v>83</v>
      </c>
    </row>
    <row r="412" spans="2:51" s="15" customFormat="1" ht="11.25">
      <c r="B412" s="229"/>
      <c r="C412" s="230"/>
      <c r="D412" s="201" t="s">
        <v>140</v>
      </c>
      <c r="E412" s="231" t="s">
        <v>1</v>
      </c>
      <c r="F412" s="232" t="s">
        <v>629</v>
      </c>
      <c r="G412" s="230"/>
      <c r="H412" s="231" t="s">
        <v>1</v>
      </c>
      <c r="I412" s="233"/>
      <c r="J412" s="230"/>
      <c r="K412" s="230"/>
      <c r="L412" s="234"/>
      <c r="M412" s="235"/>
      <c r="N412" s="236"/>
      <c r="O412" s="236"/>
      <c r="P412" s="236"/>
      <c r="Q412" s="236"/>
      <c r="R412" s="236"/>
      <c r="S412" s="236"/>
      <c r="T412" s="237"/>
      <c r="AT412" s="238" t="s">
        <v>140</v>
      </c>
      <c r="AU412" s="238" t="s">
        <v>83</v>
      </c>
      <c r="AV412" s="15" t="s">
        <v>81</v>
      </c>
      <c r="AW412" s="15" t="s">
        <v>30</v>
      </c>
      <c r="AX412" s="15" t="s">
        <v>73</v>
      </c>
      <c r="AY412" s="238" t="s">
        <v>120</v>
      </c>
    </row>
    <row r="413" spans="2:51" s="13" customFormat="1" ht="11.25">
      <c r="B413" s="207"/>
      <c r="C413" s="208"/>
      <c r="D413" s="201" t="s">
        <v>140</v>
      </c>
      <c r="E413" s="209" t="s">
        <v>1</v>
      </c>
      <c r="F413" s="210" t="s">
        <v>630</v>
      </c>
      <c r="G413" s="208"/>
      <c r="H413" s="211">
        <v>0.635</v>
      </c>
      <c r="I413" s="212"/>
      <c r="J413" s="208"/>
      <c r="K413" s="208"/>
      <c r="L413" s="213"/>
      <c r="M413" s="214"/>
      <c r="N413" s="215"/>
      <c r="O413" s="215"/>
      <c r="P413" s="215"/>
      <c r="Q413" s="215"/>
      <c r="R413" s="215"/>
      <c r="S413" s="215"/>
      <c r="T413" s="216"/>
      <c r="AT413" s="217" t="s">
        <v>140</v>
      </c>
      <c r="AU413" s="217" t="s">
        <v>83</v>
      </c>
      <c r="AV413" s="13" t="s">
        <v>83</v>
      </c>
      <c r="AW413" s="13" t="s">
        <v>30</v>
      </c>
      <c r="AX413" s="13" t="s">
        <v>73</v>
      </c>
      <c r="AY413" s="217" t="s">
        <v>120</v>
      </c>
    </row>
    <row r="414" spans="2:51" s="14" customFormat="1" ht="11.25">
      <c r="B414" s="218"/>
      <c r="C414" s="219"/>
      <c r="D414" s="201" t="s">
        <v>140</v>
      </c>
      <c r="E414" s="220" t="s">
        <v>1</v>
      </c>
      <c r="F414" s="221" t="s">
        <v>142</v>
      </c>
      <c r="G414" s="219"/>
      <c r="H414" s="222">
        <v>0.635</v>
      </c>
      <c r="I414" s="223"/>
      <c r="J414" s="219"/>
      <c r="K414" s="219"/>
      <c r="L414" s="224"/>
      <c r="M414" s="225"/>
      <c r="N414" s="226"/>
      <c r="O414" s="226"/>
      <c r="P414" s="226"/>
      <c r="Q414" s="226"/>
      <c r="R414" s="226"/>
      <c r="S414" s="226"/>
      <c r="T414" s="227"/>
      <c r="AT414" s="228" t="s">
        <v>140</v>
      </c>
      <c r="AU414" s="228" t="s">
        <v>83</v>
      </c>
      <c r="AV414" s="14" t="s">
        <v>127</v>
      </c>
      <c r="AW414" s="14" t="s">
        <v>30</v>
      </c>
      <c r="AX414" s="14" t="s">
        <v>81</v>
      </c>
      <c r="AY414" s="228" t="s">
        <v>120</v>
      </c>
    </row>
    <row r="415" spans="1:65" s="2" customFormat="1" ht="24.2" customHeight="1">
      <c r="A415" s="34"/>
      <c r="B415" s="35"/>
      <c r="C415" s="187" t="s">
        <v>631</v>
      </c>
      <c r="D415" s="187" t="s">
        <v>123</v>
      </c>
      <c r="E415" s="188" t="s">
        <v>632</v>
      </c>
      <c r="F415" s="189" t="s">
        <v>633</v>
      </c>
      <c r="G415" s="190" t="s">
        <v>193</v>
      </c>
      <c r="H415" s="191">
        <v>67.64</v>
      </c>
      <c r="I415" s="192"/>
      <c r="J415" s="193">
        <f>ROUND(I415*H415,2)</f>
        <v>0</v>
      </c>
      <c r="K415" s="194"/>
      <c r="L415" s="39"/>
      <c r="M415" s="195" t="s">
        <v>1</v>
      </c>
      <c r="N415" s="196" t="s">
        <v>38</v>
      </c>
      <c r="O415" s="71"/>
      <c r="P415" s="197">
        <f>O415*H415</f>
        <v>0</v>
      </c>
      <c r="Q415" s="197">
        <v>0</v>
      </c>
      <c r="R415" s="197">
        <f>Q415*H415</f>
        <v>0</v>
      </c>
      <c r="S415" s="197">
        <v>0</v>
      </c>
      <c r="T415" s="198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99" t="s">
        <v>127</v>
      </c>
      <c r="AT415" s="199" t="s">
        <v>123</v>
      </c>
      <c r="AU415" s="199" t="s">
        <v>83</v>
      </c>
      <c r="AY415" s="17" t="s">
        <v>120</v>
      </c>
      <c r="BE415" s="200">
        <f>IF(N415="základní",J415,0)</f>
        <v>0</v>
      </c>
      <c r="BF415" s="200">
        <f>IF(N415="snížená",J415,0)</f>
        <v>0</v>
      </c>
      <c r="BG415" s="200">
        <f>IF(N415="zákl. přenesená",J415,0)</f>
        <v>0</v>
      </c>
      <c r="BH415" s="200">
        <f>IF(N415="sníž. přenesená",J415,0)</f>
        <v>0</v>
      </c>
      <c r="BI415" s="200">
        <f>IF(N415="nulová",J415,0)</f>
        <v>0</v>
      </c>
      <c r="BJ415" s="17" t="s">
        <v>81</v>
      </c>
      <c r="BK415" s="200">
        <f>ROUND(I415*H415,2)</f>
        <v>0</v>
      </c>
      <c r="BL415" s="17" t="s">
        <v>127</v>
      </c>
      <c r="BM415" s="199" t="s">
        <v>634</v>
      </c>
    </row>
    <row r="416" spans="1:47" s="2" customFormat="1" ht="19.5">
      <c r="A416" s="34"/>
      <c r="B416" s="35"/>
      <c r="C416" s="36"/>
      <c r="D416" s="201" t="s">
        <v>128</v>
      </c>
      <c r="E416" s="36"/>
      <c r="F416" s="202" t="s">
        <v>635</v>
      </c>
      <c r="G416" s="36"/>
      <c r="H416" s="36"/>
      <c r="I416" s="203"/>
      <c r="J416" s="36"/>
      <c r="K416" s="36"/>
      <c r="L416" s="39"/>
      <c r="M416" s="204"/>
      <c r="N416" s="205"/>
      <c r="O416" s="71"/>
      <c r="P416" s="71"/>
      <c r="Q416" s="71"/>
      <c r="R416" s="71"/>
      <c r="S416" s="71"/>
      <c r="T416" s="72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T416" s="17" t="s">
        <v>128</v>
      </c>
      <c r="AU416" s="17" t="s">
        <v>83</v>
      </c>
    </row>
    <row r="417" spans="2:51" s="15" customFormat="1" ht="11.25">
      <c r="B417" s="229"/>
      <c r="C417" s="230"/>
      <c r="D417" s="201" t="s">
        <v>140</v>
      </c>
      <c r="E417" s="231" t="s">
        <v>1</v>
      </c>
      <c r="F417" s="232" t="s">
        <v>636</v>
      </c>
      <c r="G417" s="230"/>
      <c r="H417" s="231" t="s">
        <v>1</v>
      </c>
      <c r="I417" s="233"/>
      <c r="J417" s="230"/>
      <c r="K417" s="230"/>
      <c r="L417" s="234"/>
      <c r="M417" s="235"/>
      <c r="N417" s="236"/>
      <c r="O417" s="236"/>
      <c r="P417" s="236"/>
      <c r="Q417" s="236"/>
      <c r="R417" s="236"/>
      <c r="S417" s="236"/>
      <c r="T417" s="237"/>
      <c r="AT417" s="238" t="s">
        <v>140</v>
      </c>
      <c r="AU417" s="238" t="s">
        <v>83</v>
      </c>
      <c r="AV417" s="15" t="s">
        <v>81</v>
      </c>
      <c r="AW417" s="15" t="s">
        <v>30</v>
      </c>
      <c r="AX417" s="15" t="s">
        <v>73</v>
      </c>
      <c r="AY417" s="238" t="s">
        <v>120</v>
      </c>
    </row>
    <row r="418" spans="2:51" s="13" customFormat="1" ht="11.25">
      <c r="B418" s="207"/>
      <c r="C418" s="208"/>
      <c r="D418" s="201" t="s">
        <v>140</v>
      </c>
      <c r="E418" s="209" t="s">
        <v>1</v>
      </c>
      <c r="F418" s="210" t="s">
        <v>637</v>
      </c>
      <c r="G418" s="208"/>
      <c r="H418" s="211">
        <v>67.64</v>
      </c>
      <c r="I418" s="212"/>
      <c r="J418" s="208"/>
      <c r="K418" s="208"/>
      <c r="L418" s="213"/>
      <c r="M418" s="214"/>
      <c r="N418" s="215"/>
      <c r="O418" s="215"/>
      <c r="P418" s="215"/>
      <c r="Q418" s="215"/>
      <c r="R418" s="215"/>
      <c r="S418" s="215"/>
      <c r="T418" s="216"/>
      <c r="AT418" s="217" t="s">
        <v>140</v>
      </c>
      <c r="AU418" s="217" t="s">
        <v>83</v>
      </c>
      <c r="AV418" s="13" t="s">
        <v>83</v>
      </c>
      <c r="AW418" s="13" t="s">
        <v>30</v>
      </c>
      <c r="AX418" s="13" t="s">
        <v>73</v>
      </c>
      <c r="AY418" s="217" t="s">
        <v>120</v>
      </c>
    </row>
    <row r="419" spans="2:51" s="14" customFormat="1" ht="11.25">
      <c r="B419" s="218"/>
      <c r="C419" s="219"/>
      <c r="D419" s="201" t="s">
        <v>140</v>
      </c>
      <c r="E419" s="220" t="s">
        <v>1</v>
      </c>
      <c r="F419" s="221" t="s">
        <v>142</v>
      </c>
      <c r="G419" s="219"/>
      <c r="H419" s="222">
        <v>67.64</v>
      </c>
      <c r="I419" s="223"/>
      <c r="J419" s="219"/>
      <c r="K419" s="219"/>
      <c r="L419" s="224"/>
      <c r="M419" s="225"/>
      <c r="N419" s="226"/>
      <c r="O419" s="226"/>
      <c r="P419" s="226"/>
      <c r="Q419" s="226"/>
      <c r="R419" s="226"/>
      <c r="S419" s="226"/>
      <c r="T419" s="227"/>
      <c r="AT419" s="228" t="s">
        <v>140</v>
      </c>
      <c r="AU419" s="228" t="s">
        <v>83</v>
      </c>
      <c r="AV419" s="14" t="s">
        <v>127</v>
      </c>
      <c r="AW419" s="14" t="s">
        <v>30</v>
      </c>
      <c r="AX419" s="14" t="s">
        <v>81</v>
      </c>
      <c r="AY419" s="228" t="s">
        <v>120</v>
      </c>
    </row>
    <row r="420" spans="1:65" s="2" customFormat="1" ht="24.2" customHeight="1">
      <c r="A420" s="34"/>
      <c r="B420" s="35"/>
      <c r="C420" s="187" t="s">
        <v>454</v>
      </c>
      <c r="D420" s="187" t="s">
        <v>123</v>
      </c>
      <c r="E420" s="188" t="s">
        <v>638</v>
      </c>
      <c r="F420" s="189" t="s">
        <v>639</v>
      </c>
      <c r="G420" s="190" t="s">
        <v>214</v>
      </c>
      <c r="H420" s="191">
        <v>23</v>
      </c>
      <c r="I420" s="192"/>
      <c r="J420" s="193">
        <f>ROUND(I420*H420,2)</f>
        <v>0</v>
      </c>
      <c r="K420" s="194"/>
      <c r="L420" s="39"/>
      <c r="M420" s="195" t="s">
        <v>1</v>
      </c>
      <c r="N420" s="196" t="s">
        <v>38</v>
      </c>
      <c r="O420" s="71"/>
      <c r="P420" s="197">
        <f>O420*H420</f>
        <v>0</v>
      </c>
      <c r="Q420" s="197">
        <v>2.45</v>
      </c>
      <c r="R420" s="197">
        <f>Q420*H420</f>
        <v>56.35</v>
      </c>
      <c r="S420" s="197">
        <v>0</v>
      </c>
      <c r="T420" s="198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99" t="s">
        <v>127</v>
      </c>
      <c r="AT420" s="199" t="s">
        <v>123</v>
      </c>
      <c r="AU420" s="199" t="s">
        <v>83</v>
      </c>
      <c r="AY420" s="17" t="s">
        <v>120</v>
      </c>
      <c r="BE420" s="200">
        <f>IF(N420="základní",J420,0)</f>
        <v>0</v>
      </c>
      <c r="BF420" s="200">
        <f>IF(N420="snížená",J420,0)</f>
        <v>0</v>
      </c>
      <c r="BG420" s="200">
        <f>IF(N420="zákl. přenesená",J420,0)</f>
        <v>0</v>
      </c>
      <c r="BH420" s="200">
        <f>IF(N420="sníž. přenesená",J420,0)</f>
        <v>0</v>
      </c>
      <c r="BI420" s="200">
        <f>IF(N420="nulová",J420,0)</f>
        <v>0</v>
      </c>
      <c r="BJ420" s="17" t="s">
        <v>81</v>
      </c>
      <c r="BK420" s="200">
        <f>ROUND(I420*H420,2)</f>
        <v>0</v>
      </c>
      <c r="BL420" s="17" t="s">
        <v>127</v>
      </c>
      <c r="BM420" s="199" t="s">
        <v>640</v>
      </c>
    </row>
    <row r="421" spans="1:47" s="2" customFormat="1" ht="19.5">
      <c r="A421" s="34"/>
      <c r="B421" s="35"/>
      <c r="C421" s="36"/>
      <c r="D421" s="201" t="s">
        <v>128</v>
      </c>
      <c r="E421" s="36"/>
      <c r="F421" s="202" t="s">
        <v>641</v>
      </c>
      <c r="G421" s="36"/>
      <c r="H421" s="36"/>
      <c r="I421" s="203"/>
      <c r="J421" s="36"/>
      <c r="K421" s="36"/>
      <c r="L421" s="39"/>
      <c r="M421" s="204"/>
      <c r="N421" s="205"/>
      <c r="O421" s="71"/>
      <c r="P421" s="71"/>
      <c r="Q421" s="71"/>
      <c r="R421" s="71"/>
      <c r="S421" s="71"/>
      <c r="T421" s="72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T421" s="17" t="s">
        <v>128</v>
      </c>
      <c r="AU421" s="17" t="s">
        <v>83</v>
      </c>
    </row>
    <row r="422" spans="2:51" s="15" customFormat="1" ht="11.25">
      <c r="B422" s="229"/>
      <c r="C422" s="230"/>
      <c r="D422" s="201" t="s">
        <v>140</v>
      </c>
      <c r="E422" s="231" t="s">
        <v>1</v>
      </c>
      <c r="F422" s="232" t="s">
        <v>642</v>
      </c>
      <c r="G422" s="230"/>
      <c r="H422" s="231" t="s">
        <v>1</v>
      </c>
      <c r="I422" s="233"/>
      <c r="J422" s="230"/>
      <c r="K422" s="230"/>
      <c r="L422" s="234"/>
      <c r="M422" s="235"/>
      <c r="N422" s="236"/>
      <c r="O422" s="236"/>
      <c r="P422" s="236"/>
      <c r="Q422" s="236"/>
      <c r="R422" s="236"/>
      <c r="S422" s="236"/>
      <c r="T422" s="237"/>
      <c r="AT422" s="238" t="s">
        <v>140</v>
      </c>
      <c r="AU422" s="238" t="s">
        <v>83</v>
      </c>
      <c r="AV422" s="15" t="s">
        <v>81</v>
      </c>
      <c r="AW422" s="15" t="s">
        <v>30</v>
      </c>
      <c r="AX422" s="15" t="s">
        <v>73</v>
      </c>
      <c r="AY422" s="238" t="s">
        <v>120</v>
      </c>
    </row>
    <row r="423" spans="2:51" s="13" customFormat="1" ht="11.25">
      <c r="B423" s="207"/>
      <c r="C423" s="208"/>
      <c r="D423" s="201" t="s">
        <v>140</v>
      </c>
      <c r="E423" s="209" t="s">
        <v>1</v>
      </c>
      <c r="F423" s="210" t="s">
        <v>643</v>
      </c>
      <c r="G423" s="208"/>
      <c r="H423" s="211">
        <v>23</v>
      </c>
      <c r="I423" s="212"/>
      <c r="J423" s="208"/>
      <c r="K423" s="208"/>
      <c r="L423" s="213"/>
      <c r="M423" s="214"/>
      <c r="N423" s="215"/>
      <c r="O423" s="215"/>
      <c r="P423" s="215"/>
      <c r="Q423" s="215"/>
      <c r="R423" s="215"/>
      <c r="S423" s="215"/>
      <c r="T423" s="216"/>
      <c r="AT423" s="217" t="s">
        <v>140</v>
      </c>
      <c r="AU423" s="217" t="s">
        <v>83</v>
      </c>
      <c r="AV423" s="13" t="s">
        <v>83</v>
      </c>
      <c r="AW423" s="13" t="s">
        <v>30</v>
      </c>
      <c r="AX423" s="13" t="s">
        <v>73</v>
      </c>
      <c r="AY423" s="217" t="s">
        <v>120</v>
      </c>
    </row>
    <row r="424" spans="2:51" s="14" customFormat="1" ht="11.25">
      <c r="B424" s="218"/>
      <c r="C424" s="219"/>
      <c r="D424" s="201" t="s">
        <v>140</v>
      </c>
      <c r="E424" s="220" t="s">
        <v>1</v>
      </c>
      <c r="F424" s="221" t="s">
        <v>142</v>
      </c>
      <c r="G424" s="219"/>
      <c r="H424" s="222">
        <v>23</v>
      </c>
      <c r="I424" s="223"/>
      <c r="J424" s="219"/>
      <c r="K424" s="219"/>
      <c r="L424" s="224"/>
      <c r="M424" s="225"/>
      <c r="N424" s="226"/>
      <c r="O424" s="226"/>
      <c r="P424" s="226"/>
      <c r="Q424" s="226"/>
      <c r="R424" s="226"/>
      <c r="S424" s="226"/>
      <c r="T424" s="227"/>
      <c r="AT424" s="228" t="s">
        <v>140</v>
      </c>
      <c r="AU424" s="228" t="s">
        <v>83</v>
      </c>
      <c r="AV424" s="14" t="s">
        <v>127</v>
      </c>
      <c r="AW424" s="14" t="s">
        <v>30</v>
      </c>
      <c r="AX424" s="14" t="s">
        <v>81</v>
      </c>
      <c r="AY424" s="228" t="s">
        <v>120</v>
      </c>
    </row>
    <row r="425" spans="1:65" s="2" customFormat="1" ht="33" customHeight="1">
      <c r="A425" s="34"/>
      <c r="B425" s="35"/>
      <c r="C425" s="187" t="s">
        <v>644</v>
      </c>
      <c r="D425" s="187" t="s">
        <v>123</v>
      </c>
      <c r="E425" s="188" t="s">
        <v>645</v>
      </c>
      <c r="F425" s="189" t="s">
        <v>646</v>
      </c>
      <c r="G425" s="190" t="s">
        <v>193</v>
      </c>
      <c r="H425" s="191">
        <v>118.5</v>
      </c>
      <c r="I425" s="192"/>
      <c r="J425" s="193">
        <f>ROUND(I425*H425,2)</f>
        <v>0</v>
      </c>
      <c r="K425" s="194"/>
      <c r="L425" s="39"/>
      <c r="M425" s="195" t="s">
        <v>1</v>
      </c>
      <c r="N425" s="196" t="s">
        <v>38</v>
      </c>
      <c r="O425" s="71"/>
      <c r="P425" s="197">
        <f>O425*H425</f>
        <v>0</v>
      </c>
      <c r="Q425" s="197">
        <v>1.031199</v>
      </c>
      <c r="R425" s="197">
        <f>Q425*H425</f>
        <v>122.1970815</v>
      </c>
      <c r="S425" s="197">
        <v>0</v>
      </c>
      <c r="T425" s="198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99" t="s">
        <v>127</v>
      </c>
      <c r="AT425" s="199" t="s">
        <v>123</v>
      </c>
      <c r="AU425" s="199" t="s">
        <v>83</v>
      </c>
      <c r="AY425" s="17" t="s">
        <v>120</v>
      </c>
      <c r="BE425" s="200">
        <f>IF(N425="základní",J425,0)</f>
        <v>0</v>
      </c>
      <c r="BF425" s="200">
        <f>IF(N425="snížená",J425,0)</f>
        <v>0</v>
      </c>
      <c r="BG425" s="200">
        <f>IF(N425="zákl. přenesená",J425,0)</f>
        <v>0</v>
      </c>
      <c r="BH425" s="200">
        <f>IF(N425="sníž. přenesená",J425,0)</f>
        <v>0</v>
      </c>
      <c r="BI425" s="200">
        <f>IF(N425="nulová",J425,0)</f>
        <v>0</v>
      </c>
      <c r="BJ425" s="17" t="s">
        <v>81</v>
      </c>
      <c r="BK425" s="200">
        <f>ROUND(I425*H425,2)</f>
        <v>0</v>
      </c>
      <c r="BL425" s="17" t="s">
        <v>127</v>
      </c>
      <c r="BM425" s="199" t="s">
        <v>647</v>
      </c>
    </row>
    <row r="426" spans="1:47" s="2" customFormat="1" ht="29.25">
      <c r="A426" s="34"/>
      <c r="B426" s="35"/>
      <c r="C426" s="36"/>
      <c r="D426" s="201" t="s">
        <v>128</v>
      </c>
      <c r="E426" s="36"/>
      <c r="F426" s="202" t="s">
        <v>648</v>
      </c>
      <c r="G426" s="36"/>
      <c r="H426" s="36"/>
      <c r="I426" s="203"/>
      <c r="J426" s="36"/>
      <c r="K426" s="36"/>
      <c r="L426" s="39"/>
      <c r="M426" s="204"/>
      <c r="N426" s="205"/>
      <c r="O426" s="71"/>
      <c r="P426" s="71"/>
      <c r="Q426" s="71"/>
      <c r="R426" s="71"/>
      <c r="S426" s="71"/>
      <c r="T426" s="72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T426" s="17" t="s">
        <v>128</v>
      </c>
      <c r="AU426" s="17" t="s">
        <v>83</v>
      </c>
    </row>
    <row r="427" spans="1:47" s="2" customFormat="1" ht="29.25">
      <c r="A427" s="34"/>
      <c r="B427" s="35"/>
      <c r="C427" s="36"/>
      <c r="D427" s="201" t="s">
        <v>135</v>
      </c>
      <c r="E427" s="36"/>
      <c r="F427" s="206" t="s">
        <v>649</v>
      </c>
      <c r="G427" s="36"/>
      <c r="H427" s="36"/>
      <c r="I427" s="203"/>
      <c r="J427" s="36"/>
      <c r="K427" s="36"/>
      <c r="L427" s="39"/>
      <c r="M427" s="204"/>
      <c r="N427" s="205"/>
      <c r="O427" s="71"/>
      <c r="P427" s="71"/>
      <c r="Q427" s="71"/>
      <c r="R427" s="71"/>
      <c r="S427" s="71"/>
      <c r="T427" s="72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T427" s="17" t="s">
        <v>135</v>
      </c>
      <c r="AU427" s="17" t="s">
        <v>83</v>
      </c>
    </row>
    <row r="428" spans="2:51" s="13" customFormat="1" ht="11.25">
      <c r="B428" s="207"/>
      <c r="C428" s="208"/>
      <c r="D428" s="201" t="s">
        <v>140</v>
      </c>
      <c r="E428" s="209" t="s">
        <v>1</v>
      </c>
      <c r="F428" s="210" t="s">
        <v>617</v>
      </c>
      <c r="G428" s="208"/>
      <c r="H428" s="211">
        <v>118.5</v>
      </c>
      <c r="I428" s="212"/>
      <c r="J428" s="208"/>
      <c r="K428" s="208"/>
      <c r="L428" s="213"/>
      <c r="M428" s="214"/>
      <c r="N428" s="215"/>
      <c r="O428" s="215"/>
      <c r="P428" s="215"/>
      <c r="Q428" s="215"/>
      <c r="R428" s="215"/>
      <c r="S428" s="215"/>
      <c r="T428" s="216"/>
      <c r="AT428" s="217" t="s">
        <v>140</v>
      </c>
      <c r="AU428" s="217" t="s">
        <v>83</v>
      </c>
      <c r="AV428" s="13" t="s">
        <v>83</v>
      </c>
      <c r="AW428" s="13" t="s">
        <v>30</v>
      </c>
      <c r="AX428" s="13" t="s">
        <v>73</v>
      </c>
      <c r="AY428" s="217" t="s">
        <v>120</v>
      </c>
    </row>
    <row r="429" spans="2:51" s="14" customFormat="1" ht="11.25">
      <c r="B429" s="218"/>
      <c r="C429" s="219"/>
      <c r="D429" s="201" t="s">
        <v>140</v>
      </c>
      <c r="E429" s="220" t="s">
        <v>1</v>
      </c>
      <c r="F429" s="221" t="s">
        <v>142</v>
      </c>
      <c r="G429" s="219"/>
      <c r="H429" s="222">
        <v>118.5</v>
      </c>
      <c r="I429" s="223"/>
      <c r="J429" s="219"/>
      <c r="K429" s="219"/>
      <c r="L429" s="224"/>
      <c r="M429" s="225"/>
      <c r="N429" s="226"/>
      <c r="O429" s="226"/>
      <c r="P429" s="226"/>
      <c r="Q429" s="226"/>
      <c r="R429" s="226"/>
      <c r="S429" s="226"/>
      <c r="T429" s="227"/>
      <c r="AT429" s="228" t="s">
        <v>140</v>
      </c>
      <c r="AU429" s="228" t="s">
        <v>83</v>
      </c>
      <c r="AV429" s="14" t="s">
        <v>127</v>
      </c>
      <c r="AW429" s="14" t="s">
        <v>30</v>
      </c>
      <c r="AX429" s="14" t="s">
        <v>81</v>
      </c>
      <c r="AY429" s="228" t="s">
        <v>120</v>
      </c>
    </row>
    <row r="430" spans="2:63" s="12" customFormat="1" ht="22.9" customHeight="1">
      <c r="B430" s="171"/>
      <c r="C430" s="172"/>
      <c r="D430" s="173" t="s">
        <v>72</v>
      </c>
      <c r="E430" s="185" t="s">
        <v>119</v>
      </c>
      <c r="F430" s="185" t="s">
        <v>650</v>
      </c>
      <c r="G430" s="172"/>
      <c r="H430" s="172"/>
      <c r="I430" s="175"/>
      <c r="J430" s="186">
        <f>BK430</f>
        <v>0</v>
      </c>
      <c r="K430" s="172"/>
      <c r="L430" s="177"/>
      <c r="M430" s="178"/>
      <c r="N430" s="179"/>
      <c r="O430" s="179"/>
      <c r="P430" s="180">
        <f>SUM(P431:P469)</f>
        <v>0</v>
      </c>
      <c r="Q430" s="179"/>
      <c r="R430" s="180">
        <f>SUM(R431:R469)</f>
        <v>318.8259475</v>
      </c>
      <c r="S430" s="179"/>
      <c r="T430" s="181">
        <f>SUM(T431:T469)</f>
        <v>0</v>
      </c>
      <c r="AR430" s="182" t="s">
        <v>81</v>
      </c>
      <c r="AT430" s="183" t="s">
        <v>72</v>
      </c>
      <c r="AU430" s="183" t="s">
        <v>81</v>
      </c>
      <c r="AY430" s="182" t="s">
        <v>120</v>
      </c>
      <c r="BK430" s="184">
        <f>SUM(BK431:BK469)</f>
        <v>0</v>
      </c>
    </row>
    <row r="431" spans="1:65" s="2" customFormat="1" ht="21.75" customHeight="1">
      <c r="A431" s="34"/>
      <c r="B431" s="35"/>
      <c r="C431" s="187" t="s">
        <v>459</v>
      </c>
      <c r="D431" s="187" t="s">
        <v>123</v>
      </c>
      <c r="E431" s="188" t="s">
        <v>651</v>
      </c>
      <c r="F431" s="189" t="s">
        <v>652</v>
      </c>
      <c r="G431" s="190" t="s">
        <v>193</v>
      </c>
      <c r="H431" s="191">
        <v>98.8</v>
      </c>
      <c r="I431" s="192"/>
      <c r="J431" s="193">
        <f>ROUND(I431*H431,2)</f>
        <v>0</v>
      </c>
      <c r="K431" s="194"/>
      <c r="L431" s="39"/>
      <c r="M431" s="195" t="s">
        <v>1</v>
      </c>
      <c r="N431" s="196" t="s">
        <v>38</v>
      </c>
      <c r="O431" s="71"/>
      <c r="P431" s="197">
        <f>O431*H431</f>
        <v>0</v>
      </c>
      <c r="Q431" s="197">
        <v>0.23</v>
      </c>
      <c r="R431" s="197">
        <f>Q431*H431</f>
        <v>22.724</v>
      </c>
      <c r="S431" s="197">
        <v>0</v>
      </c>
      <c r="T431" s="198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99" t="s">
        <v>127</v>
      </c>
      <c r="AT431" s="199" t="s">
        <v>123</v>
      </c>
      <c r="AU431" s="199" t="s">
        <v>83</v>
      </c>
      <c r="AY431" s="17" t="s">
        <v>120</v>
      </c>
      <c r="BE431" s="200">
        <f>IF(N431="základní",J431,0)</f>
        <v>0</v>
      </c>
      <c r="BF431" s="200">
        <f>IF(N431="snížená",J431,0)</f>
        <v>0</v>
      </c>
      <c r="BG431" s="200">
        <f>IF(N431="zákl. přenesená",J431,0)</f>
        <v>0</v>
      </c>
      <c r="BH431" s="200">
        <f>IF(N431="sníž. přenesená",J431,0)</f>
        <v>0</v>
      </c>
      <c r="BI431" s="200">
        <f>IF(N431="nulová",J431,0)</f>
        <v>0</v>
      </c>
      <c r="BJ431" s="17" t="s">
        <v>81</v>
      </c>
      <c r="BK431" s="200">
        <f>ROUND(I431*H431,2)</f>
        <v>0</v>
      </c>
      <c r="BL431" s="17" t="s">
        <v>127</v>
      </c>
      <c r="BM431" s="199" t="s">
        <v>653</v>
      </c>
    </row>
    <row r="432" spans="1:47" s="2" customFormat="1" ht="19.5">
      <c r="A432" s="34"/>
      <c r="B432" s="35"/>
      <c r="C432" s="36"/>
      <c r="D432" s="201" t="s">
        <v>128</v>
      </c>
      <c r="E432" s="36"/>
      <c r="F432" s="202" t="s">
        <v>654</v>
      </c>
      <c r="G432" s="36"/>
      <c r="H432" s="36"/>
      <c r="I432" s="203"/>
      <c r="J432" s="36"/>
      <c r="K432" s="36"/>
      <c r="L432" s="39"/>
      <c r="M432" s="204"/>
      <c r="N432" s="205"/>
      <c r="O432" s="71"/>
      <c r="P432" s="71"/>
      <c r="Q432" s="71"/>
      <c r="R432" s="71"/>
      <c r="S432" s="71"/>
      <c r="T432" s="72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T432" s="17" t="s">
        <v>128</v>
      </c>
      <c r="AU432" s="17" t="s">
        <v>83</v>
      </c>
    </row>
    <row r="433" spans="2:51" s="13" customFormat="1" ht="11.25">
      <c r="B433" s="207"/>
      <c r="C433" s="208"/>
      <c r="D433" s="201" t="s">
        <v>140</v>
      </c>
      <c r="E433" s="209" t="s">
        <v>1</v>
      </c>
      <c r="F433" s="210" t="s">
        <v>655</v>
      </c>
      <c r="G433" s="208"/>
      <c r="H433" s="211">
        <v>98.8</v>
      </c>
      <c r="I433" s="212"/>
      <c r="J433" s="208"/>
      <c r="K433" s="208"/>
      <c r="L433" s="213"/>
      <c r="M433" s="214"/>
      <c r="N433" s="215"/>
      <c r="O433" s="215"/>
      <c r="P433" s="215"/>
      <c r="Q433" s="215"/>
      <c r="R433" s="215"/>
      <c r="S433" s="215"/>
      <c r="T433" s="216"/>
      <c r="AT433" s="217" t="s">
        <v>140</v>
      </c>
      <c r="AU433" s="217" t="s">
        <v>83</v>
      </c>
      <c r="AV433" s="13" t="s">
        <v>83</v>
      </c>
      <c r="AW433" s="13" t="s">
        <v>30</v>
      </c>
      <c r="AX433" s="13" t="s">
        <v>73</v>
      </c>
      <c r="AY433" s="217" t="s">
        <v>120</v>
      </c>
    </row>
    <row r="434" spans="2:51" s="14" customFormat="1" ht="11.25">
      <c r="B434" s="218"/>
      <c r="C434" s="219"/>
      <c r="D434" s="201" t="s">
        <v>140</v>
      </c>
      <c r="E434" s="220" t="s">
        <v>1</v>
      </c>
      <c r="F434" s="221" t="s">
        <v>142</v>
      </c>
      <c r="G434" s="219"/>
      <c r="H434" s="222">
        <v>98.8</v>
      </c>
      <c r="I434" s="223"/>
      <c r="J434" s="219"/>
      <c r="K434" s="219"/>
      <c r="L434" s="224"/>
      <c r="M434" s="225"/>
      <c r="N434" s="226"/>
      <c r="O434" s="226"/>
      <c r="P434" s="226"/>
      <c r="Q434" s="226"/>
      <c r="R434" s="226"/>
      <c r="S434" s="226"/>
      <c r="T434" s="227"/>
      <c r="AT434" s="228" t="s">
        <v>140</v>
      </c>
      <c r="AU434" s="228" t="s">
        <v>83</v>
      </c>
      <c r="AV434" s="14" t="s">
        <v>127</v>
      </c>
      <c r="AW434" s="14" t="s">
        <v>30</v>
      </c>
      <c r="AX434" s="14" t="s">
        <v>81</v>
      </c>
      <c r="AY434" s="228" t="s">
        <v>120</v>
      </c>
    </row>
    <row r="435" spans="1:65" s="2" customFormat="1" ht="16.5" customHeight="1">
      <c r="A435" s="34"/>
      <c r="B435" s="35"/>
      <c r="C435" s="187" t="s">
        <v>656</v>
      </c>
      <c r="D435" s="187" t="s">
        <v>123</v>
      </c>
      <c r="E435" s="188" t="s">
        <v>657</v>
      </c>
      <c r="F435" s="189" t="s">
        <v>658</v>
      </c>
      <c r="G435" s="190" t="s">
        <v>193</v>
      </c>
      <c r="H435" s="191">
        <v>210.2</v>
      </c>
      <c r="I435" s="192"/>
      <c r="J435" s="193">
        <f>ROUND(I435*H435,2)</f>
        <v>0</v>
      </c>
      <c r="K435" s="194"/>
      <c r="L435" s="39"/>
      <c r="M435" s="195" t="s">
        <v>1</v>
      </c>
      <c r="N435" s="196" t="s">
        <v>38</v>
      </c>
      <c r="O435" s="71"/>
      <c r="P435" s="197">
        <f>O435*H435</f>
        <v>0</v>
      </c>
      <c r="Q435" s="197">
        <v>0.46</v>
      </c>
      <c r="R435" s="197">
        <f>Q435*H435</f>
        <v>96.692</v>
      </c>
      <c r="S435" s="197">
        <v>0</v>
      </c>
      <c r="T435" s="198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99" t="s">
        <v>127</v>
      </c>
      <c r="AT435" s="199" t="s">
        <v>123</v>
      </c>
      <c r="AU435" s="199" t="s">
        <v>83</v>
      </c>
      <c r="AY435" s="17" t="s">
        <v>120</v>
      </c>
      <c r="BE435" s="200">
        <f>IF(N435="základní",J435,0)</f>
        <v>0</v>
      </c>
      <c r="BF435" s="200">
        <f>IF(N435="snížená",J435,0)</f>
        <v>0</v>
      </c>
      <c r="BG435" s="200">
        <f>IF(N435="zákl. přenesená",J435,0)</f>
        <v>0</v>
      </c>
      <c r="BH435" s="200">
        <f>IF(N435="sníž. přenesená",J435,0)</f>
        <v>0</v>
      </c>
      <c r="BI435" s="200">
        <f>IF(N435="nulová",J435,0)</f>
        <v>0</v>
      </c>
      <c r="BJ435" s="17" t="s">
        <v>81</v>
      </c>
      <c r="BK435" s="200">
        <f>ROUND(I435*H435,2)</f>
        <v>0</v>
      </c>
      <c r="BL435" s="17" t="s">
        <v>127</v>
      </c>
      <c r="BM435" s="199" t="s">
        <v>659</v>
      </c>
    </row>
    <row r="436" spans="1:47" s="2" customFormat="1" ht="19.5">
      <c r="A436" s="34"/>
      <c r="B436" s="35"/>
      <c r="C436" s="36"/>
      <c r="D436" s="201" t="s">
        <v>128</v>
      </c>
      <c r="E436" s="36"/>
      <c r="F436" s="202" t="s">
        <v>660</v>
      </c>
      <c r="G436" s="36"/>
      <c r="H436" s="36"/>
      <c r="I436" s="203"/>
      <c r="J436" s="36"/>
      <c r="K436" s="36"/>
      <c r="L436" s="39"/>
      <c r="M436" s="204"/>
      <c r="N436" s="205"/>
      <c r="O436" s="71"/>
      <c r="P436" s="71"/>
      <c r="Q436" s="71"/>
      <c r="R436" s="71"/>
      <c r="S436" s="71"/>
      <c r="T436" s="72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T436" s="17" t="s">
        <v>128</v>
      </c>
      <c r="AU436" s="17" t="s">
        <v>83</v>
      </c>
    </row>
    <row r="437" spans="1:65" s="2" customFormat="1" ht="16.5" customHeight="1">
      <c r="A437" s="34"/>
      <c r="B437" s="35"/>
      <c r="C437" s="187" t="s">
        <v>463</v>
      </c>
      <c r="D437" s="187" t="s">
        <v>123</v>
      </c>
      <c r="E437" s="188" t="s">
        <v>661</v>
      </c>
      <c r="F437" s="189" t="s">
        <v>662</v>
      </c>
      <c r="G437" s="190" t="s">
        <v>193</v>
      </c>
      <c r="H437" s="191">
        <v>210.2</v>
      </c>
      <c r="I437" s="192"/>
      <c r="J437" s="193">
        <f>ROUND(I437*H437,2)</f>
        <v>0</v>
      </c>
      <c r="K437" s="194"/>
      <c r="L437" s="39"/>
      <c r="M437" s="195" t="s">
        <v>1</v>
      </c>
      <c r="N437" s="196" t="s">
        <v>38</v>
      </c>
      <c r="O437" s="71"/>
      <c r="P437" s="197">
        <f>O437*H437</f>
        <v>0</v>
      </c>
      <c r="Q437" s="197">
        <v>0.575</v>
      </c>
      <c r="R437" s="197">
        <f>Q437*H437</f>
        <v>120.86499999999998</v>
      </c>
      <c r="S437" s="197">
        <v>0</v>
      </c>
      <c r="T437" s="198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99" t="s">
        <v>127</v>
      </c>
      <c r="AT437" s="199" t="s">
        <v>123</v>
      </c>
      <c r="AU437" s="199" t="s">
        <v>83</v>
      </c>
      <c r="AY437" s="17" t="s">
        <v>120</v>
      </c>
      <c r="BE437" s="200">
        <f>IF(N437="základní",J437,0)</f>
        <v>0</v>
      </c>
      <c r="BF437" s="200">
        <f>IF(N437="snížená",J437,0)</f>
        <v>0</v>
      </c>
      <c r="BG437" s="200">
        <f>IF(N437="zákl. přenesená",J437,0)</f>
        <v>0</v>
      </c>
      <c r="BH437" s="200">
        <f>IF(N437="sníž. přenesená",J437,0)</f>
        <v>0</v>
      </c>
      <c r="BI437" s="200">
        <f>IF(N437="nulová",J437,0)</f>
        <v>0</v>
      </c>
      <c r="BJ437" s="17" t="s">
        <v>81</v>
      </c>
      <c r="BK437" s="200">
        <f>ROUND(I437*H437,2)</f>
        <v>0</v>
      </c>
      <c r="BL437" s="17" t="s">
        <v>127</v>
      </c>
      <c r="BM437" s="199" t="s">
        <v>663</v>
      </c>
    </row>
    <row r="438" spans="1:47" s="2" customFormat="1" ht="19.5">
      <c r="A438" s="34"/>
      <c r="B438" s="35"/>
      <c r="C438" s="36"/>
      <c r="D438" s="201" t="s">
        <v>128</v>
      </c>
      <c r="E438" s="36"/>
      <c r="F438" s="202" t="s">
        <v>664</v>
      </c>
      <c r="G438" s="36"/>
      <c r="H438" s="36"/>
      <c r="I438" s="203"/>
      <c r="J438" s="36"/>
      <c r="K438" s="36"/>
      <c r="L438" s="39"/>
      <c r="M438" s="204"/>
      <c r="N438" s="205"/>
      <c r="O438" s="71"/>
      <c r="P438" s="71"/>
      <c r="Q438" s="71"/>
      <c r="R438" s="71"/>
      <c r="S438" s="71"/>
      <c r="T438" s="72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T438" s="17" t="s">
        <v>128</v>
      </c>
      <c r="AU438" s="17" t="s">
        <v>83</v>
      </c>
    </row>
    <row r="439" spans="1:65" s="2" customFormat="1" ht="21.75" customHeight="1">
      <c r="A439" s="34"/>
      <c r="B439" s="35"/>
      <c r="C439" s="187" t="s">
        <v>665</v>
      </c>
      <c r="D439" s="187" t="s">
        <v>123</v>
      </c>
      <c r="E439" s="188" t="s">
        <v>666</v>
      </c>
      <c r="F439" s="189" t="s">
        <v>667</v>
      </c>
      <c r="G439" s="190" t="s">
        <v>193</v>
      </c>
      <c r="H439" s="191">
        <v>55.62</v>
      </c>
      <c r="I439" s="192"/>
      <c r="J439" s="193">
        <f>ROUND(I439*H439,2)</f>
        <v>0</v>
      </c>
      <c r="K439" s="194"/>
      <c r="L439" s="39"/>
      <c r="M439" s="195" t="s">
        <v>1</v>
      </c>
      <c r="N439" s="196" t="s">
        <v>38</v>
      </c>
      <c r="O439" s="71"/>
      <c r="P439" s="197">
        <f>O439*H439</f>
        <v>0</v>
      </c>
      <c r="Q439" s="197">
        <v>0.324</v>
      </c>
      <c r="R439" s="197">
        <f>Q439*H439</f>
        <v>18.02088</v>
      </c>
      <c r="S439" s="197">
        <v>0</v>
      </c>
      <c r="T439" s="198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99" t="s">
        <v>127</v>
      </c>
      <c r="AT439" s="199" t="s">
        <v>123</v>
      </c>
      <c r="AU439" s="199" t="s">
        <v>83</v>
      </c>
      <c r="AY439" s="17" t="s">
        <v>120</v>
      </c>
      <c r="BE439" s="200">
        <f>IF(N439="základní",J439,0)</f>
        <v>0</v>
      </c>
      <c r="BF439" s="200">
        <f>IF(N439="snížená",J439,0)</f>
        <v>0</v>
      </c>
      <c r="BG439" s="200">
        <f>IF(N439="zákl. přenesená",J439,0)</f>
        <v>0</v>
      </c>
      <c r="BH439" s="200">
        <f>IF(N439="sníž. přenesená",J439,0)</f>
        <v>0</v>
      </c>
      <c r="BI439" s="200">
        <f>IF(N439="nulová",J439,0)</f>
        <v>0</v>
      </c>
      <c r="BJ439" s="17" t="s">
        <v>81</v>
      </c>
      <c r="BK439" s="200">
        <f>ROUND(I439*H439,2)</f>
        <v>0</v>
      </c>
      <c r="BL439" s="17" t="s">
        <v>127</v>
      </c>
      <c r="BM439" s="199" t="s">
        <v>668</v>
      </c>
    </row>
    <row r="440" spans="1:47" s="2" customFormat="1" ht="19.5">
      <c r="A440" s="34"/>
      <c r="B440" s="35"/>
      <c r="C440" s="36"/>
      <c r="D440" s="201" t="s">
        <v>128</v>
      </c>
      <c r="E440" s="36"/>
      <c r="F440" s="202" t="s">
        <v>669</v>
      </c>
      <c r="G440" s="36"/>
      <c r="H440" s="36"/>
      <c r="I440" s="203"/>
      <c r="J440" s="36"/>
      <c r="K440" s="36"/>
      <c r="L440" s="39"/>
      <c r="M440" s="204"/>
      <c r="N440" s="205"/>
      <c r="O440" s="71"/>
      <c r="P440" s="71"/>
      <c r="Q440" s="71"/>
      <c r="R440" s="71"/>
      <c r="S440" s="71"/>
      <c r="T440" s="72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T440" s="17" t="s">
        <v>128</v>
      </c>
      <c r="AU440" s="17" t="s">
        <v>83</v>
      </c>
    </row>
    <row r="441" spans="2:51" s="15" customFormat="1" ht="11.25">
      <c r="B441" s="229"/>
      <c r="C441" s="230"/>
      <c r="D441" s="201" t="s">
        <v>140</v>
      </c>
      <c r="E441" s="231" t="s">
        <v>1</v>
      </c>
      <c r="F441" s="232" t="s">
        <v>670</v>
      </c>
      <c r="G441" s="230"/>
      <c r="H441" s="231" t="s">
        <v>1</v>
      </c>
      <c r="I441" s="233"/>
      <c r="J441" s="230"/>
      <c r="K441" s="230"/>
      <c r="L441" s="234"/>
      <c r="M441" s="235"/>
      <c r="N441" s="236"/>
      <c r="O441" s="236"/>
      <c r="P441" s="236"/>
      <c r="Q441" s="236"/>
      <c r="R441" s="236"/>
      <c r="S441" s="236"/>
      <c r="T441" s="237"/>
      <c r="AT441" s="238" t="s">
        <v>140</v>
      </c>
      <c r="AU441" s="238" t="s">
        <v>83</v>
      </c>
      <c r="AV441" s="15" t="s">
        <v>81</v>
      </c>
      <c r="AW441" s="15" t="s">
        <v>30</v>
      </c>
      <c r="AX441" s="15" t="s">
        <v>73</v>
      </c>
      <c r="AY441" s="238" t="s">
        <v>120</v>
      </c>
    </row>
    <row r="442" spans="2:51" s="13" customFormat="1" ht="11.25">
      <c r="B442" s="207"/>
      <c r="C442" s="208"/>
      <c r="D442" s="201" t="s">
        <v>140</v>
      </c>
      <c r="E442" s="209" t="s">
        <v>1</v>
      </c>
      <c r="F442" s="210" t="s">
        <v>671</v>
      </c>
      <c r="G442" s="208"/>
      <c r="H442" s="211">
        <v>55.62</v>
      </c>
      <c r="I442" s="212"/>
      <c r="J442" s="208"/>
      <c r="K442" s="208"/>
      <c r="L442" s="213"/>
      <c r="M442" s="214"/>
      <c r="N442" s="215"/>
      <c r="O442" s="215"/>
      <c r="P442" s="215"/>
      <c r="Q442" s="215"/>
      <c r="R442" s="215"/>
      <c r="S442" s="215"/>
      <c r="T442" s="216"/>
      <c r="AT442" s="217" t="s">
        <v>140</v>
      </c>
      <c r="AU442" s="217" t="s">
        <v>83</v>
      </c>
      <c r="AV442" s="13" t="s">
        <v>83</v>
      </c>
      <c r="AW442" s="13" t="s">
        <v>30</v>
      </c>
      <c r="AX442" s="13" t="s">
        <v>73</v>
      </c>
      <c r="AY442" s="217" t="s">
        <v>120</v>
      </c>
    </row>
    <row r="443" spans="2:51" s="14" customFormat="1" ht="11.25">
      <c r="B443" s="218"/>
      <c r="C443" s="219"/>
      <c r="D443" s="201" t="s">
        <v>140</v>
      </c>
      <c r="E443" s="220" t="s">
        <v>1</v>
      </c>
      <c r="F443" s="221" t="s">
        <v>142</v>
      </c>
      <c r="G443" s="219"/>
      <c r="H443" s="222">
        <v>55.62</v>
      </c>
      <c r="I443" s="223"/>
      <c r="J443" s="219"/>
      <c r="K443" s="219"/>
      <c r="L443" s="224"/>
      <c r="M443" s="225"/>
      <c r="N443" s="226"/>
      <c r="O443" s="226"/>
      <c r="P443" s="226"/>
      <c r="Q443" s="226"/>
      <c r="R443" s="226"/>
      <c r="S443" s="226"/>
      <c r="T443" s="227"/>
      <c r="AT443" s="228" t="s">
        <v>140</v>
      </c>
      <c r="AU443" s="228" t="s">
        <v>83</v>
      </c>
      <c r="AV443" s="14" t="s">
        <v>127</v>
      </c>
      <c r="AW443" s="14" t="s">
        <v>30</v>
      </c>
      <c r="AX443" s="14" t="s">
        <v>81</v>
      </c>
      <c r="AY443" s="228" t="s">
        <v>120</v>
      </c>
    </row>
    <row r="444" spans="1:65" s="2" customFormat="1" ht="24.2" customHeight="1">
      <c r="A444" s="34"/>
      <c r="B444" s="35"/>
      <c r="C444" s="187" t="s">
        <v>467</v>
      </c>
      <c r="D444" s="187" t="s">
        <v>123</v>
      </c>
      <c r="E444" s="188" t="s">
        <v>672</v>
      </c>
      <c r="F444" s="189" t="s">
        <v>673</v>
      </c>
      <c r="G444" s="190" t="s">
        <v>193</v>
      </c>
      <c r="H444" s="191">
        <v>57.85</v>
      </c>
      <c r="I444" s="192"/>
      <c r="J444" s="193">
        <f>ROUND(I444*H444,2)</f>
        <v>0</v>
      </c>
      <c r="K444" s="194"/>
      <c r="L444" s="39"/>
      <c r="M444" s="195" t="s">
        <v>1</v>
      </c>
      <c r="N444" s="196" t="s">
        <v>38</v>
      </c>
      <c r="O444" s="71"/>
      <c r="P444" s="197">
        <f>O444*H444</f>
        <v>0</v>
      </c>
      <c r="Q444" s="197">
        <v>0.00561</v>
      </c>
      <c r="R444" s="197">
        <f>Q444*H444</f>
        <v>0.3245385</v>
      </c>
      <c r="S444" s="197">
        <v>0</v>
      </c>
      <c r="T444" s="198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199" t="s">
        <v>127</v>
      </c>
      <c r="AT444" s="199" t="s">
        <v>123</v>
      </c>
      <c r="AU444" s="199" t="s">
        <v>83</v>
      </c>
      <c r="AY444" s="17" t="s">
        <v>120</v>
      </c>
      <c r="BE444" s="200">
        <f>IF(N444="základní",J444,0)</f>
        <v>0</v>
      </c>
      <c r="BF444" s="200">
        <f>IF(N444="snížená",J444,0)</f>
        <v>0</v>
      </c>
      <c r="BG444" s="200">
        <f>IF(N444="zákl. přenesená",J444,0)</f>
        <v>0</v>
      </c>
      <c r="BH444" s="200">
        <f>IF(N444="sníž. přenesená",J444,0)</f>
        <v>0</v>
      </c>
      <c r="BI444" s="200">
        <f>IF(N444="nulová",J444,0)</f>
        <v>0</v>
      </c>
      <c r="BJ444" s="17" t="s">
        <v>81</v>
      </c>
      <c r="BK444" s="200">
        <f>ROUND(I444*H444,2)</f>
        <v>0</v>
      </c>
      <c r="BL444" s="17" t="s">
        <v>127</v>
      </c>
      <c r="BM444" s="199" t="s">
        <v>674</v>
      </c>
    </row>
    <row r="445" spans="1:47" s="2" customFormat="1" ht="19.5">
      <c r="A445" s="34"/>
      <c r="B445" s="35"/>
      <c r="C445" s="36"/>
      <c r="D445" s="201" t="s">
        <v>128</v>
      </c>
      <c r="E445" s="36"/>
      <c r="F445" s="202" t="s">
        <v>675</v>
      </c>
      <c r="G445" s="36"/>
      <c r="H445" s="36"/>
      <c r="I445" s="203"/>
      <c r="J445" s="36"/>
      <c r="K445" s="36"/>
      <c r="L445" s="39"/>
      <c r="M445" s="204"/>
      <c r="N445" s="205"/>
      <c r="O445" s="71"/>
      <c r="P445" s="71"/>
      <c r="Q445" s="71"/>
      <c r="R445" s="71"/>
      <c r="S445" s="71"/>
      <c r="T445" s="72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T445" s="17" t="s">
        <v>128</v>
      </c>
      <c r="AU445" s="17" t="s">
        <v>83</v>
      </c>
    </row>
    <row r="446" spans="2:51" s="13" customFormat="1" ht="11.25">
      <c r="B446" s="207"/>
      <c r="C446" s="208"/>
      <c r="D446" s="201" t="s">
        <v>140</v>
      </c>
      <c r="E446" s="209" t="s">
        <v>1</v>
      </c>
      <c r="F446" s="210" t="s">
        <v>676</v>
      </c>
      <c r="G446" s="208"/>
      <c r="H446" s="211">
        <v>57.85</v>
      </c>
      <c r="I446" s="212"/>
      <c r="J446" s="208"/>
      <c r="K446" s="208"/>
      <c r="L446" s="213"/>
      <c r="M446" s="214"/>
      <c r="N446" s="215"/>
      <c r="O446" s="215"/>
      <c r="P446" s="215"/>
      <c r="Q446" s="215"/>
      <c r="R446" s="215"/>
      <c r="S446" s="215"/>
      <c r="T446" s="216"/>
      <c r="AT446" s="217" t="s">
        <v>140</v>
      </c>
      <c r="AU446" s="217" t="s">
        <v>83</v>
      </c>
      <c r="AV446" s="13" t="s">
        <v>83</v>
      </c>
      <c r="AW446" s="13" t="s">
        <v>30</v>
      </c>
      <c r="AX446" s="13" t="s">
        <v>73</v>
      </c>
      <c r="AY446" s="217" t="s">
        <v>120</v>
      </c>
    </row>
    <row r="447" spans="2:51" s="14" customFormat="1" ht="11.25">
      <c r="B447" s="218"/>
      <c r="C447" s="219"/>
      <c r="D447" s="201" t="s">
        <v>140</v>
      </c>
      <c r="E447" s="220" t="s">
        <v>1</v>
      </c>
      <c r="F447" s="221" t="s">
        <v>142</v>
      </c>
      <c r="G447" s="219"/>
      <c r="H447" s="222">
        <v>57.85</v>
      </c>
      <c r="I447" s="223"/>
      <c r="J447" s="219"/>
      <c r="K447" s="219"/>
      <c r="L447" s="224"/>
      <c r="M447" s="225"/>
      <c r="N447" s="226"/>
      <c r="O447" s="226"/>
      <c r="P447" s="226"/>
      <c r="Q447" s="226"/>
      <c r="R447" s="226"/>
      <c r="S447" s="226"/>
      <c r="T447" s="227"/>
      <c r="AT447" s="228" t="s">
        <v>140</v>
      </c>
      <c r="AU447" s="228" t="s">
        <v>83</v>
      </c>
      <c r="AV447" s="14" t="s">
        <v>127</v>
      </c>
      <c r="AW447" s="14" t="s">
        <v>30</v>
      </c>
      <c r="AX447" s="14" t="s">
        <v>81</v>
      </c>
      <c r="AY447" s="228" t="s">
        <v>120</v>
      </c>
    </row>
    <row r="448" spans="1:65" s="2" customFormat="1" ht="24.2" customHeight="1">
      <c r="A448" s="34"/>
      <c r="B448" s="35"/>
      <c r="C448" s="187" t="s">
        <v>677</v>
      </c>
      <c r="D448" s="187" t="s">
        <v>123</v>
      </c>
      <c r="E448" s="188" t="s">
        <v>678</v>
      </c>
      <c r="F448" s="189" t="s">
        <v>679</v>
      </c>
      <c r="G448" s="190" t="s">
        <v>193</v>
      </c>
      <c r="H448" s="191">
        <v>210.2</v>
      </c>
      <c r="I448" s="192"/>
      <c r="J448" s="193">
        <f>ROUND(I448*H448,2)</f>
        <v>0</v>
      </c>
      <c r="K448" s="194"/>
      <c r="L448" s="39"/>
      <c r="M448" s="195" t="s">
        <v>1</v>
      </c>
      <c r="N448" s="196" t="s">
        <v>38</v>
      </c>
      <c r="O448" s="71"/>
      <c r="P448" s="197">
        <f>O448*H448</f>
        <v>0</v>
      </c>
      <c r="Q448" s="197">
        <v>0.00034</v>
      </c>
      <c r="R448" s="197">
        <f>Q448*H448</f>
        <v>0.071468</v>
      </c>
      <c r="S448" s="197">
        <v>0</v>
      </c>
      <c r="T448" s="198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99" t="s">
        <v>127</v>
      </c>
      <c r="AT448" s="199" t="s">
        <v>123</v>
      </c>
      <c r="AU448" s="199" t="s">
        <v>83</v>
      </c>
      <c r="AY448" s="17" t="s">
        <v>120</v>
      </c>
      <c r="BE448" s="200">
        <f>IF(N448="základní",J448,0)</f>
        <v>0</v>
      </c>
      <c r="BF448" s="200">
        <f>IF(N448="snížená",J448,0)</f>
        <v>0</v>
      </c>
      <c r="BG448" s="200">
        <f>IF(N448="zákl. přenesená",J448,0)</f>
        <v>0</v>
      </c>
      <c r="BH448" s="200">
        <f>IF(N448="sníž. přenesená",J448,0)</f>
        <v>0</v>
      </c>
      <c r="BI448" s="200">
        <f>IF(N448="nulová",J448,0)</f>
        <v>0</v>
      </c>
      <c r="BJ448" s="17" t="s">
        <v>81</v>
      </c>
      <c r="BK448" s="200">
        <f>ROUND(I448*H448,2)</f>
        <v>0</v>
      </c>
      <c r="BL448" s="17" t="s">
        <v>127</v>
      </c>
      <c r="BM448" s="199" t="s">
        <v>680</v>
      </c>
    </row>
    <row r="449" spans="1:47" s="2" customFormat="1" ht="11.25">
      <c r="A449" s="34"/>
      <c r="B449" s="35"/>
      <c r="C449" s="36"/>
      <c r="D449" s="201" t="s">
        <v>128</v>
      </c>
      <c r="E449" s="36"/>
      <c r="F449" s="202" t="s">
        <v>681</v>
      </c>
      <c r="G449" s="36"/>
      <c r="H449" s="36"/>
      <c r="I449" s="203"/>
      <c r="J449" s="36"/>
      <c r="K449" s="36"/>
      <c r="L449" s="39"/>
      <c r="M449" s="204"/>
      <c r="N449" s="205"/>
      <c r="O449" s="71"/>
      <c r="P449" s="71"/>
      <c r="Q449" s="71"/>
      <c r="R449" s="71"/>
      <c r="S449" s="71"/>
      <c r="T449" s="72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T449" s="17" t="s">
        <v>128</v>
      </c>
      <c r="AU449" s="17" t="s">
        <v>83</v>
      </c>
    </row>
    <row r="450" spans="2:51" s="15" customFormat="1" ht="11.25">
      <c r="B450" s="229"/>
      <c r="C450" s="230"/>
      <c r="D450" s="201" t="s">
        <v>140</v>
      </c>
      <c r="E450" s="231" t="s">
        <v>1</v>
      </c>
      <c r="F450" s="232" t="s">
        <v>682</v>
      </c>
      <c r="G450" s="230"/>
      <c r="H450" s="231" t="s">
        <v>1</v>
      </c>
      <c r="I450" s="233"/>
      <c r="J450" s="230"/>
      <c r="K450" s="230"/>
      <c r="L450" s="234"/>
      <c r="M450" s="235"/>
      <c r="N450" s="236"/>
      <c r="O450" s="236"/>
      <c r="P450" s="236"/>
      <c r="Q450" s="236"/>
      <c r="R450" s="236"/>
      <c r="S450" s="236"/>
      <c r="T450" s="237"/>
      <c r="AT450" s="238" t="s">
        <v>140</v>
      </c>
      <c r="AU450" s="238" t="s">
        <v>83</v>
      </c>
      <c r="AV450" s="15" t="s">
        <v>81</v>
      </c>
      <c r="AW450" s="15" t="s">
        <v>30</v>
      </c>
      <c r="AX450" s="15" t="s">
        <v>73</v>
      </c>
      <c r="AY450" s="238" t="s">
        <v>120</v>
      </c>
    </row>
    <row r="451" spans="2:51" s="13" customFormat="1" ht="11.25">
      <c r="B451" s="207"/>
      <c r="C451" s="208"/>
      <c r="D451" s="201" t="s">
        <v>140</v>
      </c>
      <c r="E451" s="209" t="s">
        <v>1</v>
      </c>
      <c r="F451" s="210" t="s">
        <v>683</v>
      </c>
      <c r="G451" s="208"/>
      <c r="H451" s="211">
        <v>210.2</v>
      </c>
      <c r="I451" s="212"/>
      <c r="J451" s="208"/>
      <c r="K451" s="208"/>
      <c r="L451" s="213"/>
      <c r="M451" s="214"/>
      <c r="N451" s="215"/>
      <c r="O451" s="215"/>
      <c r="P451" s="215"/>
      <c r="Q451" s="215"/>
      <c r="R451" s="215"/>
      <c r="S451" s="215"/>
      <c r="T451" s="216"/>
      <c r="AT451" s="217" t="s">
        <v>140</v>
      </c>
      <c r="AU451" s="217" t="s">
        <v>83</v>
      </c>
      <c r="AV451" s="13" t="s">
        <v>83</v>
      </c>
      <c r="AW451" s="13" t="s">
        <v>30</v>
      </c>
      <c r="AX451" s="13" t="s">
        <v>73</v>
      </c>
      <c r="AY451" s="217" t="s">
        <v>120</v>
      </c>
    </row>
    <row r="452" spans="2:51" s="14" customFormat="1" ht="11.25">
      <c r="B452" s="218"/>
      <c r="C452" s="219"/>
      <c r="D452" s="201" t="s">
        <v>140</v>
      </c>
      <c r="E452" s="220" t="s">
        <v>1</v>
      </c>
      <c r="F452" s="221" t="s">
        <v>142</v>
      </c>
      <c r="G452" s="219"/>
      <c r="H452" s="222">
        <v>210.2</v>
      </c>
      <c r="I452" s="223"/>
      <c r="J452" s="219"/>
      <c r="K452" s="219"/>
      <c r="L452" s="224"/>
      <c r="M452" s="225"/>
      <c r="N452" s="226"/>
      <c r="O452" s="226"/>
      <c r="P452" s="226"/>
      <c r="Q452" s="226"/>
      <c r="R452" s="226"/>
      <c r="S452" s="226"/>
      <c r="T452" s="227"/>
      <c r="AT452" s="228" t="s">
        <v>140</v>
      </c>
      <c r="AU452" s="228" t="s">
        <v>83</v>
      </c>
      <c r="AV452" s="14" t="s">
        <v>127</v>
      </c>
      <c r="AW452" s="14" t="s">
        <v>30</v>
      </c>
      <c r="AX452" s="14" t="s">
        <v>81</v>
      </c>
      <c r="AY452" s="228" t="s">
        <v>120</v>
      </c>
    </row>
    <row r="453" spans="1:65" s="2" customFormat="1" ht="21.75" customHeight="1">
      <c r="A453" s="34"/>
      <c r="B453" s="35"/>
      <c r="C453" s="187" t="s">
        <v>474</v>
      </c>
      <c r="D453" s="187" t="s">
        <v>123</v>
      </c>
      <c r="E453" s="188" t="s">
        <v>684</v>
      </c>
      <c r="F453" s="189" t="s">
        <v>685</v>
      </c>
      <c r="G453" s="190" t="s">
        <v>193</v>
      </c>
      <c r="H453" s="191">
        <v>210.2</v>
      </c>
      <c r="I453" s="192"/>
      <c r="J453" s="193">
        <f>ROUND(I453*H453,2)</f>
        <v>0</v>
      </c>
      <c r="K453" s="194"/>
      <c r="L453" s="39"/>
      <c r="M453" s="195" t="s">
        <v>1</v>
      </c>
      <c r="N453" s="196" t="s">
        <v>38</v>
      </c>
      <c r="O453" s="71"/>
      <c r="P453" s="197">
        <f>O453*H453</f>
        <v>0</v>
      </c>
      <c r="Q453" s="197">
        <v>0.00041</v>
      </c>
      <c r="R453" s="197">
        <f>Q453*H453</f>
        <v>0.086182</v>
      </c>
      <c r="S453" s="197">
        <v>0</v>
      </c>
      <c r="T453" s="198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99" t="s">
        <v>127</v>
      </c>
      <c r="AT453" s="199" t="s">
        <v>123</v>
      </c>
      <c r="AU453" s="199" t="s">
        <v>83</v>
      </c>
      <c r="AY453" s="17" t="s">
        <v>120</v>
      </c>
      <c r="BE453" s="200">
        <f>IF(N453="základní",J453,0)</f>
        <v>0</v>
      </c>
      <c r="BF453" s="200">
        <f>IF(N453="snížená",J453,0)</f>
        <v>0</v>
      </c>
      <c r="BG453" s="200">
        <f>IF(N453="zákl. přenesená",J453,0)</f>
        <v>0</v>
      </c>
      <c r="BH453" s="200">
        <f>IF(N453="sníž. přenesená",J453,0)</f>
        <v>0</v>
      </c>
      <c r="BI453" s="200">
        <f>IF(N453="nulová",J453,0)</f>
        <v>0</v>
      </c>
      <c r="BJ453" s="17" t="s">
        <v>81</v>
      </c>
      <c r="BK453" s="200">
        <f>ROUND(I453*H453,2)</f>
        <v>0</v>
      </c>
      <c r="BL453" s="17" t="s">
        <v>127</v>
      </c>
      <c r="BM453" s="199" t="s">
        <v>686</v>
      </c>
    </row>
    <row r="454" spans="1:47" s="2" customFormat="1" ht="19.5">
      <c r="A454" s="34"/>
      <c r="B454" s="35"/>
      <c r="C454" s="36"/>
      <c r="D454" s="201" t="s">
        <v>128</v>
      </c>
      <c r="E454" s="36"/>
      <c r="F454" s="202" t="s">
        <v>687</v>
      </c>
      <c r="G454" s="36"/>
      <c r="H454" s="36"/>
      <c r="I454" s="203"/>
      <c r="J454" s="36"/>
      <c r="K454" s="36"/>
      <c r="L454" s="39"/>
      <c r="M454" s="204"/>
      <c r="N454" s="205"/>
      <c r="O454" s="71"/>
      <c r="P454" s="71"/>
      <c r="Q454" s="71"/>
      <c r="R454" s="71"/>
      <c r="S454" s="71"/>
      <c r="T454" s="72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T454" s="17" t="s">
        <v>128</v>
      </c>
      <c r="AU454" s="17" t="s">
        <v>83</v>
      </c>
    </row>
    <row r="455" spans="2:51" s="13" customFormat="1" ht="11.25">
      <c r="B455" s="207"/>
      <c r="C455" s="208"/>
      <c r="D455" s="201" t="s">
        <v>140</v>
      </c>
      <c r="E455" s="209" t="s">
        <v>1</v>
      </c>
      <c r="F455" s="210" t="s">
        <v>688</v>
      </c>
      <c r="G455" s="208"/>
      <c r="H455" s="211">
        <v>210.2</v>
      </c>
      <c r="I455" s="212"/>
      <c r="J455" s="208"/>
      <c r="K455" s="208"/>
      <c r="L455" s="213"/>
      <c r="M455" s="214"/>
      <c r="N455" s="215"/>
      <c r="O455" s="215"/>
      <c r="P455" s="215"/>
      <c r="Q455" s="215"/>
      <c r="R455" s="215"/>
      <c r="S455" s="215"/>
      <c r="T455" s="216"/>
      <c r="AT455" s="217" t="s">
        <v>140</v>
      </c>
      <c r="AU455" s="217" t="s">
        <v>83</v>
      </c>
      <c r="AV455" s="13" t="s">
        <v>83</v>
      </c>
      <c r="AW455" s="13" t="s">
        <v>30</v>
      </c>
      <c r="AX455" s="13" t="s">
        <v>73</v>
      </c>
      <c r="AY455" s="217" t="s">
        <v>120</v>
      </c>
    </row>
    <row r="456" spans="2:51" s="14" customFormat="1" ht="11.25">
      <c r="B456" s="218"/>
      <c r="C456" s="219"/>
      <c r="D456" s="201" t="s">
        <v>140</v>
      </c>
      <c r="E456" s="220" t="s">
        <v>1</v>
      </c>
      <c r="F456" s="221" t="s">
        <v>142</v>
      </c>
      <c r="G456" s="219"/>
      <c r="H456" s="222">
        <v>210.2</v>
      </c>
      <c r="I456" s="223"/>
      <c r="J456" s="219"/>
      <c r="K456" s="219"/>
      <c r="L456" s="224"/>
      <c r="M456" s="225"/>
      <c r="N456" s="226"/>
      <c r="O456" s="226"/>
      <c r="P456" s="226"/>
      <c r="Q456" s="226"/>
      <c r="R456" s="226"/>
      <c r="S456" s="226"/>
      <c r="T456" s="227"/>
      <c r="AT456" s="228" t="s">
        <v>140</v>
      </c>
      <c r="AU456" s="228" t="s">
        <v>83</v>
      </c>
      <c r="AV456" s="14" t="s">
        <v>127</v>
      </c>
      <c r="AW456" s="14" t="s">
        <v>30</v>
      </c>
      <c r="AX456" s="14" t="s">
        <v>81</v>
      </c>
      <c r="AY456" s="228" t="s">
        <v>120</v>
      </c>
    </row>
    <row r="457" spans="1:65" s="2" customFormat="1" ht="33" customHeight="1">
      <c r="A457" s="34"/>
      <c r="B457" s="35"/>
      <c r="C457" s="187" t="s">
        <v>689</v>
      </c>
      <c r="D457" s="187" t="s">
        <v>123</v>
      </c>
      <c r="E457" s="188" t="s">
        <v>690</v>
      </c>
      <c r="F457" s="189" t="s">
        <v>691</v>
      </c>
      <c r="G457" s="190" t="s">
        <v>193</v>
      </c>
      <c r="H457" s="191">
        <v>268.3</v>
      </c>
      <c r="I457" s="192"/>
      <c r="J457" s="193">
        <f>ROUND(I457*H457,2)</f>
        <v>0</v>
      </c>
      <c r="K457" s="194"/>
      <c r="L457" s="39"/>
      <c r="M457" s="195" t="s">
        <v>1</v>
      </c>
      <c r="N457" s="196" t="s">
        <v>38</v>
      </c>
      <c r="O457" s="71"/>
      <c r="P457" s="197">
        <f>O457*H457</f>
        <v>0</v>
      </c>
      <c r="Q457" s="197">
        <v>0.10373</v>
      </c>
      <c r="R457" s="197">
        <f>Q457*H457</f>
        <v>27.830759</v>
      </c>
      <c r="S457" s="197">
        <v>0</v>
      </c>
      <c r="T457" s="198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99" t="s">
        <v>127</v>
      </c>
      <c r="AT457" s="199" t="s">
        <v>123</v>
      </c>
      <c r="AU457" s="199" t="s">
        <v>83</v>
      </c>
      <c r="AY457" s="17" t="s">
        <v>120</v>
      </c>
      <c r="BE457" s="200">
        <f>IF(N457="základní",J457,0)</f>
        <v>0</v>
      </c>
      <c r="BF457" s="200">
        <f>IF(N457="snížená",J457,0)</f>
        <v>0</v>
      </c>
      <c r="BG457" s="200">
        <f>IF(N457="zákl. přenesená",J457,0)</f>
        <v>0</v>
      </c>
      <c r="BH457" s="200">
        <f>IF(N457="sníž. přenesená",J457,0)</f>
        <v>0</v>
      </c>
      <c r="BI457" s="200">
        <f>IF(N457="nulová",J457,0)</f>
        <v>0</v>
      </c>
      <c r="BJ457" s="17" t="s">
        <v>81</v>
      </c>
      <c r="BK457" s="200">
        <f>ROUND(I457*H457,2)</f>
        <v>0</v>
      </c>
      <c r="BL457" s="17" t="s">
        <v>127</v>
      </c>
      <c r="BM457" s="199" t="s">
        <v>692</v>
      </c>
    </row>
    <row r="458" spans="1:47" s="2" customFormat="1" ht="29.25">
      <c r="A458" s="34"/>
      <c r="B458" s="35"/>
      <c r="C458" s="36"/>
      <c r="D458" s="201" t="s">
        <v>128</v>
      </c>
      <c r="E458" s="36"/>
      <c r="F458" s="202" t="s">
        <v>693</v>
      </c>
      <c r="G458" s="36"/>
      <c r="H458" s="36"/>
      <c r="I458" s="203"/>
      <c r="J458" s="36"/>
      <c r="K458" s="36"/>
      <c r="L458" s="39"/>
      <c r="M458" s="204"/>
      <c r="N458" s="205"/>
      <c r="O458" s="71"/>
      <c r="P458" s="71"/>
      <c r="Q458" s="71"/>
      <c r="R458" s="71"/>
      <c r="S458" s="71"/>
      <c r="T458" s="72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T458" s="17" t="s">
        <v>128</v>
      </c>
      <c r="AU458" s="17" t="s">
        <v>83</v>
      </c>
    </row>
    <row r="459" spans="2:51" s="13" customFormat="1" ht="11.25">
      <c r="B459" s="207"/>
      <c r="C459" s="208"/>
      <c r="D459" s="201" t="s">
        <v>140</v>
      </c>
      <c r="E459" s="209" t="s">
        <v>1</v>
      </c>
      <c r="F459" s="210" t="s">
        <v>694</v>
      </c>
      <c r="G459" s="208"/>
      <c r="H459" s="211">
        <v>268.3</v>
      </c>
      <c r="I459" s="212"/>
      <c r="J459" s="208"/>
      <c r="K459" s="208"/>
      <c r="L459" s="213"/>
      <c r="M459" s="214"/>
      <c r="N459" s="215"/>
      <c r="O459" s="215"/>
      <c r="P459" s="215"/>
      <c r="Q459" s="215"/>
      <c r="R459" s="215"/>
      <c r="S459" s="215"/>
      <c r="T459" s="216"/>
      <c r="AT459" s="217" t="s">
        <v>140</v>
      </c>
      <c r="AU459" s="217" t="s">
        <v>83</v>
      </c>
      <c r="AV459" s="13" t="s">
        <v>83</v>
      </c>
      <c r="AW459" s="13" t="s">
        <v>30</v>
      </c>
      <c r="AX459" s="13" t="s">
        <v>73</v>
      </c>
      <c r="AY459" s="217" t="s">
        <v>120</v>
      </c>
    </row>
    <row r="460" spans="2:51" s="14" customFormat="1" ht="11.25">
      <c r="B460" s="218"/>
      <c r="C460" s="219"/>
      <c r="D460" s="201" t="s">
        <v>140</v>
      </c>
      <c r="E460" s="220" t="s">
        <v>1</v>
      </c>
      <c r="F460" s="221" t="s">
        <v>142</v>
      </c>
      <c r="G460" s="219"/>
      <c r="H460" s="222">
        <v>268.3</v>
      </c>
      <c r="I460" s="223"/>
      <c r="J460" s="219"/>
      <c r="K460" s="219"/>
      <c r="L460" s="224"/>
      <c r="M460" s="225"/>
      <c r="N460" s="226"/>
      <c r="O460" s="226"/>
      <c r="P460" s="226"/>
      <c r="Q460" s="226"/>
      <c r="R460" s="226"/>
      <c r="S460" s="226"/>
      <c r="T460" s="227"/>
      <c r="AT460" s="228" t="s">
        <v>140</v>
      </c>
      <c r="AU460" s="228" t="s">
        <v>83</v>
      </c>
      <c r="AV460" s="14" t="s">
        <v>127</v>
      </c>
      <c r="AW460" s="14" t="s">
        <v>30</v>
      </c>
      <c r="AX460" s="14" t="s">
        <v>81</v>
      </c>
      <c r="AY460" s="228" t="s">
        <v>120</v>
      </c>
    </row>
    <row r="461" spans="1:65" s="2" customFormat="1" ht="24.2" customHeight="1">
      <c r="A461" s="34"/>
      <c r="B461" s="35"/>
      <c r="C461" s="187" t="s">
        <v>479</v>
      </c>
      <c r="D461" s="187" t="s">
        <v>123</v>
      </c>
      <c r="E461" s="188" t="s">
        <v>695</v>
      </c>
      <c r="F461" s="189" t="s">
        <v>696</v>
      </c>
      <c r="G461" s="190" t="s">
        <v>193</v>
      </c>
      <c r="H461" s="191">
        <v>210.2</v>
      </c>
      <c r="I461" s="192"/>
      <c r="J461" s="193">
        <f>ROUND(I461*H461,2)</f>
        <v>0</v>
      </c>
      <c r="K461" s="194"/>
      <c r="L461" s="39"/>
      <c r="M461" s="195" t="s">
        <v>1</v>
      </c>
      <c r="N461" s="196" t="s">
        <v>38</v>
      </c>
      <c r="O461" s="71"/>
      <c r="P461" s="197">
        <f>O461*H461</f>
        <v>0</v>
      </c>
      <c r="Q461" s="197">
        <v>0.12966</v>
      </c>
      <c r="R461" s="197">
        <f>Q461*H461</f>
        <v>27.254531999999998</v>
      </c>
      <c r="S461" s="197">
        <v>0</v>
      </c>
      <c r="T461" s="198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199" t="s">
        <v>127</v>
      </c>
      <c r="AT461" s="199" t="s">
        <v>123</v>
      </c>
      <c r="AU461" s="199" t="s">
        <v>83</v>
      </c>
      <c r="AY461" s="17" t="s">
        <v>120</v>
      </c>
      <c r="BE461" s="200">
        <f>IF(N461="základní",J461,0)</f>
        <v>0</v>
      </c>
      <c r="BF461" s="200">
        <f>IF(N461="snížená",J461,0)</f>
        <v>0</v>
      </c>
      <c r="BG461" s="200">
        <f>IF(N461="zákl. přenesená",J461,0)</f>
        <v>0</v>
      </c>
      <c r="BH461" s="200">
        <f>IF(N461="sníž. přenesená",J461,0)</f>
        <v>0</v>
      </c>
      <c r="BI461" s="200">
        <f>IF(N461="nulová",J461,0)</f>
        <v>0</v>
      </c>
      <c r="BJ461" s="17" t="s">
        <v>81</v>
      </c>
      <c r="BK461" s="200">
        <f>ROUND(I461*H461,2)</f>
        <v>0</v>
      </c>
      <c r="BL461" s="17" t="s">
        <v>127</v>
      </c>
      <c r="BM461" s="199" t="s">
        <v>697</v>
      </c>
    </row>
    <row r="462" spans="1:47" s="2" customFormat="1" ht="29.25">
      <c r="A462" s="34"/>
      <c r="B462" s="35"/>
      <c r="C462" s="36"/>
      <c r="D462" s="201" t="s">
        <v>128</v>
      </c>
      <c r="E462" s="36"/>
      <c r="F462" s="202" t="s">
        <v>698</v>
      </c>
      <c r="G462" s="36"/>
      <c r="H462" s="36"/>
      <c r="I462" s="203"/>
      <c r="J462" s="36"/>
      <c r="K462" s="36"/>
      <c r="L462" s="39"/>
      <c r="M462" s="204"/>
      <c r="N462" s="205"/>
      <c r="O462" s="71"/>
      <c r="P462" s="71"/>
      <c r="Q462" s="71"/>
      <c r="R462" s="71"/>
      <c r="S462" s="71"/>
      <c r="T462" s="72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T462" s="17" t="s">
        <v>128</v>
      </c>
      <c r="AU462" s="17" t="s">
        <v>83</v>
      </c>
    </row>
    <row r="463" spans="2:51" s="15" customFormat="1" ht="11.25">
      <c r="B463" s="229"/>
      <c r="C463" s="230"/>
      <c r="D463" s="201" t="s">
        <v>140</v>
      </c>
      <c r="E463" s="231" t="s">
        <v>1</v>
      </c>
      <c r="F463" s="232" t="s">
        <v>699</v>
      </c>
      <c r="G463" s="230"/>
      <c r="H463" s="231" t="s">
        <v>1</v>
      </c>
      <c r="I463" s="233"/>
      <c r="J463" s="230"/>
      <c r="K463" s="230"/>
      <c r="L463" s="234"/>
      <c r="M463" s="235"/>
      <c r="N463" s="236"/>
      <c r="O463" s="236"/>
      <c r="P463" s="236"/>
      <c r="Q463" s="236"/>
      <c r="R463" s="236"/>
      <c r="S463" s="236"/>
      <c r="T463" s="237"/>
      <c r="AT463" s="238" t="s">
        <v>140</v>
      </c>
      <c r="AU463" s="238" t="s">
        <v>83</v>
      </c>
      <c r="AV463" s="15" t="s">
        <v>81</v>
      </c>
      <c r="AW463" s="15" t="s">
        <v>30</v>
      </c>
      <c r="AX463" s="15" t="s">
        <v>73</v>
      </c>
      <c r="AY463" s="238" t="s">
        <v>120</v>
      </c>
    </row>
    <row r="464" spans="2:51" s="13" customFormat="1" ht="11.25">
      <c r="B464" s="207"/>
      <c r="C464" s="208"/>
      <c r="D464" s="201" t="s">
        <v>140</v>
      </c>
      <c r="E464" s="209" t="s">
        <v>1</v>
      </c>
      <c r="F464" s="210" t="s">
        <v>688</v>
      </c>
      <c r="G464" s="208"/>
      <c r="H464" s="211">
        <v>210.2</v>
      </c>
      <c r="I464" s="212"/>
      <c r="J464" s="208"/>
      <c r="K464" s="208"/>
      <c r="L464" s="213"/>
      <c r="M464" s="214"/>
      <c r="N464" s="215"/>
      <c r="O464" s="215"/>
      <c r="P464" s="215"/>
      <c r="Q464" s="215"/>
      <c r="R464" s="215"/>
      <c r="S464" s="215"/>
      <c r="T464" s="216"/>
      <c r="AT464" s="217" t="s">
        <v>140</v>
      </c>
      <c r="AU464" s="217" t="s">
        <v>83</v>
      </c>
      <c r="AV464" s="13" t="s">
        <v>83</v>
      </c>
      <c r="AW464" s="13" t="s">
        <v>30</v>
      </c>
      <c r="AX464" s="13" t="s">
        <v>73</v>
      </c>
      <c r="AY464" s="217" t="s">
        <v>120</v>
      </c>
    </row>
    <row r="465" spans="2:51" s="14" customFormat="1" ht="11.25">
      <c r="B465" s="218"/>
      <c r="C465" s="219"/>
      <c r="D465" s="201" t="s">
        <v>140</v>
      </c>
      <c r="E465" s="220" t="s">
        <v>1</v>
      </c>
      <c r="F465" s="221" t="s">
        <v>142</v>
      </c>
      <c r="G465" s="219"/>
      <c r="H465" s="222">
        <v>210.2</v>
      </c>
      <c r="I465" s="223"/>
      <c r="J465" s="219"/>
      <c r="K465" s="219"/>
      <c r="L465" s="224"/>
      <c r="M465" s="225"/>
      <c r="N465" s="226"/>
      <c r="O465" s="226"/>
      <c r="P465" s="226"/>
      <c r="Q465" s="226"/>
      <c r="R465" s="226"/>
      <c r="S465" s="226"/>
      <c r="T465" s="227"/>
      <c r="AT465" s="228" t="s">
        <v>140</v>
      </c>
      <c r="AU465" s="228" t="s">
        <v>83</v>
      </c>
      <c r="AV465" s="14" t="s">
        <v>127</v>
      </c>
      <c r="AW465" s="14" t="s">
        <v>30</v>
      </c>
      <c r="AX465" s="14" t="s">
        <v>81</v>
      </c>
      <c r="AY465" s="228" t="s">
        <v>120</v>
      </c>
    </row>
    <row r="466" spans="1:65" s="2" customFormat="1" ht="24.2" customHeight="1">
      <c r="A466" s="34"/>
      <c r="B466" s="35"/>
      <c r="C466" s="187" t="s">
        <v>700</v>
      </c>
      <c r="D466" s="187" t="s">
        <v>123</v>
      </c>
      <c r="E466" s="188" t="s">
        <v>701</v>
      </c>
      <c r="F466" s="189" t="s">
        <v>702</v>
      </c>
      <c r="G466" s="190" t="s">
        <v>193</v>
      </c>
      <c r="H466" s="191">
        <v>57.85</v>
      </c>
      <c r="I466" s="192"/>
      <c r="J466" s="193">
        <f>ROUND(I466*H466,2)</f>
        <v>0</v>
      </c>
      <c r="K466" s="194"/>
      <c r="L466" s="39"/>
      <c r="M466" s="195" t="s">
        <v>1</v>
      </c>
      <c r="N466" s="196" t="s">
        <v>38</v>
      </c>
      <c r="O466" s="71"/>
      <c r="P466" s="197">
        <f>O466*H466</f>
        <v>0</v>
      </c>
      <c r="Q466" s="197">
        <v>0.08568</v>
      </c>
      <c r="R466" s="197">
        <f>Q466*H466</f>
        <v>4.956588000000001</v>
      </c>
      <c r="S466" s="197">
        <v>0</v>
      </c>
      <c r="T466" s="198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99" t="s">
        <v>127</v>
      </c>
      <c r="AT466" s="199" t="s">
        <v>123</v>
      </c>
      <c r="AU466" s="199" t="s">
        <v>83</v>
      </c>
      <c r="AY466" s="17" t="s">
        <v>120</v>
      </c>
      <c r="BE466" s="200">
        <f>IF(N466="základní",J466,0)</f>
        <v>0</v>
      </c>
      <c r="BF466" s="200">
        <f>IF(N466="snížená",J466,0)</f>
        <v>0</v>
      </c>
      <c r="BG466" s="200">
        <f>IF(N466="zákl. přenesená",J466,0)</f>
        <v>0</v>
      </c>
      <c r="BH466" s="200">
        <f>IF(N466="sníž. přenesená",J466,0)</f>
        <v>0</v>
      </c>
      <c r="BI466" s="200">
        <f>IF(N466="nulová",J466,0)</f>
        <v>0</v>
      </c>
      <c r="BJ466" s="17" t="s">
        <v>81</v>
      </c>
      <c r="BK466" s="200">
        <f>ROUND(I466*H466,2)</f>
        <v>0</v>
      </c>
      <c r="BL466" s="17" t="s">
        <v>127</v>
      </c>
      <c r="BM466" s="199" t="s">
        <v>703</v>
      </c>
    </row>
    <row r="467" spans="1:47" s="2" customFormat="1" ht="19.5">
      <c r="A467" s="34"/>
      <c r="B467" s="35"/>
      <c r="C467" s="36"/>
      <c r="D467" s="201" t="s">
        <v>128</v>
      </c>
      <c r="E467" s="36"/>
      <c r="F467" s="202" t="s">
        <v>704</v>
      </c>
      <c r="G467" s="36"/>
      <c r="H467" s="36"/>
      <c r="I467" s="203"/>
      <c r="J467" s="36"/>
      <c r="K467" s="36"/>
      <c r="L467" s="39"/>
      <c r="M467" s="204"/>
      <c r="N467" s="205"/>
      <c r="O467" s="71"/>
      <c r="P467" s="71"/>
      <c r="Q467" s="71"/>
      <c r="R467" s="71"/>
      <c r="S467" s="71"/>
      <c r="T467" s="72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7" t="s">
        <v>128</v>
      </c>
      <c r="AU467" s="17" t="s">
        <v>83</v>
      </c>
    </row>
    <row r="468" spans="2:51" s="13" customFormat="1" ht="11.25">
      <c r="B468" s="207"/>
      <c r="C468" s="208"/>
      <c r="D468" s="201" t="s">
        <v>140</v>
      </c>
      <c r="E468" s="209" t="s">
        <v>1</v>
      </c>
      <c r="F468" s="210" t="s">
        <v>676</v>
      </c>
      <c r="G468" s="208"/>
      <c r="H468" s="211">
        <v>57.85</v>
      </c>
      <c r="I468" s="212"/>
      <c r="J468" s="208"/>
      <c r="K468" s="208"/>
      <c r="L468" s="213"/>
      <c r="M468" s="214"/>
      <c r="N468" s="215"/>
      <c r="O468" s="215"/>
      <c r="P468" s="215"/>
      <c r="Q468" s="215"/>
      <c r="R468" s="215"/>
      <c r="S468" s="215"/>
      <c r="T468" s="216"/>
      <c r="AT468" s="217" t="s">
        <v>140</v>
      </c>
      <c r="AU468" s="217" t="s">
        <v>83</v>
      </c>
      <c r="AV468" s="13" t="s">
        <v>83</v>
      </c>
      <c r="AW468" s="13" t="s">
        <v>30</v>
      </c>
      <c r="AX468" s="13" t="s">
        <v>73</v>
      </c>
      <c r="AY468" s="217" t="s">
        <v>120</v>
      </c>
    </row>
    <row r="469" spans="2:51" s="14" customFormat="1" ht="11.25">
      <c r="B469" s="218"/>
      <c r="C469" s="219"/>
      <c r="D469" s="201" t="s">
        <v>140</v>
      </c>
      <c r="E469" s="220" t="s">
        <v>1</v>
      </c>
      <c r="F469" s="221" t="s">
        <v>142</v>
      </c>
      <c r="G469" s="219"/>
      <c r="H469" s="222">
        <v>57.85</v>
      </c>
      <c r="I469" s="223"/>
      <c r="J469" s="219"/>
      <c r="K469" s="219"/>
      <c r="L469" s="224"/>
      <c r="M469" s="225"/>
      <c r="N469" s="226"/>
      <c r="O469" s="226"/>
      <c r="P469" s="226"/>
      <c r="Q469" s="226"/>
      <c r="R469" s="226"/>
      <c r="S469" s="226"/>
      <c r="T469" s="227"/>
      <c r="AT469" s="228" t="s">
        <v>140</v>
      </c>
      <c r="AU469" s="228" t="s">
        <v>83</v>
      </c>
      <c r="AV469" s="14" t="s">
        <v>127</v>
      </c>
      <c r="AW469" s="14" t="s">
        <v>30</v>
      </c>
      <c r="AX469" s="14" t="s">
        <v>81</v>
      </c>
      <c r="AY469" s="228" t="s">
        <v>120</v>
      </c>
    </row>
    <row r="470" spans="2:63" s="12" customFormat="1" ht="22.9" customHeight="1">
      <c r="B470" s="171"/>
      <c r="C470" s="172"/>
      <c r="D470" s="173" t="s">
        <v>72</v>
      </c>
      <c r="E470" s="185" t="s">
        <v>134</v>
      </c>
      <c r="F470" s="185" t="s">
        <v>705</v>
      </c>
      <c r="G470" s="172"/>
      <c r="H470" s="172"/>
      <c r="I470" s="175"/>
      <c r="J470" s="186">
        <f>BK470</f>
        <v>0</v>
      </c>
      <c r="K470" s="172"/>
      <c r="L470" s="177"/>
      <c r="M470" s="178"/>
      <c r="N470" s="179"/>
      <c r="O470" s="179"/>
      <c r="P470" s="180">
        <f>SUM(P471:P473)</f>
        <v>0</v>
      </c>
      <c r="Q470" s="179"/>
      <c r="R470" s="180">
        <f>SUM(R471:R473)</f>
        <v>0.03278604</v>
      </c>
      <c r="S470" s="179"/>
      <c r="T470" s="181">
        <f>SUM(T471:T473)</f>
        <v>0</v>
      </c>
      <c r="AR470" s="182" t="s">
        <v>81</v>
      </c>
      <c r="AT470" s="183" t="s">
        <v>72</v>
      </c>
      <c r="AU470" s="183" t="s">
        <v>81</v>
      </c>
      <c r="AY470" s="182" t="s">
        <v>120</v>
      </c>
      <c r="BK470" s="184">
        <f>SUM(BK471:BK473)</f>
        <v>0</v>
      </c>
    </row>
    <row r="471" spans="1:65" s="2" customFormat="1" ht="24.2" customHeight="1">
      <c r="A471" s="34"/>
      <c r="B471" s="35"/>
      <c r="C471" s="187" t="s">
        <v>484</v>
      </c>
      <c r="D471" s="187" t="s">
        <v>123</v>
      </c>
      <c r="E471" s="188" t="s">
        <v>706</v>
      </c>
      <c r="F471" s="189" t="s">
        <v>707</v>
      </c>
      <c r="G471" s="190" t="s">
        <v>193</v>
      </c>
      <c r="H471" s="191">
        <v>71.274</v>
      </c>
      <c r="I471" s="192"/>
      <c r="J471" s="193">
        <f>ROUND(I471*H471,2)</f>
        <v>0</v>
      </c>
      <c r="K471" s="194"/>
      <c r="L471" s="39"/>
      <c r="M471" s="195" t="s">
        <v>1</v>
      </c>
      <c r="N471" s="196" t="s">
        <v>38</v>
      </c>
      <c r="O471" s="71"/>
      <c r="P471" s="197">
        <f>O471*H471</f>
        <v>0</v>
      </c>
      <c r="Q471" s="197">
        <v>0.00046</v>
      </c>
      <c r="R471" s="197">
        <f>Q471*H471</f>
        <v>0.03278604</v>
      </c>
      <c r="S471" s="197">
        <v>0</v>
      </c>
      <c r="T471" s="198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199" t="s">
        <v>127</v>
      </c>
      <c r="AT471" s="199" t="s">
        <v>123</v>
      </c>
      <c r="AU471" s="199" t="s">
        <v>83</v>
      </c>
      <c r="AY471" s="17" t="s">
        <v>120</v>
      </c>
      <c r="BE471" s="200">
        <f>IF(N471="základní",J471,0)</f>
        <v>0</v>
      </c>
      <c r="BF471" s="200">
        <f>IF(N471="snížená",J471,0)</f>
        <v>0</v>
      </c>
      <c r="BG471" s="200">
        <f>IF(N471="zákl. přenesená",J471,0)</f>
        <v>0</v>
      </c>
      <c r="BH471" s="200">
        <f>IF(N471="sníž. přenesená",J471,0)</f>
        <v>0</v>
      </c>
      <c r="BI471" s="200">
        <f>IF(N471="nulová",J471,0)</f>
        <v>0</v>
      </c>
      <c r="BJ471" s="17" t="s">
        <v>81</v>
      </c>
      <c r="BK471" s="200">
        <f>ROUND(I471*H471,2)</f>
        <v>0</v>
      </c>
      <c r="BL471" s="17" t="s">
        <v>127</v>
      </c>
      <c r="BM471" s="199" t="s">
        <v>708</v>
      </c>
    </row>
    <row r="472" spans="1:47" s="2" customFormat="1" ht="19.5">
      <c r="A472" s="34"/>
      <c r="B472" s="35"/>
      <c r="C472" s="36"/>
      <c r="D472" s="201" t="s">
        <v>128</v>
      </c>
      <c r="E472" s="36"/>
      <c r="F472" s="202" t="s">
        <v>709</v>
      </c>
      <c r="G472" s="36"/>
      <c r="H472" s="36"/>
      <c r="I472" s="203"/>
      <c r="J472" s="36"/>
      <c r="K472" s="36"/>
      <c r="L472" s="39"/>
      <c r="M472" s="204"/>
      <c r="N472" s="205"/>
      <c r="O472" s="71"/>
      <c r="P472" s="71"/>
      <c r="Q472" s="71"/>
      <c r="R472" s="71"/>
      <c r="S472" s="71"/>
      <c r="T472" s="72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T472" s="17" t="s">
        <v>128</v>
      </c>
      <c r="AU472" s="17" t="s">
        <v>83</v>
      </c>
    </row>
    <row r="473" spans="2:51" s="13" customFormat="1" ht="11.25">
      <c r="B473" s="207"/>
      <c r="C473" s="208"/>
      <c r="D473" s="201" t="s">
        <v>140</v>
      </c>
      <c r="E473" s="209" t="s">
        <v>1</v>
      </c>
      <c r="F473" s="210" t="s">
        <v>710</v>
      </c>
      <c r="G473" s="208"/>
      <c r="H473" s="211">
        <v>71.274</v>
      </c>
      <c r="I473" s="212"/>
      <c r="J473" s="208"/>
      <c r="K473" s="208"/>
      <c r="L473" s="213"/>
      <c r="M473" s="214"/>
      <c r="N473" s="215"/>
      <c r="O473" s="215"/>
      <c r="P473" s="215"/>
      <c r="Q473" s="215"/>
      <c r="R473" s="215"/>
      <c r="S473" s="215"/>
      <c r="T473" s="216"/>
      <c r="AT473" s="217" t="s">
        <v>140</v>
      </c>
      <c r="AU473" s="217" t="s">
        <v>83</v>
      </c>
      <c r="AV473" s="13" t="s">
        <v>83</v>
      </c>
      <c r="AW473" s="13" t="s">
        <v>30</v>
      </c>
      <c r="AX473" s="13" t="s">
        <v>81</v>
      </c>
      <c r="AY473" s="217" t="s">
        <v>120</v>
      </c>
    </row>
    <row r="474" spans="2:63" s="12" customFormat="1" ht="22.9" customHeight="1">
      <c r="B474" s="171"/>
      <c r="C474" s="172"/>
      <c r="D474" s="173" t="s">
        <v>72</v>
      </c>
      <c r="E474" s="185" t="s">
        <v>164</v>
      </c>
      <c r="F474" s="185" t="s">
        <v>201</v>
      </c>
      <c r="G474" s="172"/>
      <c r="H474" s="172"/>
      <c r="I474" s="175"/>
      <c r="J474" s="186">
        <f>BK474</f>
        <v>0</v>
      </c>
      <c r="K474" s="172"/>
      <c r="L474" s="177"/>
      <c r="M474" s="178"/>
      <c r="N474" s="179"/>
      <c r="O474" s="179"/>
      <c r="P474" s="180">
        <f>SUM(P475:P552)</f>
        <v>0</v>
      </c>
      <c r="Q474" s="179"/>
      <c r="R474" s="180">
        <f>SUM(R475:R552)</f>
        <v>11.98208873923</v>
      </c>
      <c r="S474" s="179"/>
      <c r="T474" s="181">
        <f>SUM(T475:T552)</f>
        <v>0</v>
      </c>
      <c r="AR474" s="182" t="s">
        <v>81</v>
      </c>
      <c r="AT474" s="183" t="s">
        <v>72</v>
      </c>
      <c r="AU474" s="183" t="s">
        <v>81</v>
      </c>
      <c r="AY474" s="182" t="s">
        <v>120</v>
      </c>
      <c r="BK474" s="184">
        <f>SUM(BK475:BK552)</f>
        <v>0</v>
      </c>
    </row>
    <row r="475" spans="1:65" s="2" customFormat="1" ht="16.5" customHeight="1">
      <c r="A475" s="34"/>
      <c r="B475" s="35"/>
      <c r="C475" s="187" t="s">
        <v>711</v>
      </c>
      <c r="D475" s="187" t="s">
        <v>123</v>
      </c>
      <c r="E475" s="188" t="s">
        <v>712</v>
      </c>
      <c r="F475" s="189" t="s">
        <v>713</v>
      </c>
      <c r="G475" s="190" t="s">
        <v>204</v>
      </c>
      <c r="H475" s="191">
        <v>22</v>
      </c>
      <c r="I475" s="192"/>
      <c r="J475" s="193">
        <f>ROUND(I475*H475,2)</f>
        <v>0</v>
      </c>
      <c r="K475" s="194"/>
      <c r="L475" s="39"/>
      <c r="M475" s="195" t="s">
        <v>1</v>
      </c>
      <c r="N475" s="196" t="s">
        <v>38</v>
      </c>
      <c r="O475" s="71"/>
      <c r="P475" s="197">
        <f>O475*H475</f>
        <v>0</v>
      </c>
      <c r="Q475" s="197">
        <v>0.0400785</v>
      </c>
      <c r="R475" s="197">
        <f>Q475*H475</f>
        <v>0.881727</v>
      </c>
      <c r="S475" s="197">
        <v>0</v>
      </c>
      <c r="T475" s="198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99" t="s">
        <v>127</v>
      </c>
      <c r="AT475" s="199" t="s">
        <v>123</v>
      </c>
      <c r="AU475" s="199" t="s">
        <v>83</v>
      </c>
      <c r="AY475" s="17" t="s">
        <v>120</v>
      </c>
      <c r="BE475" s="200">
        <f>IF(N475="základní",J475,0)</f>
        <v>0</v>
      </c>
      <c r="BF475" s="200">
        <f>IF(N475="snížená",J475,0)</f>
        <v>0</v>
      </c>
      <c r="BG475" s="200">
        <f>IF(N475="zákl. přenesená",J475,0)</f>
        <v>0</v>
      </c>
      <c r="BH475" s="200">
        <f>IF(N475="sníž. přenesená",J475,0)</f>
        <v>0</v>
      </c>
      <c r="BI475" s="200">
        <f>IF(N475="nulová",J475,0)</f>
        <v>0</v>
      </c>
      <c r="BJ475" s="17" t="s">
        <v>81</v>
      </c>
      <c r="BK475" s="200">
        <f>ROUND(I475*H475,2)</f>
        <v>0</v>
      </c>
      <c r="BL475" s="17" t="s">
        <v>127</v>
      </c>
      <c r="BM475" s="199" t="s">
        <v>714</v>
      </c>
    </row>
    <row r="476" spans="1:47" s="2" customFormat="1" ht="11.25">
      <c r="A476" s="34"/>
      <c r="B476" s="35"/>
      <c r="C476" s="36"/>
      <c r="D476" s="201" t="s">
        <v>128</v>
      </c>
      <c r="E476" s="36"/>
      <c r="F476" s="202" t="s">
        <v>713</v>
      </c>
      <c r="G476" s="36"/>
      <c r="H476" s="36"/>
      <c r="I476" s="203"/>
      <c r="J476" s="36"/>
      <c r="K476" s="36"/>
      <c r="L476" s="39"/>
      <c r="M476" s="204"/>
      <c r="N476" s="205"/>
      <c r="O476" s="71"/>
      <c r="P476" s="71"/>
      <c r="Q476" s="71"/>
      <c r="R476" s="71"/>
      <c r="S476" s="71"/>
      <c r="T476" s="72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T476" s="17" t="s">
        <v>128</v>
      </c>
      <c r="AU476" s="17" t="s">
        <v>83</v>
      </c>
    </row>
    <row r="477" spans="2:51" s="13" customFormat="1" ht="11.25">
      <c r="B477" s="207"/>
      <c r="C477" s="208"/>
      <c r="D477" s="201" t="s">
        <v>140</v>
      </c>
      <c r="E477" s="209" t="s">
        <v>1</v>
      </c>
      <c r="F477" s="210" t="s">
        <v>243</v>
      </c>
      <c r="G477" s="208"/>
      <c r="H477" s="211">
        <v>22</v>
      </c>
      <c r="I477" s="212"/>
      <c r="J477" s="208"/>
      <c r="K477" s="208"/>
      <c r="L477" s="213"/>
      <c r="M477" s="214"/>
      <c r="N477" s="215"/>
      <c r="O477" s="215"/>
      <c r="P477" s="215"/>
      <c r="Q477" s="215"/>
      <c r="R477" s="215"/>
      <c r="S477" s="215"/>
      <c r="T477" s="216"/>
      <c r="AT477" s="217" t="s">
        <v>140</v>
      </c>
      <c r="AU477" s="217" t="s">
        <v>83</v>
      </c>
      <c r="AV477" s="13" t="s">
        <v>83</v>
      </c>
      <c r="AW477" s="13" t="s">
        <v>30</v>
      </c>
      <c r="AX477" s="13" t="s">
        <v>73</v>
      </c>
      <c r="AY477" s="217" t="s">
        <v>120</v>
      </c>
    </row>
    <row r="478" spans="2:51" s="14" customFormat="1" ht="11.25">
      <c r="B478" s="218"/>
      <c r="C478" s="219"/>
      <c r="D478" s="201" t="s">
        <v>140</v>
      </c>
      <c r="E478" s="220" t="s">
        <v>1</v>
      </c>
      <c r="F478" s="221" t="s">
        <v>142</v>
      </c>
      <c r="G478" s="219"/>
      <c r="H478" s="222">
        <v>22</v>
      </c>
      <c r="I478" s="223"/>
      <c r="J478" s="219"/>
      <c r="K478" s="219"/>
      <c r="L478" s="224"/>
      <c r="M478" s="225"/>
      <c r="N478" s="226"/>
      <c r="O478" s="226"/>
      <c r="P478" s="226"/>
      <c r="Q478" s="226"/>
      <c r="R478" s="226"/>
      <c r="S478" s="226"/>
      <c r="T478" s="227"/>
      <c r="AT478" s="228" t="s">
        <v>140</v>
      </c>
      <c r="AU478" s="228" t="s">
        <v>83</v>
      </c>
      <c r="AV478" s="14" t="s">
        <v>127</v>
      </c>
      <c r="AW478" s="14" t="s">
        <v>30</v>
      </c>
      <c r="AX478" s="14" t="s">
        <v>81</v>
      </c>
      <c r="AY478" s="228" t="s">
        <v>120</v>
      </c>
    </row>
    <row r="479" spans="1:65" s="2" customFormat="1" ht="24.2" customHeight="1">
      <c r="A479" s="34"/>
      <c r="B479" s="35"/>
      <c r="C479" s="242" t="s">
        <v>490</v>
      </c>
      <c r="D479" s="242" t="s">
        <v>295</v>
      </c>
      <c r="E479" s="243" t="s">
        <v>715</v>
      </c>
      <c r="F479" s="244" t="s">
        <v>716</v>
      </c>
      <c r="G479" s="245" t="s">
        <v>204</v>
      </c>
      <c r="H479" s="246">
        <v>22</v>
      </c>
      <c r="I479" s="247"/>
      <c r="J479" s="248">
        <f>ROUND(I479*H479,2)</f>
        <v>0</v>
      </c>
      <c r="K479" s="249"/>
      <c r="L479" s="250"/>
      <c r="M479" s="251" t="s">
        <v>1</v>
      </c>
      <c r="N479" s="252" t="s">
        <v>38</v>
      </c>
      <c r="O479" s="71"/>
      <c r="P479" s="197">
        <f>O479*H479</f>
        <v>0</v>
      </c>
      <c r="Q479" s="197">
        <v>0</v>
      </c>
      <c r="R479" s="197">
        <f>Q479*H479</f>
        <v>0</v>
      </c>
      <c r="S479" s="197">
        <v>0</v>
      </c>
      <c r="T479" s="198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99" t="s">
        <v>139</v>
      </c>
      <c r="AT479" s="199" t="s">
        <v>295</v>
      </c>
      <c r="AU479" s="199" t="s">
        <v>83</v>
      </c>
      <c r="AY479" s="17" t="s">
        <v>120</v>
      </c>
      <c r="BE479" s="200">
        <f>IF(N479="základní",J479,0)</f>
        <v>0</v>
      </c>
      <c r="BF479" s="200">
        <f>IF(N479="snížená",J479,0)</f>
        <v>0</v>
      </c>
      <c r="BG479" s="200">
        <f>IF(N479="zákl. přenesená",J479,0)</f>
        <v>0</v>
      </c>
      <c r="BH479" s="200">
        <f>IF(N479="sníž. přenesená",J479,0)</f>
        <v>0</v>
      </c>
      <c r="BI479" s="200">
        <f>IF(N479="nulová",J479,0)</f>
        <v>0</v>
      </c>
      <c r="BJ479" s="17" t="s">
        <v>81</v>
      </c>
      <c r="BK479" s="200">
        <f>ROUND(I479*H479,2)</f>
        <v>0</v>
      </c>
      <c r="BL479" s="17" t="s">
        <v>127</v>
      </c>
      <c r="BM479" s="199" t="s">
        <v>717</v>
      </c>
    </row>
    <row r="480" spans="1:47" s="2" customFormat="1" ht="29.25">
      <c r="A480" s="34"/>
      <c r="B480" s="35"/>
      <c r="C480" s="36"/>
      <c r="D480" s="201" t="s">
        <v>128</v>
      </c>
      <c r="E480" s="36"/>
      <c r="F480" s="202" t="s">
        <v>718</v>
      </c>
      <c r="G480" s="36"/>
      <c r="H480" s="36"/>
      <c r="I480" s="203"/>
      <c r="J480" s="36"/>
      <c r="K480" s="36"/>
      <c r="L480" s="39"/>
      <c r="M480" s="204"/>
      <c r="N480" s="205"/>
      <c r="O480" s="71"/>
      <c r="P480" s="71"/>
      <c r="Q480" s="71"/>
      <c r="R480" s="71"/>
      <c r="S480" s="71"/>
      <c r="T480" s="72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7" t="s">
        <v>128</v>
      </c>
      <c r="AU480" s="17" t="s">
        <v>83</v>
      </c>
    </row>
    <row r="481" spans="2:51" s="13" customFormat="1" ht="11.25">
      <c r="B481" s="207"/>
      <c r="C481" s="208"/>
      <c r="D481" s="201" t="s">
        <v>140</v>
      </c>
      <c r="E481" s="209" t="s">
        <v>1</v>
      </c>
      <c r="F481" s="210" t="s">
        <v>243</v>
      </c>
      <c r="G481" s="208"/>
      <c r="H481" s="211">
        <v>22</v>
      </c>
      <c r="I481" s="212"/>
      <c r="J481" s="208"/>
      <c r="K481" s="208"/>
      <c r="L481" s="213"/>
      <c r="M481" s="214"/>
      <c r="N481" s="215"/>
      <c r="O481" s="215"/>
      <c r="P481" s="215"/>
      <c r="Q481" s="215"/>
      <c r="R481" s="215"/>
      <c r="S481" s="215"/>
      <c r="T481" s="216"/>
      <c r="AT481" s="217" t="s">
        <v>140</v>
      </c>
      <c r="AU481" s="217" t="s">
        <v>83</v>
      </c>
      <c r="AV481" s="13" t="s">
        <v>83</v>
      </c>
      <c r="AW481" s="13" t="s">
        <v>30</v>
      </c>
      <c r="AX481" s="13" t="s">
        <v>73</v>
      </c>
      <c r="AY481" s="217" t="s">
        <v>120</v>
      </c>
    </row>
    <row r="482" spans="2:51" s="14" customFormat="1" ht="11.25">
      <c r="B482" s="218"/>
      <c r="C482" s="219"/>
      <c r="D482" s="201" t="s">
        <v>140</v>
      </c>
      <c r="E482" s="220" t="s">
        <v>1</v>
      </c>
      <c r="F482" s="221" t="s">
        <v>142</v>
      </c>
      <c r="G482" s="219"/>
      <c r="H482" s="222">
        <v>22</v>
      </c>
      <c r="I482" s="223"/>
      <c r="J482" s="219"/>
      <c r="K482" s="219"/>
      <c r="L482" s="224"/>
      <c r="M482" s="225"/>
      <c r="N482" s="226"/>
      <c r="O482" s="226"/>
      <c r="P482" s="226"/>
      <c r="Q482" s="226"/>
      <c r="R482" s="226"/>
      <c r="S482" s="226"/>
      <c r="T482" s="227"/>
      <c r="AT482" s="228" t="s">
        <v>140</v>
      </c>
      <c r="AU482" s="228" t="s">
        <v>83</v>
      </c>
      <c r="AV482" s="14" t="s">
        <v>127</v>
      </c>
      <c r="AW482" s="14" t="s">
        <v>30</v>
      </c>
      <c r="AX482" s="14" t="s">
        <v>81</v>
      </c>
      <c r="AY482" s="228" t="s">
        <v>120</v>
      </c>
    </row>
    <row r="483" spans="1:65" s="2" customFormat="1" ht="24.2" customHeight="1">
      <c r="A483" s="34"/>
      <c r="B483" s="35"/>
      <c r="C483" s="187" t="s">
        <v>719</v>
      </c>
      <c r="D483" s="187" t="s">
        <v>123</v>
      </c>
      <c r="E483" s="188" t="s">
        <v>720</v>
      </c>
      <c r="F483" s="189" t="s">
        <v>721</v>
      </c>
      <c r="G483" s="190" t="s">
        <v>448</v>
      </c>
      <c r="H483" s="191">
        <v>4</v>
      </c>
      <c r="I483" s="192"/>
      <c r="J483" s="193">
        <f>ROUND(I483*H483,2)</f>
        <v>0</v>
      </c>
      <c r="K483" s="194"/>
      <c r="L483" s="39"/>
      <c r="M483" s="195" t="s">
        <v>1</v>
      </c>
      <c r="N483" s="196" t="s">
        <v>38</v>
      </c>
      <c r="O483" s="71"/>
      <c r="P483" s="197">
        <f>O483*H483</f>
        <v>0</v>
      </c>
      <c r="Q483" s="197">
        <v>0.0007</v>
      </c>
      <c r="R483" s="197">
        <f>Q483*H483</f>
        <v>0.0028</v>
      </c>
      <c r="S483" s="197">
        <v>0</v>
      </c>
      <c r="T483" s="198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99" t="s">
        <v>127</v>
      </c>
      <c r="AT483" s="199" t="s">
        <v>123</v>
      </c>
      <c r="AU483" s="199" t="s">
        <v>83</v>
      </c>
      <c r="AY483" s="17" t="s">
        <v>120</v>
      </c>
      <c r="BE483" s="200">
        <f>IF(N483="základní",J483,0)</f>
        <v>0</v>
      </c>
      <c r="BF483" s="200">
        <f>IF(N483="snížená",J483,0)</f>
        <v>0</v>
      </c>
      <c r="BG483" s="200">
        <f>IF(N483="zákl. přenesená",J483,0)</f>
        <v>0</v>
      </c>
      <c r="BH483" s="200">
        <f>IF(N483="sníž. přenesená",J483,0)</f>
        <v>0</v>
      </c>
      <c r="BI483" s="200">
        <f>IF(N483="nulová",J483,0)</f>
        <v>0</v>
      </c>
      <c r="BJ483" s="17" t="s">
        <v>81</v>
      </c>
      <c r="BK483" s="200">
        <f>ROUND(I483*H483,2)</f>
        <v>0</v>
      </c>
      <c r="BL483" s="17" t="s">
        <v>127</v>
      </c>
      <c r="BM483" s="199" t="s">
        <v>722</v>
      </c>
    </row>
    <row r="484" spans="1:47" s="2" customFormat="1" ht="19.5">
      <c r="A484" s="34"/>
      <c r="B484" s="35"/>
      <c r="C484" s="36"/>
      <c r="D484" s="201" t="s">
        <v>128</v>
      </c>
      <c r="E484" s="36"/>
      <c r="F484" s="202" t="s">
        <v>723</v>
      </c>
      <c r="G484" s="36"/>
      <c r="H484" s="36"/>
      <c r="I484" s="203"/>
      <c r="J484" s="36"/>
      <c r="K484" s="36"/>
      <c r="L484" s="39"/>
      <c r="M484" s="204"/>
      <c r="N484" s="205"/>
      <c r="O484" s="71"/>
      <c r="P484" s="71"/>
      <c r="Q484" s="71"/>
      <c r="R484" s="71"/>
      <c r="S484" s="71"/>
      <c r="T484" s="72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T484" s="17" t="s">
        <v>128</v>
      </c>
      <c r="AU484" s="17" t="s">
        <v>83</v>
      </c>
    </row>
    <row r="485" spans="2:51" s="13" customFormat="1" ht="11.25">
      <c r="B485" s="207"/>
      <c r="C485" s="208"/>
      <c r="D485" s="201" t="s">
        <v>140</v>
      </c>
      <c r="E485" s="209" t="s">
        <v>1</v>
      </c>
      <c r="F485" s="210" t="s">
        <v>127</v>
      </c>
      <c r="G485" s="208"/>
      <c r="H485" s="211">
        <v>4</v>
      </c>
      <c r="I485" s="212"/>
      <c r="J485" s="208"/>
      <c r="K485" s="208"/>
      <c r="L485" s="213"/>
      <c r="M485" s="214"/>
      <c r="N485" s="215"/>
      <c r="O485" s="215"/>
      <c r="P485" s="215"/>
      <c r="Q485" s="215"/>
      <c r="R485" s="215"/>
      <c r="S485" s="215"/>
      <c r="T485" s="216"/>
      <c r="AT485" s="217" t="s">
        <v>140</v>
      </c>
      <c r="AU485" s="217" t="s">
        <v>83</v>
      </c>
      <c r="AV485" s="13" t="s">
        <v>83</v>
      </c>
      <c r="AW485" s="13" t="s">
        <v>30</v>
      </c>
      <c r="AX485" s="13" t="s">
        <v>73</v>
      </c>
      <c r="AY485" s="217" t="s">
        <v>120</v>
      </c>
    </row>
    <row r="486" spans="2:51" s="14" customFormat="1" ht="11.25">
      <c r="B486" s="218"/>
      <c r="C486" s="219"/>
      <c r="D486" s="201" t="s">
        <v>140</v>
      </c>
      <c r="E486" s="220" t="s">
        <v>1</v>
      </c>
      <c r="F486" s="221" t="s">
        <v>142</v>
      </c>
      <c r="G486" s="219"/>
      <c r="H486" s="222">
        <v>4</v>
      </c>
      <c r="I486" s="223"/>
      <c r="J486" s="219"/>
      <c r="K486" s="219"/>
      <c r="L486" s="224"/>
      <c r="M486" s="225"/>
      <c r="N486" s="226"/>
      <c r="O486" s="226"/>
      <c r="P486" s="226"/>
      <c r="Q486" s="226"/>
      <c r="R486" s="226"/>
      <c r="S486" s="226"/>
      <c r="T486" s="227"/>
      <c r="AT486" s="228" t="s">
        <v>140</v>
      </c>
      <c r="AU486" s="228" t="s">
        <v>83</v>
      </c>
      <c r="AV486" s="14" t="s">
        <v>127</v>
      </c>
      <c r="AW486" s="14" t="s">
        <v>30</v>
      </c>
      <c r="AX486" s="14" t="s">
        <v>81</v>
      </c>
      <c r="AY486" s="228" t="s">
        <v>120</v>
      </c>
    </row>
    <row r="487" spans="1:65" s="2" customFormat="1" ht="24.2" customHeight="1">
      <c r="A487" s="34"/>
      <c r="B487" s="35"/>
      <c r="C487" s="242" t="s">
        <v>497</v>
      </c>
      <c r="D487" s="242" t="s">
        <v>295</v>
      </c>
      <c r="E487" s="243" t="s">
        <v>724</v>
      </c>
      <c r="F487" s="244" t="s">
        <v>725</v>
      </c>
      <c r="G487" s="245" t="s">
        <v>448</v>
      </c>
      <c r="H487" s="246">
        <v>4</v>
      </c>
      <c r="I487" s="247"/>
      <c r="J487" s="248">
        <f>ROUND(I487*H487,2)</f>
        <v>0</v>
      </c>
      <c r="K487" s="249"/>
      <c r="L487" s="250"/>
      <c r="M487" s="251" t="s">
        <v>1</v>
      </c>
      <c r="N487" s="252" t="s">
        <v>38</v>
      </c>
      <c r="O487" s="71"/>
      <c r="P487" s="197">
        <f>O487*H487</f>
        <v>0</v>
      </c>
      <c r="Q487" s="197">
        <v>0.0025</v>
      </c>
      <c r="R487" s="197">
        <f>Q487*H487</f>
        <v>0.01</v>
      </c>
      <c r="S487" s="197">
        <v>0</v>
      </c>
      <c r="T487" s="198">
        <f>S487*H487</f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99" t="s">
        <v>139</v>
      </c>
      <c r="AT487" s="199" t="s">
        <v>295</v>
      </c>
      <c r="AU487" s="199" t="s">
        <v>83</v>
      </c>
      <c r="AY487" s="17" t="s">
        <v>120</v>
      </c>
      <c r="BE487" s="200">
        <f>IF(N487="základní",J487,0)</f>
        <v>0</v>
      </c>
      <c r="BF487" s="200">
        <f>IF(N487="snížená",J487,0)</f>
        <v>0</v>
      </c>
      <c r="BG487" s="200">
        <f>IF(N487="zákl. přenesená",J487,0)</f>
        <v>0</v>
      </c>
      <c r="BH487" s="200">
        <f>IF(N487="sníž. přenesená",J487,0)</f>
        <v>0</v>
      </c>
      <c r="BI487" s="200">
        <f>IF(N487="nulová",J487,0)</f>
        <v>0</v>
      </c>
      <c r="BJ487" s="17" t="s">
        <v>81</v>
      </c>
      <c r="BK487" s="200">
        <f>ROUND(I487*H487,2)</f>
        <v>0</v>
      </c>
      <c r="BL487" s="17" t="s">
        <v>127</v>
      </c>
      <c r="BM487" s="199" t="s">
        <v>726</v>
      </c>
    </row>
    <row r="488" spans="1:47" s="2" customFormat="1" ht="11.25">
      <c r="A488" s="34"/>
      <c r="B488" s="35"/>
      <c r="C488" s="36"/>
      <c r="D488" s="201" t="s">
        <v>128</v>
      </c>
      <c r="E488" s="36"/>
      <c r="F488" s="202" t="s">
        <v>725</v>
      </c>
      <c r="G488" s="36"/>
      <c r="H488" s="36"/>
      <c r="I488" s="203"/>
      <c r="J488" s="36"/>
      <c r="K488" s="36"/>
      <c r="L488" s="39"/>
      <c r="M488" s="204"/>
      <c r="N488" s="205"/>
      <c r="O488" s="71"/>
      <c r="P488" s="71"/>
      <c r="Q488" s="71"/>
      <c r="R488" s="71"/>
      <c r="S488" s="71"/>
      <c r="T488" s="72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T488" s="17" t="s">
        <v>128</v>
      </c>
      <c r="AU488" s="17" t="s">
        <v>83</v>
      </c>
    </row>
    <row r="489" spans="1:47" s="2" customFormat="1" ht="29.25">
      <c r="A489" s="34"/>
      <c r="B489" s="35"/>
      <c r="C489" s="36"/>
      <c r="D489" s="201" t="s">
        <v>135</v>
      </c>
      <c r="E489" s="36"/>
      <c r="F489" s="206" t="s">
        <v>727</v>
      </c>
      <c r="G489" s="36"/>
      <c r="H489" s="36"/>
      <c r="I489" s="203"/>
      <c r="J489" s="36"/>
      <c r="K489" s="36"/>
      <c r="L489" s="39"/>
      <c r="M489" s="204"/>
      <c r="N489" s="205"/>
      <c r="O489" s="71"/>
      <c r="P489" s="71"/>
      <c r="Q489" s="71"/>
      <c r="R489" s="71"/>
      <c r="S489" s="71"/>
      <c r="T489" s="72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T489" s="17" t="s">
        <v>135</v>
      </c>
      <c r="AU489" s="17" t="s">
        <v>83</v>
      </c>
    </row>
    <row r="490" spans="1:65" s="2" customFormat="1" ht="16.5" customHeight="1">
      <c r="A490" s="34"/>
      <c r="B490" s="35"/>
      <c r="C490" s="187" t="s">
        <v>728</v>
      </c>
      <c r="D490" s="187" t="s">
        <v>123</v>
      </c>
      <c r="E490" s="188" t="s">
        <v>729</v>
      </c>
      <c r="F490" s="189" t="s">
        <v>730</v>
      </c>
      <c r="G490" s="190" t="s">
        <v>448</v>
      </c>
      <c r="H490" s="191">
        <v>2</v>
      </c>
      <c r="I490" s="192"/>
      <c r="J490" s="193">
        <f>ROUND(I490*H490,2)</f>
        <v>0</v>
      </c>
      <c r="K490" s="194"/>
      <c r="L490" s="39"/>
      <c r="M490" s="195" t="s">
        <v>1</v>
      </c>
      <c r="N490" s="196" t="s">
        <v>38</v>
      </c>
      <c r="O490" s="71"/>
      <c r="P490" s="197">
        <f>O490*H490</f>
        <v>0</v>
      </c>
      <c r="Q490" s="197">
        <v>0.08112</v>
      </c>
      <c r="R490" s="197">
        <f>Q490*H490</f>
        <v>0.16224</v>
      </c>
      <c r="S490" s="197">
        <v>0</v>
      </c>
      <c r="T490" s="198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99" t="s">
        <v>127</v>
      </c>
      <c r="AT490" s="199" t="s">
        <v>123</v>
      </c>
      <c r="AU490" s="199" t="s">
        <v>83</v>
      </c>
      <c r="AY490" s="17" t="s">
        <v>120</v>
      </c>
      <c r="BE490" s="200">
        <f>IF(N490="základní",J490,0)</f>
        <v>0</v>
      </c>
      <c r="BF490" s="200">
        <f>IF(N490="snížená",J490,0)</f>
        <v>0</v>
      </c>
      <c r="BG490" s="200">
        <f>IF(N490="zákl. přenesená",J490,0)</f>
        <v>0</v>
      </c>
      <c r="BH490" s="200">
        <f>IF(N490="sníž. přenesená",J490,0)</f>
        <v>0</v>
      </c>
      <c r="BI490" s="200">
        <f>IF(N490="nulová",J490,0)</f>
        <v>0</v>
      </c>
      <c r="BJ490" s="17" t="s">
        <v>81</v>
      </c>
      <c r="BK490" s="200">
        <f>ROUND(I490*H490,2)</f>
        <v>0</v>
      </c>
      <c r="BL490" s="17" t="s">
        <v>127</v>
      </c>
      <c r="BM490" s="199" t="s">
        <v>731</v>
      </c>
    </row>
    <row r="491" spans="1:47" s="2" customFormat="1" ht="11.25">
      <c r="A491" s="34"/>
      <c r="B491" s="35"/>
      <c r="C491" s="36"/>
      <c r="D491" s="201" t="s">
        <v>128</v>
      </c>
      <c r="E491" s="36"/>
      <c r="F491" s="202" t="s">
        <v>732</v>
      </c>
      <c r="G491" s="36"/>
      <c r="H491" s="36"/>
      <c r="I491" s="203"/>
      <c r="J491" s="36"/>
      <c r="K491" s="36"/>
      <c r="L491" s="39"/>
      <c r="M491" s="204"/>
      <c r="N491" s="205"/>
      <c r="O491" s="71"/>
      <c r="P491" s="71"/>
      <c r="Q491" s="71"/>
      <c r="R491" s="71"/>
      <c r="S491" s="71"/>
      <c r="T491" s="72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T491" s="17" t="s">
        <v>128</v>
      </c>
      <c r="AU491" s="17" t="s">
        <v>83</v>
      </c>
    </row>
    <row r="492" spans="1:65" s="2" customFormat="1" ht="24.2" customHeight="1">
      <c r="A492" s="34"/>
      <c r="B492" s="35"/>
      <c r="C492" s="187" t="s">
        <v>502</v>
      </c>
      <c r="D492" s="187" t="s">
        <v>123</v>
      </c>
      <c r="E492" s="188" t="s">
        <v>733</v>
      </c>
      <c r="F492" s="189" t="s">
        <v>734</v>
      </c>
      <c r="G492" s="190" t="s">
        <v>448</v>
      </c>
      <c r="H492" s="191">
        <v>4</v>
      </c>
      <c r="I492" s="192"/>
      <c r="J492" s="193">
        <f>ROUND(I492*H492,2)</f>
        <v>0</v>
      </c>
      <c r="K492" s="194"/>
      <c r="L492" s="39"/>
      <c r="M492" s="195" t="s">
        <v>1</v>
      </c>
      <c r="N492" s="196" t="s">
        <v>38</v>
      </c>
      <c r="O492" s="71"/>
      <c r="P492" s="197">
        <f>O492*H492</f>
        <v>0</v>
      </c>
      <c r="Q492" s="197">
        <v>0.109405</v>
      </c>
      <c r="R492" s="197">
        <f>Q492*H492</f>
        <v>0.43762</v>
      </c>
      <c r="S492" s="197">
        <v>0</v>
      </c>
      <c r="T492" s="198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99" t="s">
        <v>127</v>
      </c>
      <c r="AT492" s="199" t="s">
        <v>123</v>
      </c>
      <c r="AU492" s="199" t="s">
        <v>83</v>
      </c>
      <c r="AY492" s="17" t="s">
        <v>120</v>
      </c>
      <c r="BE492" s="200">
        <f>IF(N492="základní",J492,0)</f>
        <v>0</v>
      </c>
      <c r="BF492" s="200">
        <f>IF(N492="snížená",J492,0)</f>
        <v>0</v>
      </c>
      <c r="BG492" s="200">
        <f>IF(N492="zákl. přenesená",J492,0)</f>
        <v>0</v>
      </c>
      <c r="BH492" s="200">
        <f>IF(N492="sníž. přenesená",J492,0)</f>
        <v>0</v>
      </c>
      <c r="BI492" s="200">
        <f>IF(N492="nulová",J492,0)</f>
        <v>0</v>
      </c>
      <c r="BJ492" s="17" t="s">
        <v>81</v>
      </c>
      <c r="BK492" s="200">
        <f>ROUND(I492*H492,2)</f>
        <v>0</v>
      </c>
      <c r="BL492" s="17" t="s">
        <v>127</v>
      </c>
      <c r="BM492" s="199" t="s">
        <v>735</v>
      </c>
    </row>
    <row r="493" spans="1:47" s="2" customFormat="1" ht="19.5">
      <c r="A493" s="34"/>
      <c r="B493" s="35"/>
      <c r="C493" s="36"/>
      <c r="D493" s="201" t="s">
        <v>128</v>
      </c>
      <c r="E493" s="36"/>
      <c r="F493" s="202" t="s">
        <v>736</v>
      </c>
      <c r="G493" s="36"/>
      <c r="H493" s="36"/>
      <c r="I493" s="203"/>
      <c r="J493" s="36"/>
      <c r="K493" s="36"/>
      <c r="L493" s="39"/>
      <c r="M493" s="204"/>
      <c r="N493" s="205"/>
      <c r="O493" s="71"/>
      <c r="P493" s="71"/>
      <c r="Q493" s="71"/>
      <c r="R493" s="71"/>
      <c r="S493" s="71"/>
      <c r="T493" s="72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T493" s="17" t="s">
        <v>128</v>
      </c>
      <c r="AU493" s="17" t="s">
        <v>83</v>
      </c>
    </row>
    <row r="494" spans="1:65" s="2" customFormat="1" ht="21.75" customHeight="1">
      <c r="A494" s="34"/>
      <c r="B494" s="35"/>
      <c r="C494" s="242" t="s">
        <v>737</v>
      </c>
      <c r="D494" s="242" t="s">
        <v>295</v>
      </c>
      <c r="E494" s="243" t="s">
        <v>738</v>
      </c>
      <c r="F494" s="244" t="s">
        <v>739</v>
      </c>
      <c r="G494" s="245" t="s">
        <v>448</v>
      </c>
      <c r="H494" s="246">
        <v>4</v>
      </c>
      <c r="I494" s="247"/>
      <c r="J494" s="248">
        <f>ROUND(I494*H494,2)</f>
        <v>0</v>
      </c>
      <c r="K494" s="249"/>
      <c r="L494" s="250"/>
      <c r="M494" s="251" t="s">
        <v>1</v>
      </c>
      <c r="N494" s="252" t="s">
        <v>38</v>
      </c>
      <c r="O494" s="71"/>
      <c r="P494" s="197">
        <f>O494*H494</f>
        <v>0</v>
      </c>
      <c r="Q494" s="197">
        <v>0.0061</v>
      </c>
      <c r="R494" s="197">
        <f>Q494*H494</f>
        <v>0.0244</v>
      </c>
      <c r="S494" s="197">
        <v>0</v>
      </c>
      <c r="T494" s="198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199" t="s">
        <v>139</v>
      </c>
      <c r="AT494" s="199" t="s">
        <v>295</v>
      </c>
      <c r="AU494" s="199" t="s">
        <v>83</v>
      </c>
      <c r="AY494" s="17" t="s">
        <v>120</v>
      </c>
      <c r="BE494" s="200">
        <f>IF(N494="základní",J494,0)</f>
        <v>0</v>
      </c>
      <c r="BF494" s="200">
        <f>IF(N494="snížená",J494,0)</f>
        <v>0</v>
      </c>
      <c r="BG494" s="200">
        <f>IF(N494="zákl. přenesená",J494,0)</f>
        <v>0</v>
      </c>
      <c r="BH494" s="200">
        <f>IF(N494="sníž. přenesená",J494,0)</f>
        <v>0</v>
      </c>
      <c r="BI494" s="200">
        <f>IF(N494="nulová",J494,0)</f>
        <v>0</v>
      </c>
      <c r="BJ494" s="17" t="s">
        <v>81</v>
      </c>
      <c r="BK494" s="200">
        <f>ROUND(I494*H494,2)</f>
        <v>0</v>
      </c>
      <c r="BL494" s="17" t="s">
        <v>127</v>
      </c>
      <c r="BM494" s="199" t="s">
        <v>740</v>
      </c>
    </row>
    <row r="495" spans="1:47" s="2" customFormat="1" ht="11.25">
      <c r="A495" s="34"/>
      <c r="B495" s="35"/>
      <c r="C495" s="36"/>
      <c r="D495" s="201" t="s">
        <v>128</v>
      </c>
      <c r="E495" s="36"/>
      <c r="F495" s="202" t="s">
        <v>739</v>
      </c>
      <c r="G495" s="36"/>
      <c r="H495" s="36"/>
      <c r="I495" s="203"/>
      <c r="J495" s="36"/>
      <c r="K495" s="36"/>
      <c r="L495" s="39"/>
      <c r="M495" s="204"/>
      <c r="N495" s="205"/>
      <c r="O495" s="71"/>
      <c r="P495" s="71"/>
      <c r="Q495" s="71"/>
      <c r="R495" s="71"/>
      <c r="S495" s="71"/>
      <c r="T495" s="72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T495" s="17" t="s">
        <v>128</v>
      </c>
      <c r="AU495" s="17" t="s">
        <v>83</v>
      </c>
    </row>
    <row r="496" spans="1:65" s="2" customFormat="1" ht="24.2" customHeight="1">
      <c r="A496" s="34"/>
      <c r="B496" s="35"/>
      <c r="C496" s="187" t="s">
        <v>508</v>
      </c>
      <c r="D496" s="187" t="s">
        <v>123</v>
      </c>
      <c r="E496" s="188" t="s">
        <v>741</v>
      </c>
      <c r="F496" s="189" t="s">
        <v>742</v>
      </c>
      <c r="G496" s="190" t="s">
        <v>204</v>
      </c>
      <c r="H496" s="191">
        <v>32</v>
      </c>
      <c r="I496" s="192"/>
      <c r="J496" s="193">
        <f>ROUND(I496*H496,2)</f>
        <v>0</v>
      </c>
      <c r="K496" s="194"/>
      <c r="L496" s="39"/>
      <c r="M496" s="195" t="s">
        <v>1</v>
      </c>
      <c r="N496" s="196" t="s">
        <v>38</v>
      </c>
      <c r="O496" s="71"/>
      <c r="P496" s="197">
        <f>O496*H496</f>
        <v>0</v>
      </c>
      <c r="Q496" s="197">
        <v>0.20218872</v>
      </c>
      <c r="R496" s="197">
        <f>Q496*H496</f>
        <v>6.47003904</v>
      </c>
      <c r="S496" s="197">
        <v>0</v>
      </c>
      <c r="T496" s="198">
        <f>S496*H496</f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199" t="s">
        <v>127</v>
      </c>
      <c r="AT496" s="199" t="s">
        <v>123</v>
      </c>
      <c r="AU496" s="199" t="s">
        <v>83</v>
      </c>
      <c r="AY496" s="17" t="s">
        <v>120</v>
      </c>
      <c r="BE496" s="200">
        <f>IF(N496="základní",J496,0)</f>
        <v>0</v>
      </c>
      <c r="BF496" s="200">
        <f>IF(N496="snížená",J496,0)</f>
        <v>0</v>
      </c>
      <c r="BG496" s="200">
        <f>IF(N496="zákl. přenesená",J496,0)</f>
        <v>0</v>
      </c>
      <c r="BH496" s="200">
        <f>IF(N496="sníž. přenesená",J496,0)</f>
        <v>0</v>
      </c>
      <c r="BI496" s="200">
        <f>IF(N496="nulová",J496,0)</f>
        <v>0</v>
      </c>
      <c r="BJ496" s="17" t="s">
        <v>81</v>
      </c>
      <c r="BK496" s="200">
        <f>ROUND(I496*H496,2)</f>
        <v>0</v>
      </c>
      <c r="BL496" s="17" t="s">
        <v>127</v>
      </c>
      <c r="BM496" s="199" t="s">
        <v>743</v>
      </c>
    </row>
    <row r="497" spans="1:47" s="2" customFormat="1" ht="29.25">
      <c r="A497" s="34"/>
      <c r="B497" s="35"/>
      <c r="C497" s="36"/>
      <c r="D497" s="201" t="s">
        <v>128</v>
      </c>
      <c r="E497" s="36"/>
      <c r="F497" s="202" t="s">
        <v>744</v>
      </c>
      <c r="G497" s="36"/>
      <c r="H497" s="36"/>
      <c r="I497" s="203"/>
      <c r="J497" s="36"/>
      <c r="K497" s="36"/>
      <c r="L497" s="39"/>
      <c r="M497" s="204"/>
      <c r="N497" s="205"/>
      <c r="O497" s="71"/>
      <c r="P497" s="71"/>
      <c r="Q497" s="71"/>
      <c r="R497" s="71"/>
      <c r="S497" s="71"/>
      <c r="T497" s="72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T497" s="17" t="s">
        <v>128</v>
      </c>
      <c r="AU497" s="17" t="s">
        <v>83</v>
      </c>
    </row>
    <row r="498" spans="2:51" s="13" customFormat="1" ht="11.25">
      <c r="B498" s="207"/>
      <c r="C498" s="208"/>
      <c r="D498" s="201" t="s">
        <v>140</v>
      </c>
      <c r="E498" s="209" t="s">
        <v>1</v>
      </c>
      <c r="F498" s="210" t="s">
        <v>745</v>
      </c>
      <c r="G498" s="208"/>
      <c r="H498" s="211">
        <v>32</v>
      </c>
      <c r="I498" s="212"/>
      <c r="J498" s="208"/>
      <c r="K498" s="208"/>
      <c r="L498" s="213"/>
      <c r="M498" s="214"/>
      <c r="N498" s="215"/>
      <c r="O498" s="215"/>
      <c r="P498" s="215"/>
      <c r="Q498" s="215"/>
      <c r="R498" s="215"/>
      <c r="S498" s="215"/>
      <c r="T498" s="216"/>
      <c r="AT498" s="217" t="s">
        <v>140</v>
      </c>
      <c r="AU498" s="217" t="s">
        <v>83</v>
      </c>
      <c r="AV498" s="13" t="s">
        <v>83</v>
      </c>
      <c r="AW498" s="13" t="s">
        <v>30</v>
      </c>
      <c r="AX498" s="13" t="s">
        <v>73</v>
      </c>
      <c r="AY498" s="217" t="s">
        <v>120</v>
      </c>
    </row>
    <row r="499" spans="2:51" s="14" customFormat="1" ht="11.25">
      <c r="B499" s="218"/>
      <c r="C499" s="219"/>
      <c r="D499" s="201" t="s">
        <v>140</v>
      </c>
      <c r="E499" s="220" t="s">
        <v>1</v>
      </c>
      <c r="F499" s="221" t="s">
        <v>142</v>
      </c>
      <c r="G499" s="219"/>
      <c r="H499" s="222">
        <v>32</v>
      </c>
      <c r="I499" s="223"/>
      <c r="J499" s="219"/>
      <c r="K499" s="219"/>
      <c r="L499" s="224"/>
      <c r="M499" s="225"/>
      <c r="N499" s="226"/>
      <c r="O499" s="226"/>
      <c r="P499" s="226"/>
      <c r="Q499" s="226"/>
      <c r="R499" s="226"/>
      <c r="S499" s="226"/>
      <c r="T499" s="227"/>
      <c r="AT499" s="228" t="s">
        <v>140</v>
      </c>
      <c r="AU499" s="228" t="s">
        <v>83</v>
      </c>
      <c r="AV499" s="14" t="s">
        <v>127</v>
      </c>
      <c r="AW499" s="14" t="s">
        <v>30</v>
      </c>
      <c r="AX499" s="14" t="s">
        <v>81</v>
      </c>
      <c r="AY499" s="228" t="s">
        <v>120</v>
      </c>
    </row>
    <row r="500" spans="1:65" s="2" customFormat="1" ht="16.5" customHeight="1">
      <c r="A500" s="34"/>
      <c r="B500" s="35"/>
      <c r="C500" s="242" t="s">
        <v>746</v>
      </c>
      <c r="D500" s="242" t="s">
        <v>295</v>
      </c>
      <c r="E500" s="243" t="s">
        <v>747</v>
      </c>
      <c r="F500" s="244" t="s">
        <v>748</v>
      </c>
      <c r="G500" s="245" t="s">
        <v>204</v>
      </c>
      <c r="H500" s="246">
        <v>32</v>
      </c>
      <c r="I500" s="247"/>
      <c r="J500" s="248">
        <f>ROUND(I500*H500,2)</f>
        <v>0</v>
      </c>
      <c r="K500" s="249"/>
      <c r="L500" s="250"/>
      <c r="M500" s="251" t="s">
        <v>1</v>
      </c>
      <c r="N500" s="252" t="s">
        <v>38</v>
      </c>
      <c r="O500" s="71"/>
      <c r="P500" s="197">
        <f>O500*H500</f>
        <v>0</v>
      </c>
      <c r="Q500" s="197">
        <v>0.085</v>
      </c>
      <c r="R500" s="197">
        <f>Q500*H500</f>
        <v>2.72</v>
      </c>
      <c r="S500" s="197">
        <v>0</v>
      </c>
      <c r="T500" s="198">
        <f>S500*H500</f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199" t="s">
        <v>139</v>
      </c>
      <c r="AT500" s="199" t="s">
        <v>295</v>
      </c>
      <c r="AU500" s="199" t="s">
        <v>83</v>
      </c>
      <c r="AY500" s="17" t="s">
        <v>120</v>
      </c>
      <c r="BE500" s="200">
        <f>IF(N500="základní",J500,0)</f>
        <v>0</v>
      </c>
      <c r="BF500" s="200">
        <f>IF(N500="snížená",J500,0)</f>
        <v>0</v>
      </c>
      <c r="BG500" s="200">
        <f>IF(N500="zákl. přenesená",J500,0)</f>
        <v>0</v>
      </c>
      <c r="BH500" s="200">
        <f>IF(N500="sníž. přenesená",J500,0)</f>
        <v>0</v>
      </c>
      <c r="BI500" s="200">
        <f>IF(N500="nulová",J500,0)</f>
        <v>0</v>
      </c>
      <c r="BJ500" s="17" t="s">
        <v>81</v>
      </c>
      <c r="BK500" s="200">
        <f>ROUND(I500*H500,2)</f>
        <v>0</v>
      </c>
      <c r="BL500" s="17" t="s">
        <v>127</v>
      </c>
      <c r="BM500" s="199" t="s">
        <v>749</v>
      </c>
    </row>
    <row r="501" spans="1:47" s="2" customFormat="1" ht="11.25">
      <c r="A501" s="34"/>
      <c r="B501" s="35"/>
      <c r="C501" s="36"/>
      <c r="D501" s="201" t="s">
        <v>128</v>
      </c>
      <c r="E501" s="36"/>
      <c r="F501" s="202" t="s">
        <v>748</v>
      </c>
      <c r="G501" s="36"/>
      <c r="H501" s="36"/>
      <c r="I501" s="203"/>
      <c r="J501" s="36"/>
      <c r="K501" s="36"/>
      <c r="L501" s="39"/>
      <c r="M501" s="204"/>
      <c r="N501" s="205"/>
      <c r="O501" s="71"/>
      <c r="P501" s="71"/>
      <c r="Q501" s="71"/>
      <c r="R501" s="71"/>
      <c r="S501" s="71"/>
      <c r="T501" s="72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T501" s="17" t="s">
        <v>128</v>
      </c>
      <c r="AU501" s="17" t="s">
        <v>83</v>
      </c>
    </row>
    <row r="502" spans="1:65" s="2" customFormat="1" ht="24.2" customHeight="1">
      <c r="A502" s="34"/>
      <c r="B502" s="35"/>
      <c r="C502" s="187" t="s">
        <v>512</v>
      </c>
      <c r="D502" s="187" t="s">
        <v>123</v>
      </c>
      <c r="E502" s="188" t="s">
        <v>750</v>
      </c>
      <c r="F502" s="189" t="s">
        <v>751</v>
      </c>
      <c r="G502" s="190" t="s">
        <v>204</v>
      </c>
      <c r="H502" s="191">
        <v>42.85</v>
      </c>
      <c r="I502" s="192"/>
      <c r="J502" s="193">
        <f>ROUND(I502*H502,2)</f>
        <v>0</v>
      </c>
      <c r="K502" s="194"/>
      <c r="L502" s="39"/>
      <c r="M502" s="195" t="s">
        <v>1</v>
      </c>
      <c r="N502" s="196" t="s">
        <v>38</v>
      </c>
      <c r="O502" s="71"/>
      <c r="P502" s="197">
        <f>O502*H502</f>
        <v>0</v>
      </c>
      <c r="Q502" s="197">
        <v>1.495E-06</v>
      </c>
      <c r="R502" s="197">
        <f>Q502*H502</f>
        <v>6.406075E-05</v>
      </c>
      <c r="S502" s="197">
        <v>0</v>
      </c>
      <c r="T502" s="198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99" t="s">
        <v>127</v>
      </c>
      <c r="AT502" s="199" t="s">
        <v>123</v>
      </c>
      <c r="AU502" s="199" t="s">
        <v>83</v>
      </c>
      <c r="AY502" s="17" t="s">
        <v>120</v>
      </c>
      <c r="BE502" s="200">
        <f>IF(N502="základní",J502,0)</f>
        <v>0</v>
      </c>
      <c r="BF502" s="200">
        <f>IF(N502="snížená",J502,0)</f>
        <v>0</v>
      </c>
      <c r="BG502" s="200">
        <f>IF(N502="zákl. přenesená",J502,0)</f>
        <v>0</v>
      </c>
      <c r="BH502" s="200">
        <f>IF(N502="sníž. přenesená",J502,0)</f>
        <v>0</v>
      </c>
      <c r="BI502" s="200">
        <f>IF(N502="nulová",J502,0)</f>
        <v>0</v>
      </c>
      <c r="BJ502" s="17" t="s">
        <v>81</v>
      </c>
      <c r="BK502" s="200">
        <f>ROUND(I502*H502,2)</f>
        <v>0</v>
      </c>
      <c r="BL502" s="17" t="s">
        <v>127</v>
      </c>
      <c r="BM502" s="199" t="s">
        <v>752</v>
      </c>
    </row>
    <row r="503" spans="1:47" s="2" customFormat="1" ht="19.5">
      <c r="A503" s="34"/>
      <c r="B503" s="35"/>
      <c r="C503" s="36"/>
      <c r="D503" s="201" t="s">
        <v>128</v>
      </c>
      <c r="E503" s="36"/>
      <c r="F503" s="202" t="s">
        <v>753</v>
      </c>
      <c r="G503" s="36"/>
      <c r="H503" s="36"/>
      <c r="I503" s="203"/>
      <c r="J503" s="36"/>
      <c r="K503" s="36"/>
      <c r="L503" s="39"/>
      <c r="M503" s="204"/>
      <c r="N503" s="205"/>
      <c r="O503" s="71"/>
      <c r="P503" s="71"/>
      <c r="Q503" s="71"/>
      <c r="R503" s="71"/>
      <c r="S503" s="71"/>
      <c r="T503" s="72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7" t="s">
        <v>128</v>
      </c>
      <c r="AU503" s="17" t="s">
        <v>83</v>
      </c>
    </row>
    <row r="504" spans="2:51" s="13" customFormat="1" ht="11.25">
      <c r="B504" s="207"/>
      <c r="C504" s="208"/>
      <c r="D504" s="201" t="s">
        <v>140</v>
      </c>
      <c r="E504" s="209" t="s">
        <v>1</v>
      </c>
      <c r="F504" s="210" t="s">
        <v>754</v>
      </c>
      <c r="G504" s="208"/>
      <c r="H504" s="211">
        <v>42.85</v>
      </c>
      <c r="I504" s="212"/>
      <c r="J504" s="208"/>
      <c r="K504" s="208"/>
      <c r="L504" s="213"/>
      <c r="M504" s="214"/>
      <c r="N504" s="215"/>
      <c r="O504" s="215"/>
      <c r="P504" s="215"/>
      <c r="Q504" s="215"/>
      <c r="R504" s="215"/>
      <c r="S504" s="215"/>
      <c r="T504" s="216"/>
      <c r="AT504" s="217" t="s">
        <v>140</v>
      </c>
      <c r="AU504" s="217" t="s">
        <v>83</v>
      </c>
      <c r="AV504" s="13" t="s">
        <v>83</v>
      </c>
      <c r="AW504" s="13" t="s">
        <v>30</v>
      </c>
      <c r="AX504" s="13" t="s">
        <v>73</v>
      </c>
      <c r="AY504" s="217" t="s">
        <v>120</v>
      </c>
    </row>
    <row r="505" spans="2:51" s="14" customFormat="1" ht="11.25">
      <c r="B505" s="218"/>
      <c r="C505" s="219"/>
      <c r="D505" s="201" t="s">
        <v>140</v>
      </c>
      <c r="E505" s="220" t="s">
        <v>1</v>
      </c>
      <c r="F505" s="221" t="s">
        <v>142</v>
      </c>
      <c r="G505" s="219"/>
      <c r="H505" s="222">
        <v>42.85</v>
      </c>
      <c r="I505" s="223"/>
      <c r="J505" s="219"/>
      <c r="K505" s="219"/>
      <c r="L505" s="224"/>
      <c r="M505" s="225"/>
      <c r="N505" s="226"/>
      <c r="O505" s="226"/>
      <c r="P505" s="226"/>
      <c r="Q505" s="226"/>
      <c r="R505" s="226"/>
      <c r="S505" s="226"/>
      <c r="T505" s="227"/>
      <c r="AT505" s="228" t="s">
        <v>140</v>
      </c>
      <c r="AU505" s="228" t="s">
        <v>83</v>
      </c>
      <c r="AV505" s="14" t="s">
        <v>127</v>
      </c>
      <c r="AW505" s="14" t="s">
        <v>30</v>
      </c>
      <c r="AX505" s="14" t="s">
        <v>81</v>
      </c>
      <c r="AY505" s="228" t="s">
        <v>120</v>
      </c>
    </row>
    <row r="506" spans="1:65" s="2" customFormat="1" ht="24.2" customHeight="1">
      <c r="A506" s="34"/>
      <c r="B506" s="35"/>
      <c r="C506" s="187" t="s">
        <v>755</v>
      </c>
      <c r="D506" s="187" t="s">
        <v>123</v>
      </c>
      <c r="E506" s="188" t="s">
        <v>756</v>
      </c>
      <c r="F506" s="189" t="s">
        <v>757</v>
      </c>
      <c r="G506" s="190" t="s">
        <v>204</v>
      </c>
      <c r="H506" s="191">
        <v>42.85</v>
      </c>
      <c r="I506" s="192"/>
      <c r="J506" s="193">
        <f>ROUND(I506*H506,2)</f>
        <v>0</v>
      </c>
      <c r="K506" s="194"/>
      <c r="L506" s="39"/>
      <c r="M506" s="195" t="s">
        <v>1</v>
      </c>
      <c r="N506" s="196" t="s">
        <v>38</v>
      </c>
      <c r="O506" s="71"/>
      <c r="P506" s="197">
        <f>O506*H506</f>
        <v>0</v>
      </c>
      <c r="Q506" s="197">
        <v>5.56E-05</v>
      </c>
      <c r="R506" s="197">
        <f>Q506*H506</f>
        <v>0.0023824600000000003</v>
      </c>
      <c r="S506" s="197">
        <v>0</v>
      </c>
      <c r="T506" s="198">
        <f>S506*H506</f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199" t="s">
        <v>127</v>
      </c>
      <c r="AT506" s="199" t="s">
        <v>123</v>
      </c>
      <c r="AU506" s="199" t="s">
        <v>83</v>
      </c>
      <c r="AY506" s="17" t="s">
        <v>120</v>
      </c>
      <c r="BE506" s="200">
        <f>IF(N506="základní",J506,0)</f>
        <v>0</v>
      </c>
      <c r="BF506" s="200">
        <f>IF(N506="snížená",J506,0)</f>
        <v>0</v>
      </c>
      <c r="BG506" s="200">
        <f>IF(N506="zákl. přenesená",J506,0)</f>
        <v>0</v>
      </c>
      <c r="BH506" s="200">
        <f>IF(N506="sníž. přenesená",J506,0)</f>
        <v>0</v>
      </c>
      <c r="BI506" s="200">
        <f>IF(N506="nulová",J506,0)</f>
        <v>0</v>
      </c>
      <c r="BJ506" s="17" t="s">
        <v>81</v>
      </c>
      <c r="BK506" s="200">
        <f>ROUND(I506*H506,2)</f>
        <v>0</v>
      </c>
      <c r="BL506" s="17" t="s">
        <v>127</v>
      </c>
      <c r="BM506" s="199" t="s">
        <v>758</v>
      </c>
    </row>
    <row r="507" spans="1:47" s="2" customFormat="1" ht="29.25">
      <c r="A507" s="34"/>
      <c r="B507" s="35"/>
      <c r="C507" s="36"/>
      <c r="D507" s="201" t="s">
        <v>128</v>
      </c>
      <c r="E507" s="36"/>
      <c r="F507" s="202" t="s">
        <v>759</v>
      </c>
      <c r="G507" s="36"/>
      <c r="H507" s="36"/>
      <c r="I507" s="203"/>
      <c r="J507" s="36"/>
      <c r="K507" s="36"/>
      <c r="L507" s="39"/>
      <c r="M507" s="204"/>
      <c r="N507" s="205"/>
      <c r="O507" s="71"/>
      <c r="P507" s="71"/>
      <c r="Q507" s="71"/>
      <c r="R507" s="71"/>
      <c r="S507" s="71"/>
      <c r="T507" s="72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T507" s="17" t="s">
        <v>128</v>
      </c>
      <c r="AU507" s="17" t="s">
        <v>83</v>
      </c>
    </row>
    <row r="508" spans="1:65" s="2" customFormat="1" ht="24.2" customHeight="1">
      <c r="A508" s="34"/>
      <c r="B508" s="35"/>
      <c r="C508" s="187" t="s">
        <v>518</v>
      </c>
      <c r="D508" s="187" t="s">
        <v>123</v>
      </c>
      <c r="E508" s="188" t="s">
        <v>760</v>
      </c>
      <c r="F508" s="189" t="s">
        <v>761</v>
      </c>
      <c r="G508" s="190" t="s">
        <v>204</v>
      </c>
      <c r="H508" s="191">
        <v>52</v>
      </c>
      <c r="I508" s="192"/>
      <c r="J508" s="193">
        <f>ROUND(I508*H508,2)</f>
        <v>0</v>
      </c>
      <c r="K508" s="194"/>
      <c r="L508" s="39"/>
      <c r="M508" s="195" t="s">
        <v>1</v>
      </c>
      <c r="N508" s="196" t="s">
        <v>38</v>
      </c>
      <c r="O508" s="71"/>
      <c r="P508" s="197">
        <f>O508*H508</f>
        <v>0</v>
      </c>
      <c r="Q508" s="197">
        <v>0.004297</v>
      </c>
      <c r="R508" s="197">
        <f>Q508*H508</f>
        <v>0.22344399999999998</v>
      </c>
      <c r="S508" s="197">
        <v>0</v>
      </c>
      <c r="T508" s="198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199" t="s">
        <v>127</v>
      </c>
      <c r="AT508" s="199" t="s">
        <v>123</v>
      </c>
      <c r="AU508" s="199" t="s">
        <v>83</v>
      </c>
      <c r="AY508" s="17" t="s">
        <v>120</v>
      </c>
      <c r="BE508" s="200">
        <f>IF(N508="základní",J508,0)</f>
        <v>0</v>
      </c>
      <c r="BF508" s="200">
        <f>IF(N508="snížená",J508,0)</f>
        <v>0</v>
      </c>
      <c r="BG508" s="200">
        <f>IF(N508="zákl. přenesená",J508,0)</f>
        <v>0</v>
      </c>
      <c r="BH508" s="200">
        <f>IF(N508="sníž. přenesená",J508,0)</f>
        <v>0</v>
      </c>
      <c r="BI508" s="200">
        <f>IF(N508="nulová",J508,0)</f>
        <v>0</v>
      </c>
      <c r="BJ508" s="17" t="s">
        <v>81</v>
      </c>
      <c r="BK508" s="200">
        <f>ROUND(I508*H508,2)</f>
        <v>0</v>
      </c>
      <c r="BL508" s="17" t="s">
        <v>127</v>
      </c>
      <c r="BM508" s="199" t="s">
        <v>762</v>
      </c>
    </row>
    <row r="509" spans="1:47" s="2" customFormat="1" ht="19.5">
      <c r="A509" s="34"/>
      <c r="B509" s="35"/>
      <c r="C509" s="36"/>
      <c r="D509" s="201" t="s">
        <v>128</v>
      </c>
      <c r="E509" s="36"/>
      <c r="F509" s="202" t="s">
        <v>763</v>
      </c>
      <c r="G509" s="36"/>
      <c r="H509" s="36"/>
      <c r="I509" s="203"/>
      <c r="J509" s="36"/>
      <c r="K509" s="36"/>
      <c r="L509" s="39"/>
      <c r="M509" s="204"/>
      <c r="N509" s="205"/>
      <c r="O509" s="71"/>
      <c r="P509" s="71"/>
      <c r="Q509" s="71"/>
      <c r="R509" s="71"/>
      <c r="S509" s="71"/>
      <c r="T509" s="72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T509" s="17" t="s">
        <v>128</v>
      </c>
      <c r="AU509" s="17" t="s">
        <v>83</v>
      </c>
    </row>
    <row r="510" spans="2:51" s="15" customFormat="1" ht="11.25">
      <c r="B510" s="229"/>
      <c r="C510" s="230"/>
      <c r="D510" s="201" t="s">
        <v>140</v>
      </c>
      <c r="E510" s="231" t="s">
        <v>1</v>
      </c>
      <c r="F510" s="232" t="s">
        <v>764</v>
      </c>
      <c r="G510" s="230"/>
      <c r="H510" s="231" t="s">
        <v>1</v>
      </c>
      <c r="I510" s="233"/>
      <c r="J510" s="230"/>
      <c r="K510" s="230"/>
      <c r="L510" s="234"/>
      <c r="M510" s="235"/>
      <c r="N510" s="236"/>
      <c r="O510" s="236"/>
      <c r="P510" s="236"/>
      <c r="Q510" s="236"/>
      <c r="R510" s="236"/>
      <c r="S510" s="236"/>
      <c r="T510" s="237"/>
      <c r="AT510" s="238" t="s">
        <v>140</v>
      </c>
      <c r="AU510" s="238" t="s">
        <v>83</v>
      </c>
      <c r="AV510" s="15" t="s">
        <v>81</v>
      </c>
      <c r="AW510" s="15" t="s">
        <v>30</v>
      </c>
      <c r="AX510" s="15" t="s">
        <v>73</v>
      </c>
      <c r="AY510" s="238" t="s">
        <v>120</v>
      </c>
    </row>
    <row r="511" spans="2:51" s="13" customFormat="1" ht="11.25">
      <c r="B511" s="207"/>
      <c r="C511" s="208"/>
      <c r="D511" s="201" t="s">
        <v>140</v>
      </c>
      <c r="E511" s="209" t="s">
        <v>1</v>
      </c>
      <c r="F511" s="210" t="s">
        <v>765</v>
      </c>
      <c r="G511" s="208"/>
      <c r="H511" s="211">
        <v>52</v>
      </c>
      <c r="I511" s="212"/>
      <c r="J511" s="208"/>
      <c r="K511" s="208"/>
      <c r="L511" s="213"/>
      <c r="M511" s="214"/>
      <c r="N511" s="215"/>
      <c r="O511" s="215"/>
      <c r="P511" s="215"/>
      <c r="Q511" s="215"/>
      <c r="R511" s="215"/>
      <c r="S511" s="215"/>
      <c r="T511" s="216"/>
      <c r="AT511" s="217" t="s">
        <v>140</v>
      </c>
      <c r="AU511" s="217" t="s">
        <v>83</v>
      </c>
      <c r="AV511" s="13" t="s">
        <v>83</v>
      </c>
      <c r="AW511" s="13" t="s">
        <v>30</v>
      </c>
      <c r="AX511" s="13" t="s">
        <v>73</v>
      </c>
      <c r="AY511" s="217" t="s">
        <v>120</v>
      </c>
    </row>
    <row r="512" spans="2:51" s="14" customFormat="1" ht="11.25">
      <c r="B512" s="218"/>
      <c r="C512" s="219"/>
      <c r="D512" s="201" t="s">
        <v>140</v>
      </c>
      <c r="E512" s="220" t="s">
        <v>1</v>
      </c>
      <c r="F512" s="221" t="s">
        <v>142</v>
      </c>
      <c r="G512" s="219"/>
      <c r="H512" s="222">
        <v>52</v>
      </c>
      <c r="I512" s="223"/>
      <c r="J512" s="219"/>
      <c r="K512" s="219"/>
      <c r="L512" s="224"/>
      <c r="M512" s="225"/>
      <c r="N512" s="226"/>
      <c r="O512" s="226"/>
      <c r="P512" s="226"/>
      <c r="Q512" s="226"/>
      <c r="R512" s="226"/>
      <c r="S512" s="226"/>
      <c r="T512" s="227"/>
      <c r="AT512" s="228" t="s">
        <v>140</v>
      </c>
      <c r="AU512" s="228" t="s">
        <v>83</v>
      </c>
      <c r="AV512" s="14" t="s">
        <v>127</v>
      </c>
      <c r="AW512" s="14" t="s">
        <v>30</v>
      </c>
      <c r="AX512" s="14" t="s">
        <v>81</v>
      </c>
      <c r="AY512" s="228" t="s">
        <v>120</v>
      </c>
    </row>
    <row r="513" spans="1:65" s="2" customFormat="1" ht="24.2" customHeight="1">
      <c r="A513" s="34"/>
      <c r="B513" s="35"/>
      <c r="C513" s="187" t="s">
        <v>766</v>
      </c>
      <c r="D513" s="187" t="s">
        <v>123</v>
      </c>
      <c r="E513" s="188" t="s">
        <v>767</v>
      </c>
      <c r="F513" s="189" t="s">
        <v>768</v>
      </c>
      <c r="G513" s="190" t="s">
        <v>193</v>
      </c>
      <c r="H513" s="191">
        <v>264.96</v>
      </c>
      <c r="I513" s="192"/>
      <c r="J513" s="193">
        <f>ROUND(I513*H513,2)</f>
        <v>0</v>
      </c>
      <c r="K513" s="194"/>
      <c r="L513" s="39"/>
      <c r="M513" s="195" t="s">
        <v>1</v>
      </c>
      <c r="N513" s="196" t="s">
        <v>38</v>
      </c>
      <c r="O513" s="71"/>
      <c r="P513" s="197">
        <f>O513*H513</f>
        <v>0</v>
      </c>
      <c r="Q513" s="197">
        <v>0.0010175</v>
      </c>
      <c r="R513" s="197">
        <f>Q513*H513</f>
        <v>0.26959679999999997</v>
      </c>
      <c r="S513" s="197">
        <v>0</v>
      </c>
      <c r="T513" s="198">
        <f>S513*H513</f>
        <v>0</v>
      </c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R513" s="199" t="s">
        <v>127</v>
      </c>
      <c r="AT513" s="199" t="s">
        <v>123</v>
      </c>
      <c r="AU513" s="199" t="s">
        <v>83</v>
      </c>
      <c r="AY513" s="17" t="s">
        <v>120</v>
      </c>
      <c r="BE513" s="200">
        <f>IF(N513="základní",J513,0)</f>
        <v>0</v>
      </c>
      <c r="BF513" s="200">
        <f>IF(N513="snížená",J513,0)</f>
        <v>0</v>
      </c>
      <c r="BG513" s="200">
        <f>IF(N513="zákl. přenesená",J513,0)</f>
        <v>0</v>
      </c>
      <c r="BH513" s="200">
        <f>IF(N513="sníž. přenesená",J513,0)</f>
        <v>0</v>
      </c>
      <c r="BI513" s="200">
        <f>IF(N513="nulová",J513,0)</f>
        <v>0</v>
      </c>
      <c r="BJ513" s="17" t="s">
        <v>81</v>
      </c>
      <c r="BK513" s="200">
        <f>ROUND(I513*H513,2)</f>
        <v>0</v>
      </c>
      <c r="BL513" s="17" t="s">
        <v>127</v>
      </c>
      <c r="BM513" s="199" t="s">
        <v>769</v>
      </c>
    </row>
    <row r="514" spans="1:47" s="2" customFormat="1" ht="19.5">
      <c r="A514" s="34"/>
      <c r="B514" s="35"/>
      <c r="C514" s="36"/>
      <c r="D514" s="201" t="s">
        <v>128</v>
      </c>
      <c r="E514" s="36"/>
      <c r="F514" s="202" t="s">
        <v>770</v>
      </c>
      <c r="G514" s="36"/>
      <c r="H514" s="36"/>
      <c r="I514" s="203"/>
      <c r="J514" s="36"/>
      <c r="K514" s="36"/>
      <c r="L514" s="39"/>
      <c r="M514" s="204"/>
      <c r="N514" s="205"/>
      <c r="O514" s="71"/>
      <c r="P514" s="71"/>
      <c r="Q514" s="71"/>
      <c r="R514" s="71"/>
      <c r="S514" s="71"/>
      <c r="T514" s="72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T514" s="17" t="s">
        <v>128</v>
      </c>
      <c r="AU514" s="17" t="s">
        <v>83</v>
      </c>
    </row>
    <row r="515" spans="2:51" s="13" customFormat="1" ht="33.75">
      <c r="B515" s="207"/>
      <c r="C515" s="208"/>
      <c r="D515" s="201" t="s">
        <v>140</v>
      </c>
      <c r="E515" s="209" t="s">
        <v>1</v>
      </c>
      <c r="F515" s="210" t="s">
        <v>771</v>
      </c>
      <c r="G515" s="208"/>
      <c r="H515" s="211">
        <v>166.16</v>
      </c>
      <c r="I515" s="212"/>
      <c r="J515" s="208"/>
      <c r="K515" s="208"/>
      <c r="L515" s="213"/>
      <c r="M515" s="214"/>
      <c r="N515" s="215"/>
      <c r="O515" s="215"/>
      <c r="P515" s="215"/>
      <c r="Q515" s="215"/>
      <c r="R515" s="215"/>
      <c r="S515" s="215"/>
      <c r="T515" s="216"/>
      <c r="AT515" s="217" t="s">
        <v>140</v>
      </c>
      <c r="AU515" s="217" t="s">
        <v>83</v>
      </c>
      <c r="AV515" s="13" t="s">
        <v>83</v>
      </c>
      <c r="AW515" s="13" t="s">
        <v>30</v>
      </c>
      <c r="AX515" s="13" t="s">
        <v>73</v>
      </c>
      <c r="AY515" s="217" t="s">
        <v>120</v>
      </c>
    </row>
    <row r="516" spans="2:51" s="13" customFormat="1" ht="11.25">
      <c r="B516" s="207"/>
      <c r="C516" s="208"/>
      <c r="D516" s="201" t="s">
        <v>140</v>
      </c>
      <c r="E516" s="209" t="s">
        <v>1</v>
      </c>
      <c r="F516" s="210" t="s">
        <v>772</v>
      </c>
      <c r="G516" s="208"/>
      <c r="H516" s="211">
        <v>98.8</v>
      </c>
      <c r="I516" s="212"/>
      <c r="J516" s="208"/>
      <c r="K516" s="208"/>
      <c r="L516" s="213"/>
      <c r="M516" s="214"/>
      <c r="N516" s="215"/>
      <c r="O516" s="215"/>
      <c r="P516" s="215"/>
      <c r="Q516" s="215"/>
      <c r="R516" s="215"/>
      <c r="S516" s="215"/>
      <c r="T516" s="216"/>
      <c r="AT516" s="217" t="s">
        <v>140</v>
      </c>
      <c r="AU516" s="217" t="s">
        <v>83</v>
      </c>
      <c r="AV516" s="13" t="s">
        <v>83</v>
      </c>
      <c r="AW516" s="13" t="s">
        <v>30</v>
      </c>
      <c r="AX516" s="13" t="s">
        <v>73</v>
      </c>
      <c r="AY516" s="217" t="s">
        <v>120</v>
      </c>
    </row>
    <row r="517" spans="2:51" s="14" customFormat="1" ht="11.25">
      <c r="B517" s="218"/>
      <c r="C517" s="219"/>
      <c r="D517" s="201" t="s">
        <v>140</v>
      </c>
      <c r="E517" s="220" t="s">
        <v>1</v>
      </c>
      <c r="F517" s="221" t="s">
        <v>142</v>
      </c>
      <c r="G517" s="219"/>
      <c r="H517" s="222">
        <v>264.96</v>
      </c>
      <c r="I517" s="223"/>
      <c r="J517" s="219"/>
      <c r="K517" s="219"/>
      <c r="L517" s="224"/>
      <c r="M517" s="225"/>
      <c r="N517" s="226"/>
      <c r="O517" s="226"/>
      <c r="P517" s="226"/>
      <c r="Q517" s="226"/>
      <c r="R517" s="226"/>
      <c r="S517" s="226"/>
      <c r="T517" s="227"/>
      <c r="AT517" s="228" t="s">
        <v>140</v>
      </c>
      <c r="AU517" s="228" t="s">
        <v>83</v>
      </c>
      <c r="AV517" s="14" t="s">
        <v>127</v>
      </c>
      <c r="AW517" s="14" t="s">
        <v>30</v>
      </c>
      <c r="AX517" s="14" t="s">
        <v>81</v>
      </c>
      <c r="AY517" s="228" t="s">
        <v>120</v>
      </c>
    </row>
    <row r="518" spans="1:65" s="2" customFormat="1" ht="24.2" customHeight="1">
      <c r="A518" s="34"/>
      <c r="B518" s="35"/>
      <c r="C518" s="187" t="s">
        <v>522</v>
      </c>
      <c r="D518" s="187" t="s">
        <v>123</v>
      </c>
      <c r="E518" s="188" t="s">
        <v>773</v>
      </c>
      <c r="F518" s="189" t="s">
        <v>774</v>
      </c>
      <c r="G518" s="190" t="s">
        <v>204</v>
      </c>
      <c r="H518" s="191">
        <v>73.48</v>
      </c>
      <c r="I518" s="192"/>
      <c r="J518" s="193">
        <f>ROUND(I518*H518,2)</f>
        <v>0</v>
      </c>
      <c r="K518" s="194"/>
      <c r="L518" s="39"/>
      <c r="M518" s="195" t="s">
        <v>1</v>
      </c>
      <c r="N518" s="196" t="s">
        <v>38</v>
      </c>
      <c r="O518" s="71"/>
      <c r="P518" s="197">
        <f>O518*H518</f>
        <v>0</v>
      </c>
      <c r="Q518" s="197">
        <v>5.4126E-05</v>
      </c>
      <c r="R518" s="197">
        <f>Q518*H518</f>
        <v>0.00397717848</v>
      </c>
      <c r="S518" s="197">
        <v>0</v>
      </c>
      <c r="T518" s="198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99" t="s">
        <v>127</v>
      </c>
      <c r="AT518" s="199" t="s">
        <v>123</v>
      </c>
      <c r="AU518" s="199" t="s">
        <v>83</v>
      </c>
      <c r="AY518" s="17" t="s">
        <v>120</v>
      </c>
      <c r="BE518" s="200">
        <f>IF(N518="základní",J518,0)</f>
        <v>0</v>
      </c>
      <c r="BF518" s="200">
        <f>IF(N518="snížená",J518,0)</f>
        <v>0</v>
      </c>
      <c r="BG518" s="200">
        <f>IF(N518="zákl. přenesená",J518,0)</f>
        <v>0</v>
      </c>
      <c r="BH518" s="200">
        <f>IF(N518="sníž. přenesená",J518,0)</f>
        <v>0</v>
      </c>
      <c r="BI518" s="200">
        <f>IF(N518="nulová",J518,0)</f>
        <v>0</v>
      </c>
      <c r="BJ518" s="17" t="s">
        <v>81</v>
      </c>
      <c r="BK518" s="200">
        <f>ROUND(I518*H518,2)</f>
        <v>0</v>
      </c>
      <c r="BL518" s="17" t="s">
        <v>127</v>
      </c>
      <c r="BM518" s="199" t="s">
        <v>775</v>
      </c>
    </row>
    <row r="519" spans="1:47" s="2" customFormat="1" ht="19.5">
      <c r="A519" s="34"/>
      <c r="B519" s="35"/>
      <c r="C519" s="36"/>
      <c r="D519" s="201" t="s">
        <v>128</v>
      </c>
      <c r="E519" s="36"/>
      <c r="F519" s="202" t="s">
        <v>776</v>
      </c>
      <c r="G519" s="36"/>
      <c r="H519" s="36"/>
      <c r="I519" s="203"/>
      <c r="J519" s="36"/>
      <c r="K519" s="36"/>
      <c r="L519" s="39"/>
      <c r="M519" s="204"/>
      <c r="N519" s="205"/>
      <c r="O519" s="71"/>
      <c r="P519" s="71"/>
      <c r="Q519" s="71"/>
      <c r="R519" s="71"/>
      <c r="S519" s="71"/>
      <c r="T519" s="72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T519" s="17" t="s">
        <v>128</v>
      </c>
      <c r="AU519" s="17" t="s">
        <v>83</v>
      </c>
    </row>
    <row r="520" spans="2:51" s="13" customFormat="1" ht="11.25">
      <c r="B520" s="207"/>
      <c r="C520" s="208"/>
      <c r="D520" s="201" t="s">
        <v>140</v>
      </c>
      <c r="E520" s="209" t="s">
        <v>1</v>
      </c>
      <c r="F520" s="210" t="s">
        <v>777</v>
      </c>
      <c r="G520" s="208"/>
      <c r="H520" s="211">
        <v>33.6</v>
      </c>
      <c r="I520" s="212"/>
      <c r="J520" s="208"/>
      <c r="K520" s="208"/>
      <c r="L520" s="213"/>
      <c r="M520" s="214"/>
      <c r="N520" s="215"/>
      <c r="O520" s="215"/>
      <c r="P520" s="215"/>
      <c r="Q520" s="215"/>
      <c r="R520" s="215"/>
      <c r="S520" s="215"/>
      <c r="T520" s="216"/>
      <c r="AT520" s="217" t="s">
        <v>140</v>
      </c>
      <c r="AU520" s="217" t="s">
        <v>83</v>
      </c>
      <c r="AV520" s="13" t="s">
        <v>83</v>
      </c>
      <c r="AW520" s="13" t="s">
        <v>30</v>
      </c>
      <c r="AX520" s="13" t="s">
        <v>73</v>
      </c>
      <c r="AY520" s="217" t="s">
        <v>120</v>
      </c>
    </row>
    <row r="521" spans="2:51" s="13" customFormat="1" ht="11.25">
      <c r="B521" s="207"/>
      <c r="C521" s="208"/>
      <c r="D521" s="201" t="s">
        <v>140</v>
      </c>
      <c r="E521" s="209" t="s">
        <v>1</v>
      </c>
      <c r="F521" s="210" t="s">
        <v>778</v>
      </c>
      <c r="G521" s="208"/>
      <c r="H521" s="211">
        <v>33.6</v>
      </c>
      <c r="I521" s="212"/>
      <c r="J521" s="208"/>
      <c r="K521" s="208"/>
      <c r="L521" s="213"/>
      <c r="M521" s="214"/>
      <c r="N521" s="215"/>
      <c r="O521" s="215"/>
      <c r="P521" s="215"/>
      <c r="Q521" s="215"/>
      <c r="R521" s="215"/>
      <c r="S521" s="215"/>
      <c r="T521" s="216"/>
      <c r="AT521" s="217" t="s">
        <v>140</v>
      </c>
      <c r="AU521" s="217" t="s">
        <v>83</v>
      </c>
      <c r="AV521" s="13" t="s">
        <v>83</v>
      </c>
      <c r="AW521" s="13" t="s">
        <v>30</v>
      </c>
      <c r="AX521" s="13" t="s">
        <v>73</v>
      </c>
      <c r="AY521" s="217" t="s">
        <v>120</v>
      </c>
    </row>
    <row r="522" spans="2:51" s="13" customFormat="1" ht="11.25">
      <c r="B522" s="207"/>
      <c r="C522" s="208"/>
      <c r="D522" s="201" t="s">
        <v>140</v>
      </c>
      <c r="E522" s="209" t="s">
        <v>1</v>
      </c>
      <c r="F522" s="210" t="s">
        <v>779</v>
      </c>
      <c r="G522" s="208"/>
      <c r="H522" s="211">
        <v>6.28</v>
      </c>
      <c r="I522" s="212"/>
      <c r="J522" s="208"/>
      <c r="K522" s="208"/>
      <c r="L522" s="213"/>
      <c r="M522" s="214"/>
      <c r="N522" s="215"/>
      <c r="O522" s="215"/>
      <c r="P522" s="215"/>
      <c r="Q522" s="215"/>
      <c r="R522" s="215"/>
      <c r="S522" s="215"/>
      <c r="T522" s="216"/>
      <c r="AT522" s="217" t="s">
        <v>140</v>
      </c>
      <c r="AU522" s="217" t="s">
        <v>83</v>
      </c>
      <c r="AV522" s="13" t="s">
        <v>83</v>
      </c>
      <c r="AW522" s="13" t="s">
        <v>30</v>
      </c>
      <c r="AX522" s="13" t="s">
        <v>73</v>
      </c>
      <c r="AY522" s="217" t="s">
        <v>120</v>
      </c>
    </row>
    <row r="523" spans="2:51" s="14" customFormat="1" ht="11.25">
      <c r="B523" s="218"/>
      <c r="C523" s="219"/>
      <c r="D523" s="201" t="s">
        <v>140</v>
      </c>
      <c r="E523" s="220" t="s">
        <v>1</v>
      </c>
      <c r="F523" s="221" t="s">
        <v>142</v>
      </c>
      <c r="G523" s="219"/>
      <c r="H523" s="222">
        <v>73.48</v>
      </c>
      <c r="I523" s="223"/>
      <c r="J523" s="219"/>
      <c r="K523" s="219"/>
      <c r="L523" s="224"/>
      <c r="M523" s="225"/>
      <c r="N523" s="226"/>
      <c r="O523" s="226"/>
      <c r="P523" s="226"/>
      <c r="Q523" s="226"/>
      <c r="R523" s="226"/>
      <c r="S523" s="226"/>
      <c r="T523" s="227"/>
      <c r="AT523" s="228" t="s">
        <v>140</v>
      </c>
      <c r="AU523" s="228" t="s">
        <v>83</v>
      </c>
      <c r="AV523" s="14" t="s">
        <v>127</v>
      </c>
      <c r="AW523" s="14" t="s">
        <v>30</v>
      </c>
      <c r="AX523" s="14" t="s">
        <v>81</v>
      </c>
      <c r="AY523" s="228" t="s">
        <v>120</v>
      </c>
    </row>
    <row r="524" spans="1:65" s="2" customFormat="1" ht="24.2" customHeight="1">
      <c r="A524" s="34"/>
      <c r="B524" s="35"/>
      <c r="C524" s="187" t="s">
        <v>780</v>
      </c>
      <c r="D524" s="187" t="s">
        <v>123</v>
      </c>
      <c r="E524" s="188" t="s">
        <v>781</v>
      </c>
      <c r="F524" s="189" t="s">
        <v>782</v>
      </c>
      <c r="G524" s="190" t="s">
        <v>204</v>
      </c>
      <c r="H524" s="191">
        <v>64.8</v>
      </c>
      <c r="I524" s="192"/>
      <c r="J524" s="193">
        <f>ROUND(I524*H524,2)</f>
        <v>0</v>
      </c>
      <c r="K524" s="194"/>
      <c r="L524" s="39"/>
      <c r="M524" s="195" t="s">
        <v>1</v>
      </c>
      <c r="N524" s="196" t="s">
        <v>38</v>
      </c>
      <c r="O524" s="71"/>
      <c r="P524" s="197">
        <f>O524*H524</f>
        <v>0</v>
      </c>
      <c r="Q524" s="197">
        <v>0.003449</v>
      </c>
      <c r="R524" s="197">
        <f>Q524*H524</f>
        <v>0.22349519999999998</v>
      </c>
      <c r="S524" s="197">
        <v>0</v>
      </c>
      <c r="T524" s="198">
        <f>S524*H524</f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199" t="s">
        <v>127</v>
      </c>
      <c r="AT524" s="199" t="s">
        <v>123</v>
      </c>
      <c r="AU524" s="199" t="s">
        <v>83</v>
      </c>
      <c r="AY524" s="17" t="s">
        <v>120</v>
      </c>
      <c r="BE524" s="200">
        <f>IF(N524="základní",J524,0)</f>
        <v>0</v>
      </c>
      <c r="BF524" s="200">
        <f>IF(N524="snížená",J524,0)</f>
        <v>0</v>
      </c>
      <c r="BG524" s="200">
        <f>IF(N524="zákl. přenesená",J524,0)</f>
        <v>0</v>
      </c>
      <c r="BH524" s="200">
        <f>IF(N524="sníž. přenesená",J524,0)</f>
        <v>0</v>
      </c>
      <c r="BI524" s="200">
        <f>IF(N524="nulová",J524,0)</f>
        <v>0</v>
      </c>
      <c r="BJ524" s="17" t="s">
        <v>81</v>
      </c>
      <c r="BK524" s="200">
        <f>ROUND(I524*H524,2)</f>
        <v>0</v>
      </c>
      <c r="BL524" s="17" t="s">
        <v>127</v>
      </c>
      <c r="BM524" s="199" t="s">
        <v>783</v>
      </c>
    </row>
    <row r="525" spans="1:47" s="2" customFormat="1" ht="19.5">
      <c r="A525" s="34"/>
      <c r="B525" s="35"/>
      <c r="C525" s="36"/>
      <c r="D525" s="201" t="s">
        <v>128</v>
      </c>
      <c r="E525" s="36"/>
      <c r="F525" s="202" t="s">
        <v>784</v>
      </c>
      <c r="G525" s="36"/>
      <c r="H525" s="36"/>
      <c r="I525" s="203"/>
      <c r="J525" s="36"/>
      <c r="K525" s="36"/>
      <c r="L525" s="39"/>
      <c r="M525" s="204"/>
      <c r="N525" s="205"/>
      <c r="O525" s="71"/>
      <c r="P525" s="71"/>
      <c r="Q525" s="71"/>
      <c r="R525" s="71"/>
      <c r="S525" s="71"/>
      <c r="T525" s="72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T525" s="17" t="s">
        <v>128</v>
      </c>
      <c r="AU525" s="17" t="s">
        <v>83</v>
      </c>
    </row>
    <row r="526" spans="2:51" s="15" customFormat="1" ht="11.25">
      <c r="B526" s="229"/>
      <c r="C526" s="230"/>
      <c r="D526" s="201" t="s">
        <v>140</v>
      </c>
      <c r="E526" s="231" t="s">
        <v>1</v>
      </c>
      <c r="F526" s="232" t="s">
        <v>785</v>
      </c>
      <c r="G526" s="230"/>
      <c r="H526" s="231" t="s">
        <v>1</v>
      </c>
      <c r="I526" s="233"/>
      <c r="J526" s="230"/>
      <c r="K526" s="230"/>
      <c r="L526" s="234"/>
      <c r="M526" s="235"/>
      <c r="N526" s="236"/>
      <c r="O526" s="236"/>
      <c r="P526" s="236"/>
      <c r="Q526" s="236"/>
      <c r="R526" s="236"/>
      <c r="S526" s="236"/>
      <c r="T526" s="237"/>
      <c r="AT526" s="238" t="s">
        <v>140</v>
      </c>
      <c r="AU526" s="238" t="s">
        <v>83</v>
      </c>
      <c r="AV526" s="15" t="s">
        <v>81</v>
      </c>
      <c r="AW526" s="15" t="s">
        <v>30</v>
      </c>
      <c r="AX526" s="15" t="s">
        <v>73</v>
      </c>
      <c r="AY526" s="238" t="s">
        <v>120</v>
      </c>
    </row>
    <row r="527" spans="2:51" s="13" customFormat="1" ht="11.25">
      <c r="B527" s="207"/>
      <c r="C527" s="208"/>
      <c r="D527" s="201" t="s">
        <v>140</v>
      </c>
      <c r="E527" s="209" t="s">
        <v>1</v>
      </c>
      <c r="F527" s="210" t="s">
        <v>786</v>
      </c>
      <c r="G527" s="208"/>
      <c r="H527" s="211">
        <v>64.8</v>
      </c>
      <c r="I527" s="212"/>
      <c r="J527" s="208"/>
      <c r="K527" s="208"/>
      <c r="L527" s="213"/>
      <c r="M527" s="214"/>
      <c r="N527" s="215"/>
      <c r="O527" s="215"/>
      <c r="P527" s="215"/>
      <c r="Q527" s="215"/>
      <c r="R527" s="215"/>
      <c r="S527" s="215"/>
      <c r="T527" s="216"/>
      <c r="AT527" s="217" t="s">
        <v>140</v>
      </c>
      <c r="AU527" s="217" t="s">
        <v>83</v>
      </c>
      <c r="AV527" s="13" t="s">
        <v>83</v>
      </c>
      <c r="AW527" s="13" t="s">
        <v>30</v>
      </c>
      <c r="AX527" s="13" t="s">
        <v>73</v>
      </c>
      <c r="AY527" s="217" t="s">
        <v>120</v>
      </c>
    </row>
    <row r="528" spans="2:51" s="14" customFormat="1" ht="11.25">
      <c r="B528" s="218"/>
      <c r="C528" s="219"/>
      <c r="D528" s="201" t="s">
        <v>140</v>
      </c>
      <c r="E528" s="220" t="s">
        <v>1</v>
      </c>
      <c r="F528" s="221" t="s">
        <v>142</v>
      </c>
      <c r="G528" s="219"/>
      <c r="H528" s="222">
        <v>64.8</v>
      </c>
      <c r="I528" s="223"/>
      <c r="J528" s="219"/>
      <c r="K528" s="219"/>
      <c r="L528" s="224"/>
      <c r="M528" s="225"/>
      <c r="N528" s="226"/>
      <c r="O528" s="226"/>
      <c r="P528" s="226"/>
      <c r="Q528" s="226"/>
      <c r="R528" s="226"/>
      <c r="S528" s="226"/>
      <c r="T528" s="227"/>
      <c r="AT528" s="228" t="s">
        <v>140</v>
      </c>
      <c r="AU528" s="228" t="s">
        <v>83</v>
      </c>
      <c r="AV528" s="14" t="s">
        <v>127</v>
      </c>
      <c r="AW528" s="14" t="s">
        <v>30</v>
      </c>
      <c r="AX528" s="14" t="s">
        <v>81</v>
      </c>
      <c r="AY528" s="228" t="s">
        <v>120</v>
      </c>
    </row>
    <row r="529" spans="1:65" s="2" customFormat="1" ht="24.2" customHeight="1">
      <c r="A529" s="34"/>
      <c r="B529" s="35"/>
      <c r="C529" s="187" t="s">
        <v>528</v>
      </c>
      <c r="D529" s="187" t="s">
        <v>123</v>
      </c>
      <c r="E529" s="188" t="s">
        <v>787</v>
      </c>
      <c r="F529" s="189" t="s">
        <v>788</v>
      </c>
      <c r="G529" s="190" t="s">
        <v>448</v>
      </c>
      <c r="H529" s="191">
        <v>4</v>
      </c>
      <c r="I529" s="192"/>
      <c r="J529" s="193">
        <f>ROUND(I529*H529,2)</f>
        <v>0</v>
      </c>
      <c r="K529" s="194"/>
      <c r="L529" s="39"/>
      <c r="M529" s="195" t="s">
        <v>1</v>
      </c>
      <c r="N529" s="196" t="s">
        <v>38</v>
      </c>
      <c r="O529" s="71"/>
      <c r="P529" s="197">
        <f>O529*H529</f>
        <v>0</v>
      </c>
      <c r="Q529" s="197">
        <v>0</v>
      </c>
      <c r="R529" s="197">
        <f>Q529*H529</f>
        <v>0</v>
      </c>
      <c r="S529" s="197">
        <v>0</v>
      </c>
      <c r="T529" s="198">
        <f>S529*H529</f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199" t="s">
        <v>127</v>
      </c>
      <c r="AT529" s="199" t="s">
        <v>123</v>
      </c>
      <c r="AU529" s="199" t="s">
        <v>83</v>
      </c>
      <c r="AY529" s="17" t="s">
        <v>120</v>
      </c>
      <c r="BE529" s="200">
        <f>IF(N529="základní",J529,0)</f>
        <v>0</v>
      </c>
      <c r="BF529" s="200">
        <f>IF(N529="snížená",J529,0)</f>
        <v>0</v>
      </c>
      <c r="BG529" s="200">
        <f>IF(N529="zákl. přenesená",J529,0)</f>
        <v>0</v>
      </c>
      <c r="BH529" s="200">
        <f>IF(N529="sníž. přenesená",J529,0)</f>
        <v>0</v>
      </c>
      <c r="BI529" s="200">
        <f>IF(N529="nulová",J529,0)</f>
        <v>0</v>
      </c>
      <c r="BJ529" s="17" t="s">
        <v>81</v>
      </c>
      <c r="BK529" s="200">
        <f>ROUND(I529*H529,2)</f>
        <v>0</v>
      </c>
      <c r="BL529" s="17" t="s">
        <v>127</v>
      </c>
      <c r="BM529" s="199" t="s">
        <v>789</v>
      </c>
    </row>
    <row r="530" spans="1:47" s="2" customFormat="1" ht="19.5">
      <c r="A530" s="34"/>
      <c r="B530" s="35"/>
      <c r="C530" s="36"/>
      <c r="D530" s="201" t="s">
        <v>128</v>
      </c>
      <c r="E530" s="36"/>
      <c r="F530" s="202" t="s">
        <v>790</v>
      </c>
      <c r="G530" s="36"/>
      <c r="H530" s="36"/>
      <c r="I530" s="203"/>
      <c r="J530" s="36"/>
      <c r="K530" s="36"/>
      <c r="L530" s="39"/>
      <c r="M530" s="204"/>
      <c r="N530" s="205"/>
      <c r="O530" s="71"/>
      <c r="P530" s="71"/>
      <c r="Q530" s="71"/>
      <c r="R530" s="71"/>
      <c r="S530" s="71"/>
      <c r="T530" s="72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T530" s="17" t="s">
        <v>128</v>
      </c>
      <c r="AU530" s="17" t="s">
        <v>83</v>
      </c>
    </row>
    <row r="531" spans="2:51" s="15" customFormat="1" ht="11.25">
      <c r="B531" s="229"/>
      <c r="C531" s="230"/>
      <c r="D531" s="201" t="s">
        <v>140</v>
      </c>
      <c r="E531" s="231" t="s">
        <v>1</v>
      </c>
      <c r="F531" s="232" t="s">
        <v>791</v>
      </c>
      <c r="G531" s="230"/>
      <c r="H531" s="231" t="s">
        <v>1</v>
      </c>
      <c r="I531" s="233"/>
      <c r="J531" s="230"/>
      <c r="K531" s="230"/>
      <c r="L531" s="234"/>
      <c r="M531" s="235"/>
      <c r="N531" s="236"/>
      <c r="O531" s="236"/>
      <c r="P531" s="236"/>
      <c r="Q531" s="236"/>
      <c r="R531" s="236"/>
      <c r="S531" s="236"/>
      <c r="T531" s="237"/>
      <c r="AT531" s="238" t="s">
        <v>140</v>
      </c>
      <c r="AU531" s="238" t="s">
        <v>83</v>
      </c>
      <c r="AV531" s="15" t="s">
        <v>81</v>
      </c>
      <c r="AW531" s="15" t="s">
        <v>30</v>
      </c>
      <c r="AX531" s="15" t="s">
        <v>73</v>
      </c>
      <c r="AY531" s="238" t="s">
        <v>120</v>
      </c>
    </row>
    <row r="532" spans="2:51" s="13" customFormat="1" ht="11.25">
      <c r="B532" s="207"/>
      <c r="C532" s="208"/>
      <c r="D532" s="201" t="s">
        <v>140</v>
      </c>
      <c r="E532" s="209" t="s">
        <v>1</v>
      </c>
      <c r="F532" s="210" t="s">
        <v>127</v>
      </c>
      <c r="G532" s="208"/>
      <c r="H532" s="211">
        <v>4</v>
      </c>
      <c r="I532" s="212"/>
      <c r="J532" s="208"/>
      <c r="K532" s="208"/>
      <c r="L532" s="213"/>
      <c r="M532" s="214"/>
      <c r="N532" s="215"/>
      <c r="O532" s="215"/>
      <c r="P532" s="215"/>
      <c r="Q532" s="215"/>
      <c r="R532" s="215"/>
      <c r="S532" s="215"/>
      <c r="T532" s="216"/>
      <c r="AT532" s="217" t="s">
        <v>140</v>
      </c>
      <c r="AU532" s="217" t="s">
        <v>83</v>
      </c>
      <c r="AV532" s="13" t="s">
        <v>83</v>
      </c>
      <c r="AW532" s="13" t="s">
        <v>30</v>
      </c>
      <c r="AX532" s="13" t="s">
        <v>73</v>
      </c>
      <c r="AY532" s="217" t="s">
        <v>120</v>
      </c>
    </row>
    <row r="533" spans="2:51" s="14" customFormat="1" ht="11.25">
      <c r="B533" s="218"/>
      <c r="C533" s="219"/>
      <c r="D533" s="201" t="s">
        <v>140</v>
      </c>
      <c r="E533" s="220" t="s">
        <v>1</v>
      </c>
      <c r="F533" s="221" t="s">
        <v>142</v>
      </c>
      <c r="G533" s="219"/>
      <c r="H533" s="222">
        <v>4</v>
      </c>
      <c r="I533" s="223"/>
      <c r="J533" s="219"/>
      <c r="K533" s="219"/>
      <c r="L533" s="224"/>
      <c r="M533" s="225"/>
      <c r="N533" s="226"/>
      <c r="O533" s="226"/>
      <c r="P533" s="226"/>
      <c r="Q533" s="226"/>
      <c r="R533" s="226"/>
      <c r="S533" s="226"/>
      <c r="T533" s="227"/>
      <c r="AT533" s="228" t="s">
        <v>140</v>
      </c>
      <c r="AU533" s="228" t="s">
        <v>83</v>
      </c>
      <c r="AV533" s="14" t="s">
        <v>127</v>
      </c>
      <c r="AW533" s="14" t="s">
        <v>30</v>
      </c>
      <c r="AX533" s="14" t="s">
        <v>81</v>
      </c>
      <c r="AY533" s="228" t="s">
        <v>120</v>
      </c>
    </row>
    <row r="534" spans="1:65" s="2" customFormat="1" ht="16.5" customHeight="1">
      <c r="A534" s="34"/>
      <c r="B534" s="35"/>
      <c r="C534" s="242" t="s">
        <v>792</v>
      </c>
      <c r="D534" s="242" t="s">
        <v>295</v>
      </c>
      <c r="E534" s="243" t="s">
        <v>793</v>
      </c>
      <c r="F534" s="244" t="s">
        <v>794</v>
      </c>
      <c r="G534" s="245" t="s">
        <v>448</v>
      </c>
      <c r="H534" s="246">
        <v>4</v>
      </c>
      <c r="I534" s="247"/>
      <c r="J534" s="248">
        <f>ROUND(I534*H534,2)</f>
        <v>0</v>
      </c>
      <c r="K534" s="249"/>
      <c r="L534" s="250"/>
      <c r="M534" s="251" t="s">
        <v>1</v>
      </c>
      <c r="N534" s="252" t="s">
        <v>38</v>
      </c>
      <c r="O534" s="71"/>
      <c r="P534" s="197">
        <f>O534*H534</f>
        <v>0</v>
      </c>
      <c r="Q534" s="197">
        <v>0</v>
      </c>
      <c r="R534" s="197">
        <f>Q534*H534</f>
        <v>0</v>
      </c>
      <c r="S534" s="197">
        <v>0</v>
      </c>
      <c r="T534" s="198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99" t="s">
        <v>139</v>
      </c>
      <c r="AT534" s="199" t="s">
        <v>295</v>
      </c>
      <c r="AU534" s="199" t="s">
        <v>83</v>
      </c>
      <c r="AY534" s="17" t="s">
        <v>120</v>
      </c>
      <c r="BE534" s="200">
        <f>IF(N534="základní",J534,0)</f>
        <v>0</v>
      </c>
      <c r="BF534" s="200">
        <f>IF(N534="snížená",J534,0)</f>
        <v>0</v>
      </c>
      <c r="BG534" s="200">
        <f>IF(N534="zákl. přenesená",J534,0)</f>
        <v>0</v>
      </c>
      <c r="BH534" s="200">
        <f>IF(N534="sníž. přenesená",J534,0)</f>
        <v>0</v>
      </c>
      <c r="BI534" s="200">
        <f>IF(N534="nulová",J534,0)</f>
        <v>0</v>
      </c>
      <c r="BJ534" s="17" t="s">
        <v>81</v>
      </c>
      <c r="BK534" s="200">
        <f>ROUND(I534*H534,2)</f>
        <v>0</v>
      </c>
      <c r="BL534" s="17" t="s">
        <v>127</v>
      </c>
      <c r="BM534" s="199" t="s">
        <v>795</v>
      </c>
    </row>
    <row r="535" spans="1:47" s="2" customFormat="1" ht="11.25">
      <c r="A535" s="34"/>
      <c r="B535" s="35"/>
      <c r="C535" s="36"/>
      <c r="D535" s="201" t="s">
        <v>128</v>
      </c>
      <c r="E535" s="36"/>
      <c r="F535" s="202" t="s">
        <v>794</v>
      </c>
      <c r="G535" s="36"/>
      <c r="H535" s="36"/>
      <c r="I535" s="203"/>
      <c r="J535" s="36"/>
      <c r="K535" s="36"/>
      <c r="L535" s="39"/>
      <c r="M535" s="204"/>
      <c r="N535" s="205"/>
      <c r="O535" s="71"/>
      <c r="P535" s="71"/>
      <c r="Q535" s="71"/>
      <c r="R535" s="71"/>
      <c r="S535" s="71"/>
      <c r="T535" s="72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T535" s="17" t="s">
        <v>128</v>
      </c>
      <c r="AU535" s="17" t="s">
        <v>83</v>
      </c>
    </row>
    <row r="536" spans="1:65" s="2" customFormat="1" ht="16.5" customHeight="1">
      <c r="A536" s="34"/>
      <c r="B536" s="35"/>
      <c r="C536" s="187" t="s">
        <v>533</v>
      </c>
      <c r="D536" s="187" t="s">
        <v>123</v>
      </c>
      <c r="E536" s="188" t="s">
        <v>796</v>
      </c>
      <c r="F536" s="189" t="s">
        <v>797</v>
      </c>
      <c r="G536" s="190" t="s">
        <v>448</v>
      </c>
      <c r="H536" s="191">
        <v>2</v>
      </c>
      <c r="I536" s="192"/>
      <c r="J536" s="193">
        <f>ROUND(I536*H536,2)</f>
        <v>0</v>
      </c>
      <c r="K536" s="194"/>
      <c r="L536" s="39"/>
      <c r="M536" s="195" t="s">
        <v>1</v>
      </c>
      <c r="N536" s="196" t="s">
        <v>38</v>
      </c>
      <c r="O536" s="71"/>
      <c r="P536" s="197">
        <f>O536*H536</f>
        <v>0</v>
      </c>
      <c r="Q536" s="197">
        <v>0.009418</v>
      </c>
      <c r="R536" s="197">
        <f>Q536*H536</f>
        <v>0.018836</v>
      </c>
      <c r="S536" s="197">
        <v>0</v>
      </c>
      <c r="T536" s="198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99" t="s">
        <v>127</v>
      </c>
      <c r="AT536" s="199" t="s">
        <v>123</v>
      </c>
      <c r="AU536" s="199" t="s">
        <v>83</v>
      </c>
      <c r="AY536" s="17" t="s">
        <v>120</v>
      </c>
      <c r="BE536" s="200">
        <f>IF(N536="základní",J536,0)</f>
        <v>0</v>
      </c>
      <c r="BF536" s="200">
        <f>IF(N536="snížená",J536,0)</f>
        <v>0</v>
      </c>
      <c r="BG536" s="200">
        <f>IF(N536="zákl. přenesená",J536,0)</f>
        <v>0</v>
      </c>
      <c r="BH536" s="200">
        <f>IF(N536="sníž. přenesená",J536,0)</f>
        <v>0</v>
      </c>
      <c r="BI536" s="200">
        <f>IF(N536="nulová",J536,0)</f>
        <v>0</v>
      </c>
      <c r="BJ536" s="17" t="s">
        <v>81</v>
      </c>
      <c r="BK536" s="200">
        <f>ROUND(I536*H536,2)</f>
        <v>0</v>
      </c>
      <c r="BL536" s="17" t="s">
        <v>127</v>
      </c>
      <c r="BM536" s="199" t="s">
        <v>798</v>
      </c>
    </row>
    <row r="537" spans="1:47" s="2" customFormat="1" ht="19.5">
      <c r="A537" s="34"/>
      <c r="B537" s="35"/>
      <c r="C537" s="36"/>
      <c r="D537" s="201" t="s">
        <v>128</v>
      </c>
      <c r="E537" s="36"/>
      <c r="F537" s="202" t="s">
        <v>799</v>
      </c>
      <c r="G537" s="36"/>
      <c r="H537" s="36"/>
      <c r="I537" s="203"/>
      <c r="J537" s="36"/>
      <c r="K537" s="36"/>
      <c r="L537" s="39"/>
      <c r="M537" s="204"/>
      <c r="N537" s="205"/>
      <c r="O537" s="71"/>
      <c r="P537" s="71"/>
      <c r="Q537" s="71"/>
      <c r="R537" s="71"/>
      <c r="S537" s="71"/>
      <c r="T537" s="72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T537" s="17" t="s">
        <v>128</v>
      </c>
      <c r="AU537" s="17" t="s">
        <v>83</v>
      </c>
    </row>
    <row r="538" spans="1:65" s="2" customFormat="1" ht="16.5" customHeight="1">
      <c r="A538" s="34"/>
      <c r="B538" s="35"/>
      <c r="C538" s="242" t="s">
        <v>800</v>
      </c>
      <c r="D538" s="242" t="s">
        <v>295</v>
      </c>
      <c r="E538" s="243" t="s">
        <v>801</v>
      </c>
      <c r="F538" s="244" t="s">
        <v>802</v>
      </c>
      <c r="G538" s="245" t="s">
        <v>448</v>
      </c>
      <c r="H538" s="246">
        <v>2</v>
      </c>
      <c r="I538" s="247"/>
      <c r="J538" s="248">
        <f>ROUND(I538*H538,2)</f>
        <v>0</v>
      </c>
      <c r="K538" s="249"/>
      <c r="L538" s="250"/>
      <c r="M538" s="251" t="s">
        <v>1</v>
      </c>
      <c r="N538" s="252" t="s">
        <v>38</v>
      </c>
      <c r="O538" s="71"/>
      <c r="P538" s="197">
        <f>O538*H538</f>
        <v>0</v>
      </c>
      <c r="Q538" s="197">
        <v>0.2</v>
      </c>
      <c r="R538" s="197">
        <f>Q538*H538</f>
        <v>0.4</v>
      </c>
      <c r="S538" s="197">
        <v>0</v>
      </c>
      <c r="T538" s="198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199" t="s">
        <v>139</v>
      </c>
      <c r="AT538" s="199" t="s">
        <v>295</v>
      </c>
      <c r="AU538" s="199" t="s">
        <v>83</v>
      </c>
      <c r="AY538" s="17" t="s">
        <v>120</v>
      </c>
      <c r="BE538" s="200">
        <f>IF(N538="základní",J538,0)</f>
        <v>0</v>
      </c>
      <c r="BF538" s="200">
        <f>IF(N538="snížená",J538,0)</f>
        <v>0</v>
      </c>
      <c r="BG538" s="200">
        <f>IF(N538="zákl. přenesená",J538,0)</f>
        <v>0</v>
      </c>
      <c r="BH538" s="200">
        <f>IF(N538="sníž. přenesená",J538,0)</f>
        <v>0</v>
      </c>
      <c r="BI538" s="200">
        <f>IF(N538="nulová",J538,0)</f>
        <v>0</v>
      </c>
      <c r="BJ538" s="17" t="s">
        <v>81</v>
      </c>
      <c r="BK538" s="200">
        <f>ROUND(I538*H538,2)</f>
        <v>0</v>
      </c>
      <c r="BL538" s="17" t="s">
        <v>127</v>
      </c>
      <c r="BM538" s="199" t="s">
        <v>803</v>
      </c>
    </row>
    <row r="539" spans="1:47" s="2" customFormat="1" ht="11.25">
      <c r="A539" s="34"/>
      <c r="B539" s="35"/>
      <c r="C539" s="36"/>
      <c r="D539" s="201" t="s">
        <v>128</v>
      </c>
      <c r="E539" s="36"/>
      <c r="F539" s="202" t="s">
        <v>804</v>
      </c>
      <c r="G539" s="36"/>
      <c r="H539" s="36"/>
      <c r="I539" s="203"/>
      <c r="J539" s="36"/>
      <c r="K539" s="36"/>
      <c r="L539" s="39"/>
      <c r="M539" s="204"/>
      <c r="N539" s="205"/>
      <c r="O539" s="71"/>
      <c r="P539" s="71"/>
      <c r="Q539" s="71"/>
      <c r="R539" s="71"/>
      <c r="S539" s="71"/>
      <c r="T539" s="72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T539" s="17" t="s">
        <v>128</v>
      </c>
      <c r="AU539" s="17" t="s">
        <v>83</v>
      </c>
    </row>
    <row r="540" spans="1:65" s="2" customFormat="1" ht="24.2" customHeight="1">
      <c r="A540" s="34"/>
      <c r="B540" s="35"/>
      <c r="C540" s="187" t="s">
        <v>540</v>
      </c>
      <c r="D540" s="187" t="s">
        <v>123</v>
      </c>
      <c r="E540" s="188" t="s">
        <v>805</v>
      </c>
      <c r="F540" s="189" t="s">
        <v>806</v>
      </c>
      <c r="G540" s="190" t="s">
        <v>448</v>
      </c>
      <c r="H540" s="191">
        <v>1</v>
      </c>
      <c r="I540" s="192"/>
      <c r="J540" s="193">
        <f>ROUND(I540*H540,2)</f>
        <v>0</v>
      </c>
      <c r="K540" s="194"/>
      <c r="L540" s="39"/>
      <c r="M540" s="195" t="s">
        <v>1</v>
      </c>
      <c r="N540" s="196" t="s">
        <v>38</v>
      </c>
      <c r="O540" s="71"/>
      <c r="P540" s="197">
        <f>O540*H540</f>
        <v>0</v>
      </c>
      <c r="Q540" s="197">
        <v>0.006485</v>
      </c>
      <c r="R540" s="197">
        <f>Q540*H540</f>
        <v>0.006485</v>
      </c>
      <c r="S540" s="197">
        <v>0</v>
      </c>
      <c r="T540" s="198">
        <f>S540*H540</f>
        <v>0</v>
      </c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R540" s="199" t="s">
        <v>127</v>
      </c>
      <c r="AT540" s="199" t="s">
        <v>123</v>
      </c>
      <c r="AU540" s="199" t="s">
        <v>83</v>
      </c>
      <c r="AY540" s="17" t="s">
        <v>120</v>
      </c>
      <c r="BE540" s="200">
        <f>IF(N540="základní",J540,0)</f>
        <v>0</v>
      </c>
      <c r="BF540" s="200">
        <f>IF(N540="snížená",J540,0)</f>
        <v>0</v>
      </c>
      <c r="BG540" s="200">
        <f>IF(N540="zákl. přenesená",J540,0)</f>
        <v>0</v>
      </c>
      <c r="BH540" s="200">
        <f>IF(N540="sníž. přenesená",J540,0)</f>
        <v>0</v>
      </c>
      <c r="BI540" s="200">
        <f>IF(N540="nulová",J540,0)</f>
        <v>0</v>
      </c>
      <c r="BJ540" s="17" t="s">
        <v>81</v>
      </c>
      <c r="BK540" s="200">
        <f>ROUND(I540*H540,2)</f>
        <v>0</v>
      </c>
      <c r="BL540" s="17" t="s">
        <v>127</v>
      </c>
      <c r="BM540" s="199" t="s">
        <v>807</v>
      </c>
    </row>
    <row r="541" spans="1:47" s="2" customFormat="1" ht="19.5">
      <c r="A541" s="34"/>
      <c r="B541" s="35"/>
      <c r="C541" s="36"/>
      <c r="D541" s="201" t="s">
        <v>128</v>
      </c>
      <c r="E541" s="36"/>
      <c r="F541" s="202" t="s">
        <v>808</v>
      </c>
      <c r="G541" s="36"/>
      <c r="H541" s="36"/>
      <c r="I541" s="203"/>
      <c r="J541" s="36"/>
      <c r="K541" s="36"/>
      <c r="L541" s="39"/>
      <c r="M541" s="204"/>
      <c r="N541" s="205"/>
      <c r="O541" s="71"/>
      <c r="P541" s="71"/>
      <c r="Q541" s="71"/>
      <c r="R541" s="71"/>
      <c r="S541" s="71"/>
      <c r="T541" s="72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T541" s="17" t="s">
        <v>128</v>
      </c>
      <c r="AU541" s="17" t="s">
        <v>83</v>
      </c>
    </row>
    <row r="542" spans="1:65" s="2" customFormat="1" ht="24.2" customHeight="1">
      <c r="A542" s="34"/>
      <c r="B542" s="35"/>
      <c r="C542" s="187" t="s">
        <v>809</v>
      </c>
      <c r="D542" s="187" t="s">
        <v>123</v>
      </c>
      <c r="E542" s="188" t="s">
        <v>810</v>
      </c>
      <c r="F542" s="189" t="s">
        <v>811</v>
      </c>
      <c r="G542" s="190" t="s">
        <v>214</v>
      </c>
      <c r="H542" s="191">
        <v>142.025</v>
      </c>
      <c r="I542" s="192"/>
      <c r="J542" s="193">
        <f>ROUND(I542*H542,2)</f>
        <v>0</v>
      </c>
      <c r="K542" s="194"/>
      <c r="L542" s="39"/>
      <c r="M542" s="195" t="s">
        <v>1</v>
      </c>
      <c r="N542" s="196" t="s">
        <v>38</v>
      </c>
      <c r="O542" s="71"/>
      <c r="P542" s="197">
        <f>O542*H542</f>
        <v>0</v>
      </c>
      <c r="Q542" s="197">
        <v>0.00088</v>
      </c>
      <c r="R542" s="197">
        <f>Q542*H542</f>
        <v>0.12498200000000001</v>
      </c>
      <c r="S542" s="197">
        <v>0</v>
      </c>
      <c r="T542" s="198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99" t="s">
        <v>127</v>
      </c>
      <c r="AT542" s="199" t="s">
        <v>123</v>
      </c>
      <c r="AU542" s="199" t="s">
        <v>83</v>
      </c>
      <c r="AY542" s="17" t="s">
        <v>120</v>
      </c>
      <c r="BE542" s="200">
        <f>IF(N542="základní",J542,0)</f>
        <v>0</v>
      </c>
      <c r="BF542" s="200">
        <f>IF(N542="snížená",J542,0)</f>
        <v>0</v>
      </c>
      <c r="BG542" s="200">
        <f>IF(N542="zákl. přenesená",J542,0)</f>
        <v>0</v>
      </c>
      <c r="BH542" s="200">
        <f>IF(N542="sníž. přenesená",J542,0)</f>
        <v>0</v>
      </c>
      <c r="BI542" s="200">
        <f>IF(N542="nulová",J542,0)</f>
        <v>0</v>
      </c>
      <c r="BJ542" s="17" t="s">
        <v>81</v>
      </c>
      <c r="BK542" s="200">
        <f>ROUND(I542*H542,2)</f>
        <v>0</v>
      </c>
      <c r="BL542" s="17" t="s">
        <v>127</v>
      </c>
      <c r="BM542" s="199" t="s">
        <v>812</v>
      </c>
    </row>
    <row r="543" spans="1:47" s="2" customFormat="1" ht="19.5">
      <c r="A543" s="34"/>
      <c r="B543" s="35"/>
      <c r="C543" s="36"/>
      <c r="D543" s="201" t="s">
        <v>128</v>
      </c>
      <c r="E543" s="36"/>
      <c r="F543" s="202" t="s">
        <v>813</v>
      </c>
      <c r="G543" s="36"/>
      <c r="H543" s="36"/>
      <c r="I543" s="203"/>
      <c r="J543" s="36"/>
      <c r="K543" s="36"/>
      <c r="L543" s="39"/>
      <c r="M543" s="204"/>
      <c r="N543" s="205"/>
      <c r="O543" s="71"/>
      <c r="P543" s="71"/>
      <c r="Q543" s="71"/>
      <c r="R543" s="71"/>
      <c r="S543" s="71"/>
      <c r="T543" s="72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T543" s="17" t="s">
        <v>128</v>
      </c>
      <c r="AU543" s="17" t="s">
        <v>83</v>
      </c>
    </row>
    <row r="544" spans="2:51" s="13" customFormat="1" ht="11.25">
      <c r="B544" s="207"/>
      <c r="C544" s="208"/>
      <c r="D544" s="201" t="s">
        <v>140</v>
      </c>
      <c r="E544" s="209" t="s">
        <v>1</v>
      </c>
      <c r="F544" s="210" t="s">
        <v>814</v>
      </c>
      <c r="G544" s="208"/>
      <c r="H544" s="211">
        <v>142.025</v>
      </c>
      <c r="I544" s="212"/>
      <c r="J544" s="208"/>
      <c r="K544" s="208"/>
      <c r="L544" s="213"/>
      <c r="M544" s="214"/>
      <c r="N544" s="215"/>
      <c r="O544" s="215"/>
      <c r="P544" s="215"/>
      <c r="Q544" s="215"/>
      <c r="R544" s="215"/>
      <c r="S544" s="215"/>
      <c r="T544" s="216"/>
      <c r="AT544" s="217" t="s">
        <v>140</v>
      </c>
      <c r="AU544" s="217" t="s">
        <v>83</v>
      </c>
      <c r="AV544" s="13" t="s">
        <v>83</v>
      </c>
      <c r="AW544" s="13" t="s">
        <v>30</v>
      </c>
      <c r="AX544" s="13" t="s">
        <v>73</v>
      </c>
      <c r="AY544" s="217" t="s">
        <v>120</v>
      </c>
    </row>
    <row r="545" spans="2:51" s="14" customFormat="1" ht="11.25">
      <c r="B545" s="218"/>
      <c r="C545" s="219"/>
      <c r="D545" s="201" t="s">
        <v>140</v>
      </c>
      <c r="E545" s="220" t="s">
        <v>1</v>
      </c>
      <c r="F545" s="221" t="s">
        <v>142</v>
      </c>
      <c r="G545" s="219"/>
      <c r="H545" s="222">
        <v>142.025</v>
      </c>
      <c r="I545" s="223"/>
      <c r="J545" s="219"/>
      <c r="K545" s="219"/>
      <c r="L545" s="224"/>
      <c r="M545" s="225"/>
      <c r="N545" s="226"/>
      <c r="O545" s="226"/>
      <c r="P545" s="226"/>
      <c r="Q545" s="226"/>
      <c r="R545" s="226"/>
      <c r="S545" s="226"/>
      <c r="T545" s="227"/>
      <c r="AT545" s="228" t="s">
        <v>140</v>
      </c>
      <c r="AU545" s="228" t="s">
        <v>83</v>
      </c>
      <c r="AV545" s="14" t="s">
        <v>127</v>
      </c>
      <c r="AW545" s="14" t="s">
        <v>30</v>
      </c>
      <c r="AX545" s="14" t="s">
        <v>81</v>
      </c>
      <c r="AY545" s="228" t="s">
        <v>120</v>
      </c>
    </row>
    <row r="546" spans="1:65" s="2" customFormat="1" ht="24.2" customHeight="1">
      <c r="A546" s="34"/>
      <c r="B546" s="35"/>
      <c r="C546" s="187" t="s">
        <v>545</v>
      </c>
      <c r="D546" s="187" t="s">
        <v>123</v>
      </c>
      <c r="E546" s="188" t="s">
        <v>815</v>
      </c>
      <c r="F546" s="189" t="s">
        <v>816</v>
      </c>
      <c r="G546" s="190" t="s">
        <v>214</v>
      </c>
      <c r="H546" s="191">
        <v>142.025</v>
      </c>
      <c r="I546" s="192"/>
      <c r="J546" s="193">
        <f>ROUND(I546*H546,2)</f>
        <v>0</v>
      </c>
      <c r="K546" s="194"/>
      <c r="L546" s="39"/>
      <c r="M546" s="195" t="s">
        <v>1</v>
      </c>
      <c r="N546" s="196" t="s">
        <v>38</v>
      </c>
      <c r="O546" s="71"/>
      <c r="P546" s="197">
        <f>O546*H546</f>
        <v>0</v>
      </c>
      <c r="Q546" s="197">
        <v>0</v>
      </c>
      <c r="R546" s="197">
        <f>Q546*H546</f>
        <v>0</v>
      </c>
      <c r="S546" s="197">
        <v>0</v>
      </c>
      <c r="T546" s="198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199" t="s">
        <v>127</v>
      </c>
      <c r="AT546" s="199" t="s">
        <v>123</v>
      </c>
      <c r="AU546" s="199" t="s">
        <v>83</v>
      </c>
      <c r="AY546" s="17" t="s">
        <v>120</v>
      </c>
      <c r="BE546" s="200">
        <f>IF(N546="základní",J546,0)</f>
        <v>0</v>
      </c>
      <c r="BF546" s="200">
        <f>IF(N546="snížená",J546,0)</f>
        <v>0</v>
      </c>
      <c r="BG546" s="200">
        <f>IF(N546="zákl. přenesená",J546,0)</f>
        <v>0</v>
      </c>
      <c r="BH546" s="200">
        <f>IF(N546="sníž. přenesená",J546,0)</f>
        <v>0</v>
      </c>
      <c r="BI546" s="200">
        <f>IF(N546="nulová",J546,0)</f>
        <v>0</v>
      </c>
      <c r="BJ546" s="17" t="s">
        <v>81</v>
      </c>
      <c r="BK546" s="200">
        <f>ROUND(I546*H546,2)</f>
        <v>0</v>
      </c>
      <c r="BL546" s="17" t="s">
        <v>127</v>
      </c>
      <c r="BM546" s="199" t="s">
        <v>817</v>
      </c>
    </row>
    <row r="547" spans="1:47" s="2" customFormat="1" ht="19.5">
      <c r="A547" s="34"/>
      <c r="B547" s="35"/>
      <c r="C547" s="36"/>
      <c r="D547" s="201" t="s">
        <v>128</v>
      </c>
      <c r="E547" s="36"/>
      <c r="F547" s="202" t="s">
        <v>818</v>
      </c>
      <c r="G547" s="36"/>
      <c r="H547" s="36"/>
      <c r="I547" s="203"/>
      <c r="J547" s="36"/>
      <c r="K547" s="36"/>
      <c r="L547" s="39"/>
      <c r="M547" s="204"/>
      <c r="N547" s="205"/>
      <c r="O547" s="71"/>
      <c r="P547" s="71"/>
      <c r="Q547" s="71"/>
      <c r="R547" s="71"/>
      <c r="S547" s="71"/>
      <c r="T547" s="72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T547" s="17" t="s">
        <v>128</v>
      </c>
      <c r="AU547" s="17" t="s">
        <v>83</v>
      </c>
    </row>
    <row r="548" spans="1:65" s="2" customFormat="1" ht="24.2" customHeight="1">
      <c r="A548" s="34"/>
      <c r="B548" s="35"/>
      <c r="C548" s="187" t="s">
        <v>819</v>
      </c>
      <c r="D548" s="187" t="s">
        <v>123</v>
      </c>
      <c r="E548" s="188" t="s">
        <v>820</v>
      </c>
      <c r="F548" s="189" t="s">
        <v>821</v>
      </c>
      <c r="G548" s="190" t="s">
        <v>214</v>
      </c>
      <c r="H548" s="191">
        <v>426.075</v>
      </c>
      <c r="I548" s="192"/>
      <c r="J548" s="193">
        <f>ROUND(I548*H548,2)</f>
        <v>0</v>
      </c>
      <c r="K548" s="194"/>
      <c r="L548" s="39"/>
      <c r="M548" s="195" t="s">
        <v>1</v>
      </c>
      <c r="N548" s="196" t="s">
        <v>38</v>
      </c>
      <c r="O548" s="71"/>
      <c r="P548" s="197">
        <f>O548*H548</f>
        <v>0</v>
      </c>
      <c r="Q548" s="197">
        <v>0</v>
      </c>
      <c r="R548" s="197">
        <f>Q548*H548</f>
        <v>0</v>
      </c>
      <c r="S548" s="197">
        <v>0</v>
      </c>
      <c r="T548" s="198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199" t="s">
        <v>127</v>
      </c>
      <c r="AT548" s="199" t="s">
        <v>123</v>
      </c>
      <c r="AU548" s="199" t="s">
        <v>83</v>
      </c>
      <c r="AY548" s="17" t="s">
        <v>120</v>
      </c>
      <c r="BE548" s="200">
        <f>IF(N548="základní",J548,0)</f>
        <v>0</v>
      </c>
      <c r="BF548" s="200">
        <f>IF(N548="snížená",J548,0)</f>
        <v>0</v>
      </c>
      <c r="BG548" s="200">
        <f>IF(N548="zákl. přenesená",J548,0)</f>
        <v>0</v>
      </c>
      <c r="BH548" s="200">
        <f>IF(N548="sníž. přenesená",J548,0)</f>
        <v>0</v>
      </c>
      <c r="BI548" s="200">
        <f>IF(N548="nulová",J548,0)</f>
        <v>0</v>
      </c>
      <c r="BJ548" s="17" t="s">
        <v>81</v>
      </c>
      <c r="BK548" s="200">
        <f>ROUND(I548*H548,2)</f>
        <v>0</v>
      </c>
      <c r="BL548" s="17" t="s">
        <v>127</v>
      </c>
      <c r="BM548" s="199" t="s">
        <v>822</v>
      </c>
    </row>
    <row r="549" spans="1:47" s="2" customFormat="1" ht="19.5">
      <c r="A549" s="34"/>
      <c r="B549" s="35"/>
      <c r="C549" s="36"/>
      <c r="D549" s="201" t="s">
        <v>128</v>
      </c>
      <c r="E549" s="36"/>
      <c r="F549" s="202" t="s">
        <v>823</v>
      </c>
      <c r="G549" s="36"/>
      <c r="H549" s="36"/>
      <c r="I549" s="203"/>
      <c r="J549" s="36"/>
      <c r="K549" s="36"/>
      <c r="L549" s="39"/>
      <c r="M549" s="204"/>
      <c r="N549" s="205"/>
      <c r="O549" s="71"/>
      <c r="P549" s="71"/>
      <c r="Q549" s="71"/>
      <c r="R549" s="71"/>
      <c r="S549" s="71"/>
      <c r="T549" s="72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T549" s="17" t="s">
        <v>128</v>
      </c>
      <c r="AU549" s="17" t="s">
        <v>83</v>
      </c>
    </row>
    <row r="550" spans="2:51" s="15" customFormat="1" ht="11.25">
      <c r="B550" s="229"/>
      <c r="C550" s="230"/>
      <c r="D550" s="201" t="s">
        <v>140</v>
      </c>
      <c r="E550" s="231" t="s">
        <v>1</v>
      </c>
      <c r="F550" s="232" t="s">
        <v>824</v>
      </c>
      <c r="G550" s="230"/>
      <c r="H550" s="231" t="s">
        <v>1</v>
      </c>
      <c r="I550" s="233"/>
      <c r="J550" s="230"/>
      <c r="K550" s="230"/>
      <c r="L550" s="234"/>
      <c r="M550" s="235"/>
      <c r="N550" s="236"/>
      <c r="O550" s="236"/>
      <c r="P550" s="236"/>
      <c r="Q550" s="236"/>
      <c r="R550" s="236"/>
      <c r="S550" s="236"/>
      <c r="T550" s="237"/>
      <c r="AT550" s="238" t="s">
        <v>140</v>
      </c>
      <c r="AU550" s="238" t="s">
        <v>83</v>
      </c>
      <c r="AV550" s="15" t="s">
        <v>81</v>
      </c>
      <c r="AW550" s="15" t="s">
        <v>30</v>
      </c>
      <c r="AX550" s="15" t="s">
        <v>73</v>
      </c>
      <c r="AY550" s="238" t="s">
        <v>120</v>
      </c>
    </row>
    <row r="551" spans="2:51" s="13" customFormat="1" ht="11.25">
      <c r="B551" s="207"/>
      <c r="C551" s="208"/>
      <c r="D551" s="201" t="s">
        <v>140</v>
      </c>
      <c r="E551" s="209" t="s">
        <v>1</v>
      </c>
      <c r="F551" s="210" t="s">
        <v>825</v>
      </c>
      <c r="G551" s="208"/>
      <c r="H551" s="211">
        <v>426.075</v>
      </c>
      <c r="I551" s="212"/>
      <c r="J551" s="208"/>
      <c r="K551" s="208"/>
      <c r="L551" s="213"/>
      <c r="M551" s="214"/>
      <c r="N551" s="215"/>
      <c r="O551" s="215"/>
      <c r="P551" s="215"/>
      <c r="Q551" s="215"/>
      <c r="R551" s="215"/>
      <c r="S551" s="215"/>
      <c r="T551" s="216"/>
      <c r="AT551" s="217" t="s">
        <v>140</v>
      </c>
      <c r="AU551" s="217" t="s">
        <v>83</v>
      </c>
      <c r="AV551" s="13" t="s">
        <v>83</v>
      </c>
      <c r="AW551" s="13" t="s">
        <v>30</v>
      </c>
      <c r="AX551" s="13" t="s">
        <v>73</v>
      </c>
      <c r="AY551" s="217" t="s">
        <v>120</v>
      </c>
    </row>
    <row r="552" spans="2:51" s="14" customFormat="1" ht="11.25">
      <c r="B552" s="218"/>
      <c r="C552" s="219"/>
      <c r="D552" s="201" t="s">
        <v>140</v>
      </c>
      <c r="E552" s="220" t="s">
        <v>1</v>
      </c>
      <c r="F552" s="221" t="s">
        <v>142</v>
      </c>
      <c r="G552" s="219"/>
      <c r="H552" s="222">
        <v>426.075</v>
      </c>
      <c r="I552" s="223"/>
      <c r="J552" s="219"/>
      <c r="K552" s="219"/>
      <c r="L552" s="224"/>
      <c r="M552" s="225"/>
      <c r="N552" s="226"/>
      <c r="O552" s="226"/>
      <c r="P552" s="226"/>
      <c r="Q552" s="226"/>
      <c r="R552" s="226"/>
      <c r="S552" s="226"/>
      <c r="T552" s="227"/>
      <c r="AT552" s="228" t="s">
        <v>140</v>
      </c>
      <c r="AU552" s="228" t="s">
        <v>83</v>
      </c>
      <c r="AV552" s="14" t="s">
        <v>127</v>
      </c>
      <c r="AW552" s="14" t="s">
        <v>30</v>
      </c>
      <c r="AX552" s="14" t="s">
        <v>81</v>
      </c>
      <c r="AY552" s="228" t="s">
        <v>120</v>
      </c>
    </row>
    <row r="553" spans="2:63" s="12" customFormat="1" ht="22.9" customHeight="1">
      <c r="B553" s="171"/>
      <c r="C553" s="172"/>
      <c r="D553" s="173" t="s">
        <v>72</v>
      </c>
      <c r="E553" s="185" t="s">
        <v>826</v>
      </c>
      <c r="F553" s="185" t="s">
        <v>827</v>
      </c>
      <c r="G553" s="172"/>
      <c r="H553" s="172"/>
      <c r="I553" s="175"/>
      <c r="J553" s="186">
        <f>BK553</f>
        <v>0</v>
      </c>
      <c r="K553" s="172"/>
      <c r="L553" s="177"/>
      <c r="M553" s="178"/>
      <c r="N553" s="179"/>
      <c r="O553" s="179"/>
      <c r="P553" s="180">
        <f>SUM(P554:P555)</f>
        <v>0</v>
      </c>
      <c r="Q553" s="179"/>
      <c r="R553" s="180">
        <f>SUM(R554:R555)</f>
        <v>0</v>
      </c>
      <c r="S553" s="179"/>
      <c r="T553" s="181">
        <f>SUM(T554:T555)</f>
        <v>0</v>
      </c>
      <c r="AR553" s="182" t="s">
        <v>81</v>
      </c>
      <c r="AT553" s="183" t="s">
        <v>72</v>
      </c>
      <c r="AU553" s="183" t="s">
        <v>81</v>
      </c>
      <c r="AY553" s="182" t="s">
        <v>120</v>
      </c>
      <c r="BK553" s="184">
        <f>SUM(BK554:BK555)</f>
        <v>0</v>
      </c>
    </row>
    <row r="554" spans="1:65" s="2" customFormat="1" ht="24.2" customHeight="1">
      <c r="A554" s="34"/>
      <c r="B554" s="35"/>
      <c r="C554" s="187" t="s">
        <v>551</v>
      </c>
      <c r="D554" s="187" t="s">
        <v>123</v>
      </c>
      <c r="E554" s="188" t="s">
        <v>828</v>
      </c>
      <c r="F554" s="189" t="s">
        <v>829</v>
      </c>
      <c r="G554" s="190" t="s">
        <v>231</v>
      </c>
      <c r="H554" s="191">
        <v>761.813</v>
      </c>
      <c r="I554" s="192"/>
      <c r="J554" s="193">
        <f>ROUND(I554*H554,2)</f>
        <v>0</v>
      </c>
      <c r="K554" s="194"/>
      <c r="L554" s="39"/>
      <c r="M554" s="195" t="s">
        <v>1</v>
      </c>
      <c r="N554" s="196" t="s">
        <v>38</v>
      </c>
      <c r="O554" s="71"/>
      <c r="P554" s="197">
        <f>O554*H554</f>
        <v>0</v>
      </c>
      <c r="Q554" s="197">
        <v>0</v>
      </c>
      <c r="R554" s="197">
        <f>Q554*H554</f>
        <v>0</v>
      </c>
      <c r="S554" s="197">
        <v>0</v>
      </c>
      <c r="T554" s="198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199" t="s">
        <v>127</v>
      </c>
      <c r="AT554" s="199" t="s">
        <v>123</v>
      </c>
      <c r="AU554" s="199" t="s">
        <v>83</v>
      </c>
      <c r="AY554" s="17" t="s">
        <v>120</v>
      </c>
      <c r="BE554" s="200">
        <f>IF(N554="základní",J554,0)</f>
        <v>0</v>
      </c>
      <c r="BF554" s="200">
        <f>IF(N554="snížená",J554,0)</f>
        <v>0</v>
      </c>
      <c r="BG554" s="200">
        <f>IF(N554="zákl. přenesená",J554,0)</f>
        <v>0</v>
      </c>
      <c r="BH554" s="200">
        <f>IF(N554="sníž. přenesená",J554,0)</f>
        <v>0</v>
      </c>
      <c r="BI554" s="200">
        <f>IF(N554="nulová",J554,0)</f>
        <v>0</v>
      </c>
      <c r="BJ554" s="17" t="s">
        <v>81</v>
      </c>
      <c r="BK554" s="200">
        <f>ROUND(I554*H554,2)</f>
        <v>0</v>
      </c>
      <c r="BL554" s="17" t="s">
        <v>127</v>
      </c>
      <c r="BM554" s="199" t="s">
        <v>830</v>
      </c>
    </row>
    <row r="555" spans="1:47" s="2" customFormat="1" ht="29.25">
      <c r="A555" s="34"/>
      <c r="B555" s="35"/>
      <c r="C555" s="36"/>
      <c r="D555" s="201" t="s">
        <v>128</v>
      </c>
      <c r="E555" s="36"/>
      <c r="F555" s="202" t="s">
        <v>831</v>
      </c>
      <c r="G555" s="36"/>
      <c r="H555" s="36"/>
      <c r="I555" s="203"/>
      <c r="J555" s="36"/>
      <c r="K555" s="36"/>
      <c r="L555" s="39"/>
      <c r="M555" s="204"/>
      <c r="N555" s="205"/>
      <c r="O555" s="71"/>
      <c r="P555" s="71"/>
      <c r="Q555" s="71"/>
      <c r="R555" s="71"/>
      <c r="S555" s="71"/>
      <c r="T555" s="72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T555" s="17" t="s">
        <v>128</v>
      </c>
      <c r="AU555" s="17" t="s">
        <v>83</v>
      </c>
    </row>
    <row r="556" spans="2:63" s="12" customFormat="1" ht="25.9" customHeight="1">
      <c r="B556" s="171"/>
      <c r="C556" s="172"/>
      <c r="D556" s="173" t="s">
        <v>72</v>
      </c>
      <c r="E556" s="174" t="s">
        <v>832</v>
      </c>
      <c r="F556" s="174" t="s">
        <v>833</v>
      </c>
      <c r="G556" s="172"/>
      <c r="H556" s="172"/>
      <c r="I556" s="175"/>
      <c r="J556" s="176">
        <f>BK556</f>
        <v>0</v>
      </c>
      <c r="K556" s="172"/>
      <c r="L556" s="177"/>
      <c r="M556" s="178"/>
      <c r="N556" s="179"/>
      <c r="O556" s="179"/>
      <c r="P556" s="180">
        <f>P557</f>
        <v>0</v>
      </c>
      <c r="Q556" s="179"/>
      <c r="R556" s="180">
        <f>R557</f>
        <v>0.9877885200000001</v>
      </c>
      <c r="S556" s="179"/>
      <c r="T556" s="181">
        <f>T557</f>
        <v>0</v>
      </c>
      <c r="AR556" s="182" t="s">
        <v>83</v>
      </c>
      <c r="AT556" s="183" t="s">
        <v>72</v>
      </c>
      <c r="AU556" s="183" t="s">
        <v>73</v>
      </c>
      <c r="AY556" s="182" t="s">
        <v>120</v>
      </c>
      <c r="BK556" s="184">
        <f>BK557</f>
        <v>0</v>
      </c>
    </row>
    <row r="557" spans="2:63" s="12" customFormat="1" ht="22.9" customHeight="1">
      <c r="B557" s="171"/>
      <c r="C557" s="172"/>
      <c r="D557" s="173" t="s">
        <v>72</v>
      </c>
      <c r="E557" s="185" t="s">
        <v>834</v>
      </c>
      <c r="F557" s="185" t="s">
        <v>835</v>
      </c>
      <c r="G557" s="172"/>
      <c r="H557" s="172"/>
      <c r="I557" s="175"/>
      <c r="J557" s="186">
        <f>BK557</f>
        <v>0</v>
      </c>
      <c r="K557" s="172"/>
      <c r="L557" s="177"/>
      <c r="M557" s="178"/>
      <c r="N557" s="179"/>
      <c r="O557" s="179"/>
      <c r="P557" s="180">
        <f>SUM(P558:P598)</f>
        <v>0</v>
      </c>
      <c r="Q557" s="179"/>
      <c r="R557" s="180">
        <f>SUM(R558:R598)</f>
        <v>0.9877885200000001</v>
      </c>
      <c r="S557" s="179"/>
      <c r="T557" s="181">
        <f>SUM(T558:T598)</f>
        <v>0</v>
      </c>
      <c r="AR557" s="182" t="s">
        <v>83</v>
      </c>
      <c r="AT557" s="183" t="s">
        <v>72</v>
      </c>
      <c r="AU557" s="183" t="s">
        <v>81</v>
      </c>
      <c r="AY557" s="182" t="s">
        <v>120</v>
      </c>
      <c r="BK557" s="184">
        <f>SUM(BK558:BK598)</f>
        <v>0</v>
      </c>
    </row>
    <row r="558" spans="1:65" s="2" customFormat="1" ht="24.2" customHeight="1">
      <c r="A558" s="34"/>
      <c r="B558" s="35"/>
      <c r="C558" s="187" t="s">
        <v>836</v>
      </c>
      <c r="D558" s="187" t="s">
        <v>123</v>
      </c>
      <c r="E558" s="188" t="s">
        <v>837</v>
      </c>
      <c r="F558" s="189" t="s">
        <v>838</v>
      </c>
      <c r="G558" s="190" t="s">
        <v>193</v>
      </c>
      <c r="H558" s="191">
        <v>498.48</v>
      </c>
      <c r="I558" s="192"/>
      <c r="J558" s="193">
        <f>ROUND(I558*H558,2)</f>
        <v>0</v>
      </c>
      <c r="K558" s="194"/>
      <c r="L558" s="39"/>
      <c r="M558" s="195" t="s">
        <v>1</v>
      </c>
      <c r="N558" s="196" t="s">
        <v>38</v>
      </c>
      <c r="O558" s="71"/>
      <c r="P558" s="197">
        <f>O558*H558</f>
        <v>0</v>
      </c>
      <c r="Q558" s="197">
        <v>2.25E-05</v>
      </c>
      <c r="R558" s="197">
        <f>Q558*H558</f>
        <v>0.011215800000000001</v>
      </c>
      <c r="S558" s="197">
        <v>0</v>
      </c>
      <c r="T558" s="198">
        <f>S558*H558</f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199" t="s">
        <v>167</v>
      </c>
      <c r="AT558" s="199" t="s">
        <v>123</v>
      </c>
      <c r="AU558" s="199" t="s">
        <v>83</v>
      </c>
      <c r="AY558" s="17" t="s">
        <v>120</v>
      </c>
      <c r="BE558" s="200">
        <f>IF(N558="základní",J558,0)</f>
        <v>0</v>
      </c>
      <c r="BF558" s="200">
        <f>IF(N558="snížená",J558,0)</f>
        <v>0</v>
      </c>
      <c r="BG558" s="200">
        <f>IF(N558="zákl. přenesená",J558,0)</f>
        <v>0</v>
      </c>
      <c r="BH558" s="200">
        <f>IF(N558="sníž. přenesená",J558,0)</f>
        <v>0</v>
      </c>
      <c r="BI558" s="200">
        <f>IF(N558="nulová",J558,0)</f>
        <v>0</v>
      </c>
      <c r="BJ558" s="17" t="s">
        <v>81</v>
      </c>
      <c r="BK558" s="200">
        <f>ROUND(I558*H558,2)</f>
        <v>0</v>
      </c>
      <c r="BL558" s="17" t="s">
        <v>167</v>
      </c>
      <c r="BM558" s="199" t="s">
        <v>839</v>
      </c>
    </row>
    <row r="559" spans="1:47" s="2" customFormat="1" ht="19.5">
      <c r="A559" s="34"/>
      <c r="B559" s="35"/>
      <c r="C559" s="36"/>
      <c r="D559" s="201" t="s">
        <v>128</v>
      </c>
      <c r="E559" s="36"/>
      <c r="F559" s="202" t="s">
        <v>840</v>
      </c>
      <c r="G559" s="36"/>
      <c r="H559" s="36"/>
      <c r="I559" s="203"/>
      <c r="J559" s="36"/>
      <c r="K559" s="36"/>
      <c r="L559" s="39"/>
      <c r="M559" s="204"/>
      <c r="N559" s="205"/>
      <c r="O559" s="71"/>
      <c r="P559" s="71"/>
      <c r="Q559" s="71"/>
      <c r="R559" s="71"/>
      <c r="S559" s="71"/>
      <c r="T559" s="72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T559" s="17" t="s">
        <v>128</v>
      </c>
      <c r="AU559" s="17" t="s">
        <v>83</v>
      </c>
    </row>
    <row r="560" spans="2:51" s="15" customFormat="1" ht="11.25">
      <c r="B560" s="229"/>
      <c r="C560" s="230"/>
      <c r="D560" s="201" t="s">
        <v>140</v>
      </c>
      <c r="E560" s="231" t="s">
        <v>1</v>
      </c>
      <c r="F560" s="232" t="s">
        <v>841</v>
      </c>
      <c r="G560" s="230"/>
      <c r="H560" s="231" t="s">
        <v>1</v>
      </c>
      <c r="I560" s="233"/>
      <c r="J560" s="230"/>
      <c r="K560" s="230"/>
      <c r="L560" s="234"/>
      <c r="M560" s="235"/>
      <c r="N560" s="236"/>
      <c r="O560" s="236"/>
      <c r="P560" s="236"/>
      <c r="Q560" s="236"/>
      <c r="R560" s="236"/>
      <c r="S560" s="236"/>
      <c r="T560" s="237"/>
      <c r="AT560" s="238" t="s">
        <v>140</v>
      </c>
      <c r="AU560" s="238" t="s">
        <v>83</v>
      </c>
      <c r="AV560" s="15" t="s">
        <v>81</v>
      </c>
      <c r="AW560" s="15" t="s">
        <v>30</v>
      </c>
      <c r="AX560" s="15" t="s">
        <v>73</v>
      </c>
      <c r="AY560" s="238" t="s">
        <v>120</v>
      </c>
    </row>
    <row r="561" spans="2:51" s="13" customFormat="1" ht="33.75">
      <c r="B561" s="207"/>
      <c r="C561" s="208"/>
      <c r="D561" s="201" t="s">
        <v>140</v>
      </c>
      <c r="E561" s="209" t="s">
        <v>1</v>
      </c>
      <c r="F561" s="210" t="s">
        <v>842</v>
      </c>
      <c r="G561" s="208"/>
      <c r="H561" s="211">
        <v>166.16</v>
      </c>
      <c r="I561" s="212"/>
      <c r="J561" s="208"/>
      <c r="K561" s="208"/>
      <c r="L561" s="213"/>
      <c r="M561" s="214"/>
      <c r="N561" s="215"/>
      <c r="O561" s="215"/>
      <c r="P561" s="215"/>
      <c r="Q561" s="215"/>
      <c r="R561" s="215"/>
      <c r="S561" s="215"/>
      <c r="T561" s="216"/>
      <c r="AT561" s="217" t="s">
        <v>140</v>
      </c>
      <c r="AU561" s="217" t="s">
        <v>83</v>
      </c>
      <c r="AV561" s="13" t="s">
        <v>83</v>
      </c>
      <c r="AW561" s="13" t="s">
        <v>30</v>
      </c>
      <c r="AX561" s="13" t="s">
        <v>73</v>
      </c>
      <c r="AY561" s="217" t="s">
        <v>120</v>
      </c>
    </row>
    <row r="562" spans="2:51" s="15" customFormat="1" ht="11.25">
      <c r="B562" s="229"/>
      <c r="C562" s="230"/>
      <c r="D562" s="201" t="s">
        <v>140</v>
      </c>
      <c r="E562" s="231" t="s">
        <v>1</v>
      </c>
      <c r="F562" s="232" t="s">
        <v>843</v>
      </c>
      <c r="G562" s="230"/>
      <c r="H562" s="231" t="s">
        <v>1</v>
      </c>
      <c r="I562" s="233"/>
      <c r="J562" s="230"/>
      <c r="K562" s="230"/>
      <c r="L562" s="234"/>
      <c r="M562" s="235"/>
      <c r="N562" s="236"/>
      <c r="O562" s="236"/>
      <c r="P562" s="236"/>
      <c r="Q562" s="236"/>
      <c r="R562" s="236"/>
      <c r="S562" s="236"/>
      <c r="T562" s="237"/>
      <c r="AT562" s="238" t="s">
        <v>140</v>
      </c>
      <c r="AU562" s="238" t="s">
        <v>83</v>
      </c>
      <c r="AV562" s="15" t="s">
        <v>81</v>
      </c>
      <c r="AW562" s="15" t="s">
        <v>30</v>
      </c>
      <c r="AX562" s="15" t="s">
        <v>73</v>
      </c>
      <c r="AY562" s="238" t="s">
        <v>120</v>
      </c>
    </row>
    <row r="563" spans="2:51" s="13" customFormat="1" ht="22.5">
      <c r="B563" s="207"/>
      <c r="C563" s="208"/>
      <c r="D563" s="201" t="s">
        <v>140</v>
      </c>
      <c r="E563" s="209" t="s">
        <v>1</v>
      </c>
      <c r="F563" s="210" t="s">
        <v>844</v>
      </c>
      <c r="G563" s="208"/>
      <c r="H563" s="211">
        <v>332.32</v>
      </c>
      <c r="I563" s="212"/>
      <c r="J563" s="208"/>
      <c r="K563" s="208"/>
      <c r="L563" s="213"/>
      <c r="M563" s="214"/>
      <c r="N563" s="215"/>
      <c r="O563" s="215"/>
      <c r="P563" s="215"/>
      <c r="Q563" s="215"/>
      <c r="R563" s="215"/>
      <c r="S563" s="215"/>
      <c r="T563" s="216"/>
      <c r="AT563" s="217" t="s">
        <v>140</v>
      </c>
      <c r="AU563" s="217" t="s">
        <v>83</v>
      </c>
      <c r="AV563" s="13" t="s">
        <v>83</v>
      </c>
      <c r="AW563" s="13" t="s">
        <v>30</v>
      </c>
      <c r="AX563" s="13" t="s">
        <v>73</v>
      </c>
      <c r="AY563" s="217" t="s">
        <v>120</v>
      </c>
    </row>
    <row r="564" spans="2:51" s="14" customFormat="1" ht="11.25">
      <c r="B564" s="218"/>
      <c r="C564" s="219"/>
      <c r="D564" s="201" t="s">
        <v>140</v>
      </c>
      <c r="E564" s="220" t="s">
        <v>1</v>
      </c>
      <c r="F564" s="221" t="s">
        <v>142</v>
      </c>
      <c r="G564" s="219"/>
      <c r="H564" s="222">
        <v>498.48</v>
      </c>
      <c r="I564" s="223"/>
      <c r="J564" s="219"/>
      <c r="K564" s="219"/>
      <c r="L564" s="224"/>
      <c r="M564" s="225"/>
      <c r="N564" s="226"/>
      <c r="O564" s="226"/>
      <c r="P564" s="226"/>
      <c r="Q564" s="226"/>
      <c r="R564" s="226"/>
      <c r="S564" s="226"/>
      <c r="T564" s="227"/>
      <c r="AT564" s="228" t="s">
        <v>140</v>
      </c>
      <c r="AU564" s="228" t="s">
        <v>83</v>
      </c>
      <c r="AV564" s="14" t="s">
        <v>127</v>
      </c>
      <c r="AW564" s="14" t="s">
        <v>30</v>
      </c>
      <c r="AX564" s="14" t="s">
        <v>81</v>
      </c>
      <c r="AY564" s="228" t="s">
        <v>120</v>
      </c>
    </row>
    <row r="565" spans="1:65" s="2" customFormat="1" ht="16.5" customHeight="1">
      <c r="A565" s="34"/>
      <c r="B565" s="35"/>
      <c r="C565" s="242" t="s">
        <v>556</v>
      </c>
      <c r="D565" s="242" t="s">
        <v>295</v>
      </c>
      <c r="E565" s="243" t="s">
        <v>845</v>
      </c>
      <c r="F565" s="244" t="s">
        <v>846</v>
      </c>
      <c r="G565" s="245" t="s">
        <v>231</v>
      </c>
      <c r="H565" s="246">
        <v>0.183</v>
      </c>
      <c r="I565" s="247"/>
      <c r="J565" s="248">
        <f>ROUND(I565*H565,2)</f>
        <v>0</v>
      </c>
      <c r="K565" s="249"/>
      <c r="L565" s="250"/>
      <c r="M565" s="251" t="s">
        <v>1</v>
      </c>
      <c r="N565" s="252" t="s">
        <v>38</v>
      </c>
      <c r="O565" s="71"/>
      <c r="P565" s="197">
        <f>O565*H565</f>
        <v>0</v>
      </c>
      <c r="Q565" s="197">
        <v>1</v>
      </c>
      <c r="R565" s="197">
        <f>Q565*H565</f>
        <v>0.183</v>
      </c>
      <c r="S565" s="197">
        <v>0</v>
      </c>
      <c r="T565" s="198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99" t="s">
        <v>342</v>
      </c>
      <c r="AT565" s="199" t="s">
        <v>295</v>
      </c>
      <c r="AU565" s="199" t="s">
        <v>83</v>
      </c>
      <c r="AY565" s="17" t="s">
        <v>120</v>
      </c>
      <c r="BE565" s="200">
        <f>IF(N565="základní",J565,0)</f>
        <v>0</v>
      </c>
      <c r="BF565" s="200">
        <f>IF(N565="snížená",J565,0)</f>
        <v>0</v>
      </c>
      <c r="BG565" s="200">
        <f>IF(N565="zákl. přenesená",J565,0)</f>
        <v>0</v>
      </c>
      <c r="BH565" s="200">
        <f>IF(N565="sníž. přenesená",J565,0)</f>
        <v>0</v>
      </c>
      <c r="BI565" s="200">
        <f>IF(N565="nulová",J565,0)</f>
        <v>0</v>
      </c>
      <c r="BJ565" s="17" t="s">
        <v>81</v>
      </c>
      <c r="BK565" s="200">
        <f>ROUND(I565*H565,2)</f>
        <v>0</v>
      </c>
      <c r="BL565" s="17" t="s">
        <v>167</v>
      </c>
      <c r="BM565" s="199" t="s">
        <v>847</v>
      </c>
    </row>
    <row r="566" spans="1:47" s="2" customFormat="1" ht="11.25">
      <c r="A566" s="34"/>
      <c r="B566" s="35"/>
      <c r="C566" s="36"/>
      <c r="D566" s="201" t="s">
        <v>128</v>
      </c>
      <c r="E566" s="36"/>
      <c r="F566" s="202" t="s">
        <v>846</v>
      </c>
      <c r="G566" s="36"/>
      <c r="H566" s="36"/>
      <c r="I566" s="203"/>
      <c r="J566" s="36"/>
      <c r="K566" s="36"/>
      <c r="L566" s="39"/>
      <c r="M566" s="204"/>
      <c r="N566" s="205"/>
      <c r="O566" s="71"/>
      <c r="P566" s="71"/>
      <c r="Q566" s="71"/>
      <c r="R566" s="71"/>
      <c r="S566" s="71"/>
      <c r="T566" s="72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T566" s="17" t="s">
        <v>128</v>
      </c>
      <c r="AU566" s="17" t="s">
        <v>83</v>
      </c>
    </row>
    <row r="567" spans="2:51" s="13" customFormat="1" ht="11.25">
      <c r="B567" s="207"/>
      <c r="C567" s="208"/>
      <c r="D567" s="201" t="s">
        <v>140</v>
      </c>
      <c r="E567" s="209" t="s">
        <v>1</v>
      </c>
      <c r="F567" s="210" t="s">
        <v>848</v>
      </c>
      <c r="G567" s="208"/>
      <c r="H567" s="211">
        <v>0.183</v>
      </c>
      <c r="I567" s="212"/>
      <c r="J567" s="208"/>
      <c r="K567" s="208"/>
      <c r="L567" s="213"/>
      <c r="M567" s="214"/>
      <c r="N567" s="215"/>
      <c r="O567" s="215"/>
      <c r="P567" s="215"/>
      <c r="Q567" s="215"/>
      <c r="R567" s="215"/>
      <c r="S567" s="215"/>
      <c r="T567" s="216"/>
      <c r="AT567" s="217" t="s">
        <v>140</v>
      </c>
      <c r="AU567" s="217" t="s">
        <v>83</v>
      </c>
      <c r="AV567" s="13" t="s">
        <v>83</v>
      </c>
      <c r="AW567" s="13" t="s">
        <v>30</v>
      </c>
      <c r="AX567" s="13" t="s">
        <v>73</v>
      </c>
      <c r="AY567" s="217" t="s">
        <v>120</v>
      </c>
    </row>
    <row r="568" spans="2:51" s="14" customFormat="1" ht="11.25">
      <c r="B568" s="218"/>
      <c r="C568" s="219"/>
      <c r="D568" s="201" t="s">
        <v>140</v>
      </c>
      <c r="E568" s="220" t="s">
        <v>1</v>
      </c>
      <c r="F568" s="221" t="s">
        <v>142</v>
      </c>
      <c r="G568" s="219"/>
      <c r="H568" s="222">
        <v>0.183</v>
      </c>
      <c r="I568" s="223"/>
      <c r="J568" s="219"/>
      <c r="K568" s="219"/>
      <c r="L568" s="224"/>
      <c r="M568" s="225"/>
      <c r="N568" s="226"/>
      <c r="O568" s="226"/>
      <c r="P568" s="226"/>
      <c r="Q568" s="226"/>
      <c r="R568" s="226"/>
      <c r="S568" s="226"/>
      <c r="T568" s="227"/>
      <c r="AT568" s="228" t="s">
        <v>140</v>
      </c>
      <c r="AU568" s="228" t="s">
        <v>83</v>
      </c>
      <c r="AV568" s="14" t="s">
        <v>127</v>
      </c>
      <c r="AW568" s="14" t="s">
        <v>30</v>
      </c>
      <c r="AX568" s="14" t="s">
        <v>81</v>
      </c>
      <c r="AY568" s="228" t="s">
        <v>120</v>
      </c>
    </row>
    <row r="569" spans="1:65" s="2" customFormat="1" ht="16.5" customHeight="1">
      <c r="A569" s="34"/>
      <c r="B569" s="35"/>
      <c r="C569" s="242" t="s">
        <v>849</v>
      </c>
      <c r="D569" s="242" t="s">
        <v>295</v>
      </c>
      <c r="E569" s="243" t="s">
        <v>850</v>
      </c>
      <c r="F569" s="244" t="s">
        <v>851</v>
      </c>
      <c r="G569" s="245" t="s">
        <v>231</v>
      </c>
      <c r="H569" s="246">
        <v>0.166</v>
      </c>
      <c r="I569" s="247"/>
      <c r="J569" s="248">
        <f>ROUND(I569*H569,2)</f>
        <v>0</v>
      </c>
      <c r="K569" s="249"/>
      <c r="L569" s="250"/>
      <c r="M569" s="251" t="s">
        <v>1</v>
      </c>
      <c r="N569" s="252" t="s">
        <v>38</v>
      </c>
      <c r="O569" s="71"/>
      <c r="P569" s="197">
        <f>O569*H569</f>
        <v>0</v>
      </c>
      <c r="Q569" s="197">
        <v>1</v>
      </c>
      <c r="R569" s="197">
        <f>Q569*H569</f>
        <v>0.166</v>
      </c>
      <c r="S569" s="197">
        <v>0</v>
      </c>
      <c r="T569" s="198">
        <f>S569*H569</f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199" t="s">
        <v>342</v>
      </c>
      <c r="AT569" s="199" t="s">
        <v>295</v>
      </c>
      <c r="AU569" s="199" t="s">
        <v>83</v>
      </c>
      <c r="AY569" s="17" t="s">
        <v>120</v>
      </c>
      <c r="BE569" s="200">
        <f>IF(N569="základní",J569,0)</f>
        <v>0</v>
      </c>
      <c r="BF569" s="200">
        <f>IF(N569="snížená",J569,0)</f>
        <v>0</v>
      </c>
      <c r="BG569" s="200">
        <f>IF(N569="zákl. přenesená",J569,0)</f>
        <v>0</v>
      </c>
      <c r="BH569" s="200">
        <f>IF(N569="sníž. přenesená",J569,0)</f>
        <v>0</v>
      </c>
      <c r="BI569" s="200">
        <f>IF(N569="nulová",J569,0)</f>
        <v>0</v>
      </c>
      <c r="BJ569" s="17" t="s">
        <v>81</v>
      </c>
      <c r="BK569" s="200">
        <f>ROUND(I569*H569,2)</f>
        <v>0</v>
      </c>
      <c r="BL569" s="17" t="s">
        <v>167</v>
      </c>
      <c r="BM569" s="199" t="s">
        <v>852</v>
      </c>
    </row>
    <row r="570" spans="1:47" s="2" customFormat="1" ht="11.25">
      <c r="A570" s="34"/>
      <c r="B570" s="35"/>
      <c r="C570" s="36"/>
      <c r="D570" s="201" t="s">
        <v>128</v>
      </c>
      <c r="E570" s="36"/>
      <c r="F570" s="202" t="s">
        <v>851</v>
      </c>
      <c r="G570" s="36"/>
      <c r="H570" s="36"/>
      <c r="I570" s="203"/>
      <c r="J570" s="36"/>
      <c r="K570" s="36"/>
      <c r="L570" s="39"/>
      <c r="M570" s="204"/>
      <c r="N570" s="205"/>
      <c r="O570" s="71"/>
      <c r="P570" s="71"/>
      <c r="Q570" s="71"/>
      <c r="R570" s="71"/>
      <c r="S570" s="71"/>
      <c r="T570" s="72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T570" s="17" t="s">
        <v>128</v>
      </c>
      <c r="AU570" s="17" t="s">
        <v>83</v>
      </c>
    </row>
    <row r="571" spans="2:51" s="13" customFormat="1" ht="11.25">
      <c r="B571" s="207"/>
      <c r="C571" s="208"/>
      <c r="D571" s="201" t="s">
        <v>140</v>
      </c>
      <c r="E571" s="209" t="s">
        <v>1</v>
      </c>
      <c r="F571" s="210" t="s">
        <v>853</v>
      </c>
      <c r="G571" s="208"/>
      <c r="H571" s="211">
        <v>0.166</v>
      </c>
      <c r="I571" s="212"/>
      <c r="J571" s="208"/>
      <c r="K571" s="208"/>
      <c r="L571" s="213"/>
      <c r="M571" s="214"/>
      <c r="N571" s="215"/>
      <c r="O571" s="215"/>
      <c r="P571" s="215"/>
      <c r="Q571" s="215"/>
      <c r="R571" s="215"/>
      <c r="S571" s="215"/>
      <c r="T571" s="216"/>
      <c r="AT571" s="217" t="s">
        <v>140</v>
      </c>
      <c r="AU571" s="217" t="s">
        <v>83</v>
      </c>
      <c r="AV571" s="13" t="s">
        <v>83</v>
      </c>
      <c r="AW571" s="13" t="s">
        <v>30</v>
      </c>
      <c r="AX571" s="13" t="s">
        <v>73</v>
      </c>
      <c r="AY571" s="217" t="s">
        <v>120</v>
      </c>
    </row>
    <row r="572" spans="2:51" s="14" customFormat="1" ht="11.25">
      <c r="B572" s="218"/>
      <c r="C572" s="219"/>
      <c r="D572" s="201" t="s">
        <v>140</v>
      </c>
      <c r="E572" s="220" t="s">
        <v>1</v>
      </c>
      <c r="F572" s="221" t="s">
        <v>142</v>
      </c>
      <c r="G572" s="219"/>
      <c r="H572" s="222">
        <v>0.166</v>
      </c>
      <c r="I572" s="223"/>
      <c r="J572" s="219"/>
      <c r="K572" s="219"/>
      <c r="L572" s="224"/>
      <c r="M572" s="225"/>
      <c r="N572" s="226"/>
      <c r="O572" s="226"/>
      <c r="P572" s="226"/>
      <c r="Q572" s="226"/>
      <c r="R572" s="226"/>
      <c r="S572" s="226"/>
      <c r="T572" s="227"/>
      <c r="AT572" s="228" t="s">
        <v>140</v>
      </c>
      <c r="AU572" s="228" t="s">
        <v>83</v>
      </c>
      <c r="AV572" s="14" t="s">
        <v>127</v>
      </c>
      <c r="AW572" s="14" t="s">
        <v>30</v>
      </c>
      <c r="AX572" s="14" t="s">
        <v>81</v>
      </c>
      <c r="AY572" s="228" t="s">
        <v>120</v>
      </c>
    </row>
    <row r="573" spans="1:65" s="2" customFormat="1" ht="21.75" customHeight="1">
      <c r="A573" s="34"/>
      <c r="B573" s="35"/>
      <c r="C573" s="187" t="s">
        <v>563</v>
      </c>
      <c r="D573" s="187" t="s">
        <v>123</v>
      </c>
      <c r="E573" s="188" t="s">
        <v>854</v>
      </c>
      <c r="F573" s="189" t="s">
        <v>855</v>
      </c>
      <c r="G573" s="190" t="s">
        <v>193</v>
      </c>
      <c r="H573" s="191">
        <v>87.4</v>
      </c>
      <c r="I573" s="192"/>
      <c r="J573" s="193">
        <f>ROUND(I573*H573,2)</f>
        <v>0</v>
      </c>
      <c r="K573" s="194"/>
      <c r="L573" s="39"/>
      <c r="M573" s="195" t="s">
        <v>1</v>
      </c>
      <c r="N573" s="196" t="s">
        <v>38</v>
      </c>
      <c r="O573" s="71"/>
      <c r="P573" s="197">
        <f>O573*H573</f>
        <v>0</v>
      </c>
      <c r="Q573" s="197">
        <v>0.0003753</v>
      </c>
      <c r="R573" s="197">
        <f>Q573*H573</f>
        <v>0.032801220000000006</v>
      </c>
      <c r="S573" s="197">
        <v>0</v>
      </c>
      <c r="T573" s="198">
        <f>S573*H573</f>
        <v>0</v>
      </c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R573" s="199" t="s">
        <v>167</v>
      </c>
      <c r="AT573" s="199" t="s">
        <v>123</v>
      </c>
      <c r="AU573" s="199" t="s">
        <v>83</v>
      </c>
      <c r="AY573" s="17" t="s">
        <v>120</v>
      </c>
      <c r="BE573" s="200">
        <f>IF(N573="základní",J573,0)</f>
        <v>0</v>
      </c>
      <c r="BF573" s="200">
        <f>IF(N573="snížená",J573,0)</f>
        <v>0</v>
      </c>
      <c r="BG573" s="200">
        <f>IF(N573="zákl. přenesená",J573,0)</f>
        <v>0</v>
      </c>
      <c r="BH573" s="200">
        <f>IF(N573="sníž. přenesená",J573,0)</f>
        <v>0</v>
      </c>
      <c r="BI573" s="200">
        <f>IF(N573="nulová",J573,0)</f>
        <v>0</v>
      </c>
      <c r="BJ573" s="17" t="s">
        <v>81</v>
      </c>
      <c r="BK573" s="200">
        <f>ROUND(I573*H573,2)</f>
        <v>0</v>
      </c>
      <c r="BL573" s="17" t="s">
        <v>167</v>
      </c>
      <c r="BM573" s="199" t="s">
        <v>856</v>
      </c>
    </row>
    <row r="574" spans="1:47" s="2" customFormat="1" ht="11.25">
      <c r="A574" s="34"/>
      <c r="B574" s="35"/>
      <c r="C574" s="36"/>
      <c r="D574" s="201" t="s">
        <v>128</v>
      </c>
      <c r="E574" s="36"/>
      <c r="F574" s="202" t="s">
        <v>857</v>
      </c>
      <c r="G574" s="36"/>
      <c r="H574" s="36"/>
      <c r="I574" s="203"/>
      <c r="J574" s="36"/>
      <c r="K574" s="36"/>
      <c r="L574" s="39"/>
      <c r="M574" s="204"/>
      <c r="N574" s="205"/>
      <c r="O574" s="71"/>
      <c r="P574" s="71"/>
      <c r="Q574" s="71"/>
      <c r="R574" s="71"/>
      <c r="S574" s="71"/>
      <c r="T574" s="72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T574" s="17" t="s">
        <v>128</v>
      </c>
      <c r="AU574" s="17" t="s">
        <v>83</v>
      </c>
    </row>
    <row r="575" spans="2:51" s="13" customFormat="1" ht="11.25">
      <c r="B575" s="207"/>
      <c r="C575" s="208"/>
      <c r="D575" s="201" t="s">
        <v>140</v>
      </c>
      <c r="E575" s="209" t="s">
        <v>1</v>
      </c>
      <c r="F575" s="210" t="s">
        <v>858</v>
      </c>
      <c r="G575" s="208"/>
      <c r="H575" s="211">
        <v>87.4</v>
      </c>
      <c r="I575" s="212"/>
      <c r="J575" s="208"/>
      <c r="K575" s="208"/>
      <c r="L575" s="213"/>
      <c r="M575" s="214"/>
      <c r="N575" s="215"/>
      <c r="O575" s="215"/>
      <c r="P575" s="215"/>
      <c r="Q575" s="215"/>
      <c r="R575" s="215"/>
      <c r="S575" s="215"/>
      <c r="T575" s="216"/>
      <c r="AT575" s="217" t="s">
        <v>140</v>
      </c>
      <c r="AU575" s="217" t="s">
        <v>83</v>
      </c>
      <c r="AV575" s="13" t="s">
        <v>83</v>
      </c>
      <c r="AW575" s="13" t="s">
        <v>30</v>
      </c>
      <c r="AX575" s="13" t="s">
        <v>73</v>
      </c>
      <c r="AY575" s="217" t="s">
        <v>120</v>
      </c>
    </row>
    <row r="576" spans="2:51" s="14" customFormat="1" ht="11.25">
      <c r="B576" s="218"/>
      <c r="C576" s="219"/>
      <c r="D576" s="201" t="s">
        <v>140</v>
      </c>
      <c r="E576" s="220" t="s">
        <v>1</v>
      </c>
      <c r="F576" s="221" t="s">
        <v>142</v>
      </c>
      <c r="G576" s="219"/>
      <c r="H576" s="222">
        <v>87.4</v>
      </c>
      <c r="I576" s="223"/>
      <c r="J576" s="219"/>
      <c r="K576" s="219"/>
      <c r="L576" s="224"/>
      <c r="M576" s="225"/>
      <c r="N576" s="226"/>
      <c r="O576" s="226"/>
      <c r="P576" s="226"/>
      <c r="Q576" s="226"/>
      <c r="R576" s="226"/>
      <c r="S576" s="226"/>
      <c r="T576" s="227"/>
      <c r="AT576" s="228" t="s">
        <v>140</v>
      </c>
      <c r="AU576" s="228" t="s">
        <v>83</v>
      </c>
      <c r="AV576" s="14" t="s">
        <v>127</v>
      </c>
      <c r="AW576" s="14" t="s">
        <v>30</v>
      </c>
      <c r="AX576" s="14" t="s">
        <v>81</v>
      </c>
      <c r="AY576" s="228" t="s">
        <v>120</v>
      </c>
    </row>
    <row r="577" spans="1:65" s="2" customFormat="1" ht="37.9" customHeight="1">
      <c r="A577" s="34"/>
      <c r="B577" s="35"/>
      <c r="C577" s="242" t="s">
        <v>859</v>
      </c>
      <c r="D577" s="242" t="s">
        <v>295</v>
      </c>
      <c r="E577" s="243" t="s">
        <v>860</v>
      </c>
      <c r="F577" s="244" t="s">
        <v>861</v>
      </c>
      <c r="G577" s="245" t="s">
        <v>193</v>
      </c>
      <c r="H577" s="246">
        <v>100.51</v>
      </c>
      <c r="I577" s="247"/>
      <c r="J577" s="248">
        <f>ROUND(I577*H577,2)</f>
        <v>0</v>
      </c>
      <c r="K577" s="249"/>
      <c r="L577" s="250"/>
      <c r="M577" s="251" t="s">
        <v>1</v>
      </c>
      <c r="N577" s="252" t="s">
        <v>38</v>
      </c>
      <c r="O577" s="71"/>
      <c r="P577" s="197">
        <f>O577*H577</f>
        <v>0</v>
      </c>
      <c r="Q577" s="197">
        <v>0.0054</v>
      </c>
      <c r="R577" s="197">
        <f>Q577*H577</f>
        <v>0.5427540000000001</v>
      </c>
      <c r="S577" s="197">
        <v>0</v>
      </c>
      <c r="T577" s="198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199" t="s">
        <v>342</v>
      </c>
      <c r="AT577" s="199" t="s">
        <v>295</v>
      </c>
      <c r="AU577" s="199" t="s">
        <v>83</v>
      </c>
      <c r="AY577" s="17" t="s">
        <v>120</v>
      </c>
      <c r="BE577" s="200">
        <f>IF(N577="základní",J577,0)</f>
        <v>0</v>
      </c>
      <c r="BF577" s="200">
        <f>IF(N577="snížená",J577,0)</f>
        <v>0</v>
      </c>
      <c r="BG577" s="200">
        <f>IF(N577="zákl. přenesená",J577,0)</f>
        <v>0</v>
      </c>
      <c r="BH577" s="200">
        <f>IF(N577="sníž. přenesená",J577,0)</f>
        <v>0</v>
      </c>
      <c r="BI577" s="200">
        <f>IF(N577="nulová",J577,0)</f>
        <v>0</v>
      </c>
      <c r="BJ577" s="17" t="s">
        <v>81</v>
      </c>
      <c r="BK577" s="200">
        <f>ROUND(I577*H577,2)</f>
        <v>0</v>
      </c>
      <c r="BL577" s="17" t="s">
        <v>167</v>
      </c>
      <c r="BM577" s="199" t="s">
        <v>862</v>
      </c>
    </row>
    <row r="578" spans="1:47" s="2" customFormat="1" ht="19.5">
      <c r="A578" s="34"/>
      <c r="B578" s="35"/>
      <c r="C578" s="36"/>
      <c r="D578" s="201" t="s">
        <v>128</v>
      </c>
      <c r="E578" s="36"/>
      <c r="F578" s="202" t="s">
        <v>861</v>
      </c>
      <c r="G578" s="36"/>
      <c r="H578" s="36"/>
      <c r="I578" s="203"/>
      <c r="J578" s="36"/>
      <c r="K578" s="36"/>
      <c r="L578" s="39"/>
      <c r="M578" s="204"/>
      <c r="N578" s="205"/>
      <c r="O578" s="71"/>
      <c r="P578" s="71"/>
      <c r="Q578" s="71"/>
      <c r="R578" s="71"/>
      <c r="S578" s="71"/>
      <c r="T578" s="72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T578" s="17" t="s">
        <v>128</v>
      </c>
      <c r="AU578" s="17" t="s">
        <v>83</v>
      </c>
    </row>
    <row r="579" spans="2:51" s="13" customFormat="1" ht="11.25">
      <c r="B579" s="207"/>
      <c r="C579" s="208"/>
      <c r="D579" s="201" t="s">
        <v>140</v>
      </c>
      <c r="E579" s="209" t="s">
        <v>1</v>
      </c>
      <c r="F579" s="210" t="s">
        <v>863</v>
      </c>
      <c r="G579" s="208"/>
      <c r="H579" s="211">
        <v>100.51</v>
      </c>
      <c r="I579" s="212"/>
      <c r="J579" s="208"/>
      <c r="K579" s="208"/>
      <c r="L579" s="213"/>
      <c r="M579" s="214"/>
      <c r="N579" s="215"/>
      <c r="O579" s="215"/>
      <c r="P579" s="215"/>
      <c r="Q579" s="215"/>
      <c r="R579" s="215"/>
      <c r="S579" s="215"/>
      <c r="T579" s="216"/>
      <c r="AT579" s="217" t="s">
        <v>140</v>
      </c>
      <c r="AU579" s="217" t="s">
        <v>83</v>
      </c>
      <c r="AV579" s="13" t="s">
        <v>83</v>
      </c>
      <c r="AW579" s="13" t="s">
        <v>30</v>
      </c>
      <c r="AX579" s="13" t="s">
        <v>73</v>
      </c>
      <c r="AY579" s="217" t="s">
        <v>120</v>
      </c>
    </row>
    <row r="580" spans="2:51" s="14" customFormat="1" ht="11.25">
      <c r="B580" s="218"/>
      <c r="C580" s="219"/>
      <c r="D580" s="201" t="s">
        <v>140</v>
      </c>
      <c r="E580" s="220" t="s">
        <v>1</v>
      </c>
      <c r="F580" s="221" t="s">
        <v>142</v>
      </c>
      <c r="G580" s="219"/>
      <c r="H580" s="222">
        <v>100.51</v>
      </c>
      <c r="I580" s="223"/>
      <c r="J580" s="219"/>
      <c r="K580" s="219"/>
      <c r="L580" s="224"/>
      <c r="M580" s="225"/>
      <c r="N580" s="226"/>
      <c r="O580" s="226"/>
      <c r="P580" s="226"/>
      <c r="Q580" s="226"/>
      <c r="R580" s="226"/>
      <c r="S580" s="226"/>
      <c r="T580" s="227"/>
      <c r="AT580" s="228" t="s">
        <v>140</v>
      </c>
      <c r="AU580" s="228" t="s">
        <v>83</v>
      </c>
      <c r="AV580" s="14" t="s">
        <v>127</v>
      </c>
      <c r="AW580" s="14" t="s">
        <v>30</v>
      </c>
      <c r="AX580" s="14" t="s">
        <v>81</v>
      </c>
      <c r="AY580" s="228" t="s">
        <v>120</v>
      </c>
    </row>
    <row r="581" spans="1:65" s="2" customFormat="1" ht="24.2" customHeight="1">
      <c r="A581" s="34"/>
      <c r="B581" s="35"/>
      <c r="C581" s="187" t="s">
        <v>566</v>
      </c>
      <c r="D581" s="187" t="s">
        <v>123</v>
      </c>
      <c r="E581" s="188" t="s">
        <v>864</v>
      </c>
      <c r="F581" s="189" t="s">
        <v>865</v>
      </c>
      <c r="G581" s="190" t="s">
        <v>193</v>
      </c>
      <c r="H581" s="191">
        <v>16.5</v>
      </c>
      <c r="I581" s="192"/>
      <c r="J581" s="193">
        <f>ROUND(I581*H581,2)</f>
        <v>0</v>
      </c>
      <c r="K581" s="194"/>
      <c r="L581" s="39"/>
      <c r="M581" s="195" t="s">
        <v>1</v>
      </c>
      <c r="N581" s="196" t="s">
        <v>38</v>
      </c>
      <c r="O581" s="71"/>
      <c r="P581" s="197">
        <f>O581*H581</f>
        <v>0</v>
      </c>
      <c r="Q581" s="197">
        <v>0</v>
      </c>
      <c r="R581" s="197">
        <f>Q581*H581</f>
        <v>0</v>
      </c>
      <c r="S581" s="197">
        <v>0</v>
      </c>
      <c r="T581" s="198">
        <f>S581*H581</f>
        <v>0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199" t="s">
        <v>167</v>
      </c>
      <c r="AT581" s="199" t="s">
        <v>123</v>
      </c>
      <c r="AU581" s="199" t="s">
        <v>83</v>
      </c>
      <c r="AY581" s="17" t="s">
        <v>120</v>
      </c>
      <c r="BE581" s="200">
        <f>IF(N581="základní",J581,0)</f>
        <v>0</v>
      </c>
      <c r="BF581" s="200">
        <f>IF(N581="snížená",J581,0)</f>
        <v>0</v>
      </c>
      <c r="BG581" s="200">
        <f>IF(N581="zákl. přenesená",J581,0)</f>
        <v>0</v>
      </c>
      <c r="BH581" s="200">
        <f>IF(N581="sníž. přenesená",J581,0)</f>
        <v>0</v>
      </c>
      <c r="BI581" s="200">
        <f>IF(N581="nulová",J581,0)</f>
        <v>0</v>
      </c>
      <c r="BJ581" s="17" t="s">
        <v>81</v>
      </c>
      <c r="BK581" s="200">
        <f>ROUND(I581*H581,2)</f>
        <v>0</v>
      </c>
      <c r="BL581" s="17" t="s">
        <v>167</v>
      </c>
      <c r="BM581" s="199" t="s">
        <v>866</v>
      </c>
    </row>
    <row r="582" spans="1:47" s="2" customFormat="1" ht="19.5">
      <c r="A582" s="34"/>
      <c r="B582" s="35"/>
      <c r="C582" s="36"/>
      <c r="D582" s="201" t="s">
        <v>128</v>
      </c>
      <c r="E582" s="36"/>
      <c r="F582" s="202" t="s">
        <v>867</v>
      </c>
      <c r="G582" s="36"/>
      <c r="H582" s="36"/>
      <c r="I582" s="203"/>
      <c r="J582" s="36"/>
      <c r="K582" s="36"/>
      <c r="L582" s="39"/>
      <c r="M582" s="204"/>
      <c r="N582" s="205"/>
      <c r="O582" s="71"/>
      <c r="P582" s="71"/>
      <c r="Q582" s="71"/>
      <c r="R582" s="71"/>
      <c r="S582" s="71"/>
      <c r="T582" s="72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T582" s="17" t="s">
        <v>128</v>
      </c>
      <c r="AU582" s="17" t="s">
        <v>83</v>
      </c>
    </row>
    <row r="583" spans="2:51" s="15" customFormat="1" ht="11.25">
      <c r="B583" s="229"/>
      <c r="C583" s="230"/>
      <c r="D583" s="201" t="s">
        <v>140</v>
      </c>
      <c r="E583" s="231" t="s">
        <v>1</v>
      </c>
      <c r="F583" s="232" t="s">
        <v>868</v>
      </c>
      <c r="G583" s="230"/>
      <c r="H583" s="231" t="s">
        <v>1</v>
      </c>
      <c r="I583" s="233"/>
      <c r="J583" s="230"/>
      <c r="K583" s="230"/>
      <c r="L583" s="234"/>
      <c r="M583" s="235"/>
      <c r="N583" s="236"/>
      <c r="O583" s="236"/>
      <c r="P583" s="236"/>
      <c r="Q583" s="236"/>
      <c r="R583" s="236"/>
      <c r="S583" s="236"/>
      <c r="T583" s="237"/>
      <c r="AT583" s="238" t="s">
        <v>140</v>
      </c>
      <c r="AU583" s="238" t="s">
        <v>83</v>
      </c>
      <c r="AV583" s="15" t="s">
        <v>81</v>
      </c>
      <c r="AW583" s="15" t="s">
        <v>30</v>
      </c>
      <c r="AX583" s="15" t="s">
        <v>73</v>
      </c>
      <c r="AY583" s="238" t="s">
        <v>120</v>
      </c>
    </row>
    <row r="584" spans="2:51" s="13" customFormat="1" ht="11.25">
      <c r="B584" s="207"/>
      <c r="C584" s="208"/>
      <c r="D584" s="201" t="s">
        <v>140</v>
      </c>
      <c r="E584" s="209" t="s">
        <v>1</v>
      </c>
      <c r="F584" s="210" t="s">
        <v>869</v>
      </c>
      <c r="G584" s="208"/>
      <c r="H584" s="211">
        <v>16.5</v>
      </c>
      <c r="I584" s="212"/>
      <c r="J584" s="208"/>
      <c r="K584" s="208"/>
      <c r="L584" s="213"/>
      <c r="M584" s="214"/>
      <c r="N584" s="215"/>
      <c r="O584" s="215"/>
      <c r="P584" s="215"/>
      <c r="Q584" s="215"/>
      <c r="R584" s="215"/>
      <c r="S584" s="215"/>
      <c r="T584" s="216"/>
      <c r="AT584" s="217" t="s">
        <v>140</v>
      </c>
      <c r="AU584" s="217" t="s">
        <v>83</v>
      </c>
      <c r="AV584" s="13" t="s">
        <v>83</v>
      </c>
      <c r="AW584" s="13" t="s">
        <v>30</v>
      </c>
      <c r="AX584" s="13" t="s">
        <v>73</v>
      </c>
      <c r="AY584" s="217" t="s">
        <v>120</v>
      </c>
    </row>
    <row r="585" spans="2:51" s="14" customFormat="1" ht="11.25">
      <c r="B585" s="218"/>
      <c r="C585" s="219"/>
      <c r="D585" s="201" t="s">
        <v>140</v>
      </c>
      <c r="E585" s="220" t="s">
        <v>1</v>
      </c>
      <c r="F585" s="221" t="s">
        <v>142</v>
      </c>
      <c r="G585" s="219"/>
      <c r="H585" s="222">
        <v>16.5</v>
      </c>
      <c r="I585" s="223"/>
      <c r="J585" s="219"/>
      <c r="K585" s="219"/>
      <c r="L585" s="224"/>
      <c r="M585" s="225"/>
      <c r="N585" s="226"/>
      <c r="O585" s="226"/>
      <c r="P585" s="226"/>
      <c r="Q585" s="226"/>
      <c r="R585" s="226"/>
      <c r="S585" s="226"/>
      <c r="T585" s="227"/>
      <c r="AT585" s="228" t="s">
        <v>140</v>
      </c>
      <c r="AU585" s="228" t="s">
        <v>83</v>
      </c>
      <c r="AV585" s="14" t="s">
        <v>127</v>
      </c>
      <c r="AW585" s="14" t="s">
        <v>30</v>
      </c>
      <c r="AX585" s="14" t="s">
        <v>81</v>
      </c>
      <c r="AY585" s="228" t="s">
        <v>120</v>
      </c>
    </row>
    <row r="586" spans="1:65" s="2" customFormat="1" ht="24.2" customHeight="1">
      <c r="A586" s="34"/>
      <c r="B586" s="35"/>
      <c r="C586" s="242" t="s">
        <v>870</v>
      </c>
      <c r="D586" s="242" t="s">
        <v>295</v>
      </c>
      <c r="E586" s="243" t="s">
        <v>871</v>
      </c>
      <c r="F586" s="244" t="s">
        <v>872</v>
      </c>
      <c r="G586" s="245" t="s">
        <v>193</v>
      </c>
      <c r="H586" s="246">
        <v>18.975</v>
      </c>
      <c r="I586" s="247"/>
      <c r="J586" s="248">
        <f>ROUND(I586*H586,2)</f>
        <v>0</v>
      </c>
      <c r="K586" s="249"/>
      <c r="L586" s="250"/>
      <c r="M586" s="251" t="s">
        <v>1</v>
      </c>
      <c r="N586" s="252" t="s">
        <v>38</v>
      </c>
      <c r="O586" s="71"/>
      <c r="P586" s="197">
        <f>O586*H586</f>
        <v>0</v>
      </c>
      <c r="Q586" s="197">
        <v>0.0017</v>
      </c>
      <c r="R586" s="197">
        <f>Q586*H586</f>
        <v>0.0322575</v>
      </c>
      <c r="S586" s="197">
        <v>0</v>
      </c>
      <c r="T586" s="198">
        <f>S586*H586</f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199" t="s">
        <v>342</v>
      </c>
      <c r="AT586" s="199" t="s">
        <v>295</v>
      </c>
      <c r="AU586" s="199" t="s">
        <v>83</v>
      </c>
      <c r="AY586" s="17" t="s">
        <v>120</v>
      </c>
      <c r="BE586" s="200">
        <f>IF(N586="základní",J586,0)</f>
        <v>0</v>
      </c>
      <c r="BF586" s="200">
        <f>IF(N586="snížená",J586,0)</f>
        <v>0</v>
      </c>
      <c r="BG586" s="200">
        <f>IF(N586="zákl. přenesená",J586,0)</f>
        <v>0</v>
      </c>
      <c r="BH586" s="200">
        <f>IF(N586="sníž. přenesená",J586,0)</f>
        <v>0</v>
      </c>
      <c r="BI586" s="200">
        <f>IF(N586="nulová",J586,0)</f>
        <v>0</v>
      </c>
      <c r="BJ586" s="17" t="s">
        <v>81</v>
      </c>
      <c r="BK586" s="200">
        <f>ROUND(I586*H586,2)</f>
        <v>0</v>
      </c>
      <c r="BL586" s="17" t="s">
        <v>167</v>
      </c>
      <c r="BM586" s="199" t="s">
        <v>873</v>
      </c>
    </row>
    <row r="587" spans="1:47" s="2" customFormat="1" ht="11.25">
      <c r="A587" s="34"/>
      <c r="B587" s="35"/>
      <c r="C587" s="36"/>
      <c r="D587" s="201" t="s">
        <v>128</v>
      </c>
      <c r="E587" s="36"/>
      <c r="F587" s="202" t="s">
        <v>872</v>
      </c>
      <c r="G587" s="36"/>
      <c r="H587" s="36"/>
      <c r="I587" s="203"/>
      <c r="J587" s="36"/>
      <c r="K587" s="36"/>
      <c r="L587" s="39"/>
      <c r="M587" s="204"/>
      <c r="N587" s="205"/>
      <c r="O587" s="71"/>
      <c r="P587" s="71"/>
      <c r="Q587" s="71"/>
      <c r="R587" s="71"/>
      <c r="S587" s="71"/>
      <c r="T587" s="72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T587" s="17" t="s">
        <v>128</v>
      </c>
      <c r="AU587" s="17" t="s">
        <v>83</v>
      </c>
    </row>
    <row r="588" spans="2:51" s="13" customFormat="1" ht="11.25">
      <c r="B588" s="207"/>
      <c r="C588" s="208"/>
      <c r="D588" s="201" t="s">
        <v>140</v>
      </c>
      <c r="E588" s="209" t="s">
        <v>1</v>
      </c>
      <c r="F588" s="210" t="s">
        <v>874</v>
      </c>
      <c r="G588" s="208"/>
      <c r="H588" s="211">
        <v>18.975</v>
      </c>
      <c r="I588" s="212"/>
      <c r="J588" s="208"/>
      <c r="K588" s="208"/>
      <c r="L588" s="213"/>
      <c r="M588" s="214"/>
      <c r="N588" s="215"/>
      <c r="O588" s="215"/>
      <c r="P588" s="215"/>
      <c r="Q588" s="215"/>
      <c r="R588" s="215"/>
      <c r="S588" s="215"/>
      <c r="T588" s="216"/>
      <c r="AT588" s="217" t="s">
        <v>140</v>
      </c>
      <c r="AU588" s="217" t="s">
        <v>83</v>
      </c>
      <c r="AV588" s="13" t="s">
        <v>83</v>
      </c>
      <c r="AW588" s="13" t="s">
        <v>30</v>
      </c>
      <c r="AX588" s="13" t="s">
        <v>73</v>
      </c>
      <c r="AY588" s="217" t="s">
        <v>120</v>
      </c>
    </row>
    <row r="589" spans="2:51" s="14" customFormat="1" ht="11.25">
      <c r="B589" s="218"/>
      <c r="C589" s="219"/>
      <c r="D589" s="201" t="s">
        <v>140</v>
      </c>
      <c r="E589" s="220" t="s">
        <v>1</v>
      </c>
      <c r="F589" s="221" t="s">
        <v>142</v>
      </c>
      <c r="G589" s="219"/>
      <c r="H589" s="222">
        <v>18.975</v>
      </c>
      <c r="I589" s="223"/>
      <c r="J589" s="219"/>
      <c r="K589" s="219"/>
      <c r="L589" s="224"/>
      <c r="M589" s="225"/>
      <c r="N589" s="226"/>
      <c r="O589" s="226"/>
      <c r="P589" s="226"/>
      <c r="Q589" s="226"/>
      <c r="R589" s="226"/>
      <c r="S589" s="226"/>
      <c r="T589" s="227"/>
      <c r="AT589" s="228" t="s">
        <v>140</v>
      </c>
      <c r="AU589" s="228" t="s">
        <v>83</v>
      </c>
      <c r="AV589" s="14" t="s">
        <v>127</v>
      </c>
      <c r="AW589" s="14" t="s">
        <v>30</v>
      </c>
      <c r="AX589" s="14" t="s">
        <v>81</v>
      </c>
      <c r="AY589" s="228" t="s">
        <v>120</v>
      </c>
    </row>
    <row r="590" spans="1:65" s="2" customFormat="1" ht="33" customHeight="1">
      <c r="A590" s="34"/>
      <c r="B590" s="35"/>
      <c r="C590" s="187" t="s">
        <v>571</v>
      </c>
      <c r="D590" s="187" t="s">
        <v>123</v>
      </c>
      <c r="E590" s="188" t="s">
        <v>875</v>
      </c>
      <c r="F590" s="189" t="s">
        <v>876</v>
      </c>
      <c r="G590" s="190" t="s">
        <v>193</v>
      </c>
      <c r="H590" s="191">
        <v>49.4</v>
      </c>
      <c r="I590" s="192"/>
      <c r="J590" s="193">
        <f>ROUND(I590*H590,2)</f>
        <v>0</v>
      </c>
      <c r="K590" s="194"/>
      <c r="L590" s="39"/>
      <c r="M590" s="195" t="s">
        <v>1</v>
      </c>
      <c r="N590" s="196" t="s">
        <v>38</v>
      </c>
      <c r="O590" s="71"/>
      <c r="P590" s="197">
        <f>O590*H590</f>
        <v>0</v>
      </c>
      <c r="Q590" s="197">
        <v>0</v>
      </c>
      <c r="R590" s="197">
        <f>Q590*H590</f>
        <v>0</v>
      </c>
      <c r="S590" s="197">
        <v>0</v>
      </c>
      <c r="T590" s="198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199" t="s">
        <v>167</v>
      </c>
      <c r="AT590" s="199" t="s">
        <v>123</v>
      </c>
      <c r="AU590" s="199" t="s">
        <v>83</v>
      </c>
      <c r="AY590" s="17" t="s">
        <v>120</v>
      </c>
      <c r="BE590" s="200">
        <f>IF(N590="základní",J590,0)</f>
        <v>0</v>
      </c>
      <c r="BF590" s="200">
        <f>IF(N590="snížená",J590,0)</f>
        <v>0</v>
      </c>
      <c r="BG590" s="200">
        <f>IF(N590="zákl. přenesená",J590,0)</f>
        <v>0</v>
      </c>
      <c r="BH590" s="200">
        <f>IF(N590="sníž. přenesená",J590,0)</f>
        <v>0</v>
      </c>
      <c r="BI590" s="200">
        <f>IF(N590="nulová",J590,0)</f>
        <v>0</v>
      </c>
      <c r="BJ590" s="17" t="s">
        <v>81</v>
      </c>
      <c r="BK590" s="200">
        <f>ROUND(I590*H590,2)</f>
        <v>0</v>
      </c>
      <c r="BL590" s="17" t="s">
        <v>167</v>
      </c>
      <c r="BM590" s="199" t="s">
        <v>877</v>
      </c>
    </row>
    <row r="591" spans="1:47" s="2" customFormat="1" ht="29.25">
      <c r="A591" s="34"/>
      <c r="B591" s="35"/>
      <c r="C591" s="36"/>
      <c r="D591" s="201" t="s">
        <v>128</v>
      </c>
      <c r="E591" s="36"/>
      <c r="F591" s="202" t="s">
        <v>878</v>
      </c>
      <c r="G591" s="36"/>
      <c r="H591" s="36"/>
      <c r="I591" s="203"/>
      <c r="J591" s="36"/>
      <c r="K591" s="36"/>
      <c r="L591" s="39"/>
      <c r="M591" s="204"/>
      <c r="N591" s="205"/>
      <c r="O591" s="71"/>
      <c r="P591" s="71"/>
      <c r="Q591" s="71"/>
      <c r="R591" s="71"/>
      <c r="S591" s="71"/>
      <c r="T591" s="72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T591" s="17" t="s">
        <v>128</v>
      </c>
      <c r="AU591" s="17" t="s">
        <v>83</v>
      </c>
    </row>
    <row r="592" spans="2:51" s="15" customFormat="1" ht="11.25">
      <c r="B592" s="229"/>
      <c r="C592" s="230"/>
      <c r="D592" s="201" t="s">
        <v>140</v>
      </c>
      <c r="E592" s="231" t="s">
        <v>1</v>
      </c>
      <c r="F592" s="232" t="s">
        <v>879</v>
      </c>
      <c r="G592" s="230"/>
      <c r="H592" s="231" t="s">
        <v>1</v>
      </c>
      <c r="I592" s="233"/>
      <c r="J592" s="230"/>
      <c r="K592" s="230"/>
      <c r="L592" s="234"/>
      <c r="M592" s="235"/>
      <c r="N592" s="236"/>
      <c r="O592" s="236"/>
      <c r="P592" s="236"/>
      <c r="Q592" s="236"/>
      <c r="R592" s="236"/>
      <c r="S592" s="236"/>
      <c r="T592" s="237"/>
      <c r="AT592" s="238" t="s">
        <v>140</v>
      </c>
      <c r="AU592" s="238" t="s">
        <v>83</v>
      </c>
      <c r="AV592" s="15" t="s">
        <v>81</v>
      </c>
      <c r="AW592" s="15" t="s">
        <v>30</v>
      </c>
      <c r="AX592" s="15" t="s">
        <v>73</v>
      </c>
      <c r="AY592" s="238" t="s">
        <v>120</v>
      </c>
    </row>
    <row r="593" spans="2:51" s="13" customFormat="1" ht="11.25">
      <c r="B593" s="207"/>
      <c r="C593" s="208"/>
      <c r="D593" s="201" t="s">
        <v>140</v>
      </c>
      <c r="E593" s="209" t="s">
        <v>1</v>
      </c>
      <c r="F593" s="210" t="s">
        <v>880</v>
      </c>
      <c r="G593" s="208"/>
      <c r="H593" s="211">
        <v>49.4</v>
      </c>
      <c r="I593" s="212"/>
      <c r="J593" s="208"/>
      <c r="K593" s="208"/>
      <c r="L593" s="213"/>
      <c r="M593" s="214"/>
      <c r="N593" s="215"/>
      <c r="O593" s="215"/>
      <c r="P593" s="215"/>
      <c r="Q593" s="215"/>
      <c r="R593" s="215"/>
      <c r="S593" s="215"/>
      <c r="T593" s="216"/>
      <c r="AT593" s="217" t="s">
        <v>140</v>
      </c>
      <c r="AU593" s="217" t="s">
        <v>83</v>
      </c>
      <c r="AV593" s="13" t="s">
        <v>83</v>
      </c>
      <c r="AW593" s="13" t="s">
        <v>30</v>
      </c>
      <c r="AX593" s="13" t="s">
        <v>73</v>
      </c>
      <c r="AY593" s="217" t="s">
        <v>120</v>
      </c>
    </row>
    <row r="594" spans="2:51" s="14" customFormat="1" ht="11.25">
      <c r="B594" s="218"/>
      <c r="C594" s="219"/>
      <c r="D594" s="201" t="s">
        <v>140</v>
      </c>
      <c r="E594" s="220" t="s">
        <v>1</v>
      </c>
      <c r="F594" s="221" t="s">
        <v>142</v>
      </c>
      <c r="G594" s="219"/>
      <c r="H594" s="222">
        <v>49.4</v>
      </c>
      <c r="I594" s="223"/>
      <c r="J594" s="219"/>
      <c r="K594" s="219"/>
      <c r="L594" s="224"/>
      <c r="M594" s="225"/>
      <c r="N594" s="226"/>
      <c r="O594" s="226"/>
      <c r="P594" s="226"/>
      <c r="Q594" s="226"/>
      <c r="R594" s="226"/>
      <c r="S594" s="226"/>
      <c r="T594" s="227"/>
      <c r="AT594" s="228" t="s">
        <v>140</v>
      </c>
      <c r="AU594" s="228" t="s">
        <v>83</v>
      </c>
      <c r="AV594" s="14" t="s">
        <v>127</v>
      </c>
      <c r="AW594" s="14" t="s">
        <v>30</v>
      </c>
      <c r="AX594" s="14" t="s">
        <v>81</v>
      </c>
      <c r="AY594" s="228" t="s">
        <v>120</v>
      </c>
    </row>
    <row r="595" spans="1:65" s="2" customFormat="1" ht="16.5" customHeight="1">
      <c r="A595" s="34"/>
      <c r="B595" s="35"/>
      <c r="C595" s="242" t="s">
        <v>881</v>
      </c>
      <c r="D595" s="242" t="s">
        <v>295</v>
      </c>
      <c r="E595" s="243" t="s">
        <v>882</v>
      </c>
      <c r="F595" s="244" t="s">
        <v>883</v>
      </c>
      <c r="G595" s="245" t="s">
        <v>193</v>
      </c>
      <c r="H595" s="246">
        <v>49.4</v>
      </c>
      <c r="I595" s="247"/>
      <c r="J595" s="248">
        <f>ROUND(I595*H595,2)</f>
        <v>0</v>
      </c>
      <c r="K595" s="249"/>
      <c r="L595" s="250"/>
      <c r="M595" s="251" t="s">
        <v>1</v>
      </c>
      <c r="N595" s="252" t="s">
        <v>38</v>
      </c>
      <c r="O595" s="71"/>
      <c r="P595" s="197">
        <f>O595*H595</f>
        <v>0</v>
      </c>
      <c r="Q595" s="197">
        <v>0.0004</v>
      </c>
      <c r="R595" s="197">
        <f>Q595*H595</f>
        <v>0.01976</v>
      </c>
      <c r="S595" s="197">
        <v>0</v>
      </c>
      <c r="T595" s="198">
        <f>S595*H595</f>
        <v>0</v>
      </c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R595" s="199" t="s">
        <v>342</v>
      </c>
      <c r="AT595" s="199" t="s">
        <v>295</v>
      </c>
      <c r="AU595" s="199" t="s">
        <v>83</v>
      </c>
      <c r="AY595" s="17" t="s">
        <v>120</v>
      </c>
      <c r="BE595" s="200">
        <f>IF(N595="základní",J595,0)</f>
        <v>0</v>
      </c>
      <c r="BF595" s="200">
        <f>IF(N595="snížená",J595,0)</f>
        <v>0</v>
      </c>
      <c r="BG595" s="200">
        <f>IF(N595="zákl. přenesená",J595,0)</f>
        <v>0</v>
      </c>
      <c r="BH595" s="200">
        <f>IF(N595="sníž. přenesená",J595,0)</f>
        <v>0</v>
      </c>
      <c r="BI595" s="200">
        <f>IF(N595="nulová",J595,0)</f>
        <v>0</v>
      </c>
      <c r="BJ595" s="17" t="s">
        <v>81</v>
      </c>
      <c r="BK595" s="200">
        <f>ROUND(I595*H595,2)</f>
        <v>0</v>
      </c>
      <c r="BL595" s="17" t="s">
        <v>167</v>
      </c>
      <c r="BM595" s="199" t="s">
        <v>884</v>
      </c>
    </row>
    <row r="596" spans="1:47" s="2" customFormat="1" ht="11.25">
      <c r="A596" s="34"/>
      <c r="B596" s="35"/>
      <c r="C596" s="36"/>
      <c r="D596" s="201" t="s">
        <v>128</v>
      </c>
      <c r="E596" s="36"/>
      <c r="F596" s="202" t="s">
        <v>883</v>
      </c>
      <c r="G596" s="36"/>
      <c r="H596" s="36"/>
      <c r="I596" s="203"/>
      <c r="J596" s="36"/>
      <c r="K596" s="36"/>
      <c r="L596" s="39"/>
      <c r="M596" s="204"/>
      <c r="N596" s="205"/>
      <c r="O596" s="71"/>
      <c r="P596" s="71"/>
      <c r="Q596" s="71"/>
      <c r="R596" s="71"/>
      <c r="S596" s="71"/>
      <c r="T596" s="72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T596" s="17" t="s">
        <v>128</v>
      </c>
      <c r="AU596" s="17" t="s">
        <v>83</v>
      </c>
    </row>
    <row r="597" spans="2:51" s="13" customFormat="1" ht="11.25">
      <c r="B597" s="207"/>
      <c r="C597" s="208"/>
      <c r="D597" s="201" t="s">
        <v>140</v>
      </c>
      <c r="E597" s="209" t="s">
        <v>1</v>
      </c>
      <c r="F597" s="210" t="s">
        <v>885</v>
      </c>
      <c r="G597" s="208"/>
      <c r="H597" s="211">
        <v>49.4</v>
      </c>
      <c r="I597" s="212"/>
      <c r="J597" s="208"/>
      <c r="K597" s="208"/>
      <c r="L597" s="213"/>
      <c r="M597" s="214"/>
      <c r="N597" s="215"/>
      <c r="O597" s="215"/>
      <c r="P597" s="215"/>
      <c r="Q597" s="215"/>
      <c r="R597" s="215"/>
      <c r="S597" s="215"/>
      <c r="T597" s="216"/>
      <c r="AT597" s="217" t="s">
        <v>140</v>
      </c>
      <c r="AU597" s="217" t="s">
        <v>83</v>
      </c>
      <c r="AV597" s="13" t="s">
        <v>83</v>
      </c>
      <c r="AW597" s="13" t="s">
        <v>30</v>
      </c>
      <c r="AX597" s="13" t="s">
        <v>73</v>
      </c>
      <c r="AY597" s="217" t="s">
        <v>120</v>
      </c>
    </row>
    <row r="598" spans="2:51" s="14" customFormat="1" ht="11.25">
      <c r="B598" s="218"/>
      <c r="C598" s="219"/>
      <c r="D598" s="201" t="s">
        <v>140</v>
      </c>
      <c r="E598" s="220" t="s">
        <v>1</v>
      </c>
      <c r="F598" s="221" t="s">
        <v>142</v>
      </c>
      <c r="G598" s="219"/>
      <c r="H598" s="222">
        <v>49.4</v>
      </c>
      <c r="I598" s="223"/>
      <c r="J598" s="219"/>
      <c r="K598" s="219"/>
      <c r="L598" s="224"/>
      <c r="M598" s="239"/>
      <c r="N598" s="240"/>
      <c r="O598" s="240"/>
      <c r="P598" s="240"/>
      <c r="Q598" s="240"/>
      <c r="R598" s="240"/>
      <c r="S598" s="240"/>
      <c r="T598" s="241"/>
      <c r="AT598" s="228" t="s">
        <v>140</v>
      </c>
      <c r="AU598" s="228" t="s">
        <v>83</v>
      </c>
      <c r="AV598" s="14" t="s">
        <v>127</v>
      </c>
      <c r="AW598" s="14" t="s">
        <v>30</v>
      </c>
      <c r="AX598" s="14" t="s">
        <v>81</v>
      </c>
      <c r="AY598" s="228" t="s">
        <v>120</v>
      </c>
    </row>
    <row r="599" spans="1:31" s="2" customFormat="1" ht="6.95" customHeight="1">
      <c r="A599" s="34"/>
      <c r="B599" s="54"/>
      <c r="C599" s="55"/>
      <c r="D599" s="55"/>
      <c r="E599" s="55"/>
      <c r="F599" s="55"/>
      <c r="G599" s="55"/>
      <c r="H599" s="55"/>
      <c r="I599" s="55"/>
      <c r="J599" s="55"/>
      <c r="K599" s="55"/>
      <c r="L599" s="39"/>
      <c r="M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</row>
  </sheetData>
  <sheetProtection algorithmName="SHA-512" hashValue="7uPDIT5Hnzvc/9zk9afIKWJqchVsHsRajJComa42l7cKS9o8pDiXRLhuq30+iqO6JqQWoaLgSA8G/oTdCq9vOQ==" saltValue="KHYH8VzmVmSYEfRJboLEgTeEyRqY8sGyEwaFYwkLoIPH55EuheENW74EwIhoq6X3T3AkGG8GA4D4zgV1NyV5zw==" spinCount="100000" sheet="1" objects="1" scenarios="1" formatColumns="0" formatRows="0" autoFilter="0"/>
  <autoFilter ref="C126:K59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PONVIA-003\Martin Kuba</dc:creator>
  <cp:keywords/>
  <dc:description/>
  <cp:lastModifiedBy>Kajzar Richard</cp:lastModifiedBy>
  <dcterms:created xsi:type="dcterms:W3CDTF">2024-03-15T08:45:31Z</dcterms:created>
  <dcterms:modified xsi:type="dcterms:W3CDTF">2024-03-15T09:29:20Z</dcterms:modified>
  <cp:category/>
  <cp:version/>
  <cp:contentType/>
  <cp:contentStatus/>
</cp:coreProperties>
</file>