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ri.badura\Desktop\Klimatizace MěDK\"/>
    </mc:Choice>
  </mc:AlternateContent>
  <bookViews>
    <workbookView xWindow="0" yWindow="0" windowWidth="28800" windowHeight="12300" activeTab="2"/>
  </bookViews>
  <sheets>
    <sheet name="Stavba" sheetId="1" r:id="rId1"/>
    <sheet name="VzorPolozky" sheetId="10" state="hidden" r:id="rId2"/>
    <sheet name="02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01 Pol'!$A$1:$Y$71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66" i="12" l="1"/>
  <c r="BA64" i="12"/>
  <c r="BA63" i="12"/>
  <c r="BA61" i="12"/>
  <c r="G9" i="12"/>
  <c r="M9" i="12" s="1"/>
  <c r="I9" i="12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O16" i="12" s="1"/>
  <c r="Q17" i="12"/>
  <c r="V17" i="12"/>
  <c r="V16" i="12" s="1"/>
  <c r="G18" i="12"/>
  <c r="M18" i="12" s="1"/>
  <c r="I18" i="12"/>
  <c r="K18" i="12"/>
  <c r="O18" i="12"/>
  <c r="Q18" i="12"/>
  <c r="V18" i="12"/>
  <c r="G22" i="12"/>
  <c r="G21" i="12" s="1"/>
  <c r="I55" i="1" s="1"/>
  <c r="I22" i="12"/>
  <c r="I21" i="12" s="1"/>
  <c r="K22" i="12"/>
  <c r="K21" i="12" s="1"/>
  <c r="O22" i="12"/>
  <c r="O21" i="12" s="1"/>
  <c r="Q22" i="12"/>
  <c r="Q21" i="12" s="1"/>
  <c r="V22" i="12"/>
  <c r="V21" i="12" s="1"/>
  <c r="G24" i="12"/>
  <c r="I56" i="1" s="1"/>
  <c r="Q24" i="12"/>
  <c r="G25" i="12"/>
  <c r="M25" i="12" s="1"/>
  <c r="M24" i="12" s="1"/>
  <c r="I25" i="12"/>
  <c r="I24" i="12" s="1"/>
  <c r="K25" i="12"/>
  <c r="K24" i="12" s="1"/>
  <c r="O25" i="12"/>
  <c r="O24" i="12" s="1"/>
  <c r="Q25" i="12"/>
  <c r="V25" i="12"/>
  <c r="V24" i="12" s="1"/>
  <c r="G29" i="12"/>
  <c r="G28" i="12" s="1"/>
  <c r="I57" i="1" s="1"/>
  <c r="I29" i="12"/>
  <c r="K29" i="12"/>
  <c r="O29" i="12"/>
  <c r="Q29" i="12"/>
  <c r="Q28" i="12" s="1"/>
  <c r="V29" i="12"/>
  <c r="G30" i="12"/>
  <c r="M30" i="12" s="1"/>
  <c r="I30" i="12"/>
  <c r="K30" i="12"/>
  <c r="K28" i="12" s="1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Q58" i="12" s="1"/>
  <c r="V59" i="12"/>
  <c r="G60" i="12"/>
  <c r="M60" i="12" s="1"/>
  <c r="I60" i="12"/>
  <c r="K60" i="12"/>
  <c r="O60" i="12"/>
  <c r="Q60" i="12"/>
  <c r="V60" i="12"/>
  <c r="G62" i="12"/>
  <c r="G58" i="12" s="1"/>
  <c r="I61" i="1" s="1"/>
  <c r="I62" i="12"/>
  <c r="K62" i="12"/>
  <c r="O62" i="12"/>
  <c r="Q62" i="12"/>
  <c r="V62" i="12"/>
  <c r="G65" i="12"/>
  <c r="I65" i="12"/>
  <c r="K65" i="12"/>
  <c r="O65" i="12"/>
  <c r="O58" i="12" s="1"/>
  <c r="Q65" i="12"/>
  <c r="V65" i="12"/>
  <c r="G68" i="12"/>
  <c r="M68" i="12" s="1"/>
  <c r="M67" i="12" s="1"/>
  <c r="I68" i="12"/>
  <c r="I67" i="12" s="1"/>
  <c r="K68" i="12"/>
  <c r="K67" i="12" s="1"/>
  <c r="O68" i="12"/>
  <c r="O67" i="12" s="1"/>
  <c r="Q68" i="12"/>
  <c r="Q67" i="12" s="1"/>
  <c r="V68" i="12"/>
  <c r="V67" i="12" s="1"/>
  <c r="AE70" i="12"/>
  <c r="F42" i="1" s="1"/>
  <c r="I19" i="1"/>
  <c r="H43" i="1"/>
  <c r="G47" i="12" l="1"/>
  <c r="I60" i="1" s="1"/>
  <c r="K42" i="12"/>
  <c r="V28" i="12"/>
  <c r="O28" i="12"/>
  <c r="K16" i="12"/>
  <c r="M8" i="12"/>
  <c r="F39" i="1"/>
  <c r="K58" i="12"/>
  <c r="V47" i="12"/>
  <c r="I42" i="12"/>
  <c r="K31" i="12"/>
  <c r="I16" i="12"/>
  <c r="I31" i="12"/>
  <c r="I58" i="12"/>
  <c r="I47" i="12"/>
  <c r="O42" i="12"/>
  <c r="Q31" i="12"/>
  <c r="I28" i="12"/>
  <c r="M16" i="12"/>
  <c r="G8" i="12"/>
  <c r="F41" i="1"/>
  <c r="M62" i="12"/>
  <c r="M58" i="12" s="1"/>
  <c r="O31" i="12"/>
  <c r="V8" i="12"/>
  <c r="O47" i="12"/>
  <c r="V42" i="12"/>
  <c r="M31" i="12"/>
  <c r="G16" i="12"/>
  <c r="I54" i="1" s="1"/>
  <c r="V58" i="12"/>
  <c r="K47" i="12"/>
  <c r="G42" i="12"/>
  <c r="I59" i="1" s="1"/>
  <c r="Q42" i="12"/>
  <c r="V31" i="12"/>
  <c r="Q16" i="12"/>
  <c r="K8" i="12"/>
  <c r="AF70" i="12"/>
  <c r="Q47" i="12"/>
  <c r="G31" i="12"/>
  <c r="I58" i="1" s="1"/>
  <c r="I17" i="1" s="1"/>
  <c r="I8" i="12"/>
  <c r="M47" i="12"/>
  <c r="G67" i="12"/>
  <c r="I62" i="1" s="1"/>
  <c r="I20" i="1" s="1"/>
  <c r="M65" i="12"/>
  <c r="M46" i="12"/>
  <c r="M42" i="12" s="1"/>
  <c r="M29" i="12"/>
  <c r="M28" i="12" s="1"/>
  <c r="M22" i="12"/>
  <c r="M21" i="12" s="1"/>
  <c r="J28" i="1"/>
  <c r="J26" i="1"/>
  <c r="G38" i="1"/>
  <c r="F38" i="1"/>
  <c r="J23" i="1"/>
  <c r="J24" i="1"/>
  <c r="J25" i="1"/>
  <c r="J27" i="1"/>
  <c r="E24" i="1"/>
  <c r="G24" i="1"/>
  <c r="E26" i="1"/>
  <c r="G26" i="1"/>
  <c r="I18" i="1" l="1"/>
  <c r="G42" i="1"/>
  <c r="I42" i="1" s="1"/>
  <c r="G41" i="1"/>
  <c r="I41" i="1" s="1"/>
  <c r="G39" i="1"/>
  <c r="G43" i="1" s="1"/>
  <c r="G25" i="1" s="1"/>
  <c r="G70" i="12"/>
  <c r="I53" i="1"/>
  <c r="I39" i="1"/>
  <c r="I43" i="1" s="1"/>
  <c r="F43" i="1"/>
  <c r="G23" i="1" s="1"/>
  <c r="A27" i="1" s="1"/>
  <c r="A28" i="1" s="1"/>
  <c r="J42" i="1" l="1"/>
  <c r="J41" i="1"/>
  <c r="J39" i="1"/>
  <c r="J43" i="1" s="1"/>
  <c r="I16" i="1"/>
  <c r="I21" i="1" s="1"/>
  <c r="I63" i="1"/>
  <c r="G28" i="1"/>
  <c r="G27" i="1" s="1"/>
  <c r="G29" i="1" s="1"/>
  <c r="J62" i="1" l="1"/>
  <c r="J58" i="1"/>
  <c r="J53" i="1"/>
  <c r="J60" i="1"/>
  <c r="J55" i="1"/>
  <c r="J57" i="1"/>
  <c r="J59" i="1"/>
  <c r="J61" i="1"/>
  <c r="J54" i="1"/>
  <c r="J56" i="1"/>
  <c r="J6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TOPIC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<sst xmlns="http://schemas.openxmlformats.org/spreadsheetml/2006/main" count="534" uniqueCount="228">
  <si>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</si>
  <si>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</si>
  <si>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</si>
  <si>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</si>
  <si>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</si>
  <si>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</si>
  <si>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</si>
  <si>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</si>
  <si>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</si>
  <si>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</si>
  <si>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</si>
  <si>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</si>
  <si>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</si>
  <si>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</si>
  <si>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</si>
  <si>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</si>
  <si>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</si>
  <si>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</si>
  <si>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</si>
  <si>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</si>
  <si>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</si>
  <si>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</si>
  <si>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</si>
  <si>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</si>
  <si>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</si>
  <si>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</si>
  <si>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</si>
  <si>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</si>
  <si>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</si>
  <si>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</si>
  <si>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</si>
  <si>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</si>
  <si>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</si>
  <si>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</si>
  <si>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</si>
  <si>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</si>
  <si>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</si>
  <si>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</si>
  <si>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</si>
  <si>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</si>
  <si>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</si>
  <si>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</si>
  <si>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Kanceláře + vedení, výkr. č 3+4</t>
  </si>
  <si>
    <t>02</t>
  </si>
  <si>
    <t>VRF klimatizace vybraných místností</t>
  </si>
  <si>
    <t>Objekt:</t>
  </si>
  <si>
    <t>Rozpočet:</t>
  </si>
  <si>
    <t>07</t>
  </si>
  <si>
    <t>Stavba</t>
  </si>
  <si>
    <t>Stavební objekt</t>
  </si>
  <si>
    <t>Celkem za stavbu</t>
  </si>
  <si>
    <t>CZK</t>
  </si>
  <si>
    <t>#POPS</t>
  </si>
  <si>
    <t>Popis stavby: 07 - Kulturní dům Karviná, p.o.</t>
  </si>
  <si>
    <t>#POPO</t>
  </si>
  <si>
    <t>Popis objektu: 02 - VRF klimatizace vybraných místností</t>
  </si>
  <si>
    <t>#POPR</t>
  </si>
  <si>
    <t>Popis rozpočtu: 01 - Kanceláře + vedení, výkr. č 3+4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</si>
  <si>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</si>
  <si>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</si>
  <si>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</si>
  <si>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</si>
  <si>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</si>
  <si>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</si>
  <si>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</si>
  <si>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</si>
  <si>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721</t>
  </si>
  <si>
    <t>Vnitřní kanalizace</t>
  </si>
  <si>
    <t>725</t>
  </si>
  <si>
    <t>Zařizovací předměty</t>
  </si>
  <si>
    <t>733</t>
  </si>
  <si>
    <t>Rozvod potrubí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</si>
  <si>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</si>
  <si>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</si>
  <si>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</si>
  <si>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</si>
  <si>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</si>
  <si>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</si>
  <si>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</si>
  <si>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</si>
  <si>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</si>
  <si>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</si>
  <si>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</si>
  <si>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</si>
  <si>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</si>
  <si>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</si>
  <si>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</si>
  <si>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</si>
  <si>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</si>
  <si>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</si>
  <si>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</si>
  <si>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</si>
  <si>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</si>
  <si>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</si>
  <si>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</si>
  <si>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</si>
  <si>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</si>
  <si>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</si>
  <si>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</si>
  <si>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</si>
  <si>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</si>
  <si>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</si>
  <si>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</si>
  <si>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</si>
  <si>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</si>
  <si>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</si>
  <si>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</si>
  <si>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</si>
  <si>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</si>
  <si>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</si>
  <si>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941941031RT4</t>
  </si>
  <si>
    <t>Montáž lešení lehkého pracovního řadového s podlahami šířky od 0,80 do 1,00 m, výšky do 10 m</t>
  </si>
  <si>
    <t>m2</t>
  </si>
  <si>
    <t>800-3</t>
  </si>
  <si>
    <t>RTS 23/ I</t>
  </si>
  <si>
    <t>Práce</t>
  </si>
  <si>
    <t>Běžná</t>
  </si>
  <si>
    <t>POL1_</t>
  </si>
  <si>
    <t>včetně kotvení</t>
  </si>
  <si>
    <t>SPI</t>
  </si>
  <si>
    <t>Včetně kotvení lešení.</t>
  </si>
  <si>
    <t>POP</t>
  </si>
  <si>
    <t>941941111R00</t>
  </si>
  <si>
    <t xml:space="preserve">Montáž lešení lehkého pracovního řadového s podlahami pronájem lešení za den </t>
  </si>
  <si>
    <t>25*5</t>
  </si>
  <si>
    <t>VV</t>
  </si>
  <si>
    <t>941955004R00</t>
  </si>
  <si>
    <t>Lešení lehké pracovní pomocné pomocné, o výšce lešeňové podlahy přes 2,5 do 3,5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</si>
  <si>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</si>
  <si>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</si>
  <si>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</si>
  <si>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95-101</t>
  </si>
  <si>
    <t>Zakrývání ploch a nábytku</t>
  </si>
  <si>
    <t xml:space="preserve">m2    </t>
  </si>
  <si>
    <t>Vlastní</t>
  </si>
  <si>
    <t>Indiv</t>
  </si>
  <si>
    <t>kanceláře 1NP : 18+25+55</t>
  </si>
  <si>
    <t>kanceláře 1PP : 18+20</t>
  </si>
  <si>
    <t>970031100R00</t>
  </si>
  <si>
    <t>Jádrové vrtání, kruhové prostupy v cihelném zdivu jádrové vrtání, do D 100 mm</t>
  </si>
  <si>
    <t>m</t>
  </si>
  <si>
    <t>801-3</t>
  </si>
  <si>
    <t>0,65*9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</si>
  <si>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</si>
  <si>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</si>
  <si>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</si>
  <si>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</si>
  <si>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Potrubí včetně tvarovek. Bez zednických výpomocí.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</si>
  <si>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</si>
  <si>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</si>
  <si>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kus</t>
  </si>
  <si>
    <t>725-001</t>
  </si>
  <si>
    <t>Čerpadlo kondenzátu, s reservoárem s alarmovým kontaktem 002, vč. montáže</t>
  </si>
  <si>
    <t>733164104RT1</t>
  </si>
  <si>
    <t>Montáž potrubí měděného D 22 mm, spojovaného pájením na tvrdo , včetně dodávky a montáže závěsů</t>
  </si>
  <si>
    <t>800-731</t>
  </si>
  <si>
    <t>obsahuje 1 spoj na 3 m délky délky rozvodu,bez dodávky potrubí a tvarovek, bez zednických výpomocí</t>
  </si>
  <si>
    <t>733-001</t>
  </si>
  <si>
    <t>CU 22 (7/8"x1,0)</t>
  </si>
  <si>
    <t>733-002</t>
  </si>
  <si>
    <t>CU 16 (5/8"x1,0)</t>
  </si>
  <si>
    <t>733-003</t>
  </si>
  <si>
    <t>CU 12 (1/2"x0,8)</t>
  </si>
  <si>
    <t>733-004</t>
  </si>
  <si>
    <t>CU 10 (3/8"x0,8)</t>
  </si>
  <si>
    <t>733-005</t>
  </si>
  <si>
    <t>CU 6 (1/4"x0,8)</t>
  </si>
  <si>
    <t>733-006</t>
  </si>
  <si>
    <t>733-007</t>
  </si>
  <si>
    <t>733-008</t>
  </si>
  <si>
    <t>Plastová lišta 110x75 QE</t>
  </si>
  <si>
    <t>210810045RT1</t>
  </si>
  <si>
    <t>Montáž kabelu CYKY 750 V, 3 x 1,5 mm2, pevně uloženého, včetně dodávky kabelu</t>
  </si>
  <si>
    <t>210810046RT3</t>
  </si>
  <si>
    <t>Montáž kabelu CYKY 750 V, 3 x 2,5 mm2, pevně uloženého, včetně dodávky kabelu</t>
  </si>
  <si>
    <t>M21-001</t>
  </si>
  <si>
    <t>Zřízení přívodu venkovní jednotky</t>
  </si>
  <si>
    <t>soubor</t>
  </si>
  <si>
    <t>M21-002</t>
  </si>
  <si>
    <t>Zřízení přívodu vnitř. j. 1F/50Hz/230V, 16A, CYKY 3 x 2,5 mm2</t>
  </si>
  <si>
    <t>M24-001</t>
  </si>
  <si>
    <t>Vakuování rozvodů</t>
  </si>
  <si>
    <t>M24-002</t>
  </si>
  <si>
    <t>Montáž, oživení a uvedení do provozu provozní zkouška, zaškolení obsluhy, manipulace</t>
  </si>
  <si>
    <t>M24-003</t>
  </si>
  <si>
    <t>Evidenční kniha chladiva s certifikací těsnosti</t>
  </si>
  <si>
    <t>M24-004</t>
  </si>
  <si>
    <t>Silentblok pryžový antivibrační, 250 kg</t>
  </si>
  <si>
    <t>sada</t>
  </si>
  <si>
    <t>M24-005</t>
  </si>
  <si>
    <t>Pomocný montážní materiál</t>
  </si>
  <si>
    <t>M24-006</t>
  </si>
  <si>
    <t>Doplnění základní náplně chladiva R410A</t>
  </si>
  <si>
    <t>kg</t>
  </si>
  <si>
    <t>M24-007</t>
  </si>
  <si>
    <t>M24-008</t>
  </si>
  <si>
    <t>M24-009</t>
  </si>
  <si>
    <t>M24-010</t>
  </si>
  <si>
    <t>979981101R00</t>
  </si>
  <si>
    <t>Odvoz a likvidace suti bez příměsí - kontejnerem do 3 t</t>
  </si>
  <si>
    <t>t</t>
  </si>
  <si>
    <t>979013112R00</t>
  </si>
  <si>
    <t xml:space="preserve">Svislá doprava suti a vybouraných hmot svislá doprava vybouraných hmot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</si>
  <si>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</si>
  <si>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</si>
  <si>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</si>
  <si>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</si>
  <si>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</si>
  <si>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</si>
  <si>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</si>
  <si>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</si>
  <si>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</si>
  <si>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</si>
  <si>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</si>
  <si>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ON001</t>
  </si>
  <si>
    <t>Mimostaveništní doprava</t>
  </si>
  <si>
    <t>VRN</t>
  </si>
  <si>
    <t>POL99_0</t>
  </si>
  <si>
    <t>SUM</t>
  </si>
  <si>
    <t>END</t>
  </si>
  <si>
    <t>Venkovní jednotka 28,5 kW</t>
  </si>
  <si>
    <t>Nástěnná jednotka 2,8 kW</t>
  </si>
  <si>
    <t>Nástěnná jednotka 2,2 kW</t>
  </si>
  <si>
    <t xml:space="preserve">Dálkový ovladač - remote controller </t>
  </si>
  <si>
    <t>Joint distributor / rozbočovač</t>
  </si>
  <si>
    <t>Klimatizace kanceláří MěDK 1. etapa</t>
  </si>
  <si>
    <t>kanceláře 1NP (výkres D.1.4 - 4)  + kanceláře 1PP (výkres D1.4 - 3)</t>
  </si>
  <si>
    <t>Městský dům kultury Karviná,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</si>
</sst>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5" t="s">
        <v>39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7" t="s">
        <v>22</v>
      </c>
      <c r="C2" s="78"/>
      <c r="D2" s="79" t="s">
        <v>47</v>
      </c>
      <c r="E2" s="204" t="s">
        <v>227</v>
      </c>
      <c r="F2" s="205"/>
      <c r="G2" s="205"/>
      <c r="H2" s="205"/>
      <c r="I2" s="205"/>
      <c r="J2" s="206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07" t="s">
        <v>225</v>
      </c>
      <c r="F3" s="208"/>
      <c r="G3" s="208"/>
      <c r="H3" s="208"/>
      <c r="I3" s="208"/>
      <c r="J3" s="209"/>
    </row>
    <row r="4" spans="1:15" ht="23.25" customHeight="1" x14ac:dyDescent="0.2">
      <c r="A4" s="76">
        <v>304</v>
      </c>
      <c r="B4" s="82" t="s">
        <v>46</v>
      </c>
      <c r="C4" s="83"/>
      <c r="D4" s="84" t="s">
        <v>41</v>
      </c>
      <c r="E4" s="217" t="s">
        <v>226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40</v>
      </c>
      <c r="D5" s="222"/>
      <c r="E5" s="223"/>
      <c r="F5" s="223"/>
      <c r="G5" s="223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1"/>
      <c r="E11" s="211"/>
      <c r="F11" s="211"/>
      <c r="G11" s="211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SUMIF(F53:F62,A16,I53:I62)+SUMIF(F53:F62,"PSU",I53:I62)</f>
        <v>0</v>
      </c>
      <c r="J16" s="20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SUMIF(F53:F62,A17,I53:I62)</f>
        <v>0</v>
      </c>
      <c r="J17" s="20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SUMIF(F53:F62,A18,I53:I62)</f>
        <v>0</v>
      </c>
      <c r="J18" s="203"/>
    </row>
    <row r="19" spans="1:10" ht="23.25" customHeight="1" x14ac:dyDescent="0.2">
      <c r="A19" s="143" t="s">
        <v>80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SUMIF(F53:F62,A19,I53:I62)</f>
        <v>0</v>
      </c>
      <c r="J19" s="203"/>
    </row>
    <row r="20" spans="1:10" ht="23.25" customHeight="1" x14ac:dyDescent="0.2">
      <c r="A20" s="143" t="s">
        <v>79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SUMIF(F53:F62,A20,I53:I62)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9">
        <f>I23*E23/100</f>
        <v>0</v>
      </c>
      <c r="H24" s="230"/>
      <c r="I24" s="23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1">
        <f>ZakladDPHZaklVypocet</f>
        <v>0</v>
      </c>
      <c r="H25" s="232"/>
      <c r="I25" s="23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8">
        <f>I25*E25/100</f>
        <v>0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0">
        <f>CenaCelkemBezDPH-(ZakladDPHSni+ZakladDPHZakl)</f>
        <v>0</v>
      </c>
      <c r="H27" s="200"/>
      <c r="I27" s="20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5">
        <f>A27</f>
        <v>0</v>
      </c>
      <c r="H28" s="235"/>
      <c r="I28" s="23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4">
        <f>ZakladDPHSni+DPHSni+ZakladDPHZakl+DPHZakl+Zaokrouhleni</f>
        <v>0</v>
      </c>
      <c r="H29" s="234"/>
      <c r="I29" s="234"/>
      <c r="J29" s="123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48</v>
      </c>
      <c r="C39" s="240"/>
      <c r="D39" s="240"/>
      <c r="E39" s="240"/>
      <c r="F39" s="100">
        <f>'02 01 Pol'!AE70</f>
        <v>0</v>
      </c>
      <c r="G39" s="101">
        <f>'02 01 Pol'!AF70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41" t="s">
        <v>49</v>
      </c>
      <c r="D40" s="241"/>
      <c r="E40" s="241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43</v>
      </c>
      <c r="C41" s="241" t="s">
        <v>44</v>
      </c>
      <c r="D41" s="241"/>
      <c r="E41" s="241"/>
      <c r="F41" s="106">
        <f>'02 01 Pol'!AE70</f>
        <v>0</v>
      </c>
      <c r="G41" s="107">
        <f>'02 01 Pol'!AF70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41</v>
      </c>
      <c r="C42" s="240" t="s">
        <v>42</v>
      </c>
      <c r="D42" s="240"/>
      <c r="E42" s="240"/>
      <c r="F42" s="111">
        <f>'02 01 Pol'!AE70</f>
        <v>0</v>
      </c>
      <c r="G42" s="102">
        <f>'02 01 Pol'!AF70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42" t="s">
        <v>50</v>
      </c>
      <c r="C43" s="243"/>
      <c r="D43" s="243"/>
      <c r="E43" s="243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50" spans="1:10" ht="15.75" x14ac:dyDescent="0.25">
      <c r="B50" s="124" t="s">
        <v>58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59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60</v>
      </c>
      <c r="C53" s="244" t="s">
        <v>61</v>
      </c>
      <c r="D53" s="245"/>
      <c r="E53" s="245"/>
      <c r="F53" s="139" t="s">
        <v>24</v>
      </c>
      <c r="G53" s="140"/>
      <c r="H53" s="140"/>
      <c r="I53" s="140">
        <f>'02 01 Pol'!G8</f>
        <v>0</v>
      </c>
      <c r="J53" s="136" t="str">
        <f>IF(I63=0,"",I53/I63*100)</f>
        <v/>
      </c>
    </row>
    <row r="54" spans="1:10" ht="36.75" customHeight="1" x14ac:dyDescent="0.2">
      <c r="A54" s="127"/>
      <c r="B54" s="132" t="s">
        <v>62</v>
      </c>
      <c r="C54" s="244" t="s">
        <v>63</v>
      </c>
      <c r="D54" s="245"/>
      <c r="E54" s="245"/>
      <c r="F54" s="139" t="s">
        <v>24</v>
      </c>
      <c r="G54" s="140"/>
      <c r="H54" s="140"/>
      <c r="I54" s="140">
        <f>'02 01 Pol'!G16</f>
        <v>0</v>
      </c>
      <c r="J54" s="136" t="str">
        <f>IF(I63=0,"",I54/I63*100)</f>
        <v/>
      </c>
    </row>
    <row r="55" spans="1:10" ht="36.75" customHeight="1" x14ac:dyDescent="0.2">
      <c r="A55" s="127"/>
      <c r="B55" s="132" t="s">
        <v>64</v>
      </c>
      <c r="C55" s="244" t="s">
        <v>65</v>
      </c>
      <c r="D55" s="245"/>
      <c r="E55" s="245"/>
      <c r="F55" s="139" t="s">
        <v>24</v>
      </c>
      <c r="G55" s="140"/>
      <c r="H55" s="140"/>
      <c r="I55" s="140">
        <f>'02 01 Pol'!G21</f>
        <v>0</v>
      </c>
      <c r="J55" s="136" t="str">
        <f>IF(I63=0,"",I55/I63*100)</f>
        <v/>
      </c>
    </row>
    <row r="56" spans="1:10" ht="36.75" customHeight="1" x14ac:dyDescent="0.2">
      <c r="A56" s="127"/>
      <c r="B56" s="132" t="s">
        <v>66</v>
      </c>
      <c r="C56" s="244" t="s">
        <v>67</v>
      </c>
      <c r="D56" s="245"/>
      <c r="E56" s="245"/>
      <c r="F56" s="139" t="s">
        <v>25</v>
      </c>
      <c r="G56" s="140"/>
      <c r="H56" s="140"/>
      <c r="I56" s="140">
        <f>'02 01 Pol'!G24</f>
        <v>0</v>
      </c>
      <c r="J56" s="136" t="str">
        <f>IF(I63=0,"",I56/I63*100)</f>
        <v/>
      </c>
    </row>
    <row r="57" spans="1:10" ht="36.75" customHeight="1" x14ac:dyDescent="0.2">
      <c r="A57" s="127"/>
      <c r="B57" s="132" t="s">
        <v>68</v>
      </c>
      <c r="C57" s="244" t="s">
        <v>69</v>
      </c>
      <c r="D57" s="245"/>
      <c r="E57" s="245"/>
      <c r="F57" s="139" t="s">
        <v>25</v>
      </c>
      <c r="G57" s="140"/>
      <c r="H57" s="140"/>
      <c r="I57" s="140">
        <f>'02 01 Pol'!G28</f>
        <v>0</v>
      </c>
      <c r="J57" s="136" t="str">
        <f>IF(I63=0,"",I57/I63*100)</f>
        <v/>
      </c>
    </row>
    <row r="58" spans="1:10" ht="36.75" customHeight="1" x14ac:dyDescent="0.2">
      <c r="A58" s="127"/>
      <c r="B58" s="132" t="s">
        <v>70</v>
      </c>
      <c r="C58" s="244" t="s">
        <v>71</v>
      </c>
      <c r="D58" s="245"/>
      <c r="E58" s="245"/>
      <c r="F58" s="139" t="s">
        <v>25</v>
      </c>
      <c r="G58" s="140"/>
      <c r="H58" s="140"/>
      <c r="I58" s="140">
        <f>'02 01 Pol'!G31</f>
        <v>0</v>
      </c>
      <c r="J58" s="136" t="str">
        <f>IF(I63=0,"",I58/I63*100)</f>
        <v/>
      </c>
    </row>
    <row r="59" spans="1:10" ht="36.75" customHeight="1" x14ac:dyDescent="0.2">
      <c r="A59" s="127"/>
      <c r="B59" s="132" t="s">
        <v>72</v>
      </c>
      <c r="C59" s="244" t="s">
        <v>73</v>
      </c>
      <c r="D59" s="245"/>
      <c r="E59" s="245"/>
      <c r="F59" s="139" t="s">
        <v>26</v>
      </c>
      <c r="G59" s="140"/>
      <c r="H59" s="140"/>
      <c r="I59" s="140">
        <f>'02 01 Pol'!G42</f>
        <v>0</v>
      </c>
      <c r="J59" s="136" t="str">
        <f>IF(I63=0,"",I59/I63*100)</f>
        <v/>
      </c>
    </row>
    <row r="60" spans="1:10" ht="36.75" customHeight="1" x14ac:dyDescent="0.2">
      <c r="A60" s="127"/>
      <c r="B60" s="132" t="s">
        <v>74</v>
      </c>
      <c r="C60" s="244" t="s">
        <v>75</v>
      </c>
      <c r="D60" s="245"/>
      <c r="E60" s="245"/>
      <c r="F60" s="139" t="s">
        <v>26</v>
      </c>
      <c r="G60" s="140"/>
      <c r="H60" s="140"/>
      <c r="I60" s="140">
        <f>'02 01 Pol'!G47</f>
        <v>0</v>
      </c>
      <c r="J60" s="136" t="str">
        <f>IF(I63=0,"",I60/I63*100)</f>
        <v/>
      </c>
    </row>
    <row r="61" spans="1:10" ht="36.75" customHeight="1" x14ac:dyDescent="0.2">
      <c r="A61" s="127"/>
      <c r="B61" s="132" t="s">
        <v>76</v>
      </c>
      <c r="C61" s="244" t="s">
        <v>77</v>
      </c>
      <c r="D61" s="245"/>
      <c r="E61" s="245"/>
      <c r="F61" s="139" t="s">
        <v>78</v>
      </c>
      <c r="G61" s="140"/>
      <c r="H61" s="140"/>
      <c r="I61" s="140">
        <f>'02 01 Pol'!G58</f>
        <v>0</v>
      </c>
      <c r="J61" s="136" t="str">
        <f>IF(I63=0,"",I61/I63*100)</f>
        <v/>
      </c>
    </row>
    <row r="62" spans="1:10" ht="36.75" customHeight="1" x14ac:dyDescent="0.2">
      <c r="A62" s="127"/>
      <c r="B62" s="132" t="s">
        <v>79</v>
      </c>
      <c r="C62" s="244" t="s">
        <v>28</v>
      </c>
      <c r="D62" s="245"/>
      <c r="E62" s="245"/>
      <c r="F62" s="139" t="s">
        <v>79</v>
      </c>
      <c r="G62" s="140"/>
      <c r="H62" s="140"/>
      <c r="I62" s="140">
        <f>'02 01 Pol'!G67</f>
        <v>0</v>
      </c>
      <c r="J62" s="136" t="str">
        <f>IF(I63=0,"",I62/I63*100)</f>
        <v/>
      </c>
    </row>
    <row r="63" spans="1:10" ht="25.5" customHeight="1" x14ac:dyDescent="0.2">
      <c r="A63" s="128"/>
      <c r="B63" s="133" t="s">
        <v>1</v>
      </c>
      <c r="C63" s="134"/>
      <c r="D63" s="135"/>
      <c r="E63" s="135"/>
      <c r="F63" s="141"/>
      <c r="G63" s="142"/>
      <c r="H63" s="142"/>
      <c r="I63" s="142">
        <f>SUM(I53:I62)</f>
        <v>0</v>
      </c>
      <c r="J63" s="137">
        <f>SUM(J53:J62)</f>
        <v>0</v>
      </c>
    </row>
    <row r="64" spans="1:10" x14ac:dyDescent="0.2">
      <c r="F64" s="87"/>
      <c r="G64" s="87"/>
      <c r="H64" s="87"/>
      <c r="I64" s="87"/>
      <c r="J64" s="138"/>
    </row>
    <row r="65" spans="6:10" x14ac:dyDescent="0.2">
      <c r="F65" s="87"/>
      <c r="G65" s="87"/>
      <c r="H65" s="87"/>
      <c r="I65" s="87"/>
      <c r="J65" s="138"/>
    </row>
    <row r="66" spans="6:10" x14ac:dyDescent="0.2">
      <c r="F66" s="87"/>
      <c r="G66" s="87"/>
      <c r="H66" s="87"/>
      <c r="I66" s="87"/>
      <c r="J66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outlinePr summaryBelow="0"/>
  </sheetPr>
  <dimension ref="A1:BH5000"/>
  <sheetViews>
    <sheetView tabSelected="1" workbookViewId="0">
      <pane ySplit="7" topLeftCell="A8" activePane="bottomLeft" state="frozen"/>
      <selection pane="bottomLeft" activeCell="C55" sqref="C55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81</v>
      </c>
      <c r="B1" s="252"/>
      <c r="C1" s="252"/>
      <c r="D1" s="252"/>
      <c r="E1" s="252"/>
      <c r="F1" s="252"/>
      <c r="G1" s="252"/>
      <c r="AG1" t="s">
        <v>82</v>
      </c>
    </row>
    <row r="2" spans="1:60" ht="24.95" customHeight="1" x14ac:dyDescent="0.2">
      <c r="A2" s="144" t="s">
        <v>7</v>
      </c>
      <c r="B2" s="49" t="s">
        <v>47</v>
      </c>
      <c r="C2" s="253" t="s">
        <v>227</v>
      </c>
      <c r="D2" s="254"/>
      <c r="E2" s="254"/>
      <c r="F2" s="254"/>
      <c r="G2" s="255"/>
      <c r="AG2" t="s">
        <v>83</v>
      </c>
    </row>
    <row r="3" spans="1:60" ht="24.95" customHeight="1" x14ac:dyDescent="0.2">
      <c r="A3" s="144" t="s">
        <v>8</v>
      </c>
      <c r="B3" s="49" t="s">
        <v>43</v>
      </c>
      <c r="C3" s="253" t="s">
        <v>225</v>
      </c>
      <c r="D3" s="254"/>
      <c r="E3" s="254"/>
      <c r="F3" s="254"/>
      <c r="G3" s="255"/>
      <c r="AC3" s="125" t="s">
        <v>83</v>
      </c>
      <c r="AG3" t="s">
        <v>84</v>
      </c>
    </row>
    <row r="4" spans="1:60" ht="24.95" customHeight="1" x14ac:dyDescent="0.2">
      <c r="A4" s="145" t="s">
        <v>9</v>
      </c>
      <c r="B4" s="146" t="s">
        <v>41</v>
      </c>
      <c r="C4" s="256" t="s">
        <v>226</v>
      </c>
      <c r="D4" s="257"/>
      <c r="E4" s="257"/>
      <c r="F4" s="257"/>
      <c r="G4" s="258"/>
      <c r="AG4" t="s">
        <v>85</v>
      </c>
    </row>
    <row r="5" spans="1:60" x14ac:dyDescent="0.2">
      <c r="D5" s="10"/>
    </row>
    <row r="6" spans="1:60" ht="38.25" x14ac:dyDescent="0.2">
      <c r="A6" s="148" t="s">
        <v>86</v>
      </c>
      <c r="B6" s="150" t="s">
        <v>87</v>
      </c>
      <c r="C6" s="150" t="s">
        <v>88</v>
      </c>
      <c r="D6" s="149" t="s">
        <v>89</v>
      </c>
      <c r="E6" s="148" t="s">
        <v>90</v>
      </c>
      <c r="F6" s="147" t="s">
        <v>91</v>
      </c>
      <c r="G6" s="148" t="s">
        <v>29</v>
      </c>
      <c r="H6" s="151" t="s">
        <v>30</v>
      </c>
      <c r="I6" s="151" t="s">
        <v>92</v>
      </c>
      <c r="J6" s="151" t="s">
        <v>31</v>
      </c>
      <c r="K6" s="151" t="s">
        <v>93</v>
      </c>
      <c r="L6" s="151" t="s">
        <v>94</v>
      </c>
      <c r="M6" s="151" t="s">
        <v>95</v>
      </c>
      <c r="N6" s="151" t="s">
        <v>96</v>
      </c>
      <c r="O6" s="151" t="s">
        <v>97</v>
      </c>
      <c r="P6" s="151" t="s">
        <v>98</v>
      </c>
      <c r="Q6" s="151" t="s">
        <v>99</v>
      </c>
      <c r="R6" s="151" t="s">
        <v>100</v>
      </c>
      <c r="S6" s="151" t="s">
        <v>101</v>
      </c>
      <c r="T6" s="151" t="s">
        <v>102</v>
      </c>
      <c r="U6" s="151" t="s">
        <v>103</v>
      </c>
      <c r="V6" s="151" t="s">
        <v>104</v>
      </c>
      <c r="W6" s="151" t="s">
        <v>105</v>
      </c>
      <c r="X6" s="151" t="s">
        <v>106</v>
      </c>
      <c r="Y6" s="151" t="s">
        <v>107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6" t="s">
        <v>108</v>
      </c>
      <c r="B8" s="167" t="s">
        <v>60</v>
      </c>
      <c r="C8" s="188" t="s">
        <v>61</v>
      </c>
      <c r="D8" s="168"/>
      <c r="E8" s="169"/>
      <c r="F8" s="170"/>
      <c r="G8" s="170">
        <f>SUMIF(AG9:AG15,"&lt;&gt;NOR",G9:G15)</f>
        <v>0</v>
      </c>
      <c r="H8" s="170"/>
      <c r="I8" s="170">
        <f>SUM(I9:I15)</f>
        <v>0</v>
      </c>
      <c r="J8" s="170"/>
      <c r="K8" s="170">
        <f>SUM(K9:K15)</f>
        <v>0</v>
      </c>
      <c r="L8" s="170"/>
      <c r="M8" s="170">
        <f>SUM(M9:M15)</f>
        <v>0</v>
      </c>
      <c r="N8" s="169"/>
      <c r="O8" s="169">
        <f>SUM(O9:O15)</f>
        <v>0.16</v>
      </c>
      <c r="P8" s="169"/>
      <c r="Q8" s="169">
        <f>SUM(Q9:Q15)</f>
        <v>0</v>
      </c>
      <c r="R8" s="170"/>
      <c r="S8" s="170"/>
      <c r="T8" s="171"/>
      <c r="U8" s="165"/>
      <c r="V8" s="165">
        <f>SUM(V9:V15)</f>
        <v>9.43</v>
      </c>
      <c r="W8" s="165"/>
      <c r="X8" s="165"/>
      <c r="Y8" s="165"/>
      <c r="AG8" t="s">
        <v>109</v>
      </c>
    </row>
    <row r="9" spans="1:60" ht="22.5" outlineLevel="1" x14ac:dyDescent="0.2">
      <c r="A9" s="173">
        <v>1</v>
      </c>
      <c r="B9" s="174" t="s">
        <v>110</v>
      </c>
      <c r="C9" s="189" t="s">
        <v>111</v>
      </c>
      <c r="D9" s="175" t="s">
        <v>112</v>
      </c>
      <c r="E9" s="176">
        <v>25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8" t="s">
        <v>113</v>
      </c>
      <c r="S9" s="178" t="s">
        <v>114</v>
      </c>
      <c r="T9" s="179" t="s">
        <v>114</v>
      </c>
      <c r="U9" s="162">
        <v>0.11700000000000001</v>
      </c>
      <c r="V9" s="162">
        <f>ROUND(E9*U9,2)</f>
        <v>2.93</v>
      </c>
      <c r="W9" s="162"/>
      <c r="X9" s="162" t="s">
        <v>115</v>
      </c>
      <c r="Y9" s="162" t="s">
        <v>116</v>
      </c>
      <c r="Z9" s="152"/>
      <c r="AA9" s="152"/>
      <c r="AB9" s="152"/>
      <c r="AC9" s="152"/>
      <c r="AD9" s="152"/>
      <c r="AE9" s="152"/>
      <c r="AF9" s="152"/>
      <c r="AG9" s="152" t="s">
        <v>117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259" t="s">
        <v>118</v>
      </c>
      <c r="D10" s="260"/>
      <c r="E10" s="260"/>
      <c r="F10" s="260"/>
      <c r="G10" s="260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119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250" t="s">
        <v>120</v>
      </c>
      <c r="D11" s="251"/>
      <c r="E11" s="251"/>
      <c r="F11" s="251"/>
      <c r="G11" s="251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121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3">
        <v>2</v>
      </c>
      <c r="B12" s="174" t="s">
        <v>122</v>
      </c>
      <c r="C12" s="189" t="s">
        <v>123</v>
      </c>
      <c r="D12" s="175" t="s">
        <v>112</v>
      </c>
      <c r="E12" s="176">
        <v>125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8" t="s">
        <v>113</v>
      </c>
      <c r="S12" s="178" t="s">
        <v>114</v>
      </c>
      <c r="T12" s="179" t="s">
        <v>114</v>
      </c>
      <c r="U12" s="162">
        <v>0</v>
      </c>
      <c r="V12" s="162">
        <f>ROUND(E12*U12,2)</f>
        <v>0</v>
      </c>
      <c r="W12" s="162"/>
      <c r="X12" s="162" t="s">
        <v>115</v>
      </c>
      <c r="Y12" s="162" t="s">
        <v>116</v>
      </c>
      <c r="Z12" s="152"/>
      <c r="AA12" s="152"/>
      <c r="AB12" s="152"/>
      <c r="AC12" s="152"/>
      <c r="AD12" s="152"/>
      <c r="AE12" s="152"/>
      <c r="AF12" s="152"/>
      <c r="AG12" s="152" t="s">
        <v>117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2" x14ac:dyDescent="0.2">
      <c r="A13" s="159"/>
      <c r="B13" s="160"/>
      <c r="C13" s="259" t="s">
        <v>118</v>
      </c>
      <c r="D13" s="260"/>
      <c r="E13" s="260"/>
      <c r="F13" s="260"/>
      <c r="G13" s="260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2"/>
      <c r="AA13" s="152"/>
      <c r="AB13" s="152"/>
      <c r="AC13" s="152"/>
      <c r="AD13" s="152"/>
      <c r="AE13" s="152"/>
      <c r="AF13" s="152"/>
      <c r="AG13" s="152" t="s">
        <v>119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2" x14ac:dyDescent="0.2">
      <c r="A14" s="159"/>
      <c r="B14" s="160"/>
      <c r="C14" s="190" t="s">
        <v>124</v>
      </c>
      <c r="D14" s="163"/>
      <c r="E14" s="164">
        <v>125</v>
      </c>
      <c r="F14" s="162"/>
      <c r="G14" s="16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125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80">
        <v>3</v>
      </c>
      <c r="B15" s="181" t="s">
        <v>126</v>
      </c>
      <c r="C15" s="191" t="s">
        <v>127</v>
      </c>
      <c r="D15" s="182" t="s">
        <v>112</v>
      </c>
      <c r="E15" s="183">
        <v>25</v>
      </c>
      <c r="F15" s="184"/>
      <c r="G15" s="185">
        <f>ROUND(E15*F15,2)</f>
        <v>0</v>
      </c>
      <c r="H15" s="184"/>
      <c r="I15" s="185">
        <f>ROUND(E15*H15,2)</f>
        <v>0</v>
      </c>
      <c r="J15" s="184"/>
      <c r="K15" s="185">
        <f>ROUND(E15*J15,2)</f>
        <v>0</v>
      </c>
      <c r="L15" s="185">
        <v>21</v>
      </c>
      <c r="M15" s="185">
        <f>G15*(1+L15/100)</f>
        <v>0</v>
      </c>
      <c r="N15" s="183">
        <v>6.3499999999999997E-3</v>
      </c>
      <c r="O15" s="183">
        <f>ROUND(E15*N15,2)</f>
        <v>0.16</v>
      </c>
      <c r="P15" s="183">
        <v>0</v>
      </c>
      <c r="Q15" s="183">
        <f>ROUND(E15*P15,2)</f>
        <v>0</v>
      </c>
      <c r="R15" s="185" t="s">
        <v>113</v>
      </c>
      <c r="S15" s="185" t="s">
        <v>114</v>
      </c>
      <c r="T15" s="186" t="s">
        <v>114</v>
      </c>
      <c r="U15" s="162">
        <v>0.26</v>
      </c>
      <c r="V15" s="162">
        <f>ROUND(E15*U15,2)</f>
        <v>6.5</v>
      </c>
      <c r="W15" s="162"/>
      <c r="X15" s="162" t="s">
        <v>115</v>
      </c>
      <c r="Y15" s="162" t="s">
        <v>116</v>
      </c>
      <c r="Z15" s="152"/>
      <c r="AA15" s="152"/>
      <c r="AB15" s="152"/>
      <c r="AC15" s="152"/>
      <c r="AD15" s="152"/>
      <c r="AE15" s="152"/>
      <c r="AF15" s="152"/>
      <c r="AG15" s="152" t="s">
        <v>117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66" t="s">
        <v>108</v>
      </c>
      <c r="B16" s="167" t="s">
        <v>62</v>
      </c>
      <c r="C16" s="188" t="s">
        <v>63</v>
      </c>
      <c r="D16" s="168"/>
      <c r="E16" s="169"/>
      <c r="F16" s="170"/>
      <c r="G16" s="170">
        <f>SUMIF(AG17:AG20,"&lt;&gt;NOR",G17:G20)</f>
        <v>0</v>
      </c>
      <c r="H16" s="170"/>
      <c r="I16" s="170">
        <f>SUM(I17:I20)</f>
        <v>0</v>
      </c>
      <c r="J16" s="170"/>
      <c r="K16" s="170">
        <f>SUM(K17:K20)</f>
        <v>0</v>
      </c>
      <c r="L16" s="170"/>
      <c r="M16" s="170">
        <f>SUM(M17:M20)</f>
        <v>0</v>
      </c>
      <c r="N16" s="169"/>
      <c r="O16" s="169">
        <f>SUM(O17:O20)</f>
        <v>0</v>
      </c>
      <c r="P16" s="169"/>
      <c r="Q16" s="169">
        <f>SUM(Q17:Q20)</f>
        <v>0</v>
      </c>
      <c r="R16" s="170"/>
      <c r="S16" s="170"/>
      <c r="T16" s="171"/>
      <c r="U16" s="165"/>
      <c r="V16" s="165">
        <f>SUM(V17:V20)</f>
        <v>36.96</v>
      </c>
      <c r="W16" s="165"/>
      <c r="X16" s="165"/>
      <c r="Y16" s="165"/>
      <c r="AG16" t="s">
        <v>109</v>
      </c>
    </row>
    <row r="17" spans="1:60" ht="56.25" outlineLevel="1" x14ac:dyDescent="0.2">
      <c r="A17" s="180">
        <v>4</v>
      </c>
      <c r="B17" s="181" t="s">
        <v>128</v>
      </c>
      <c r="C17" s="191" t="s">
        <v>129</v>
      </c>
      <c r="D17" s="182" t="s">
        <v>112</v>
      </c>
      <c r="E17" s="183">
        <v>120</v>
      </c>
      <c r="F17" s="184"/>
      <c r="G17" s="185">
        <f>ROUND(E17*F17,2)</f>
        <v>0</v>
      </c>
      <c r="H17" s="184"/>
      <c r="I17" s="185">
        <f>ROUND(E17*H17,2)</f>
        <v>0</v>
      </c>
      <c r="J17" s="184"/>
      <c r="K17" s="185">
        <f>ROUND(E17*J17,2)</f>
        <v>0</v>
      </c>
      <c r="L17" s="185">
        <v>21</v>
      </c>
      <c r="M17" s="185">
        <f>G17*(1+L17/100)</f>
        <v>0</v>
      </c>
      <c r="N17" s="183">
        <v>4.0000000000000003E-5</v>
      </c>
      <c r="O17" s="183">
        <f>ROUND(E17*N17,2)</f>
        <v>0</v>
      </c>
      <c r="P17" s="183">
        <v>0</v>
      </c>
      <c r="Q17" s="183">
        <f>ROUND(E17*P17,2)</f>
        <v>0</v>
      </c>
      <c r="R17" s="185" t="s">
        <v>130</v>
      </c>
      <c r="S17" s="185" t="s">
        <v>114</v>
      </c>
      <c r="T17" s="186" t="s">
        <v>114</v>
      </c>
      <c r="U17" s="162">
        <v>0.308</v>
      </c>
      <c r="V17" s="162">
        <f>ROUND(E17*U17,2)</f>
        <v>36.96</v>
      </c>
      <c r="W17" s="162"/>
      <c r="X17" s="162" t="s">
        <v>115</v>
      </c>
      <c r="Y17" s="162" t="s">
        <v>116</v>
      </c>
      <c r="Z17" s="152"/>
      <c r="AA17" s="152"/>
      <c r="AB17" s="152"/>
      <c r="AC17" s="152"/>
      <c r="AD17" s="152"/>
      <c r="AE17" s="152"/>
      <c r="AF17" s="152"/>
      <c r="AG17" s="152" t="s">
        <v>117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3">
        <v>5</v>
      </c>
      <c r="B18" s="174" t="s">
        <v>131</v>
      </c>
      <c r="C18" s="189" t="s">
        <v>132</v>
      </c>
      <c r="D18" s="175" t="s">
        <v>133</v>
      </c>
      <c r="E18" s="176">
        <v>136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6">
        <v>0</v>
      </c>
      <c r="O18" s="176">
        <f>ROUND(E18*N18,2)</f>
        <v>0</v>
      </c>
      <c r="P18" s="176">
        <v>0</v>
      </c>
      <c r="Q18" s="176">
        <f>ROUND(E18*P18,2)</f>
        <v>0</v>
      </c>
      <c r="R18" s="178"/>
      <c r="S18" s="178" t="s">
        <v>134</v>
      </c>
      <c r="T18" s="179" t="s">
        <v>135</v>
      </c>
      <c r="U18" s="162">
        <v>0</v>
      </c>
      <c r="V18" s="162">
        <f>ROUND(E18*U18,2)</f>
        <v>0</v>
      </c>
      <c r="W18" s="162"/>
      <c r="X18" s="162" t="s">
        <v>115</v>
      </c>
      <c r="Y18" s="162" t="s">
        <v>116</v>
      </c>
      <c r="Z18" s="152"/>
      <c r="AA18" s="152"/>
      <c r="AB18" s="152"/>
      <c r="AC18" s="152"/>
      <c r="AD18" s="152"/>
      <c r="AE18" s="152"/>
      <c r="AF18" s="152"/>
      <c r="AG18" s="152" t="s">
        <v>117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2" x14ac:dyDescent="0.2">
      <c r="A19" s="159"/>
      <c r="B19" s="160"/>
      <c r="C19" s="190" t="s">
        <v>136</v>
      </c>
      <c r="D19" s="163"/>
      <c r="E19" s="164">
        <v>98</v>
      </c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2"/>
      <c r="AA19" s="152"/>
      <c r="AB19" s="152"/>
      <c r="AC19" s="152"/>
      <c r="AD19" s="152"/>
      <c r="AE19" s="152"/>
      <c r="AF19" s="152"/>
      <c r="AG19" s="152" t="s">
        <v>125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3" x14ac:dyDescent="0.2">
      <c r="A20" s="159"/>
      <c r="B20" s="160"/>
      <c r="C20" s="190" t="s">
        <v>137</v>
      </c>
      <c r="D20" s="163"/>
      <c r="E20" s="164">
        <v>38</v>
      </c>
      <c r="F20" s="162"/>
      <c r="G20" s="162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125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66" t="s">
        <v>108</v>
      </c>
      <c r="B21" s="167" t="s">
        <v>64</v>
      </c>
      <c r="C21" s="188" t="s">
        <v>65</v>
      </c>
      <c r="D21" s="168"/>
      <c r="E21" s="169"/>
      <c r="F21" s="170"/>
      <c r="G21" s="170">
        <f>SUMIF(AG22:AG23,"&lt;&gt;NOR",G22:G23)</f>
        <v>0</v>
      </c>
      <c r="H21" s="170"/>
      <c r="I21" s="170">
        <f>SUM(I22:I23)</f>
        <v>0</v>
      </c>
      <c r="J21" s="170"/>
      <c r="K21" s="170">
        <f>SUM(K22:K23)</f>
        <v>0</v>
      </c>
      <c r="L21" s="170"/>
      <c r="M21" s="170">
        <f>SUM(M22:M23)</f>
        <v>0</v>
      </c>
      <c r="N21" s="169"/>
      <c r="O21" s="169">
        <f>SUM(O22:O23)</f>
        <v>0</v>
      </c>
      <c r="P21" s="169"/>
      <c r="Q21" s="169">
        <f>SUM(Q22:Q23)</f>
        <v>0.08</v>
      </c>
      <c r="R21" s="170"/>
      <c r="S21" s="170"/>
      <c r="T21" s="171"/>
      <c r="U21" s="165"/>
      <c r="V21" s="165">
        <f>SUM(V22:V23)</f>
        <v>17.260000000000002</v>
      </c>
      <c r="W21" s="165"/>
      <c r="X21" s="165"/>
      <c r="Y21" s="165"/>
      <c r="AG21" t="s">
        <v>109</v>
      </c>
    </row>
    <row r="22" spans="1:60" outlineLevel="1" x14ac:dyDescent="0.2">
      <c r="A22" s="173">
        <v>6</v>
      </c>
      <c r="B22" s="174" t="s">
        <v>138</v>
      </c>
      <c r="C22" s="189" t="s">
        <v>139</v>
      </c>
      <c r="D22" s="175" t="s">
        <v>140</v>
      </c>
      <c r="E22" s="176">
        <v>5.85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6">
        <v>0</v>
      </c>
      <c r="O22" s="176">
        <f>ROUND(E22*N22,2)</f>
        <v>0</v>
      </c>
      <c r="P22" s="176">
        <v>1.413E-2</v>
      </c>
      <c r="Q22" s="176">
        <f>ROUND(E22*P22,2)</f>
        <v>0.08</v>
      </c>
      <c r="R22" s="178" t="s">
        <v>141</v>
      </c>
      <c r="S22" s="178" t="s">
        <v>114</v>
      </c>
      <c r="T22" s="179" t="s">
        <v>114</v>
      </c>
      <c r="U22" s="162">
        <v>2.95</v>
      </c>
      <c r="V22" s="162">
        <f>ROUND(E22*U22,2)</f>
        <v>17.260000000000002</v>
      </c>
      <c r="W22" s="162"/>
      <c r="X22" s="162" t="s">
        <v>115</v>
      </c>
      <c r="Y22" s="162" t="s">
        <v>116</v>
      </c>
      <c r="Z22" s="152"/>
      <c r="AA22" s="152"/>
      <c r="AB22" s="152"/>
      <c r="AC22" s="152"/>
      <c r="AD22" s="152"/>
      <c r="AE22" s="152"/>
      <c r="AF22" s="152"/>
      <c r="AG22" s="152" t="s">
        <v>117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2" x14ac:dyDescent="0.2">
      <c r="A23" s="159"/>
      <c r="B23" s="160"/>
      <c r="C23" s="190" t="s">
        <v>142</v>
      </c>
      <c r="D23" s="163"/>
      <c r="E23" s="164">
        <v>5.85</v>
      </c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2"/>
      <c r="AA23" s="152"/>
      <c r="AB23" s="152"/>
      <c r="AC23" s="152"/>
      <c r="AD23" s="152"/>
      <c r="AE23" s="152"/>
      <c r="AF23" s="152"/>
      <c r="AG23" s="152" t="s">
        <v>125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x14ac:dyDescent="0.2">
      <c r="A24" s="166" t="s">
        <v>108</v>
      </c>
      <c r="B24" s="167" t="s">
        <v>66</v>
      </c>
      <c r="C24" s="188" t="s">
        <v>67</v>
      </c>
      <c r="D24" s="168"/>
      <c r="E24" s="169"/>
      <c r="F24" s="170"/>
      <c r="G24" s="170">
        <f>SUMIF(AG25:AG27,"&lt;&gt;NOR",G25:G27)</f>
        <v>0</v>
      </c>
      <c r="H24" s="170"/>
      <c r="I24" s="170">
        <f>SUM(I25:I27)</f>
        <v>0</v>
      </c>
      <c r="J24" s="170"/>
      <c r="K24" s="170">
        <f>SUM(K25:K27)</f>
        <v>0</v>
      </c>
      <c r="L24" s="170"/>
      <c r="M24" s="170">
        <f>SUM(M25:M27)</f>
        <v>0</v>
      </c>
      <c r="N24" s="169"/>
      <c r="O24" s="169">
        <f>SUM(O25:O27)</f>
        <v>0.01</v>
      </c>
      <c r="P24" s="169"/>
      <c r="Q24" s="169">
        <f>SUM(Q25:Q27)</f>
        <v>0</v>
      </c>
      <c r="R24" s="170"/>
      <c r="S24" s="170"/>
      <c r="T24" s="171"/>
      <c r="U24" s="165"/>
      <c r="V24" s="165">
        <f>SUM(V25:V27)</f>
        <v>8.32</v>
      </c>
      <c r="W24" s="165"/>
      <c r="X24" s="165"/>
      <c r="Y24" s="165"/>
      <c r="AG24" t="s">
        <v>109</v>
      </c>
    </row>
    <row r="25" spans="1:60" outlineLevel="1" x14ac:dyDescent="0.2">
      <c r="A25" s="173">
        <v>7</v>
      </c>
      <c r="B25" s="174" t="s">
        <v>143</v>
      </c>
      <c r="C25" s="189" t="s">
        <v>144</v>
      </c>
      <c r="D25" s="175" t="s">
        <v>140</v>
      </c>
      <c r="E25" s="176">
        <v>26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6">
        <v>3.4000000000000002E-4</v>
      </c>
      <c r="O25" s="176">
        <f>ROUND(E25*N25,2)</f>
        <v>0.01</v>
      </c>
      <c r="P25" s="176">
        <v>0</v>
      </c>
      <c r="Q25" s="176">
        <f>ROUND(E25*P25,2)</f>
        <v>0</v>
      </c>
      <c r="R25" s="178" t="s">
        <v>145</v>
      </c>
      <c r="S25" s="178" t="s">
        <v>114</v>
      </c>
      <c r="T25" s="179" t="s">
        <v>114</v>
      </c>
      <c r="U25" s="162">
        <v>0.32</v>
      </c>
      <c r="V25" s="162">
        <f>ROUND(E25*U25,2)</f>
        <v>8.32</v>
      </c>
      <c r="W25" s="162"/>
      <c r="X25" s="162" t="s">
        <v>115</v>
      </c>
      <c r="Y25" s="162" t="s">
        <v>116</v>
      </c>
      <c r="Z25" s="152"/>
      <c r="AA25" s="152"/>
      <c r="AB25" s="152"/>
      <c r="AC25" s="152"/>
      <c r="AD25" s="152"/>
      <c r="AE25" s="152"/>
      <c r="AF25" s="152"/>
      <c r="AG25" s="152" t="s">
        <v>117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2" x14ac:dyDescent="0.2">
      <c r="A26" s="159"/>
      <c r="B26" s="160"/>
      <c r="C26" s="259" t="s">
        <v>146</v>
      </c>
      <c r="D26" s="260"/>
      <c r="E26" s="260"/>
      <c r="F26" s="260"/>
      <c r="G26" s="260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119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50" t="s">
        <v>147</v>
      </c>
      <c r="D27" s="251"/>
      <c r="E27" s="251"/>
      <c r="F27" s="251"/>
      <c r="G27" s="251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121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66" t="s">
        <v>108</v>
      </c>
      <c r="B28" s="167" t="s">
        <v>68</v>
      </c>
      <c r="C28" s="188" t="s">
        <v>69</v>
      </c>
      <c r="D28" s="168"/>
      <c r="E28" s="169"/>
      <c r="F28" s="170"/>
      <c r="G28" s="170">
        <f>SUMIF(AG29:AG30,"&lt;&gt;NOR",G29:G30)</f>
        <v>0</v>
      </c>
      <c r="H28" s="170"/>
      <c r="I28" s="170">
        <f>SUM(I29:I30)</f>
        <v>0</v>
      </c>
      <c r="J28" s="170"/>
      <c r="K28" s="170">
        <f>SUM(K29:K30)</f>
        <v>0</v>
      </c>
      <c r="L28" s="170"/>
      <c r="M28" s="170">
        <f>SUM(M29:M30)</f>
        <v>0</v>
      </c>
      <c r="N28" s="169"/>
      <c r="O28" s="169">
        <f>SUM(O29:O30)</f>
        <v>0</v>
      </c>
      <c r="P28" s="169"/>
      <c r="Q28" s="169">
        <f>SUM(Q29:Q30)</f>
        <v>0</v>
      </c>
      <c r="R28" s="170"/>
      <c r="S28" s="170"/>
      <c r="T28" s="171"/>
      <c r="U28" s="165"/>
      <c r="V28" s="165">
        <f>SUM(V29:V30)</f>
        <v>1.9</v>
      </c>
      <c r="W28" s="165"/>
      <c r="X28" s="165"/>
      <c r="Y28" s="165"/>
      <c r="AG28" t="s">
        <v>109</v>
      </c>
    </row>
    <row r="29" spans="1:60" ht="33.75" outlineLevel="1" x14ac:dyDescent="0.2">
      <c r="A29" s="180">
        <v>8</v>
      </c>
      <c r="B29" s="181" t="s">
        <v>148</v>
      </c>
      <c r="C29" s="191" t="s">
        <v>149</v>
      </c>
      <c r="D29" s="182" t="s">
        <v>150</v>
      </c>
      <c r="E29" s="183">
        <v>8</v>
      </c>
      <c r="F29" s="184"/>
      <c r="G29" s="185">
        <f>ROUND(E29*F29,2)</f>
        <v>0</v>
      </c>
      <c r="H29" s="184"/>
      <c r="I29" s="185">
        <f>ROUND(E29*H29,2)</f>
        <v>0</v>
      </c>
      <c r="J29" s="184"/>
      <c r="K29" s="185">
        <f>ROUND(E29*J29,2)</f>
        <v>0</v>
      </c>
      <c r="L29" s="185">
        <v>21</v>
      </c>
      <c r="M29" s="185">
        <f>G29*(1+L29/100)</f>
        <v>0</v>
      </c>
      <c r="N29" s="183">
        <v>2.3000000000000001E-4</v>
      </c>
      <c r="O29" s="183">
        <f>ROUND(E29*N29,2)</f>
        <v>0</v>
      </c>
      <c r="P29" s="183">
        <v>0</v>
      </c>
      <c r="Q29" s="183">
        <f>ROUND(E29*P29,2)</f>
        <v>0</v>
      </c>
      <c r="R29" s="185" t="s">
        <v>145</v>
      </c>
      <c r="S29" s="185" t="s">
        <v>114</v>
      </c>
      <c r="T29" s="186" t="s">
        <v>114</v>
      </c>
      <c r="U29" s="162">
        <v>0.23699999999999999</v>
      </c>
      <c r="V29" s="162">
        <f>ROUND(E29*U29,2)</f>
        <v>1.9</v>
      </c>
      <c r="W29" s="162"/>
      <c r="X29" s="162" t="s">
        <v>115</v>
      </c>
      <c r="Y29" s="162" t="s">
        <v>116</v>
      </c>
      <c r="Z29" s="152"/>
      <c r="AA29" s="152"/>
      <c r="AB29" s="152"/>
      <c r="AC29" s="152"/>
      <c r="AD29" s="152"/>
      <c r="AE29" s="152"/>
      <c r="AF29" s="152"/>
      <c r="AG29" s="152" t="s">
        <v>117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80">
        <v>9</v>
      </c>
      <c r="B30" s="181" t="s">
        <v>151</v>
      </c>
      <c r="C30" s="191" t="s">
        <v>152</v>
      </c>
      <c r="D30" s="182" t="s">
        <v>150</v>
      </c>
      <c r="E30" s="183">
        <v>1</v>
      </c>
      <c r="F30" s="184"/>
      <c r="G30" s="185">
        <f>ROUND(E30*F30,2)</f>
        <v>0</v>
      </c>
      <c r="H30" s="184"/>
      <c r="I30" s="185">
        <f>ROUND(E30*H30,2)</f>
        <v>0</v>
      </c>
      <c r="J30" s="184"/>
      <c r="K30" s="185">
        <f>ROUND(E30*J30,2)</f>
        <v>0</v>
      </c>
      <c r="L30" s="185">
        <v>21</v>
      </c>
      <c r="M30" s="185">
        <f>G30*(1+L30/100)</f>
        <v>0</v>
      </c>
      <c r="N30" s="183">
        <v>0</v>
      </c>
      <c r="O30" s="183">
        <f>ROUND(E30*N30,2)</f>
        <v>0</v>
      </c>
      <c r="P30" s="183">
        <v>0</v>
      </c>
      <c r="Q30" s="183">
        <f>ROUND(E30*P30,2)</f>
        <v>0</v>
      </c>
      <c r="R30" s="185"/>
      <c r="S30" s="185" t="s">
        <v>134</v>
      </c>
      <c r="T30" s="186" t="s">
        <v>135</v>
      </c>
      <c r="U30" s="162">
        <v>0</v>
      </c>
      <c r="V30" s="162">
        <f>ROUND(E30*U30,2)</f>
        <v>0</v>
      </c>
      <c r="W30" s="162"/>
      <c r="X30" s="162" t="s">
        <v>115</v>
      </c>
      <c r="Y30" s="162" t="s">
        <v>116</v>
      </c>
      <c r="Z30" s="152"/>
      <c r="AA30" s="152"/>
      <c r="AB30" s="152"/>
      <c r="AC30" s="152"/>
      <c r="AD30" s="152"/>
      <c r="AE30" s="152"/>
      <c r="AF30" s="152"/>
      <c r="AG30" s="152" t="s">
        <v>117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6" t="s">
        <v>108</v>
      </c>
      <c r="B31" s="167" t="s">
        <v>70</v>
      </c>
      <c r="C31" s="188" t="s">
        <v>71</v>
      </c>
      <c r="D31" s="168"/>
      <c r="E31" s="169"/>
      <c r="F31" s="170"/>
      <c r="G31" s="170">
        <f>SUMIF(AG32:AG41,"&lt;&gt;NOR",G32:G41)</f>
        <v>0</v>
      </c>
      <c r="H31" s="170"/>
      <c r="I31" s="170">
        <f>SUM(I32:I41)</f>
        <v>0</v>
      </c>
      <c r="J31" s="170"/>
      <c r="K31" s="170">
        <f>SUM(K32:K41)</f>
        <v>0</v>
      </c>
      <c r="L31" s="170"/>
      <c r="M31" s="170">
        <f>SUM(M32:M41)</f>
        <v>0</v>
      </c>
      <c r="N31" s="169"/>
      <c r="O31" s="169">
        <f>SUM(O32:O41)</f>
        <v>1.02</v>
      </c>
      <c r="P31" s="169"/>
      <c r="Q31" s="169">
        <f>SUM(Q32:Q41)</f>
        <v>0</v>
      </c>
      <c r="R31" s="170"/>
      <c r="S31" s="170"/>
      <c r="T31" s="171"/>
      <c r="U31" s="165"/>
      <c r="V31" s="165">
        <f>SUM(V32:V41)</f>
        <v>74.02</v>
      </c>
      <c r="W31" s="165"/>
      <c r="X31" s="165"/>
      <c r="Y31" s="165"/>
      <c r="AG31" t="s">
        <v>109</v>
      </c>
    </row>
    <row r="32" spans="1:60" ht="22.5" outlineLevel="1" x14ac:dyDescent="0.2">
      <c r="A32" s="173">
        <v>10</v>
      </c>
      <c r="B32" s="174" t="s">
        <v>153</v>
      </c>
      <c r="C32" s="189" t="s">
        <v>154</v>
      </c>
      <c r="D32" s="175" t="s">
        <v>140</v>
      </c>
      <c r="E32" s="176">
        <v>171.5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6">
        <v>5.96E-3</v>
      </c>
      <c r="O32" s="176">
        <f>ROUND(E32*N32,2)</f>
        <v>1.02</v>
      </c>
      <c r="P32" s="176">
        <v>0</v>
      </c>
      <c r="Q32" s="176">
        <f>ROUND(E32*P32,2)</f>
        <v>0</v>
      </c>
      <c r="R32" s="178" t="s">
        <v>155</v>
      </c>
      <c r="S32" s="178" t="s">
        <v>114</v>
      </c>
      <c r="T32" s="179" t="s">
        <v>114</v>
      </c>
      <c r="U32" s="162">
        <v>0.43159999999999998</v>
      </c>
      <c r="V32" s="162">
        <f>ROUND(E32*U32,2)</f>
        <v>74.02</v>
      </c>
      <c r="W32" s="162"/>
      <c r="X32" s="162" t="s">
        <v>115</v>
      </c>
      <c r="Y32" s="162" t="s">
        <v>116</v>
      </c>
      <c r="Z32" s="152"/>
      <c r="AA32" s="152"/>
      <c r="AB32" s="152"/>
      <c r="AC32" s="152"/>
      <c r="AD32" s="152"/>
      <c r="AE32" s="152"/>
      <c r="AF32" s="152"/>
      <c r="AG32" s="152" t="s">
        <v>117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2" x14ac:dyDescent="0.2">
      <c r="A33" s="159"/>
      <c r="B33" s="160"/>
      <c r="C33" s="259" t="s">
        <v>156</v>
      </c>
      <c r="D33" s="260"/>
      <c r="E33" s="260"/>
      <c r="F33" s="260"/>
      <c r="G33" s="260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2"/>
      <c r="AA33" s="152"/>
      <c r="AB33" s="152"/>
      <c r="AC33" s="152"/>
      <c r="AD33" s="152"/>
      <c r="AE33" s="152"/>
      <c r="AF33" s="152"/>
      <c r="AG33" s="152" t="s">
        <v>119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80">
        <v>11</v>
      </c>
      <c r="B34" s="181" t="s">
        <v>157</v>
      </c>
      <c r="C34" s="191" t="s">
        <v>158</v>
      </c>
      <c r="D34" s="182" t="s">
        <v>140</v>
      </c>
      <c r="E34" s="183">
        <v>16.5</v>
      </c>
      <c r="F34" s="184"/>
      <c r="G34" s="185">
        <f t="shared" ref="G34:G41" si="0">ROUND(E34*F34,2)</f>
        <v>0</v>
      </c>
      <c r="H34" s="184"/>
      <c r="I34" s="185">
        <f t="shared" ref="I34:I41" si="1">ROUND(E34*H34,2)</f>
        <v>0</v>
      </c>
      <c r="J34" s="184"/>
      <c r="K34" s="185">
        <f t="shared" ref="K34:K41" si="2">ROUND(E34*J34,2)</f>
        <v>0</v>
      </c>
      <c r="L34" s="185">
        <v>21</v>
      </c>
      <c r="M34" s="185">
        <f t="shared" ref="M34:M41" si="3">G34*(1+L34/100)</f>
        <v>0</v>
      </c>
      <c r="N34" s="183">
        <v>0</v>
      </c>
      <c r="O34" s="183">
        <f t="shared" ref="O34:O41" si="4">ROUND(E34*N34,2)</f>
        <v>0</v>
      </c>
      <c r="P34" s="183">
        <v>0</v>
      </c>
      <c r="Q34" s="183">
        <f t="shared" ref="Q34:Q41" si="5">ROUND(E34*P34,2)</f>
        <v>0</v>
      </c>
      <c r="R34" s="185"/>
      <c r="S34" s="185" t="s">
        <v>134</v>
      </c>
      <c r="T34" s="186" t="s">
        <v>135</v>
      </c>
      <c r="U34" s="162">
        <v>0</v>
      </c>
      <c r="V34" s="162">
        <f t="shared" ref="V34:V41" si="6">ROUND(E34*U34,2)</f>
        <v>0</v>
      </c>
      <c r="W34" s="162"/>
      <c r="X34" s="162" t="s">
        <v>115</v>
      </c>
      <c r="Y34" s="162" t="s">
        <v>116</v>
      </c>
      <c r="Z34" s="152"/>
      <c r="AA34" s="152"/>
      <c r="AB34" s="152"/>
      <c r="AC34" s="152"/>
      <c r="AD34" s="152"/>
      <c r="AE34" s="152"/>
      <c r="AF34" s="152"/>
      <c r="AG34" s="152" t="s">
        <v>117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80">
        <v>12</v>
      </c>
      <c r="B35" s="181" t="s">
        <v>159</v>
      </c>
      <c r="C35" s="191" t="s">
        <v>160</v>
      </c>
      <c r="D35" s="182" t="s">
        <v>140</v>
      </c>
      <c r="E35" s="183">
        <v>27</v>
      </c>
      <c r="F35" s="184"/>
      <c r="G35" s="185">
        <f t="shared" si="0"/>
        <v>0</v>
      </c>
      <c r="H35" s="184"/>
      <c r="I35" s="185">
        <f t="shared" si="1"/>
        <v>0</v>
      </c>
      <c r="J35" s="184"/>
      <c r="K35" s="185">
        <f t="shared" si="2"/>
        <v>0</v>
      </c>
      <c r="L35" s="185">
        <v>21</v>
      </c>
      <c r="M35" s="185">
        <f t="shared" si="3"/>
        <v>0</v>
      </c>
      <c r="N35" s="183">
        <v>0</v>
      </c>
      <c r="O35" s="183">
        <f t="shared" si="4"/>
        <v>0</v>
      </c>
      <c r="P35" s="183">
        <v>0</v>
      </c>
      <c r="Q35" s="183">
        <f t="shared" si="5"/>
        <v>0</v>
      </c>
      <c r="R35" s="185"/>
      <c r="S35" s="185" t="s">
        <v>134</v>
      </c>
      <c r="T35" s="186" t="s">
        <v>135</v>
      </c>
      <c r="U35" s="162">
        <v>0</v>
      </c>
      <c r="V35" s="162">
        <f t="shared" si="6"/>
        <v>0</v>
      </c>
      <c r="W35" s="162"/>
      <c r="X35" s="162" t="s">
        <v>115</v>
      </c>
      <c r="Y35" s="162" t="s">
        <v>116</v>
      </c>
      <c r="Z35" s="152"/>
      <c r="AA35" s="152"/>
      <c r="AB35" s="152"/>
      <c r="AC35" s="152"/>
      <c r="AD35" s="152"/>
      <c r="AE35" s="152"/>
      <c r="AF35" s="152"/>
      <c r="AG35" s="152" t="s">
        <v>117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80">
        <v>13</v>
      </c>
      <c r="B36" s="181" t="s">
        <v>161</v>
      </c>
      <c r="C36" s="191" t="s">
        <v>162</v>
      </c>
      <c r="D36" s="182" t="s">
        <v>140</v>
      </c>
      <c r="E36" s="183">
        <v>42</v>
      </c>
      <c r="F36" s="184"/>
      <c r="G36" s="185">
        <f t="shared" si="0"/>
        <v>0</v>
      </c>
      <c r="H36" s="184"/>
      <c r="I36" s="185">
        <f t="shared" si="1"/>
        <v>0</v>
      </c>
      <c r="J36" s="184"/>
      <c r="K36" s="185">
        <f t="shared" si="2"/>
        <v>0</v>
      </c>
      <c r="L36" s="185">
        <v>21</v>
      </c>
      <c r="M36" s="185">
        <f t="shared" si="3"/>
        <v>0</v>
      </c>
      <c r="N36" s="183">
        <v>0</v>
      </c>
      <c r="O36" s="183">
        <f t="shared" si="4"/>
        <v>0</v>
      </c>
      <c r="P36" s="183">
        <v>0</v>
      </c>
      <c r="Q36" s="183">
        <f t="shared" si="5"/>
        <v>0</v>
      </c>
      <c r="R36" s="185"/>
      <c r="S36" s="185" t="s">
        <v>134</v>
      </c>
      <c r="T36" s="186" t="s">
        <v>135</v>
      </c>
      <c r="U36" s="162">
        <v>0</v>
      </c>
      <c r="V36" s="162">
        <f t="shared" si="6"/>
        <v>0</v>
      </c>
      <c r="W36" s="162"/>
      <c r="X36" s="162" t="s">
        <v>115</v>
      </c>
      <c r="Y36" s="162" t="s">
        <v>116</v>
      </c>
      <c r="Z36" s="152"/>
      <c r="AA36" s="152"/>
      <c r="AB36" s="152"/>
      <c r="AC36" s="152"/>
      <c r="AD36" s="152"/>
      <c r="AE36" s="152"/>
      <c r="AF36" s="152"/>
      <c r="AG36" s="152" t="s">
        <v>117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80">
        <v>14</v>
      </c>
      <c r="B37" s="181" t="s">
        <v>163</v>
      </c>
      <c r="C37" s="191" t="s">
        <v>164</v>
      </c>
      <c r="D37" s="182" t="s">
        <v>140</v>
      </c>
      <c r="E37" s="183">
        <v>43.5</v>
      </c>
      <c r="F37" s="184"/>
      <c r="G37" s="185">
        <f t="shared" si="0"/>
        <v>0</v>
      </c>
      <c r="H37" s="184"/>
      <c r="I37" s="185">
        <f t="shared" si="1"/>
        <v>0</v>
      </c>
      <c r="J37" s="184"/>
      <c r="K37" s="185">
        <f t="shared" si="2"/>
        <v>0</v>
      </c>
      <c r="L37" s="185">
        <v>21</v>
      </c>
      <c r="M37" s="185">
        <f t="shared" si="3"/>
        <v>0</v>
      </c>
      <c r="N37" s="183">
        <v>0</v>
      </c>
      <c r="O37" s="183">
        <f t="shared" si="4"/>
        <v>0</v>
      </c>
      <c r="P37" s="183">
        <v>0</v>
      </c>
      <c r="Q37" s="183">
        <f t="shared" si="5"/>
        <v>0</v>
      </c>
      <c r="R37" s="185"/>
      <c r="S37" s="185" t="s">
        <v>134</v>
      </c>
      <c r="T37" s="186" t="s">
        <v>135</v>
      </c>
      <c r="U37" s="162">
        <v>0</v>
      </c>
      <c r="V37" s="162">
        <f t="shared" si="6"/>
        <v>0</v>
      </c>
      <c r="W37" s="162"/>
      <c r="X37" s="162" t="s">
        <v>115</v>
      </c>
      <c r="Y37" s="162" t="s">
        <v>116</v>
      </c>
      <c r="Z37" s="152"/>
      <c r="AA37" s="152"/>
      <c r="AB37" s="152"/>
      <c r="AC37" s="152"/>
      <c r="AD37" s="152"/>
      <c r="AE37" s="152"/>
      <c r="AF37" s="152"/>
      <c r="AG37" s="152" t="s">
        <v>117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80">
        <v>15</v>
      </c>
      <c r="B38" s="181" t="s">
        <v>165</v>
      </c>
      <c r="C38" s="191" t="s">
        <v>166</v>
      </c>
      <c r="D38" s="182" t="s">
        <v>140</v>
      </c>
      <c r="E38" s="183">
        <v>42.5</v>
      </c>
      <c r="F38" s="184"/>
      <c r="G38" s="185">
        <f t="shared" si="0"/>
        <v>0</v>
      </c>
      <c r="H38" s="184"/>
      <c r="I38" s="185">
        <f t="shared" si="1"/>
        <v>0</v>
      </c>
      <c r="J38" s="184"/>
      <c r="K38" s="185">
        <f t="shared" si="2"/>
        <v>0</v>
      </c>
      <c r="L38" s="185">
        <v>21</v>
      </c>
      <c r="M38" s="185">
        <f t="shared" si="3"/>
        <v>0</v>
      </c>
      <c r="N38" s="183">
        <v>0</v>
      </c>
      <c r="O38" s="183">
        <f t="shared" si="4"/>
        <v>0</v>
      </c>
      <c r="P38" s="183">
        <v>0</v>
      </c>
      <c r="Q38" s="183">
        <f t="shared" si="5"/>
        <v>0</v>
      </c>
      <c r="R38" s="185"/>
      <c r="S38" s="185" t="s">
        <v>134</v>
      </c>
      <c r="T38" s="186" t="s">
        <v>135</v>
      </c>
      <c r="U38" s="162">
        <v>0</v>
      </c>
      <c r="V38" s="162">
        <f t="shared" si="6"/>
        <v>0</v>
      </c>
      <c r="W38" s="162"/>
      <c r="X38" s="162" t="s">
        <v>115</v>
      </c>
      <c r="Y38" s="162" t="s">
        <v>116</v>
      </c>
      <c r="Z38" s="152"/>
      <c r="AA38" s="152"/>
      <c r="AB38" s="152"/>
      <c r="AC38" s="152"/>
      <c r="AD38" s="152"/>
      <c r="AE38" s="152"/>
      <c r="AF38" s="152"/>
      <c r="AG38" s="152" t="s">
        <v>117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80">
        <v>16</v>
      </c>
      <c r="B39" s="181" t="s">
        <v>167</v>
      </c>
      <c r="C39" s="191" t="s">
        <v>224</v>
      </c>
      <c r="D39" s="182" t="s">
        <v>150</v>
      </c>
      <c r="E39" s="183">
        <v>1</v>
      </c>
      <c r="F39" s="184"/>
      <c r="G39" s="185">
        <f t="shared" si="0"/>
        <v>0</v>
      </c>
      <c r="H39" s="184"/>
      <c r="I39" s="185">
        <f t="shared" si="1"/>
        <v>0</v>
      </c>
      <c r="J39" s="184"/>
      <c r="K39" s="185">
        <f t="shared" si="2"/>
        <v>0</v>
      </c>
      <c r="L39" s="185">
        <v>21</v>
      </c>
      <c r="M39" s="185">
        <f t="shared" si="3"/>
        <v>0</v>
      </c>
      <c r="N39" s="183">
        <v>0</v>
      </c>
      <c r="O39" s="183">
        <f t="shared" si="4"/>
        <v>0</v>
      </c>
      <c r="P39" s="183">
        <v>0</v>
      </c>
      <c r="Q39" s="183">
        <f t="shared" si="5"/>
        <v>0</v>
      </c>
      <c r="R39" s="185"/>
      <c r="S39" s="185" t="s">
        <v>134</v>
      </c>
      <c r="T39" s="186" t="s">
        <v>135</v>
      </c>
      <c r="U39" s="162">
        <v>0</v>
      </c>
      <c r="V39" s="162">
        <f t="shared" si="6"/>
        <v>0</v>
      </c>
      <c r="W39" s="162"/>
      <c r="X39" s="162" t="s">
        <v>115</v>
      </c>
      <c r="Y39" s="162" t="s">
        <v>116</v>
      </c>
      <c r="Z39" s="152"/>
      <c r="AA39" s="152"/>
      <c r="AB39" s="152"/>
      <c r="AC39" s="152"/>
      <c r="AD39" s="152"/>
      <c r="AE39" s="152"/>
      <c r="AF39" s="152"/>
      <c r="AG39" s="152" t="s">
        <v>117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80">
        <v>17</v>
      </c>
      <c r="B40" s="181" t="s">
        <v>168</v>
      </c>
      <c r="C40" s="191" t="s">
        <v>224</v>
      </c>
      <c r="D40" s="182" t="s">
        <v>150</v>
      </c>
      <c r="E40" s="183">
        <v>6</v>
      </c>
      <c r="F40" s="184"/>
      <c r="G40" s="185">
        <f t="shared" si="0"/>
        <v>0</v>
      </c>
      <c r="H40" s="184"/>
      <c r="I40" s="185">
        <f t="shared" si="1"/>
        <v>0</v>
      </c>
      <c r="J40" s="184"/>
      <c r="K40" s="185">
        <f t="shared" si="2"/>
        <v>0</v>
      </c>
      <c r="L40" s="185">
        <v>21</v>
      </c>
      <c r="M40" s="185">
        <f t="shared" si="3"/>
        <v>0</v>
      </c>
      <c r="N40" s="183">
        <v>0</v>
      </c>
      <c r="O40" s="183">
        <f t="shared" si="4"/>
        <v>0</v>
      </c>
      <c r="P40" s="183">
        <v>0</v>
      </c>
      <c r="Q40" s="183">
        <f t="shared" si="5"/>
        <v>0</v>
      </c>
      <c r="R40" s="185"/>
      <c r="S40" s="185" t="s">
        <v>134</v>
      </c>
      <c r="T40" s="186" t="s">
        <v>135</v>
      </c>
      <c r="U40" s="162">
        <v>0</v>
      </c>
      <c r="V40" s="162">
        <f t="shared" si="6"/>
        <v>0</v>
      </c>
      <c r="W40" s="162"/>
      <c r="X40" s="162" t="s">
        <v>115</v>
      </c>
      <c r="Y40" s="162" t="s">
        <v>116</v>
      </c>
      <c r="Z40" s="152"/>
      <c r="AA40" s="152"/>
      <c r="AB40" s="152"/>
      <c r="AC40" s="152"/>
      <c r="AD40" s="152"/>
      <c r="AE40" s="152"/>
      <c r="AF40" s="152"/>
      <c r="AG40" s="152" t="s">
        <v>117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80">
        <v>18</v>
      </c>
      <c r="B41" s="181" t="s">
        <v>169</v>
      </c>
      <c r="C41" s="191" t="s">
        <v>170</v>
      </c>
      <c r="D41" s="182" t="s">
        <v>140</v>
      </c>
      <c r="E41" s="183">
        <v>86</v>
      </c>
      <c r="F41" s="184"/>
      <c r="G41" s="185">
        <f t="shared" si="0"/>
        <v>0</v>
      </c>
      <c r="H41" s="184"/>
      <c r="I41" s="185">
        <f t="shared" si="1"/>
        <v>0</v>
      </c>
      <c r="J41" s="184"/>
      <c r="K41" s="185">
        <f t="shared" si="2"/>
        <v>0</v>
      </c>
      <c r="L41" s="185">
        <v>21</v>
      </c>
      <c r="M41" s="185">
        <f t="shared" si="3"/>
        <v>0</v>
      </c>
      <c r="N41" s="183">
        <v>0</v>
      </c>
      <c r="O41" s="183">
        <f t="shared" si="4"/>
        <v>0</v>
      </c>
      <c r="P41" s="183">
        <v>0</v>
      </c>
      <c r="Q41" s="183">
        <f t="shared" si="5"/>
        <v>0</v>
      </c>
      <c r="R41" s="185"/>
      <c r="S41" s="185" t="s">
        <v>134</v>
      </c>
      <c r="T41" s="186" t="s">
        <v>135</v>
      </c>
      <c r="U41" s="162">
        <v>0</v>
      </c>
      <c r="V41" s="162">
        <f t="shared" si="6"/>
        <v>0</v>
      </c>
      <c r="W41" s="162"/>
      <c r="X41" s="162" t="s">
        <v>115</v>
      </c>
      <c r="Y41" s="162" t="s">
        <v>116</v>
      </c>
      <c r="Z41" s="152"/>
      <c r="AA41" s="152"/>
      <c r="AB41" s="152"/>
      <c r="AC41" s="152"/>
      <c r="AD41" s="152"/>
      <c r="AE41" s="152"/>
      <c r="AF41" s="152"/>
      <c r="AG41" s="152" t="s">
        <v>117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6" t="s">
        <v>108</v>
      </c>
      <c r="B42" s="167" t="s">
        <v>72</v>
      </c>
      <c r="C42" s="188" t="s">
        <v>73</v>
      </c>
      <c r="D42" s="168"/>
      <c r="E42" s="169"/>
      <c r="F42" s="170"/>
      <c r="G42" s="170">
        <f>SUMIF(AG43:AG46,"&lt;&gt;NOR",G43:G46)</f>
        <v>0</v>
      </c>
      <c r="H42" s="170"/>
      <c r="I42" s="170">
        <f>SUM(I43:I46)</f>
        <v>0</v>
      </c>
      <c r="J42" s="170"/>
      <c r="K42" s="170">
        <f>SUM(K43:K46)</f>
        <v>0</v>
      </c>
      <c r="L42" s="170"/>
      <c r="M42" s="170">
        <f>SUM(M43:M46)</f>
        <v>0</v>
      </c>
      <c r="N42" s="169"/>
      <c r="O42" s="169">
        <f>SUM(O43:O46)</f>
        <v>0.03</v>
      </c>
      <c r="P42" s="169"/>
      <c r="Q42" s="169">
        <f>SUM(Q43:Q46)</f>
        <v>0</v>
      </c>
      <c r="R42" s="170"/>
      <c r="S42" s="170"/>
      <c r="T42" s="171"/>
      <c r="U42" s="165"/>
      <c r="V42" s="165">
        <f>SUM(V43:V46)</f>
        <v>17.920000000000002</v>
      </c>
      <c r="W42" s="165"/>
      <c r="X42" s="165"/>
      <c r="Y42" s="165"/>
      <c r="AG42" t="s">
        <v>109</v>
      </c>
    </row>
    <row r="43" spans="1:60" outlineLevel="1" x14ac:dyDescent="0.2">
      <c r="A43" s="180">
        <v>19</v>
      </c>
      <c r="B43" s="181" t="s">
        <v>171</v>
      </c>
      <c r="C43" s="191" t="s">
        <v>172</v>
      </c>
      <c r="D43" s="182" t="s">
        <v>140</v>
      </c>
      <c r="E43" s="183">
        <v>90</v>
      </c>
      <c r="F43" s="184"/>
      <c r="G43" s="185">
        <f>ROUND(E43*F43,2)</f>
        <v>0</v>
      </c>
      <c r="H43" s="184"/>
      <c r="I43" s="185">
        <f>ROUND(E43*H43,2)</f>
        <v>0</v>
      </c>
      <c r="J43" s="184"/>
      <c r="K43" s="185">
        <f>ROUND(E43*J43,2)</f>
        <v>0</v>
      </c>
      <c r="L43" s="185">
        <v>21</v>
      </c>
      <c r="M43" s="185">
        <f>G43*(1+L43/100)</f>
        <v>0</v>
      </c>
      <c r="N43" s="183">
        <v>1.6000000000000001E-4</v>
      </c>
      <c r="O43" s="183">
        <f>ROUND(E43*N43,2)</f>
        <v>0.01</v>
      </c>
      <c r="P43" s="183">
        <v>0</v>
      </c>
      <c r="Q43" s="183">
        <f>ROUND(E43*P43,2)</f>
        <v>0</v>
      </c>
      <c r="R43" s="185" t="s">
        <v>72</v>
      </c>
      <c r="S43" s="185" t="s">
        <v>114</v>
      </c>
      <c r="T43" s="186" t="s">
        <v>114</v>
      </c>
      <c r="U43" s="162">
        <v>9.955E-2</v>
      </c>
      <c r="V43" s="162">
        <f>ROUND(E43*U43,2)</f>
        <v>8.9600000000000009</v>
      </c>
      <c r="W43" s="162"/>
      <c r="X43" s="162" t="s">
        <v>115</v>
      </c>
      <c r="Y43" s="162" t="s">
        <v>116</v>
      </c>
      <c r="Z43" s="152"/>
      <c r="AA43" s="152"/>
      <c r="AB43" s="152"/>
      <c r="AC43" s="152"/>
      <c r="AD43" s="152"/>
      <c r="AE43" s="152"/>
      <c r="AF43" s="152"/>
      <c r="AG43" s="152" t="s">
        <v>117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80">
        <v>20</v>
      </c>
      <c r="B44" s="181" t="s">
        <v>173</v>
      </c>
      <c r="C44" s="191" t="s">
        <v>174</v>
      </c>
      <c r="D44" s="182" t="s">
        <v>140</v>
      </c>
      <c r="E44" s="183">
        <v>90</v>
      </c>
      <c r="F44" s="184"/>
      <c r="G44" s="185">
        <f>ROUND(E44*F44,2)</f>
        <v>0</v>
      </c>
      <c r="H44" s="184"/>
      <c r="I44" s="185">
        <f>ROUND(E44*H44,2)</f>
        <v>0</v>
      </c>
      <c r="J44" s="184"/>
      <c r="K44" s="185">
        <f>ROUND(E44*J44,2)</f>
        <v>0</v>
      </c>
      <c r="L44" s="185">
        <v>21</v>
      </c>
      <c r="M44" s="185">
        <f>G44*(1+L44/100)</f>
        <v>0</v>
      </c>
      <c r="N44" s="183">
        <v>2.3000000000000001E-4</v>
      </c>
      <c r="O44" s="183">
        <f>ROUND(E44*N44,2)</f>
        <v>0.02</v>
      </c>
      <c r="P44" s="183">
        <v>0</v>
      </c>
      <c r="Q44" s="183">
        <f>ROUND(E44*P44,2)</f>
        <v>0</v>
      </c>
      <c r="R44" s="185" t="s">
        <v>72</v>
      </c>
      <c r="S44" s="185" t="s">
        <v>114</v>
      </c>
      <c r="T44" s="186" t="s">
        <v>114</v>
      </c>
      <c r="U44" s="162">
        <v>9.955E-2</v>
      </c>
      <c r="V44" s="162">
        <f>ROUND(E44*U44,2)</f>
        <v>8.9600000000000009</v>
      </c>
      <c r="W44" s="162"/>
      <c r="X44" s="162" t="s">
        <v>115</v>
      </c>
      <c r="Y44" s="162" t="s">
        <v>116</v>
      </c>
      <c r="Z44" s="152"/>
      <c r="AA44" s="152"/>
      <c r="AB44" s="152"/>
      <c r="AC44" s="152"/>
      <c r="AD44" s="152"/>
      <c r="AE44" s="152"/>
      <c r="AF44" s="152"/>
      <c r="AG44" s="152" t="s">
        <v>117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80">
        <v>21</v>
      </c>
      <c r="B45" s="181" t="s">
        <v>175</v>
      </c>
      <c r="C45" s="191" t="s">
        <v>176</v>
      </c>
      <c r="D45" s="182" t="s">
        <v>177</v>
      </c>
      <c r="E45" s="183">
        <v>1</v>
      </c>
      <c r="F45" s="184"/>
      <c r="G45" s="185">
        <f>ROUND(E45*F45,2)</f>
        <v>0</v>
      </c>
      <c r="H45" s="184"/>
      <c r="I45" s="185">
        <f>ROUND(E45*H45,2)</f>
        <v>0</v>
      </c>
      <c r="J45" s="184"/>
      <c r="K45" s="185">
        <f>ROUND(E45*J45,2)</f>
        <v>0</v>
      </c>
      <c r="L45" s="185">
        <v>21</v>
      </c>
      <c r="M45" s="185">
        <f>G45*(1+L45/100)</f>
        <v>0</v>
      </c>
      <c r="N45" s="183">
        <v>0</v>
      </c>
      <c r="O45" s="183">
        <f>ROUND(E45*N45,2)</f>
        <v>0</v>
      </c>
      <c r="P45" s="183">
        <v>0</v>
      </c>
      <c r="Q45" s="183">
        <f>ROUND(E45*P45,2)</f>
        <v>0</v>
      </c>
      <c r="R45" s="185"/>
      <c r="S45" s="185" t="s">
        <v>134</v>
      </c>
      <c r="T45" s="186" t="s">
        <v>135</v>
      </c>
      <c r="U45" s="162">
        <v>0</v>
      </c>
      <c r="V45" s="162">
        <f>ROUND(E45*U45,2)</f>
        <v>0</v>
      </c>
      <c r="W45" s="162"/>
      <c r="X45" s="162" t="s">
        <v>115</v>
      </c>
      <c r="Y45" s="162" t="s">
        <v>116</v>
      </c>
      <c r="Z45" s="152"/>
      <c r="AA45" s="152"/>
      <c r="AB45" s="152"/>
      <c r="AC45" s="152"/>
      <c r="AD45" s="152"/>
      <c r="AE45" s="152"/>
      <c r="AF45" s="152"/>
      <c r="AG45" s="152" t="s">
        <v>117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80">
        <v>22</v>
      </c>
      <c r="B46" s="181" t="s">
        <v>178</v>
      </c>
      <c r="C46" s="191" t="s">
        <v>179</v>
      </c>
      <c r="D46" s="182" t="s">
        <v>177</v>
      </c>
      <c r="E46" s="183">
        <v>1</v>
      </c>
      <c r="F46" s="184"/>
      <c r="G46" s="185">
        <f>ROUND(E46*F46,2)</f>
        <v>0</v>
      </c>
      <c r="H46" s="184"/>
      <c r="I46" s="185">
        <f>ROUND(E46*H46,2)</f>
        <v>0</v>
      </c>
      <c r="J46" s="184"/>
      <c r="K46" s="185">
        <f>ROUND(E46*J46,2)</f>
        <v>0</v>
      </c>
      <c r="L46" s="185">
        <v>21</v>
      </c>
      <c r="M46" s="185">
        <f>G46*(1+L46/100)</f>
        <v>0</v>
      </c>
      <c r="N46" s="183">
        <v>0</v>
      </c>
      <c r="O46" s="183">
        <f>ROUND(E46*N46,2)</f>
        <v>0</v>
      </c>
      <c r="P46" s="183">
        <v>0</v>
      </c>
      <c r="Q46" s="183">
        <f>ROUND(E46*P46,2)</f>
        <v>0</v>
      </c>
      <c r="R46" s="185"/>
      <c r="S46" s="185" t="s">
        <v>134</v>
      </c>
      <c r="T46" s="186" t="s">
        <v>135</v>
      </c>
      <c r="U46" s="162">
        <v>0</v>
      </c>
      <c r="V46" s="162">
        <f>ROUND(E46*U46,2)</f>
        <v>0</v>
      </c>
      <c r="W46" s="162"/>
      <c r="X46" s="162" t="s">
        <v>115</v>
      </c>
      <c r="Y46" s="162" t="s">
        <v>116</v>
      </c>
      <c r="Z46" s="152"/>
      <c r="AA46" s="152"/>
      <c r="AB46" s="152"/>
      <c r="AC46" s="152"/>
      <c r="AD46" s="152"/>
      <c r="AE46" s="152"/>
      <c r="AF46" s="152"/>
      <c r="AG46" s="152" t="s">
        <v>117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66" t="s">
        <v>108</v>
      </c>
      <c r="B47" s="167" t="s">
        <v>74</v>
      </c>
      <c r="C47" s="188" t="s">
        <v>75</v>
      </c>
      <c r="D47" s="168"/>
      <c r="E47" s="169"/>
      <c r="F47" s="170"/>
      <c r="G47" s="170">
        <f>SUMIF(AG48:AG57,"&lt;&gt;NOR",G48:G57)</f>
        <v>0</v>
      </c>
      <c r="H47" s="170"/>
      <c r="I47" s="170">
        <f>SUM(I48:I57)</f>
        <v>0</v>
      </c>
      <c r="J47" s="170"/>
      <c r="K47" s="170">
        <f>SUM(K48:K57)</f>
        <v>0</v>
      </c>
      <c r="L47" s="170"/>
      <c r="M47" s="170">
        <f>SUM(M48:M57)</f>
        <v>0</v>
      </c>
      <c r="N47" s="169"/>
      <c r="O47" s="169">
        <f>SUM(O48:O57)</f>
        <v>0</v>
      </c>
      <c r="P47" s="169"/>
      <c r="Q47" s="169">
        <f>SUM(Q48:Q57)</f>
        <v>0</v>
      </c>
      <c r="R47" s="170"/>
      <c r="S47" s="170"/>
      <c r="T47" s="171"/>
      <c r="U47" s="165"/>
      <c r="V47" s="165">
        <f>SUM(V48:V57)</f>
        <v>0</v>
      </c>
      <c r="W47" s="165"/>
      <c r="X47" s="165"/>
      <c r="Y47" s="165"/>
      <c r="AG47" t="s">
        <v>109</v>
      </c>
    </row>
    <row r="48" spans="1:60" outlineLevel="1" x14ac:dyDescent="0.2">
      <c r="A48" s="180">
        <v>23</v>
      </c>
      <c r="B48" s="181" t="s">
        <v>180</v>
      </c>
      <c r="C48" s="191" t="s">
        <v>181</v>
      </c>
      <c r="D48" s="182" t="s">
        <v>140</v>
      </c>
      <c r="E48" s="183">
        <v>180</v>
      </c>
      <c r="F48" s="184"/>
      <c r="G48" s="185">
        <f t="shared" ref="G48:G57" si="7">ROUND(E48*F48,2)</f>
        <v>0</v>
      </c>
      <c r="H48" s="184"/>
      <c r="I48" s="185">
        <f t="shared" ref="I48:I57" si="8">ROUND(E48*H48,2)</f>
        <v>0</v>
      </c>
      <c r="J48" s="184"/>
      <c r="K48" s="185">
        <f t="shared" ref="K48:K57" si="9">ROUND(E48*J48,2)</f>
        <v>0</v>
      </c>
      <c r="L48" s="185">
        <v>21</v>
      </c>
      <c r="M48" s="185">
        <f t="shared" ref="M48:M57" si="10">G48*(1+L48/100)</f>
        <v>0</v>
      </c>
      <c r="N48" s="183">
        <v>0</v>
      </c>
      <c r="O48" s="183">
        <f t="shared" ref="O48:O57" si="11">ROUND(E48*N48,2)</f>
        <v>0</v>
      </c>
      <c r="P48" s="183">
        <v>0</v>
      </c>
      <c r="Q48" s="183">
        <f t="shared" ref="Q48:Q57" si="12">ROUND(E48*P48,2)</f>
        <v>0</v>
      </c>
      <c r="R48" s="185"/>
      <c r="S48" s="185" t="s">
        <v>134</v>
      </c>
      <c r="T48" s="186" t="s">
        <v>135</v>
      </c>
      <c r="U48" s="162">
        <v>0</v>
      </c>
      <c r="V48" s="162">
        <f t="shared" ref="V48:V57" si="13">ROUND(E48*U48,2)</f>
        <v>0</v>
      </c>
      <c r="W48" s="162"/>
      <c r="X48" s="162" t="s">
        <v>115</v>
      </c>
      <c r="Y48" s="162" t="s">
        <v>116</v>
      </c>
      <c r="Z48" s="152"/>
      <c r="AA48" s="152"/>
      <c r="AB48" s="152"/>
      <c r="AC48" s="152"/>
      <c r="AD48" s="152"/>
      <c r="AE48" s="152"/>
      <c r="AF48" s="152"/>
      <c r="AG48" s="152" t="s">
        <v>117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80">
        <v>24</v>
      </c>
      <c r="B49" s="181" t="s">
        <v>182</v>
      </c>
      <c r="C49" s="191" t="s">
        <v>183</v>
      </c>
      <c r="D49" s="182" t="s">
        <v>177</v>
      </c>
      <c r="E49" s="183">
        <v>1</v>
      </c>
      <c r="F49" s="184"/>
      <c r="G49" s="185">
        <f t="shared" si="7"/>
        <v>0</v>
      </c>
      <c r="H49" s="184"/>
      <c r="I49" s="185">
        <f t="shared" si="8"/>
        <v>0</v>
      </c>
      <c r="J49" s="184"/>
      <c r="K49" s="185">
        <f t="shared" si="9"/>
        <v>0</v>
      </c>
      <c r="L49" s="185">
        <v>21</v>
      </c>
      <c r="M49" s="185">
        <f t="shared" si="10"/>
        <v>0</v>
      </c>
      <c r="N49" s="183">
        <v>0</v>
      </c>
      <c r="O49" s="183">
        <f t="shared" si="11"/>
        <v>0</v>
      </c>
      <c r="P49" s="183">
        <v>0</v>
      </c>
      <c r="Q49" s="183">
        <f t="shared" si="12"/>
        <v>0</v>
      </c>
      <c r="R49" s="185"/>
      <c r="S49" s="185" t="s">
        <v>134</v>
      </c>
      <c r="T49" s="186" t="s">
        <v>135</v>
      </c>
      <c r="U49" s="162">
        <v>0</v>
      </c>
      <c r="V49" s="162">
        <f t="shared" si="13"/>
        <v>0</v>
      </c>
      <c r="W49" s="162"/>
      <c r="X49" s="162" t="s">
        <v>115</v>
      </c>
      <c r="Y49" s="162" t="s">
        <v>116</v>
      </c>
      <c r="Z49" s="152"/>
      <c r="AA49" s="152"/>
      <c r="AB49" s="152"/>
      <c r="AC49" s="152"/>
      <c r="AD49" s="152"/>
      <c r="AE49" s="152"/>
      <c r="AF49" s="152"/>
      <c r="AG49" s="152" t="s">
        <v>117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80">
        <v>25</v>
      </c>
      <c r="B50" s="181" t="s">
        <v>184</v>
      </c>
      <c r="C50" s="191" t="s">
        <v>185</v>
      </c>
      <c r="D50" s="182" t="s">
        <v>150</v>
      </c>
      <c r="E50" s="183">
        <v>1</v>
      </c>
      <c r="F50" s="184"/>
      <c r="G50" s="185">
        <f t="shared" si="7"/>
        <v>0</v>
      </c>
      <c r="H50" s="184"/>
      <c r="I50" s="185">
        <f t="shared" si="8"/>
        <v>0</v>
      </c>
      <c r="J50" s="184"/>
      <c r="K50" s="185">
        <f t="shared" si="9"/>
        <v>0</v>
      </c>
      <c r="L50" s="185">
        <v>21</v>
      </c>
      <c r="M50" s="185">
        <f t="shared" si="10"/>
        <v>0</v>
      </c>
      <c r="N50" s="183">
        <v>0</v>
      </c>
      <c r="O50" s="183">
        <f t="shared" si="11"/>
        <v>0</v>
      </c>
      <c r="P50" s="183">
        <v>0</v>
      </c>
      <c r="Q50" s="183">
        <f t="shared" si="12"/>
        <v>0</v>
      </c>
      <c r="R50" s="185"/>
      <c r="S50" s="185" t="s">
        <v>134</v>
      </c>
      <c r="T50" s="186" t="s">
        <v>135</v>
      </c>
      <c r="U50" s="162">
        <v>0</v>
      </c>
      <c r="V50" s="162">
        <f t="shared" si="13"/>
        <v>0</v>
      </c>
      <c r="W50" s="162"/>
      <c r="X50" s="162" t="s">
        <v>115</v>
      </c>
      <c r="Y50" s="162" t="s">
        <v>116</v>
      </c>
      <c r="Z50" s="152"/>
      <c r="AA50" s="152"/>
      <c r="AB50" s="152"/>
      <c r="AC50" s="152"/>
      <c r="AD50" s="152"/>
      <c r="AE50" s="152"/>
      <c r="AF50" s="152"/>
      <c r="AG50" s="152" t="s">
        <v>117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80">
        <v>26</v>
      </c>
      <c r="B51" s="181" t="s">
        <v>186</v>
      </c>
      <c r="C51" s="191" t="s">
        <v>187</v>
      </c>
      <c r="D51" s="182" t="s">
        <v>188</v>
      </c>
      <c r="E51" s="183">
        <v>1</v>
      </c>
      <c r="F51" s="184"/>
      <c r="G51" s="185">
        <f t="shared" si="7"/>
        <v>0</v>
      </c>
      <c r="H51" s="184"/>
      <c r="I51" s="185">
        <f t="shared" si="8"/>
        <v>0</v>
      </c>
      <c r="J51" s="184"/>
      <c r="K51" s="185">
        <f t="shared" si="9"/>
        <v>0</v>
      </c>
      <c r="L51" s="185">
        <v>21</v>
      </c>
      <c r="M51" s="185">
        <f t="shared" si="10"/>
        <v>0</v>
      </c>
      <c r="N51" s="183">
        <v>0</v>
      </c>
      <c r="O51" s="183">
        <f t="shared" si="11"/>
        <v>0</v>
      </c>
      <c r="P51" s="183">
        <v>0</v>
      </c>
      <c r="Q51" s="183">
        <f t="shared" si="12"/>
        <v>0</v>
      </c>
      <c r="R51" s="185"/>
      <c r="S51" s="185" t="s">
        <v>134</v>
      </c>
      <c r="T51" s="186" t="s">
        <v>135</v>
      </c>
      <c r="U51" s="162">
        <v>0</v>
      </c>
      <c r="V51" s="162">
        <f t="shared" si="13"/>
        <v>0</v>
      </c>
      <c r="W51" s="162"/>
      <c r="X51" s="162" t="s">
        <v>115</v>
      </c>
      <c r="Y51" s="162" t="s">
        <v>116</v>
      </c>
      <c r="Z51" s="152"/>
      <c r="AA51" s="152"/>
      <c r="AB51" s="152"/>
      <c r="AC51" s="152"/>
      <c r="AD51" s="152"/>
      <c r="AE51" s="152"/>
      <c r="AF51" s="152"/>
      <c r="AG51" s="152" t="s">
        <v>117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80">
        <v>27</v>
      </c>
      <c r="B52" s="181" t="s">
        <v>189</v>
      </c>
      <c r="C52" s="191" t="s">
        <v>190</v>
      </c>
      <c r="D52" s="182" t="s">
        <v>177</v>
      </c>
      <c r="E52" s="183">
        <v>1</v>
      </c>
      <c r="F52" s="184"/>
      <c r="G52" s="185">
        <f t="shared" si="7"/>
        <v>0</v>
      </c>
      <c r="H52" s="184"/>
      <c r="I52" s="185">
        <f t="shared" si="8"/>
        <v>0</v>
      </c>
      <c r="J52" s="184"/>
      <c r="K52" s="185">
        <f t="shared" si="9"/>
        <v>0</v>
      </c>
      <c r="L52" s="185">
        <v>21</v>
      </c>
      <c r="M52" s="185">
        <f t="shared" si="10"/>
        <v>0</v>
      </c>
      <c r="N52" s="183">
        <v>0</v>
      </c>
      <c r="O52" s="183">
        <f t="shared" si="11"/>
        <v>0</v>
      </c>
      <c r="P52" s="183">
        <v>0</v>
      </c>
      <c r="Q52" s="183">
        <f t="shared" si="12"/>
        <v>0</v>
      </c>
      <c r="R52" s="185"/>
      <c r="S52" s="185" t="s">
        <v>134</v>
      </c>
      <c r="T52" s="186" t="s">
        <v>135</v>
      </c>
      <c r="U52" s="162">
        <v>0</v>
      </c>
      <c r="V52" s="162">
        <f t="shared" si="13"/>
        <v>0</v>
      </c>
      <c r="W52" s="162"/>
      <c r="X52" s="162" t="s">
        <v>115</v>
      </c>
      <c r="Y52" s="162" t="s">
        <v>116</v>
      </c>
      <c r="Z52" s="152"/>
      <c r="AA52" s="152"/>
      <c r="AB52" s="152"/>
      <c r="AC52" s="152"/>
      <c r="AD52" s="152"/>
      <c r="AE52" s="152"/>
      <c r="AF52" s="152"/>
      <c r="AG52" s="152" t="s">
        <v>117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80">
        <v>28</v>
      </c>
      <c r="B53" s="181" t="s">
        <v>191</v>
      </c>
      <c r="C53" s="191" t="s">
        <v>192</v>
      </c>
      <c r="D53" s="182" t="s">
        <v>193</v>
      </c>
      <c r="E53" s="183">
        <v>3.55</v>
      </c>
      <c r="F53" s="184"/>
      <c r="G53" s="185">
        <f t="shared" si="7"/>
        <v>0</v>
      </c>
      <c r="H53" s="184"/>
      <c r="I53" s="185">
        <f t="shared" si="8"/>
        <v>0</v>
      </c>
      <c r="J53" s="184"/>
      <c r="K53" s="185">
        <f t="shared" si="9"/>
        <v>0</v>
      </c>
      <c r="L53" s="185">
        <v>21</v>
      </c>
      <c r="M53" s="185">
        <f t="shared" si="10"/>
        <v>0</v>
      </c>
      <c r="N53" s="183">
        <v>0</v>
      </c>
      <c r="O53" s="183">
        <f t="shared" si="11"/>
        <v>0</v>
      </c>
      <c r="P53" s="183">
        <v>0</v>
      </c>
      <c r="Q53" s="183">
        <f t="shared" si="12"/>
        <v>0</v>
      </c>
      <c r="R53" s="185"/>
      <c r="S53" s="185" t="s">
        <v>134</v>
      </c>
      <c r="T53" s="186" t="s">
        <v>135</v>
      </c>
      <c r="U53" s="162">
        <v>0</v>
      </c>
      <c r="V53" s="162">
        <f t="shared" si="13"/>
        <v>0</v>
      </c>
      <c r="W53" s="162"/>
      <c r="X53" s="162" t="s">
        <v>115</v>
      </c>
      <c r="Y53" s="162" t="s">
        <v>116</v>
      </c>
      <c r="Z53" s="152"/>
      <c r="AA53" s="152"/>
      <c r="AB53" s="152"/>
      <c r="AC53" s="152"/>
      <c r="AD53" s="152"/>
      <c r="AE53" s="152"/>
      <c r="AF53" s="152"/>
      <c r="AG53" s="152" t="s">
        <v>117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80">
        <v>29</v>
      </c>
      <c r="B54" s="181" t="s">
        <v>194</v>
      </c>
      <c r="C54" s="191" t="s">
        <v>220</v>
      </c>
      <c r="D54" s="182" t="s">
        <v>150</v>
      </c>
      <c r="E54" s="183">
        <v>1</v>
      </c>
      <c r="F54" s="184"/>
      <c r="G54" s="185">
        <f t="shared" si="7"/>
        <v>0</v>
      </c>
      <c r="H54" s="184"/>
      <c r="I54" s="185">
        <f t="shared" si="8"/>
        <v>0</v>
      </c>
      <c r="J54" s="184"/>
      <c r="K54" s="185">
        <f t="shared" si="9"/>
        <v>0</v>
      </c>
      <c r="L54" s="185">
        <v>21</v>
      </c>
      <c r="M54" s="185">
        <f t="shared" si="10"/>
        <v>0</v>
      </c>
      <c r="N54" s="183">
        <v>0</v>
      </c>
      <c r="O54" s="183">
        <f t="shared" si="11"/>
        <v>0</v>
      </c>
      <c r="P54" s="183">
        <v>0</v>
      </c>
      <c r="Q54" s="183">
        <f t="shared" si="12"/>
        <v>0</v>
      </c>
      <c r="R54" s="185"/>
      <c r="S54" s="185" t="s">
        <v>134</v>
      </c>
      <c r="T54" s="186" t="s">
        <v>135</v>
      </c>
      <c r="U54" s="162">
        <v>0</v>
      </c>
      <c r="V54" s="162">
        <f t="shared" si="13"/>
        <v>0</v>
      </c>
      <c r="W54" s="162"/>
      <c r="X54" s="162" t="s">
        <v>115</v>
      </c>
      <c r="Y54" s="162" t="s">
        <v>116</v>
      </c>
      <c r="Z54" s="152"/>
      <c r="AA54" s="152"/>
      <c r="AB54" s="152"/>
      <c r="AC54" s="152"/>
      <c r="AD54" s="152"/>
      <c r="AE54" s="152"/>
      <c r="AF54" s="152"/>
      <c r="AG54" s="152" t="s">
        <v>117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80">
        <v>30</v>
      </c>
      <c r="B55" s="181" t="s">
        <v>195</v>
      </c>
      <c r="C55" s="191" t="s">
        <v>221</v>
      </c>
      <c r="D55" s="182" t="s">
        <v>150</v>
      </c>
      <c r="E55" s="183">
        <v>3</v>
      </c>
      <c r="F55" s="184"/>
      <c r="G55" s="185">
        <f t="shared" si="7"/>
        <v>0</v>
      </c>
      <c r="H55" s="184"/>
      <c r="I55" s="185">
        <f t="shared" si="8"/>
        <v>0</v>
      </c>
      <c r="J55" s="184"/>
      <c r="K55" s="185">
        <f t="shared" si="9"/>
        <v>0</v>
      </c>
      <c r="L55" s="185">
        <v>21</v>
      </c>
      <c r="M55" s="185">
        <f t="shared" si="10"/>
        <v>0</v>
      </c>
      <c r="N55" s="183">
        <v>0</v>
      </c>
      <c r="O55" s="183">
        <f t="shared" si="11"/>
        <v>0</v>
      </c>
      <c r="P55" s="183">
        <v>0</v>
      </c>
      <c r="Q55" s="183">
        <f t="shared" si="12"/>
        <v>0</v>
      </c>
      <c r="R55" s="185"/>
      <c r="S55" s="185" t="s">
        <v>134</v>
      </c>
      <c r="T55" s="186" t="s">
        <v>135</v>
      </c>
      <c r="U55" s="162">
        <v>0</v>
      </c>
      <c r="V55" s="162">
        <f t="shared" si="13"/>
        <v>0</v>
      </c>
      <c r="W55" s="162"/>
      <c r="X55" s="162" t="s">
        <v>115</v>
      </c>
      <c r="Y55" s="162" t="s">
        <v>116</v>
      </c>
      <c r="Z55" s="152"/>
      <c r="AA55" s="152"/>
      <c r="AB55" s="152"/>
      <c r="AC55" s="152"/>
      <c r="AD55" s="152"/>
      <c r="AE55" s="152"/>
      <c r="AF55" s="152"/>
      <c r="AG55" s="152" t="s">
        <v>117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80">
        <v>31</v>
      </c>
      <c r="B56" s="181" t="s">
        <v>196</v>
      </c>
      <c r="C56" s="191" t="s">
        <v>222</v>
      </c>
      <c r="D56" s="182" t="s">
        <v>150</v>
      </c>
      <c r="E56" s="183">
        <v>6</v>
      </c>
      <c r="F56" s="184"/>
      <c r="G56" s="185">
        <f t="shared" si="7"/>
        <v>0</v>
      </c>
      <c r="H56" s="184"/>
      <c r="I56" s="185">
        <f t="shared" si="8"/>
        <v>0</v>
      </c>
      <c r="J56" s="184"/>
      <c r="K56" s="185">
        <f t="shared" si="9"/>
        <v>0</v>
      </c>
      <c r="L56" s="185">
        <v>21</v>
      </c>
      <c r="M56" s="185">
        <f t="shared" si="10"/>
        <v>0</v>
      </c>
      <c r="N56" s="183">
        <v>0</v>
      </c>
      <c r="O56" s="183">
        <f t="shared" si="11"/>
        <v>0</v>
      </c>
      <c r="P56" s="183">
        <v>0</v>
      </c>
      <c r="Q56" s="183">
        <f t="shared" si="12"/>
        <v>0</v>
      </c>
      <c r="R56" s="185"/>
      <c r="S56" s="185" t="s">
        <v>134</v>
      </c>
      <c r="T56" s="186" t="s">
        <v>135</v>
      </c>
      <c r="U56" s="162">
        <v>0</v>
      </c>
      <c r="V56" s="162">
        <f t="shared" si="13"/>
        <v>0</v>
      </c>
      <c r="W56" s="162"/>
      <c r="X56" s="162" t="s">
        <v>115</v>
      </c>
      <c r="Y56" s="162" t="s">
        <v>116</v>
      </c>
      <c r="Z56" s="152"/>
      <c r="AA56" s="152"/>
      <c r="AB56" s="152"/>
      <c r="AC56" s="152"/>
      <c r="AD56" s="152"/>
      <c r="AE56" s="152"/>
      <c r="AF56" s="152"/>
      <c r="AG56" s="152" t="s">
        <v>117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80">
        <v>32</v>
      </c>
      <c r="B57" s="181" t="s">
        <v>197</v>
      </c>
      <c r="C57" s="191" t="s">
        <v>223</v>
      </c>
      <c r="D57" s="182" t="s">
        <v>150</v>
      </c>
      <c r="E57" s="183">
        <v>9</v>
      </c>
      <c r="F57" s="184"/>
      <c r="G57" s="185">
        <f t="shared" si="7"/>
        <v>0</v>
      </c>
      <c r="H57" s="184"/>
      <c r="I57" s="185">
        <f t="shared" si="8"/>
        <v>0</v>
      </c>
      <c r="J57" s="184"/>
      <c r="K57" s="185">
        <f t="shared" si="9"/>
        <v>0</v>
      </c>
      <c r="L57" s="185">
        <v>21</v>
      </c>
      <c r="M57" s="185">
        <f t="shared" si="10"/>
        <v>0</v>
      </c>
      <c r="N57" s="183">
        <v>0</v>
      </c>
      <c r="O57" s="183">
        <f t="shared" si="11"/>
        <v>0</v>
      </c>
      <c r="P57" s="183">
        <v>0</v>
      </c>
      <c r="Q57" s="183">
        <f t="shared" si="12"/>
        <v>0</v>
      </c>
      <c r="R57" s="185"/>
      <c r="S57" s="185" t="s">
        <v>134</v>
      </c>
      <c r="T57" s="186" t="s">
        <v>135</v>
      </c>
      <c r="U57" s="162">
        <v>0</v>
      </c>
      <c r="V57" s="162">
        <f t="shared" si="13"/>
        <v>0</v>
      </c>
      <c r="W57" s="162"/>
      <c r="X57" s="162" t="s">
        <v>115</v>
      </c>
      <c r="Y57" s="162" t="s">
        <v>116</v>
      </c>
      <c r="Z57" s="152"/>
      <c r="AA57" s="152"/>
      <c r="AB57" s="152"/>
      <c r="AC57" s="152"/>
      <c r="AD57" s="152"/>
      <c r="AE57" s="152"/>
      <c r="AF57" s="152"/>
      <c r="AG57" s="152" t="s">
        <v>117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66" t="s">
        <v>108</v>
      </c>
      <c r="B58" s="167" t="s">
        <v>76</v>
      </c>
      <c r="C58" s="188" t="s">
        <v>77</v>
      </c>
      <c r="D58" s="168"/>
      <c r="E58" s="169"/>
      <c r="F58" s="170"/>
      <c r="G58" s="170">
        <f>SUMIF(AG59:AG66,"&lt;&gt;NOR",G59:G66)</f>
        <v>0</v>
      </c>
      <c r="H58" s="170"/>
      <c r="I58" s="170">
        <f>SUM(I59:I66)</f>
        <v>0</v>
      </c>
      <c r="J58" s="170"/>
      <c r="K58" s="170">
        <f>SUM(K59:K66)</f>
        <v>0</v>
      </c>
      <c r="L58" s="170"/>
      <c r="M58" s="170">
        <f>SUM(M59:M66)</f>
        <v>0</v>
      </c>
      <c r="N58" s="169"/>
      <c r="O58" s="169">
        <f>SUM(O59:O66)</f>
        <v>0</v>
      </c>
      <c r="P58" s="169"/>
      <c r="Q58" s="169">
        <f>SUM(Q59:Q66)</f>
        <v>0</v>
      </c>
      <c r="R58" s="170"/>
      <c r="S58" s="170"/>
      <c r="T58" s="171"/>
      <c r="U58" s="165"/>
      <c r="V58" s="165">
        <f>SUM(V59:V66)</f>
        <v>0.16</v>
      </c>
      <c r="W58" s="165"/>
      <c r="X58" s="165"/>
      <c r="Y58" s="165"/>
      <c r="AG58" t="s">
        <v>109</v>
      </c>
    </row>
    <row r="59" spans="1:60" outlineLevel="1" x14ac:dyDescent="0.2">
      <c r="A59" s="180">
        <v>33</v>
      </c>
      <c r="B59" s="181" t="s">
        <v>198</v>
      </c>
      <c r="C59" s="191" t="s">
        <v>199</v>
      </c>
      <c r="D59" s="182" t="s">
        <v>200</v>
      </c>
      <c r="E59" s="183">
        <v>0.1</v>
      </c>
      <c r="F59" s="184"/>
      <c r="G59" s="185">
        <f>ROUND(E59*F59,2)</f>
        <v>0</v>
      </c>
      <c r="H59" s="184"/>
      <c r="I59" s="185">
        <f>ROUND(E59*H59,2)</f>
        <v>0</v>
      </c>
      <c r="J59" s="184"/>
      <c r="K59" s="185">
        <f>ROUND(E59*J59,2)</f>
        <v>0</v>
      </c>
      <c r="L59" s="185">
        <v>21</v>
      </c>
      <c r="M59" s="185">
        <f>G59*(1+L59/100)</f>
        <v>0</v>
      </c>
      <c r="N59" s="183">
        <v>0</v>
      </c>
      <c r="O59" s="183">
        <f>ROUND(E59*N59,2)</f>
        <v>0</v>
      </c>
      <c r="P59" s="183">
        <v>0</v>
      </c>
      <c r="Q59" s="183">
        <f>ROUND(E59*P59,2)</f>
        <v>0</v>
      </c>
      <c r="R59" s="185" t="s">
        <v>141</v>
      </c>
      <c r="S59" s="185" t="s">
        <v>114</v>
      </c>
      <c r="T59" s="186" t="s">
        <v>114</v>
      </c>
      <c r="U59" s="162">
        <v>0</v>
      </c>
      <c r="V59" s="162">
        <f>ROUND(E59*U59,2)</f>
        <v>0</v>
      </c>
      <c r="W59" s="162"/>
      <c r="X59" s="162" t="s">
        <v>115</v>
      </c>
      <c r="Y59" s="162" t="s">
        <v>116</v>
      </c>
      <c r="Z59" s="152"/>
      <c r="AA59" s="152"/>
      <c r="AB59" s="152"/>
      <c r="AC59" s="152"/>
      <c r="AD59" s="152"/>
      <c r="AE59" s="152"/>
      <c r="AF59" s="152"/>
      <c r="AG59" s="152" t="s">
        <v>117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3">
        <v>34</v>
      </c>
      <c r="B60" s="174" t="s">
        <v>201</v>
      </c>
      <c r="C60" s="189" t="s">
        <v>202</v>
      </c>
      <c r="D60" s="175" t="s">
        <v>200</v>
      </c>
      <c r="E60" s="176">
        <v>8.2659999999999997E-2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21</v>
      </c>
      <c r="M60" s="178">
        <f>G60*(1+L60/100)</f>
        <v>0</v>
      </c>
      <c r="N60" s="176">
        <v>0</v>
      </c>
      <c r="O60" s="176">
        <f>ROUND(E60*N60,2)</f>
        <v>0</v>
      </c>
      <c r="P60" s="176">
        <v>0</v>
      </c>
      <c r="Q60" s="176">
        <f>ROUND(E60*P60,2)</f>
        <v>0</v>
      </c>
      <c r="R60" s="178" t="s">
        <v>203</v>
      </c>
      <c r="S60" s="178" t="s">
        <v>114</v>
      </c>
      <c r="T60" s="179" t="s">
        <v>114</v>
      </c>
      <c r="U60" s="162">
        <v>0.72599999999999998</v>
      </c>
      <c r="V60" s="162">
        <f>ROUND(E60*U60,2)</f>
        <v>0.06</v>
      </c>
      <c r="W60" s="162"/>
      <c r="X60" s="162" t="s">
        <v>204</v>
      </c>
      <c r="Y60" s="162" t="s">
        <v>116</v>
      </c>
      <c r="Z60" s="152"/>
      <c r="AA60" s="152"/>
      <c r="AB60" s="152"/>
      <c r="AC60" s="152"/>
      <c r="AD60" s="152"/>
      <c r="AE60" s="152"/>
      <c r="AF60" s="152"/>
      <c r="AG60" s="152" t="s">
        <v>205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2" x14ac:dyDescent="0.2">
      <c r="A61" s="159"/>
      <c r="B61" s="160"/>
      <c r="C61" s="259" t="s">
        <v>206</v>
      </c>
      <c r="D61" s="260"/>
      <c r="E61" s="260"/>
      <c r="F61" s="260"/>
      <c r="G61" s="260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2"/>
      <c r="AA61" s="152"/>
      <c r="AB61" s="152"/>
      <c r="AC61" s="152"/>
      <c r="AD61" s="152"/>
      <c r="AE61" s="152"/>
      <c r="AF61" s="152"/>
      <c r="AG61" s="152" t="s">
        <v>119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87" t="str">
        <f>C61</f>
        <v>s popřípadným nutným naložením do dopravního zařízení, s vyprázdněním dopravního zařízení na hromadu nebo do dopravního prostředku, vč. příplatku za každých dalších i započatých 3,5 m výšky nad 3,5 m,</v>
      </c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73">
        <v>35</v>
      </c>
      <c r="B62" s="174" t="s">
        <v>207</v>
      </c>
      <c r="C62" s="189" t="s">
        <v>208</v>
      </c>
      <c r="D62" s="175" t="s">
        <v>200</v>
      </c>
      <c r="E62" s="176">
        <v>8.2659999999999997E-2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21</v>
      </c>
      <c r="M62" s="178">
        <f>G62*(1+L62/100)</f>
        <v>0</v>
      </c>
      <c r="N62" s="176">
        <v>0</v>
      </c>
      <c r="O62" s="176">
        <f>ROUND(E62*N62,2)</f>
        <v>0</v>
      </c>
      <c r="P62" s="176">
        <v>0</v>
      </c>
      <c r="Q62" s="176">
        <f>ROUND(E62*P62,2)</f>
        <v>0</v>
      </c>
      <c r="R62" s="178" t="s">
        <v>209</v>
      </c>
      <c r="S62" s="178" t="s">
        <v>114</v>
      </c>
      <c r="T62" s="179" t="s">
        <v>114</v>
      </c>
      <c r="U62" s="162">
        <v>0.83199999999999996</v>
      </c>
      <c r="V62" s="162">
        <f>ROUND(E62*U62,2)</f>
        <v>7.0000000000000007E-2</v>
      </c>
      <c r="W62" s="162"/>
      <c r="X62" s="162" t="s">
        <v>204</v>
      </c>
      <c r="Y62" s="162" t="s">
        <v>116</v>
      </c>
      <c r="Z62" s="152"/>
      <c r="AA62" s="152"/>
      <c r="AB62" s="152"/>
      <c r="AC62" s="152"/>
      <c r="AD62" s="152"/>
      <c r="AE62" s="152"/>
      <c r="AF62" s="152"/>
      <c r="AG62" s="152" t="s">
        <v>205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2" x14ac:dyDescent="0.2">
      <c r="A63" s="159"/>
      <c r="B63" s="160"/>
      <c r="C63" s="259" t="s">
        <v>210</v>
      </c>
      <c r="D63" s="260"/>
      <c r="E63" s="260"/>
      <c r="F63" s="260"/>
      <c r="G63" s="260"/>
      <c r="H63" s="162"/>
      <c r="I63" s="162"/>
      <c r="J63" s="162"/>
      <c r="K63" s="162"/>
      <c r="L63" s="162"/>
      <c r="M63" s="162"/>
      <c r="N63" s="161"/>
      <c r="O63" s="161"/>
      <c r="P63" s="161"/>
      <c r="Q63" s="161"/>
      <c r="R63" s="162"/>
      <c r="S63" s="162"/>
      <c r="T63" s="162"/>
      <c r="U63" s="162"/>
      <c r="V63" s="162"/>
      <c r="W63" s="162"/>
      <c r="X63" s="162"/>
      <c r="Y63" s="162"/>
      <c r="Z63" s="152"/>
      <c r="AA63" s="152"/>
      <c r="AB63" s="152"/>
      <c r="AC63" s="152"/>
      <c r="AD63" s="152"/>
      <c r="AE63" s="152"/>
      <c r="AF63" s="152"/>
      <c r="AG63" s="152" t="s">
        <v>119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87" t="str">
        <f>C63</f>
        <v>nebo vybouraných hmot nošením nebo přehazováním k místu nakládky přístupnému normálním dopravním prostředkům do 10 m,</v>
      </c>
      <c r="BB63" s="152"/>
      <c r="BC63" s="152"/>
      <c r="BD63" s="152"/>
      <c r="BE63" s="152"/>
      <c r="BF63" s="152"/>
      <c r="BG63" s="152"/>
      <c r="BH63" s="152"/>
    </row>
    <row r="64" spans="1:60" ht="22.5" outlineLevel="2" x14ac:dyDescent="0.2">
      <c r="A64" s="159"/>
      <c r="B64" s="160"/>
      <c r="C64" s="250" t="s">
        <v>211</v>
      </c>
      <c r="D64" s="251"/>
      <c r="E64" s="251"/>
      <c r="F64" s="251"/>
      <c r="G64" s="251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2"/>
      <c r="AA64" s="152"/>
      <c r="AB64" s="152"/>
      <c r="AC64" s="152"/>
      <c r="AD64" s="152"/>
      <c r="AE64" s="152"/>
      <c r="AF64" s="152"/>
      <c r="AG64" s="152" t="s">
        <v>121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87" t="str">
        <f>C64</f>
        <v>S naložením suti nebo vybouraných hmot do dopravního prostředku a na jejich vyložením, popřípadě přeložením na normální dopravní prostředek.</v>
      </c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3">
        <v>36</v>
      </c>
      <c r="B65" s="174" t="s">
        <v>212</v>
      </c>
      <c r="C65" s="189" t="s">
        <v>213</v>
      </c>
      <c r="D65" s="175" t="s">
        <v>200</v>
      </c>
      <c r="E65" s="176">
        <v>8.2659999999999997E-2</v>
      </c>
      <c r="F65" s="177"/>
      <c r="G65" s="178">
        <f>ROUND(E65*F65,2)</f>
        <v>0</v>
      </c>
      <c r="H65" s="177"/>
      <c r="I65" s="178">
        <f>ROUND(E65*H65,2)</f>
        <v>0</v>
      </c>
      <c r="J65" s="177"/>
      <c r="K65" s="178">
        <f>ROUND(E65*J65,2)</f>
        <v>0</v>
      </c>
      <c r="L65" s="178">
        <v>21</v>
      </c>
      <c r="M65" s="178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8" t="s">
        <v>209</v>
      </c>
      <c r="S65" s="178" t="s">
        <v>114</v>
      </c>
      <c r="T65" s="179" t="s">
        <v>114</v>
      </c>
      <c r="U65" s="162">
        <v>0.36</v>
      </c>
      <c r="V65" s="162">
        <f>ROUND(E65*U65,2)</f>
        <v>0.03</v>
      </c>
      <c r="W65" s="162"/>
      <c r="X65" s="162" t="s">
        <v>204</v>
      </c>
      <c r="Y65" s="162" t="s">
        <v>116</v>
      </c>
      <c r="Z65" s="152"/>
      <c r="AA65" s="152"/>
      <c r="AB65" s="152"/>
      <c r="AC65" s="152"/>
      <c r="AD65" s="152"/>
      <c r="AE65" s="152"/>
      <c r="AF65" s="152"/>
      <c r="AG65" s="152" t="s">
        <v>205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259" t="s">
        <v>210</v>
      </c>
      <c r="D66" s="260"/>
      <c r="E66" s="260"/>
      <c r="F66" s="260"/>
      <c r="G66" s="260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2"/>
      <c r="AA66" s="152"/>
      <c r="AB66" s="152"/>
      <c r="AC66" s="152"/>
      <c r="AD66" s="152"/>
      <c r="AE66" s="152"/>
      <c r="AF66" s="152"/>
      <c r="AG66" s="152" t="s">
        <v>119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87" t="str">
        <f>C66</f>
        <v>nebo vybouraných hmot nošením nebo přehazováním k místu nakládky přístupnému normálním dopravním prostředkům do 10 m,</v>
      </c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66" t="s">
        <v>108</v>
      </c>
      <c r="B67" s="167" t="s">
        <v>79</v>
      </c>
      <c r="C67" s="188" t="s">
        <v>28</v>
      </c>
      <c r="D67" s="168"/>
      <c r="E67" s="169"/>
      <c r="F67" s="170"/>
      <c r="G67" s="170">
        <f>SUMIF(AG68:AG68,"&lt;&gt;NOR",G68:G68)</f>
        <v>0</v>
      </c>
      <c r="H67" s="170"/>
      <c r="I67" s="170">
        <f>SUM(I68:I68)</f>
        <v>0</v>
      </c>
      <c r="J67" s="170"/>
      <c r="K67" s="170">
        <f>SUM(K68:K68)</f>
        <v>0</v>
      </c>
      <c r="L67" s="170"/>
      <c r="M67" s="170">
        <f>SUM(M68:M68)</f>
        <v>0</v>
      </c>
      <c r="N67" s="169"/>
      <c r="O67" s="169">
        <f>SUM(O68:O68)</f>
        <v>0</v>
      </c>
      <c r="P67" s="169"/>
      <c r="Q67" s="169">
        <f>SUM(Q68:Q68)</f>
        <v>0</v>
      </c>
      <c r="R67" s="170"/>
      <c r="S67" s="170"/>
      <c r="T67" s="171"/>
      <c r="U67" s="165"/>
      <c r="V67" s="165">
        <f>SUM(V68:V68)</f>
        <v>0</v>
      </c>
      <c r="W67" s="165"/>
      <c r="X67" s="165"/>
      <c r="Y67" s="165"/>
      <c r="AG67" t="s">
        <v>109</v>
      </c>
    </row>
    <row r="68" spans="1:60" outlineLevel="1" x14ac:dyDescent="0.2">
      <c r="A68" s="173">
        <v>37</v>
      </c>
      <c r="B68" s="174" t="s">
        <v>214</v>
      </c>
      <c r="C68" s="189" t="s">
        <v>215</v>
      </c>
      <c r="D68" s="175" t="s">
        <v>177</v>
      </c>
      <c r="E68" s="176">
        <v>1</v>
      </c>
      <c r="F68" s="177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21</v>
      </c>
      <c r="M68" s="178">
        <f>G68*(1+L68/100)</f>
        <v>0</v>
      </c>
      <c r="N68" s="176">
        <v>0</v>
      </c>
      <c r="O68" s="176">
        <f>ROUND(E68*N68,2)</f>
        <v>0</v>
      </c>
      <c r="P68" s="176">
        <v>0</v>
      </c>
      <c r="Q68" s="176">
        <f>ROUND(E68*P68,2)</f>
        <v>0</v>
      </c>
      <c r="R68" s="178"/>
      <c r="S68" s="178" t="s">
        <v>134</v>
      </c>
      <c r="T68" s="179" t="s">
        <v>135</v>
      </c>
      <c r="U68" s="162">
        <v>0</v>
      </c>
      <c r="V68" s="162">
        <f>ROUND(E68*U68,2)</f>
        <v>0</v>
      </c>
      <c r="W68" s="162"/>
      <c r="X68" s="162" t="s">
        <v>216</v>
      </c>
      <c r="Y68" s="162" t="s">
        <v>116</v>
      </c>
      <c r="Z68" s="152"/>
      <c r="AA68" s="152"/>
      <c r="AB68" s="152"/>
      <c r="AC68" s="152"/>
      <c r="AD68" s="152"/>
      <c r="AE68" s="152"/>
      <c r="AF68" s="152"/>
      <c r="AG68" s="152" t="s">
        <v>217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">
      <c r="A69" s="3"/>
      <c r="B69" s="4"/>
      <c r="C69" s="192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v>15</v>
      </c>
      <c r="AF69">
        <v>21</v>
      </c>
      <c r="AG69" t="s">
        <v>94</v>
      </c>
    </row>
    <row r="70" spans="1:60" x14ac:dyDescent="0.2">
      <c r="A70" s="155"/>
      <c r="B70" s="156" t="s">
        <v>29</v>
      </c>
      <c r="C70" s="193"/>
      <c r="D70" s="157"/>
      <c r="E70" s="158"/>
      <c r="F70" s="158"/>
      <c r="G70" s="172">
        <f>G8+G16+G21+G24+G28+G31+G42+G47+G58+G67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E70">
        <f>SUMIF(L7:L68,AE69,G7:G68)</f>
        <v>0</v>
      </c>
      <c r="AF70">
        <f>SUMIF(L7:L68,AF69,G7:G68)</f>
        <v>0</v>
      </c>
      <c r="AG70" t="s">
        <v>218</v>
      </c>
    </row>
    <row r="71" spans="1:60" x14ac:dyDescent="0.2">
      <c r="C71" s="194"/>
      <c r="D71" s="10"/>
      <c r="AG71" t="s">
        <v>219</v>
      </c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C64:G64"/>
    <mergeCell ref="C66:G66"/>
    <mergeCell ref="C13:G13"/>
    <mergeCell ref="C26:G26"/>
    <mergeCell ref="C27:G27"/>
    <mergeCell ref="C33:G33"/>
    <mergeCell ref="C61:G61"/>
    <mergeCell ref="C63:G63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Badura Jiří</cp:lastModifiedBy>
  <cp:lastPrinted>2019-03-19T12:27:02Z</cp:lastPrinted>
  <dcterms:created xsi:type="dcterms:W3CDTF">2009-04-08T07:15:50Z</dcterms:created>
  <dcterms:modified xsi:type="dcterms:W3CDTF">2023-07-17T11:05:43Z</dcterms:modified>
</cp:coreProperties>
</file>