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Ostravska - Oprava  komun..." sheetId="2" r:id="rId2"/>
  </sheets>
  <definedNames>
    <definedName name="_xlnm.Print_Area" localSheetId="0">'Rekapitulace stavby'!$D$4:$AO$76,'Rekapitulace stavby'!$C$82:$AQ$96</definedName>
    <definedName name="_xlnm._FilterDatabase" localSheetId="1" hidden="1">'Ostravska - Oprava  komun...'!$C$121:$K$224</definedName>
    <definedName name="_xlnm.Print_Area" localSheetId="1">'Ostravska - Oprava  komun...'!$C$4:$J$76,'Ostravska - Oprava  komun...'!$C$82:$J$105,'Ostravska - Oprava  komun...'!$C$111:$K$224</definedName>
    <definedName name="_xlnm.Print_Titles" localSheetId="0">'Rekapitulace stavby'!$92:$92</definedName>
    <definedName name="_xlnm.Print_Titles" localSheetId="1">'Ostravska - Oprava  komun...'!$121:$121</definedName>
  </definedNames>
  <calcPr fullCalcOnLoad="1"/>
</workbook>
</file>

<file path=xl/sharedStrings.xml><?xml version="1.0" encoding="utf-8"?>
<sst xmlns="http://schemas.openxmlformats.org/spreadsheetml/2006/main" count="1411" uniqueCount="352">
  <si>
    <t>Export Komplet</t>
  </si>
  <si>
    <t/>
  </si>
  <si>
    <t>2.0</t>
  </si>
  <si>
    <t>ZAMOK</t>
  </si>
  <si>
    <t>False</t>
  </si>
  <si>
    <t>{4f58ac62-fce2-4fca-a6a7-49601e5b689b}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</si>
  <si>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</si>
  <si>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</si>
  <si>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</si>
  <si>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</si>
  <si>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</si>
  <si>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</si>
  <si>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</si>
  <si>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</si>
  <si>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Ostravska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</si>
  <si>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</si>
  <si>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</si>
  <si>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 komunikace  - spojka k ulici Alšova s napojením na opravenou  část  Alšova</t>
  </si>
  <si>
    <t>KSO:</t>
  </si>
  <si>
    <t>CC-CZ:</t>
  </si>
  <si>
    <t>Místo:</t>
  </si>
  <si>
    <t>Karviná</t>
  </si>
  <si>
    <t>Datum:</t>
  </si>
  <si>
    <t>5. 7. 2022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</si>
  <si>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</si>
  <si>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</si>
  <si>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</si>
  <si>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</si>
  <si>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</si>
  <si>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</si>
  <si>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</si>
  <si>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</si>
  <si>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</si>
  <si>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</si>
  <si>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</si>
  <si>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</si>
  <si>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</si>
  <si>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</si>
  <si>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</si>
  <si>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</si>
  <si>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</si>
  <si>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</si>
  <si>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</si>
  <si>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</si>
  <si>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</si>
  <si>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</si>
  <si>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</si>
  <si>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</si>
  <si>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</si>
  <si>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</si>
  <si>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</si>
  <si>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</si>
  <si>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</si>
  <si>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</si>
  <si>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</si>
  <si>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</si>
  <si>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</si>
  <si>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</si>
  <si>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</si>
  <si>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</si>
  <si>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</si>
  <si>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</si>
  <si>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</si>
  <si>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</si>
  <si>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</si>
  <si>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</si>
  <si>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</si>
  <si>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</si>
  <si>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</si>
  <si>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</si>
  <si>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</si>
  <si>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</si>
  <si>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</si>
  <si>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</si>
  <si>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</si>
  <si>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</si>
  <si>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</si>
  <si>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</si>
  <si>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</si>
  <si>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</si>
  <si>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</si>
  <si>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</si>
  <si>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</si>
  <si>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</si>
  <si>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</si>
  <si>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</si>
  <si>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</si>
  <si>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</si>
  <si>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</si>
  <si>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</si>
  <si>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</si>
  <si>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</si>
  <si>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</si>
  <si>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</si>
  <si>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</si>
  <si>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</si>
  <si>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</si>
  <si>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</si>
  <si>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</si>
  <si>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</si>
  <si>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</si>
  <si>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</si>
  <si>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</si>
  <si>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</si>
  <si>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</si>
  <si>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</si>
  <si>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</si>
  <si>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</si>
  <si>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</si>
  <si>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</si>
  <si>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</si>
  <si>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</si>
  <si>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</si>
  <si>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</si>
  <si>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</si>
  <si>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</si>
  <si>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</si>
  <si>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</si>
  <si>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</si>
  <si>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z kameniva drceného tl přes 100 do 200 mm ručně</t>
  </si>
  <si>
    <t>m2</t>
  </si>
  <si>
    <t>CS ÚRS 2022 01</t>
  </si>
  <si>
    <t>4</t>
  </si>
  <si>
    <t>-607081603</t>
  </si>
  <si>
    <t>113107131</t>
  </si>
  <si>
    <t>Odstranění podkladu z betonu prostého tl přes 100 do 150 mm ručně</t>
  </si>
  <si>
    <t>379966244</t>
  </si>
  <si>
    <t>3</t>
  </si>
  <si>
    <t>113107142</t>
  </si>
  <si>
    <t>Odstranění podkladu živičného tl přes 50 do 100 mm ručně</t>
  </si>
  <si>
    <t>811341093</t>
  </si>
  <si>
    <t>113107224</t>
  </si>
  <si>
    <t>Odstranění podkladu z kameniva drceného a zeminy tl. 320 mm strojně pl přes 200 m2</t>
  </si>
  <si>
    <t>-247031823</t>
  </si>
  <si>
    <t>VV</t>
  </si>
  <si>
    <t>893,2*1,1</t>
  </si>
  <si>
    <t>-555,84*1,1</t>
  </si>
  <si>
    <t>Součet</t>
  </si>
  <si>
    <t>5</t>
  </si>
  <si>
    <t>113107225</t>
  </si>
  <si>
    <t>Odstranění podkladu z kameniva drceného  a zeminy tl .420 mm strojně pl přes 200 m2</t>
  </si>
  <si>
    <t>-1972059092</t>
  </si>
  <si>
    <t>555,84*1,1</t>
  </si>
  <si>
    <t>6</t>
  </si>
  <si>
    <t>113154124</t>
  </si>
  <si>
    <t>Frézování živičného krytu tl 100 mm pruh š přes 0,5 do 1 m pl do 500 m2 bez překážek v trase</t>
  </si>
  <si>
    <t>302964013</t>
  </si>
  <si>
    <t xml:space="preserve">"Alšova "   </t>
  </si>
  <si>
    <t>60*4</t>
  </si>
  <si>
    <t>"Ostravská"</t>
  </si>
  <si>
    <t>30*9+6,2*3,2+3*2+4*2+4*6*0,5</t>
  </si>
  <si>
    <t>7</t>
  </si>
  <si>
    <t>180405114</t>
  </si>
  <si>
    <t xml:space="preserve">Zásyp ve vegetačních prefabrikátech </t>
  </si>
  <si>
    <t>-1009288465</t>
  </si>
  <si>
    <t>8</t>
  </si>
  <si>
    <t>M</t>
  </si>
  <si>
    <t>58337401</t>
  </si>
  <si>
    <t>kamenivo dekorační (kačírek) frakce 8/16</t>
  </si>
  <si>
    <t>t</t>
  </si>
  <si>
    <t>-257750653</t>
  </si>
  <si>
    <t>"zatravňovací  plastová dlažba"</t>
  </si>
  <si>
    <t>68*0,04*2</t>
  </si>
  <si>
    <t>9</t>
  </si>
  <si>
    <t>181351003</t>
  </si>
  <si>
    <t>Rozprostření ornice tl vrstvy do 200 mm pl do 100 m2 v rovině nebo ve svahu do 1:5 strojně</t>
  </si>
  <si>
    <t>-1632647685</t>
  </si>
  <si>
    <t>10</t>
  </si>
  <si>
    <t>10364101</t>
  </si>
  <si>
    <t>zemina pro terénní úpravy -  ornice</t>
  </si>
  <si>
    <t>1946724887</t>
  </si>
  <si>
    <t>278*0,15*1,6</t>
  </si>
  <si>
    <t>11</t>
  </si>
  <si>
    <t>181411131</t>
  </si>
  <si>
    <t>Založení parkového trávníku výsevem pl do 1000 m2 v rovině a ve svahu do 1:5</t>
  </si>
  <si>
    <t>-547524062</t>
  </si>
  <si>
    <t>12</t>
  </si>
  <si>
    <t>00572420</t>
  </si>
  <si>
    <t>osivo směs travní parková okrasná</t>
  </si>
  <si>
    <t>kg</t>
  </si>
  <si>
    <t>1366709219</t>
  </si>
  <si>
    <t>278*0,04 'Přepočtené koeficientem množství</t>
  </si>
  <si>
    <t>13</t>
  </si>
  <si>
    <t>181951114</t>
  </si>
  <si>
    <t>Úprava pláně v hornině třídy těžitelnosti II skupiny 4 a 5 se zhutněním strojně</t>
  </si>
  <si>
    <t>-735930851</t>
  </si>
  <si>
    <t>(60+68+765,2)*1,1</t>
  </si>
  <si>
    <t>Komunikace pozemní</t>
  </si>
  <si>
    <t>14</t>
  </si>
  <si>
    <t>564821111</t>
  </si>
  <si>
    <t>Podklad ze štěrkodrtě ŠD plochy přes 100 m2 tl 80 mm</t>
  </si>
  <si>
    <t>60832469</t>
  </si>
  <si>
    <t>564871116</t>
  </si>
  <si>
    <t>Podklad ze štěrkodrtě ŠD plochy přes 100 m2 tl. 300 mm</t>
  </si>
  <si>
    <t>-903035095</t>
  </si>
  <si>
    <t>60+68+765,2</t>
  </si>
  <si>
    <t>16</t>
  </si>
  <si>
    <t>564940412</t>
  </si>
  <si>
    <t>Podklad z asfaltového recyklátu plochy do 100 m2 tl 120 mm</t>
  </si>
  <si>
    <t>59629833</t>
  </si>
  <si>
    <t>15*4</t>
  </si>
  <si>
    <t>17</t>
  </si>
  <si>
    <t>573111115</t>
  </si>
  <si>
    <t>Postřik živičný infiltrační s posypem z asfaltu množství 2,5 kg/m2</t>
  </si>
  <si>
    <t>-1671169032</t>
  </si>
  <si>
    <t>18</t>
  </si>
  <si>
    <t>573231112</t>
  </si>
  <si>
    <t>Postřik živičný spojovací ze silniční emulze v množství 0,80 kg/m2</t>
  </si>
  <si>
    <t>1496493784</t>
  </si>
  <si>
    <t>19</t>
  </si>
  <si>
    <t>577144111</t>
  </si>
  <si>
    <t>Asfaltový beton vrstva obrusná ACO 11 (ABS) tř. I tl 50 mm š do 3 m z nemodifikovaného asfaltu</t>
  </si>
  <si>
    <t>1782509629</t>
  </si>
  <si>
    <t>50*5+4*4*0,5*2</t>
  </si>
  <si>
    <t>29*6</t>
  </si>
  <si>
    <t>5*3</t>
  </si>
  <si>
    <t>3*2</t>
  </si>
  <si>
    <t>6*4,2</t>
  </si>
  <si>
    <t>7*2</t>
  </si>
  <si>
    <t>7*6*0,5</t>
  </si>
  <si>
    <t>2*2</t>
  </si>
  <si>
    <t>20</t>
  </si>
  <si>
    <t>577165112</t>
  </si>
  <si>
    <t>Asfaltový beton vrstva ložní ACL 16 (ABH) tl 70 mm š do 3 m z nemodifikovaného asfaltu</t>
  </si>
  <si>
    <t>-1711353110</t>
  </si>
  <si>
    <t>593532111</t>
  </si>
  <si>
    <t>Kladení dlažby z plastových vegetačních dlaždic pozemních komunikací se zámkem tl 60 mm pl do 50 m2</t>
  </si>
  <si>
    <t>1280075490</t>
  </si>
  <si>
    <t>13*2+9*2</t>
  </si>
  <si>
    <t>12*2</t>
  </si>
  <si>
    <t>22</t>
  </si>
  <si>
    <t>56245142</t>
  </si>
  <si>
    <t>dlažba zatravňovací recyklovaný PE nosnost 300t/m2 500x500x40mm</t>
  </si>
  <si>
    <t>-357239392</t>
  </si>
  <si>
    <t>68*1,05 'Přepočtené koeficientem množství</t>
  </si>
  <si>
    <t>Ostatní konstrukce a práce, bourání</t>
  </si>
  <si>
    <t>23</t>
  </si>
  <si>
    <t>916131213</t>
  </si>
  <si>
    <t>Osazení silničního obrubníku betonového stojatého s boční opěrou do lože z betonu prostého</t>
  </si>
  <si>
    <t>m</t>
  </si>
  <si>
    <t>1402262778</t>
  </si>
  <si>
    <t>15+6+13+9+5+3+12+6</t>
  </si>
  <si>
    <t>24</t>
  </si>
  <si>
    <t>59217029</t>
  </si>
  <si>
    <t>obrubník betonový silniční nájezdový 1000x150x150mm</t>
  </si>
  <si>
    <t>-1787343390</t>
  </si>
  <si>
    <t>25</t>
  </si>
  <si>
    <t>-1808112835</t>
  </si>
  <si>
    <t>60*2-5</t>
  </si>
  <si>
    <t>79*2+3+3*2+3*2+3*2</t>
  </si>
  <si>
    <t>4+15+4</t>
  </si>
  <si>
    <t>2+13+9-1</t>
  </si>
  <si>
    <t>12+2+2</t>
  </si>
  <si>
    <t>-69</t>
  </si>
  <si>
    <t>26</t>
  </si>
  <si>
    <t>59217017</t>
  </si>
  <si>
    <t>obrubník betonový chodníkový 1000x100x250mm</t>
  </si>
  <si>
    <t>-2081183687</t>
  </si>
  <si>
    <t>27</t>
  </si>
  <si>
    <t>916991121</t>
  </si>
  <si>
    <t>Lože pod obrubníky, krajníky nebo obruby z dlažebních kostek z betonu prostého</t>
  </si>
  <si>
    <t>m3</t>
  </si>
  <si>
    <t>1176879679</t>
  </si>
  <si>
    <t>69*0,25*0,2</t>
  </si>
  <si>
    <t>287*0,35*0,2</t>
  </si>
  <si>
    <t>28</t>
  </si>
  <si>
    <t>919125111</t>
  </si>
  <si>
    <t>Těsnění svislé spáry mezi živičným krytem a ostatními prvky samolepicí asfaltovou páskou š 35 mm</t>
  </si>
  <si>
    <t>81372246</t>
  </si>
  <si>
    <t>13+4+4</t>
  </si>
  <si>
    <t>29</t>
  </si>
  <si>
    <t>919726122</t>
  </si>
  <si>
    <t>Geotextilie pro ochranu, separaci a filtraci netkaná měrná hm přes 200 do 300 g/m2</t>
  </si>
  <si>
    <t>-1008296646</t>
  </si>
  <si>
    <t>30</t>
  </si>
  <si>
    <t>919732211</t>
  </si>
  <si>
    <t>Styčná spára napojení nového živičného povrchu na stávající za tepla š 15 mm hl 25 mm s prořezáním</t>
  </si>
  <si>
    <t>1990989941</t>
  </si>
  <si>
    <t>31</t>
  </si>
  <si>
    <t>919735112</t>
  </si>
  <si>
    <t>Řezání stávajícího živičného krytu hl přes 50 do 100 mm</t>
  </si>
  <si>
    <t>-629222900</t>
  </si>
  <si>
    <t>13+6+4+4</t>
  </si>
  <si>
    <t>997</t>
  </si>
  <si>
    <t>Přesun sutě</t>
  </si>
  <si>
    <t>32</t>
  </si>
  <si>
    <t>997221561</t>
  </si>
  <si>
    <t>Vodorovná doprava suti z kusových materiálů do 1 km</t>
  </si>
  <si>
    <t>-173659308</t>
  </si>
  <si>
    <t>33</t>
  </si>
  <si>
    <t>997221569</t>
  </si>
  <si>
    <t>Příplatek ZKD 1 km u vodorovné dopravy suti z kusových materiálů</t>
  </si>
  <si>
    <t>-1426459781</t>
  </si>
  <si>
    <t>812,897*14 'Přepočtené koeficientem množství</t>
  </si>
  <si>
    <t>34</t>
  </si>
  <si>
    <t>997221611</t>
  </si>
  <si>
    <t>Nakládání suti na dopravní prostředky pro vodorovnou dopravu</t>
  </si>
  <si>
    <t>1331521218</t>
  </si>
  <si>
    <t>35</t>
  </si>
  <si>
    <t>997221873</t>
  </si>
  <si>
    <t>Poplatek za uložení stavebního odpadu na recyklační skládce (skládkovné) zeminy a kamení zatříděného do Katalogu odpadů pod kódem 17 05 04</t>
  </si>
  <si>
    <t>-845274063</t>
  </si>
  <si>
    <t>812,897-127,843</t>
  </si>
  <si>
    <t>36</t>
  </si>
  <si>
    <t>997221875</t>
  </si>
  <si>
    <t>Poplatek za uložení stavebního odpadu na recyklační skládce (skládkovné) asfaltového bez obsahu dehtu zatříděného do Katalogu odpadů pod kódem 17 03 02</t>
  </si>
  <si>
    <t>208596801</t>
  </si>
  <si>
    <t>998</t>
  </si>
  <si>
    <t>Přesun hmot</t>
  </si>
  <si>
    <t>37</t>
  </si>
  <si>
    <t>998225111</t>
  </si>
  <si>
    <t>Přesun hmot pro pozemní komunikace s krytem z kamene, monolitickým betonovým nebo živičným</t>
  </si>
  <si>
    <t>-1136454446</t>
  </si>
  <si>
    <t>38</t>
  </si>
  <si>
    <t>998225194</t>
  </si>
  <si>
    <t>Příplatek k přesunu hmot pro pozemní komunikace s krytem z kamene, živičným, betonovým do 5000 m</t>
  </si>
  <si>
    <t>1192398929</t>
  </si>
  <si>
    <t>39</t>
  </si>
  <si>
    <t>998225195</t>
  </si>
  <si>
    <t>Příplatek k přesunu hmot pro pozemní komunikace s krytem z kamene, živičným, betonovým ZKD 5000 m</t>
  </si>
  <si>
    <t>-1667247835</t>
  </si>
  <si>
    <t>1092,618*3 'Přepočtené koeficientem množství</t>
  </si>
  <si>
    <t>VRN</t>
  </si>
  <si>
    <t>Vedlejší rozpočtové náklady</t>
  </si>
  <si>
    <t>VRN1</t>
  </si>
  <si>
    <t>Průzkumné, geodetické a projektové práce</t>
  </si>
  <si>
    <t>40</t>
  </si>
  <si>
    <t>012103000</t>
  </si>
  <si>
    <t>Geodetické práce před výstavbou - vytýčení inženýrských sítí</t>
  </si>
  <si>
    <t>kpl</t>
  </si>
  <si>
    <t>1024</t>
  </si>
  <si>
    <t>1940112530</t>
  </si>
  <si>
    <t>41</t>
  </si>
  <si>
    <t>012203000</t>
  </si>
  <si>
    <t>Geodetické práce při provádění stavby</t>
  </si>
  <si>
    <t>447840362</t>
  </si>
  <si>
    <t>42</t>
  </si>
  <si>
    <t>012303000</t>
  </si>
  <si>
    <t>Geodetické práce po výstavbě - zaměření skutečného provedení</t>
  </si>
  <si>
    <t>-1191092190</t>
  </si>
  <si>
    <t>VRN3</t>
  </si>
  <si>
    <t>Zařízení staveniště</t>
  </si>
  <si>
    <t>43</t>
  </si>
  <si>
    <t>034002000</t>
  </si>
  <si>
    <t>Zabezpečení staveniště</t>
  </si>
  <si>
    <t>-183589157</t>
  </si>
  <si>
    <t>VRN7</t>
  </si>
  <si>
    <t>Provozní vlivy</t>
  </si>
  <si>
    <t>44</t>
  </si>
  <si>
    <t>072002000</t>
  </si>
  <si>
    <t>Silniční provoz - informační tabule+zajištění dopravní uzavírky + přechodné  dopravní značení</t>
  </si>
  <si>
    <t>-1516719158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</si>
</sst>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Ostravska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Oprava  komunikace  - spojka k ulici Alšova s napojením na opravenou  část  Alšova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Karviná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5. 7. 2022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Karviná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Martin  Pniok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37.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'Ostravska - Oprava  komun...'!J28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'Ostravska - Oprava  komun...'!P122</f>
        <v>0</v>
      </c>
      <c r="AV95" s="127">
        <f>'Ostravska - Oprava  komun...'!J31</f>
        <v>0</v>
      </c>
      <c r="AW95" s="127">
        <f>'Ostravska - Oprava  komun...'!J32</f>
        <v>0</v>
      </c>
      <c r="AX95" s="127">
        <f>'Ostravska - Oprava  komun...'!J33</f>
        <v>0</v>
      </c>
      <c r="AY95" s="127">
        <f>'Ostravska - Oprava  komun...'!J34</f>
        <v>0</v>
      </c>
      <c r="AZ95" s="127">
        <f>'Ostravska - Oprava  komun...'!F31</f>
        <v>0</v>
      </c>
      <c r="BA95" s="127">
        <f>'Ostravska - Oprava  komun...'!F32</f>
        <v>0</v>
      </c>
      <c r="BB95" s="127">
        <f>'Ostravska - Oprava  komun...'!F33</f>
        <v>0</v>
      </c>
      <c r="BC95" s="127">
        <f>'Ostravska - Oprava  komun...'!F34</f>
        <v>0</v>
      </c>
      <c r="BD95" s="129">
        <f>'Ostravska - Oprava  komun...'!F35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Ostravska - Oprava  komu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83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30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5. 7. 2022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27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ROUND(J122,2)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ROUND((SUM(BE122:BE224)),2)</f>
        <v>0</v>
      </c>
      <c r="G31" s="38"/>
      <c r="H31" s="38"/>
      <c r="I31" s="149">
        <v>0.21</v>
      </c>
      <c r="J31" s="148">
        <f>ROUND(((SUM(BE122:BE224))*I31),2)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ROUND((SUM(BF122:BF224)),2)</f>
        <v>0</v>
      </c>
      <c r="G32" s="38"/>
      <c r="H32" s="38"/>
      <c r="I32" s="149">
        <v>0.15</v>
      </c>
      <c r="J32" s="148">
        <f>ROUND(((SUM(BF122:BF224))*I32),2)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ROUND((SUM(BG122:BG224)),2)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ROUND((SUM(BH122:BH224)),2)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ROUND((SUM(BI122:BI224)),2)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30" customHeight="1">
      <c r="A85" s="38"/>
      <c r="B85" s="39"/>
      <c r="C85" s="40"/>
      <c r="D85" s="40"/>
      <c r="E85" s="76" t="str">
        <f>E7</f>
        <v xml:space="preserve">Oprava  komunikace  - spojka k ulici Alšova s napojením na opravenou  část  Alšova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Karviná</v>
      </c>
      <c r="G87" s="40"/>
      <c r="H87" s="40"/>
      <c r="I87" s="32" t="s">
        <v>22</v>
      </c>
      <c r="J87" s="79" t="str">
        <f>IF(J10="","",J10)</f>
        <v>5. 7. 2022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Statutární město Karviná</v>
      </c>
      <c r="G89" s="40"/>
      <c r="H89" s="40"/>
      <c r="I89" s="32" t="s">
        <v>30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 xml:space="preserve">Martin  Pniok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J122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J123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J124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J152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J179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J203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J211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2"/>
      <c r="C101" s="173"/>
      <c r="D101" s="174" t="s">
        <v>96</v>
      </c>
      <c r="E101" s="175"/>
      <c r="F101" s="175"/>
      <c r="G101" s="175"/>
      <c r="H101" s="175"/>
      <c r="I101" s="175"/>
      <c r="J101" s="176">
        <f>J216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J217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J221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J223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100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30" customHeight="1">
      <c r="A114" s="38"/>
      <c r="B114" s="39"/>
      <c r="C114" s="40"/>
      <c r="D114" s="40"/>
      <c r="E114" s="76" t="str">
        <f>E7</f>
        <v xml:space="preserve">Oprava  komunikace  - spojka k ulici Alšova s napojením na opravenou  část  Alšova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F10</f>
        <v>Karviná</v>
      </c>
      <c r="G116" s="40"/>
      <c r="H116" s="40"/>
      <c r="I116" s="32" t="s">
        <v>22</v>
      </c>
      <c r="J116" s="79" t="str">
        <f>IF(J10="","",J10)</f>
        <v>5. 7. 2022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E13</f>
        <v>Statutární město Karviná</v>
      </c>
      <c r="G118" s="40"/>
      <c r="H118" s="40"/>
      <c r="I118" s="32" t="s">
        <v>30</v>
      </c>
      <c r="J118" s="36" t="str">
        <f>E19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IF(E16="","",E16)</f>
        <v>Vyplň údaj</v>
      </c>
      <c r="G119" s="40"/>
      <c r="H119" s="40"/>
      <c r="I119" s="32" t="s">
        <v>33</v>
      </c>
      <c r="J119" s="36" t="str">
        <f>E22</f>
        <v xml:space="preserve">Martin  Pniok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84"/>
      <c r="B121" s="185"/>
      <c r="C121" s="186" t="s">
        <v>101</v>
      </c>
      <c r="D121" s="187" t="s">
        <v>61</v>
      </c>
      <c r="E121" s="187" t="s">
        <v>57</v>
      </c>
      <c r="F121" s="187" t="s">
        <v>58</v>
      </c>
      <c r="G121" s="187" t="s">
        <v>102</v>
      </c>
      <c r="H121" s="187" t="s">
        <v>103</v>
      </c>
      <c r="I121" s="187" t="s">
        <v>104</v>
      </c>
      <c r="J121" s="187" t="s">
        <v>87</v>
      </c>
      <c r="K121" s="188" t="s">
        <v>105</v>
      </c>
      <c r="L121" s="189"/>
      <c r="M121" s="100" t="s">
        <v>1</v>
      </c>
      <c r="N121" s="101" t="s">
        <v>40</v>
      </c>
      <c r="O121" s="101" t="s">
        <v>106</v>
      </c>
      <c r="P121" s="101" t="s">
        <v>107</v>
      </c>
      <c r="Q121" s="101" t="s">
        <v>108</v>
      </c>
      <c r="R121" s="101" t="s">
        <v>109</v>
      </c>
      <c r="S121" s="101" t="s">
        <v>110</v>
      </c>
      <c r="T121" s="102" t="s">
        <v>111</v>
      </c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63" s="2" customFormat="1" ht="22.8" customHeight="1">
      <c r="A122" s="38"/>
      <c r="B122" s="39"/>
      <c r="C122" s="107" t="s">
        <v>112</v>
      </c>
      <c r="D122" s="40"/>
      <c r="E122" s="40"/>
      <c r="F122" s="40"/>
      <c r="G122" s="40"/>
      <c r="H122" s="40"/>
      <c r="I122" s="40"/>
      <c r="J122" s="190">
        <f>BK122</f>
        <v>0</v>
      </c>
      <c r="K122" s="40"/>
      <c r="L122" s="44"/>
      <c r="M122" s="103"/>
      <c r="N122" s="191"/>
      <c r="O122" s="104"/>
      <c r="P122" s="192">
        <f>P123+P216</f>
        <v>0</v>
      </c>
      <c r="Q122" s="104"/>
      <c r="R122" s="192">
        <f>R123+R216</f>
        <v>1092.6175176000002</v>
      </c>
      <c r="S122" s="104"/>
      <c r="T122" s="193">
        <f>T123+T216</f>
        <v>812.89688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89</v>
      </c>
      <c r="BK122" s="194">
        <f>BK123+BK216</f>
        <v>0</v>
      </c>
    </row>
    <row r="123" spans="1:63" s="12" customFormat="1" ht="25.9" customHeight="1">
      <c r="A123" s="12"/>
      <c r="B123" s="195"/>
      <c r="C123" s="196"/>
      <c r="D123" s="197" t="s">
        <v>75</v>
      </c>
      <c r="E123" s="198" t="s">
        <v>113</v>
      </c>
      <c r="F123" s="198" t="s">
        <v>114</v>
      </c>
      <c r="G123" s="196"/>
      <c r="H123" s="196"/>
      <c r="I123" s="199"/>
      <c r="J123" s="200">
        <f>BK123</f>
        <v>0</v>
      </c>
      <c r="K123" s="196"/>
      <c r="L123" s="201"/>
      <c r="M123" s="202"/>
      <c r="N123" s="203"/>
      <c r="O123" s="203"/>
      <c r="P123" s="204">
        <f>P124+P152+P179+P203+P211</f>
        <v>0</v>
      </c>
      <c r="Q123" s="203"/>
      <c r="R123" s="204">
        <f>R124+R152+R179+R203+R211</f>
        <v>1092.6175176000002</v>
      </c>
      <c r="S123" s="203"/>
      <c r="T123" s="205">
        <f>T124+T152+T179+T203+T211</f>
        <v>812.89688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6" t="s">
        <v>81</v>
      </c>
      <c r="AT123" s="207" t="s">
        <v>75</v>
      </c>
      <c r="AU123" s="207" t="s">
        <v>76</v>
      </c>
      <c r="AY123" s="206" t="s">
        <v>115</v>
      </c>
      <c r="BK123" s="208">
        <f>BK124+BK152+BK179+BK203+BK211</f>
        <v>0</v>
      </c>
    </row>
    <row r="124" spans="1:63" s="12" customFormat="1" ht="22.8" customHeight="1">
      <c r="A124" s="12"/>
      <c r="B124" s="195"/>
      <c r="C124" s="196"/>
      <c r="D124" s="197" t="s">
        <v>75</v>
      </c>
      <c r="E124" s="209" t="s">
        <v>81</v>
      </c>
      <c r="F124" s="209" t="s">
        <v>116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SUM(P125:P151)</f>
        <v>0</v>
      </c>
      <c r="Q124" s="203"/>
      <c r="R124" s="204">
        <f>SUM(R125:R151)</f>
        <v>72.2211456</v>
      </c>
      <c r="S124" s="203"/>
      <c r="T124" s="205">
        <f>SUM(T125:T151)</f>
        <v>812.89688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6" t="s">
        <v>81</v>
      </c>
      <c r="AT124" s="207" t="s">
        <v>75</v>
      </c>
      <c r="AU124" s="207" t="s">
        <v>81</v>
      </c>
      <c r="AY124" s="206" t="s">
        <v>115</v>
      </c>
      <c r="BK124" s="208">
        <f>SUM(BK125:BK151)</f>
        <v>0</v>
      </c>
    </row>
    <row r="125" spans="1:65" s="2" customFormat="1" ht="24.15" customHeight="1">
      <c r="A125" s="38"/>
      <c r="B125" s="39"/>
      <c r="C125" s="211" t="s">
        <v>81</v>
      </c>
      <c r="D125" s="211" t="s">
        <v>117</v>
      </c>
      <c r="E125" s="212" t="s">
        <v>118</v>
      </c>
      <c r="F125" s="213" t="s">
        <v>119</v>
      </c>
      <c r="G125" s="214" t="s">
        <v>120</v>
      </c>
      <c r="H125" s="215">
        <v>20</v>
      </c>
      <c r="I125" s="216"/>
      <c r="J125" s="217">
        <f>ROUND(I125*H125,2)</f>
        <v>0</v>
      </c>
      <c r="K125" s="213" t="s">
        <v>121</v>
      </c>
      <c r="L125" s="44"/>
      <c r="M125" s="218" t="s">
        <v>1</v>
      </c>
      <c r="N125" s="219" t="s">
        <v>41</v>
      </c>
      <c r="O125" s="91"/>
      <c r="P125" s="220">
        <f>O125*H125</f>
        <v>0</v>
      </c>
      <c r="Q125" s="220">
        <v>0</v>
      </c>
      <c r="R125" s="220">
        <f>Q125*H125</f>
        <v>0</v>
      </c>
      <c r="S125" s="220">
        <v>0.29</v>
      </c>
      <c r="T125" s="221">
        <f>S125*H125</f>
        <v>5.8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2" t="s">
        <v>122</v>
      </c>
      <c r="AT125" s="222" t="s">
        <v>117</v>
      </c>
      <c r="AU125" s="222" t="s">
        <v>83</v>
      </c>
      <c r="AY125" s="17" t="s">
        <v>115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7" t="s">
        <v>81</v>
      </c>
      <c r="BK125" s="223">
        <f>ROUND(I125*H125,2)</f>
        <v>0</v>
      </c>
      <c r="BL125" s="17" t="s">
        <v>122</v>
      </c>
      <c r="BM125" s="222" t="s">
        <v>123</v>
      </c>
    </row>
    <row r="126" spans="1:65" s="2" customFormat="1" ht="24.15" customHeight="1">
      <c r="A126" s="38"/>
      <c r="B126" s="39"/>
      <c r="C126" s="211" t="s">
        <v>83</v>
      </c>
      <c r="D126" s="211" t="s">
        <v>117</v>
      </c>
      <c r="E126" s="212" t="s">
        <v>124</v>
      </c>
      <c r="F126" s="213" t="s">
        <v>125</v>
      </c>
      <c r="G126" s="214" t="s">
        <v>120</v>
      </c>
      <c r="H126" s="215">
        <v>10</v>
      </c>
      <c r="I126" s="216"/>
      <c r="J126" s="217">
        <f>ROUND(I126*H126,2)</f>
        <v>0</v>
      </c>
      <c r="K126" s="213" t="s">
        <v>121</v>
      </c>
      <c r="L126" s="44"/>
      <c r="M126" s="218" t="s">
        <v>1</v>
      </c>
      <c r="N126" s="219" t="s">
        <v>41</v>
      </c>
      <c r="O126" s="91"/>
      <c r="P126" s="220">
        <f>O126*H126</f>
        <v>0</v>
      </c>
      <c r="Q126" s="220">
        <v>0</v>
      </c>
      <c r="R126" s="220">
        <f>Q126*H126</f>
        <v>0</v>
      </c>
      <c r="S126" s="220">
        <v>0.325</v>
      </c>
      <c r="T126" s="221">
        <f>S126*H126</f>
        <v>3.25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2" t="s">
        <v>122</v>
      </c>
      <c r="AT126" s="222" t="s">
        <v>117</v>
      </c>
      <c r="AU126" s="222" t="s">
        <v>83</v>
      </c>
      <c r="AY126" s="17" t="s">
        <v>115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7" t="s">
        <v>81</v>
      </c>
      <c r="BK126" s="223">
        <f>ROUND(I126*H126,2)</f>
        <v>0</v>
      </c>
      <c r="BL126" s="17" t="s">
        <v>122</v>
      </c>
      <c r="BM126" s="222" t="s">
        <v>126</v>
      </c>
    </row>
    <row r="127" spans="1:65" s="2" customFormat="1" ht="24.15" customHeight="1">
      <c r="A127" s="38"/>
      <c r="B127" s="39"/>
      <c r="C127" s="211" t="s">
        <v>127</v>
      </c>
      <c r="D127" s="211" t="s">
        <v>117</v>
      </c>
      <c r="E127" s="212" t="s">
        <v>128</v>
      </c>
      <c r="F127" s="213" t="s">
        <v>129</v>
      </c>
      <c r="G127" s="214" t="s">
        <v>120</v>
      </c>
      <c r="H127" s="215">
        <v>10</v>
      </c>
      <c r="I127" s="216"/>
      <c r="J127" s="217">
        <f>ROUND(I127*H127,2)</f>
        <v>0</v>
      </c>
      <c r="K127" s="213" t="s">
        <v>121</v>
      </c>
      <c r="L127" s="44"/>
      <c r="M127" s="218" t="s">
        <v>1</v>
      </c>
      <c r="N127" s="219" t="s">
        <v>41</v>
      </c>
      <c r="O127" s="91"/>
      <c r="P127" s="220">
        <f>O127*H127</f>
        <v>0</v>
      </c>
      <c r="Q127" s="220">
        <v>0</v>
      </c>
      <c r="R127" s="220">
        <f>Q127*H127</f>
        <v>0</v>
      </c>
      <c r="S127" s="220">
        <v>0.22</v>
      </c>
      <c r="T127" s="221">
        <f>S127*H127</f>
        <v>2.2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2" t="s">
        <v>122</v>
      </c>
      <c r="AT127" s="222" t="s">
        <v>117</v>
      </c>
      <c r="AU127" s="222" t="s">
        <v>83</v>
      </c>
      <c r="AY127" s="17" t="s">
        <v>115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7" t="s">
        <v>81</v>
      </c>
      <c r="BK127" s="223">
        <f>ROUND(I127*H127,2)</f>
        <v>0</v>
      </c>
      <c r="BL127" s="17" t="s">
        <v>122</v>
      </c>
      <c r="BM127" s="222" t="s">
        <v>130</v>
      </c>
    </row>
    <row r="128" spans="1:65" s="2" customFormat="1" ht="24.15" customHeight="1">
      <c r="A128" s="38"/>
      <c r="B128" s="39"/>
      <c r="C128" s="211" t="s">
        <v>122</v>
      </c>
      <c r="D128" s="211" t="s">
        <v>117</v>
      </c>
      <c r="E128" s="212" t="s">
        <v>131</v>
      </c>
      <c r="F128" s="213" t="s">
        <v>132</v>
      </c>
      <c r="G128" s="214" t="s">
        <v>120</v>
      </c>
      <c r="H128" s="215">
        <v>371.096</v>
      </c>
      <c r="I128" s="216"/>
      <c r="J128" s="217">
        <f>ROUND(I128*H128,2)</f>
        <v>0</v>
      </c>
      <c r="K128" s="213" t="s">
        <v>121</v>
      </c>
      <c r="L128" s="44"/>
      <c r="M128" s="218" t="s">
        <v>1</v>
      </c>
      <c r="N128" s="219" t="s">
        <v>41</v>
      </c>
      <c r="O128" s="91"/>
      <c r="P128" s="220">
        <f>O128*H128</f>
        <v>0</v>
      </c>
      <c r="Q128" s="220">
        <v>0</v>
      </c>
      <c r="R128" s="220">
        <f>Q128*H128</f>
        <v>0</v>
      </c>
      <c r="S128" s="220">
        <v>0.58</v>
      </c>
      <c r="T128" s="221">
        <f>S128*H128</f>
        <v>215.23567999999997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2" t="s">
        <v>122</v>
      </c>
      <c r="AT128" s="222" t="s">
        <v>117</v>
      </c>
      <c r="AU128" s="222" t="s">
        <v>83</v>
      </c>
      <c r="AY128" s="17" t="s">
        <v>115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7" t="s">
        <v>81</v>
      </c>
      <c r="BK128" s="223">
        <f>ROUND(I128*H128,2)</f>
        <v>0</v>
      </c>
      <c r="BL128" s="17" t="s">
        <v>122</v>
      </c>
      <c r="BM128" s="222" t="s">
        <v>133</v>
      </c>
    </row>
    <row r="129" spans="1:51" s="13" customFormat="1" ht="12">
      <c r="A129" s="13"/>
      <c r="B129" s="224"/>
      <c r="C129" s="225"/>
      <c r="D129" s="226" t="s">
        <v>134</v>
      </c>
      <c r="E129" s="227" t="s">
        <v>1</v>
      </c>
      <c r="F129" s="228" t="s">
        <v>135</v>
      </c>
      <c r="G129" s="225"/>
      <c r="H129" s="229">
        <v>982.52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134</v>
      </c>
      <c r="AU129" s="235" t="s">
        <v>83</v>
      </c>
      <c r="AV129" s="13" t="s">
        <v>83</v>
      </c>
      <c r="AW129" s="13" t="s">
        <v>32</v>
      </c>
      <c r="AX129" s="13" t="s">
        <v>76</v>
      </c>
      <c r="AY129" s="235" t="s">
        <v>115</v>
      </c>
    </row>
    <row r="130" spans="1:51" s="13" customFormat="1" ht="12">
      <c r="A130" s="13"/>
      <c r="B130" s="224"/>
      <c r="C130" s="225"/>
      <c r="D130" s="226" t="s">
        <v>134</v>
      </c>
      <c r="E130" s="227" t="s">
        <v>1</v>
      </c>
      <c r="F130" s="228" t="s">
        <v>136</v>
      </c>
      <c r="G130" s="225"/>
      <c r="H130" s="229">
        <v>-611.424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134</v>
      </c>
      <c r="AU130" s="235" t="s">
        <v>83</v>
      </c>
      <c r="AV130" s="13" t="s">
        <v>83</v>
      </c>
      <c r="AW130" s="13" t="s">
        <v>32</v>
      </c>
      <c r="AX130" s="13" t="s">
        <v>76</v>
      </c>
      <c r="AY130" s="235" t="s">
        <v>115</v>
      </c>
    </row>
    <row r="131" spans="1:51" s="14" customFormat="1" ht="12">
      <c r="A131" s="14"/>
      <c r="B131" s="236"/>
      <c r="C131" s="237"/>
      <c r="D131" s="226" t="s">
        <v>134</v>
      </c>
      <c r="E131" s="238" t="s">
        <v>1</v>
      </c>
      <c r="F131" s="239" t="s">
        <v>137</v>
      </c>
      <c r="G131" s="237"/>
      <c r="H131" s="240">
        <v>371.096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134</v>
      </c>
      <c r="AU131" s="246" t="s">
        <v>83</v>
      </c>
      <c r="AV131" s="14" t="s">
        <v>122</v>
      </c>
      <c r="AW131" s="14" t="s">
        <v>32</v>
      </c>
      <c r="AX131" s="14" t="s">
        <v>81</v>
      </c>
      <c r="AY131" s="246" t="s">
        <v>115</v>
      </c>
    </row>
    <row r="132" spans="1:65" s="2" customFormat="1" ht="24.15" customHeight="1">
      <c r="A132" s="38"/>
      <c r="B132" s="39"/>
      <c r="C132" s="211" t="s">
        <v>138</v>
      </c>
      <c r="D132" s="211" t="s">
        <v>117</v>
      </c>
      <c r="E132" s="212" t="s">
        <v>139</v>
      </c>
      <c r="F132" s="213" t="s">
        <v>140</v>
      </c>
      <c r="G132" s="214" t="s">
        <v>120</v>
      </c>
      <c r="H132" s="215">
        <v>611.424</v>
      </c>
      <c r="I132" s="216"/>
      <c r="J132" s="217">
        <f>ROUND(I132*H132,2)</f>
        <v>0</v>
      </c>
      <c r="K132" s="213" t="s">
        <v>121</v>
      </c>
      <c r="L132" s="44"/>
      <c r="M132" s="218" t="s">
        <v>1</v>
      </c>
      <c r="N132" s="219" t="s">
        <v>41</v>
      </c>
      <c r="O132" s="91"/>
      <c r="P132" s="220">
        <f>O132*H132</f>
        <v>0</v>
      </c>
      <c r="Q132" s="220">
        <v>0</v>
      </c>
      <c r="R132" s="220">
        <f>Q132*H132</f>
        <v>0</v>
      </c>
      <c r="S132" s="220">
        <v>0.75</v>
      </c>
      <c r="T132" s="221">
        <f>S132*H132</f>
        <v>458.568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2" t="s">
        <v>122</v>
      </c>
      <c r="AT132" s="222" t="s">
        <v>117</v>
      </c>
      <c r="AU132" s="222" t="s">
        <v>83</v>
      </c>
      <c r="AY132" s="17" t="s">
        <v>115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7" t="s">
        <v>81</v>
      </c>
      <c r="BK132" s="223">
        <f>ROUND(I132*H132,2)</f>
        <v>0</v>
      </c>
      <c r="BL132" s="17" t="s">
        <v>122</v>
      </c>
      <c r="BM132" s="222" t="s">
        <v>141</v>
      </c>
    </row>
    <row r="133" spans="1:51" s="13" customFormat="1" ht="12">
      <c r="A133" s="13"/>
      <c r="B133" s="224"/>
      <c r="C133" s="225"/>
      <c r="D133" s="226" t="s">
        <v>134</v>
      </c>
      <c r="E133" s="227" t="s">
        <v>1</v>
      </c>
      <c r="F133" s="228" t="s">
        <v>142</v>
      </c>
      <c r="G133" s="225"/>
      <c r="H133" s="229">
        <v>611.424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134</v>
      </c>
      <c r="AU133" s="235" t="s">
        <v>83</v>
      </c>
      <c r="AV133" s="13" t="s">
        <v>83</v>
      </c>
      <c r="AW133" s="13" t="s">
        <v>32</v>
      </c>
      <c r="AX133" s="13" t="s">
        <v>81</v>
      </c>
      <c r="AY133" s="235" t="s">
        <v>115</v>
      </c>
    </row>
    <row r="134" spans="1:65" s="2" customFormat="1" ht="33" customHeight="1">
      <c r="A134" s="38"/>
      <c r="B134" s="39"/>
      <c r="C134" s="211" t="s">
        <v>143</v>
      </c>
      <c r="D134" s="211" t="s">
        <v>117</v>
      </c>
      <c r="E134" s="212" t="s">
        <v>144</v>
      </c>
      <c r="F134" s="213" t="s">
        <v>145</v>
      </c>
      <c r="G134" s="214" t="s">
        <v>120</v>
      </c>
      <c r="H134" s="215">
        <v>555.84</v>
      </c>
      <c r="I134" s="216"/>
      <c r="J134" s="217">
        <f>ROUND(I134*H134,2)</f>
        <v>0</v>
      </c>
      <c r="K134" s="213" t="s">
        <v>121</v>
      </c>
      <c r="L134" s="44"/>
      <c r="M134" s="218" t="s">
        <v>1</v>
      </c>
      <c r="N134" s="219" t="s">
        <v>41</v>
      </c>
      <c r="O134" s="91"/>
      <c r="P134" s="220">
        <f>O134*H134</f>
        <v>0</v>
      </c>
      <c r="Q134" s="220">
        <v>9E-05</v>
      </c>
      <c r="R134" s="220">
        <f>Q134*H134</f>
        <v>0.0500256</v>
      </c>
      <c r="S134" s="220">
        <v>0.23</v>
      </c>
      <c r="T134" s="221">
        <f>S134*H134</f>
        <v>127.84320000000001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2" t="s">
        <v>122</v>
      </c>
      <c r="AT134" s="222" t="s">
        <v>117</v>
      </c>
      <c r="AU134" s="222" t="s">
        <v>83</v>
      </c>
      <c r="AY134" s="17" t="s">
        <v>115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81</v>
      </c>
      <c r="BK134" s="223">
        <f>ROUND(I134*H134,2)</f>
        <v>0</v>
      </c>
      <c r="BL134" s="17" t="s">
        <v>122</v>
      </c>
      <c r="BM134" s="222" t="s">
        <v>146</v>
      </c>
    </row>
    <row r="135" spans="1:51" s="15" customFormat="1" ht="12">
      <c r="A135" s="15"/>
      <c r="B135" s="247"/>
      <c r="C135" s="248"/>
      <c r="D135" s="226" t="s">
        <v>134</v>
      </c>
      <c r="E135" s="249" t="s">
        <v>1</v>
      </c>
      <c r="F135" s="250" t="s">
        <v>147</v>
      </c>
      <c r="G135" s="248"/>
      <c r="H135" s="249" t="s">
        <v>1</v>
      </c>
      <c r="I135" s="251"/>
      <c r="J135" s="248"/>
      <c r="K135" s="248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134</v>
      </c>
      <c r="AU135" s="256" t="s">
        <v>83</v>
      </c>
      <c r="AV135" s="15" t="s">
        <v>81</v>
      </c>
      <c r="AW135" s="15" t="s">
        <v>32</v>
      </c>
      <c r="AX135" s="15" t="s">
        <v>76</v>
      </c>
      <c r="AY135" s="256" t="s">
        <v>115</v>
      </c>
    </row>
    <row r="136" spans="1:51" s="13" customFormat="1" ht="12">
      <c r="A136" s="13"/>
      <c r="B136" s="224"/>
      <c r="C136" s="225"/>
      <c r="D136" s="226" t="s">
        <v>134</v>
      </c>
      <c r="E136" s="227" t="s">
        <v>1</v>
      </c>
      <c r="F136" s="228" t="s">
        <v>148</v>
      </c>
      <c r="G136" s="225"/>
      <c r="H136" s="229">
        <v>240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134</v>
      </c>
      <c r="AU136" s="235" t="s">
        <v>83</v>
      </c>
      <c r="AV136" s="13" t="s">
        <v>83</v>
      </c>
      <c r="AW136" s="13" t="s">
        <v>32</v>
      </c>
      <c r="AX136" s="13" t="s">
        <v>76</v>
      </c>
      <c r="AY136" s="235" t="s">
        <v>115</v>
      </c>
    </row>
    <row r="137" spans="1:51" s="15" customFormat="1" ht="12">
      <c r="A137" s="15"/>
      <c r="B137" s="247"/>
      <c r="C137" s="248"/>
      <c r="D137" s="226" t="s">
        <v>134</v>
      </c>
      <c r="E137" s="249" t="s">
        <v>1</v>
      </c>
      <c r="F137" s="250" t="s">
        <v>149</v>
      </c>
      <c r="G137" s="248"/>
      <c r="H137" s="249" t="s">
        <v>1</v>
      </c>
      <c r="I137" s="251"/>
      <c r="J137" s="248"/>
      <c r="K137" s="248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134</v>
      </c>
      <c r="AU137" s="256" t="s">
        <v>83</v>
      </c>
      <c r="AV137" s="15" t="s">
        <v>81</v>
      </c>
      <c r="AW137" s="15" t="s">
        <v>32</v>
      </c>
      <c r="AX137" s="15" t="s">
        <v>76</v>
      </c>
      <c r="AY137" s="256" t="s">
        <v>115</v>
      </c>
    </row>
    <row r="138" spans="1:51" s="13" customFormat="1" ht="12">
      <c r="A138" s="13"/>
      <c r="B138" s="224"/>
      <c r="C138" s="225"/>
      <c r="D138" s="226" t="s">
        <v>134</v>
      </c>
      <c r="E138" s="227" t="s">
        <v>1</v>
      </c>
      <c r="F138" s="228" t="s">
        <v>150</v>
      </c>
      <c r="G138" s="225"/>
      <c r="H138" s="229">
        <v>315.84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134</v>
      </c>
      <c r="AU138" s="235" t="s">
        <v>83</v>
      </c>
      <c r="AV138" s="13" t="s">
        <v>83</v>
      </c>
      <c r="AW138" s="13" t="s">
        <v>32</v>
      </c>
      <c r="AX138" s="13" t="s">
        <v>76</v>
      </c>
      <c r="AY138" s="235" t="s">
        <v>115</v>
      </c>
    </row>
    <row r="139" spans="1:51" s="14" customFormat="1" ht="12">
      <c r="A139" s="14"/>
      <c r="B139" s="236"/>
      <c r="C139" s="237"/>
      <c r="D139" s="226" t="s">
        <v>134</v>
      </c>
      <c r="E139" s="238" t="s">
        <v>1</v>
      </c>
      <c r="F139" s="239" t="s">
        <v>137</v>
      </c>
      <c r="G139" s="237"/>
      <c r="H139" s="240">
        <v>555.8399999999999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134</v>
      </c>
      <c r="AU139" s="246" t="s">
        <v>83</v>
      </c>
      <c r="AV139" s="14" t="s">
        <v>122</v>
      </c>
      <c r="AW139" s="14" t="s">
        <v>32</v>
      </c>
      <c r="AX139" s="14" t="s">
        <v>81</v>
      </c>
      <c r="AY139" s="246" t="s">
        <v>115</v>
      </c>
    </row>
    <row r="140" spans="1:65" s="2" customFormat="1" ht="16.5" customHeight="1">
      <c r="A140" s="38"/>
      <c r="B140" s="39"/>
      <c r="C140" s="211" t="s">
        <v>151</v>
      </c>
      <c r="D140" s="211" t="s">
        <v>117</v>
      </c>
      <c r="E140" s="212" t="s">
        <v>152</v>
      </c>
      <c r="F140" s="213" t="s">
        <v>153</v>
      </c>
      <c r="G140" s="214" t="s">
        <v>120</v>
      </c>
      <c r="H140" s="215">
        <v>68</v>
      </c>
      <c r="I140" s="216"/>
      <c r="J140" s="217">
        <f>ROUND(I140*H140,2)</f>
        <v>0</v>
      </c>
      <c r="K140" s="213" t="s">
        <v>121</v>
      </c>
      <c r="L140" s="44"/>
      <c r="M140" s="218" t="s">
        <v>1</v>
      </c>
      <c r="N140" s="219" t="s">
        <v>41</v>
      </c>
      <c r="O140" s="91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2" t="s">
        <v>122</v>
      </c>
      <c r="AT140" s="222" t="s">
        <v>117</v>
      </c>
      <c r="AU140" s="222" t="s">
        <v>83</v>
      </c>
      <c r="AY140" s="17" t="s">
        <v>115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7" t="s">
        <v>81</v>
      </c>
      <c r="BK140" s="223">
        <f>ROUND(I140*H140,2)</f>
        <v>0</v>
      </c>
      <c r="BL140" s="17" t="s">
        <v>122</v>
      </c>
      <c r="BM140" s="222" t="s">
        <v>154</v>
      </c>
    </row>
    <row r="141" spans="1:65" s="2" customFormat="1" ht="16.5" customHeight="1">
      <c r="A141" s="38"/>
      <c r="B141" s="39"/>
      <c r="C141" s="257" t="s">
        <v>155</v>
      </c>
      <c r="D141" s="257" t="s">
        <v>156</v>
      </c>
      <c r="E141" s="258" t="s">
        <v>157</v>
      </c>
      <c r="F141" s="259" t="s">
        <v>158</v>
      </c>
      <c r="G141" s="260" t="s">
        <v>159</v>
      </c>
      <c r="H141" s="261">
        <v>5.44</v>
      </c>
      <c r="I141" s="262"/>
      <c r="J141" s="263">
        <f>ROUND(I141*H141,2)</f>
        <v>0</v>
      </c>
      <c r="K141" s="259" t="s">
        <v>121</v>
      </c>
      <c r="L141" s="264"/>
      <c r="M141" s="265" t="s">
        <v>1</v>
      </c>
      <c r="N141" s="266" t="s">
        <v>41</v>
      </c>
      <c r="O141" s="91"/>
      <c r="P141" s="220">
        <f>O141*H141</f>
        <v>0</v>
      </c>
      <c r="Q141" s="220">
        <v>1</v>
      </c>
      <c r="R141" s="220">
        <f>Q141*H141</f>
        <v>5.44</v>
      </c>
      <c r="S141" s="220">
        <v>0</v>
      </c>
      <c r="T141" s="22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2" t="s">
        <v>155</v>
      </c>
      <c r="AT141" s="222" t="s">
        <v>156</v>
      </c>
      <c r="AU141" s="222" t="s">
        <v>83</v>
      </c>
      <c r="AY141" s="17" t="s">
        <v>115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7" t="s">
        <v>81</v>
      </c>
      <c r="BK141" s="223">
        <f>ROUND(I141*H141,2)</f>
        <v>0</v>
      </c>
      <c r="BL141" s="17" t="s">
        <v>122</v>
      </c>
      <c r="BM141" s="222" t="s">
        <v>160</v>
      </c>
    </row>
    <row r="142" spans="1:51" s="15" customFormat="1" ht="12">
      <c r="A142" s="15"/>
      <c r="B142" s="247"/>
      <c r="C142" s="248"/>
      <c r="D142" s="226" t="s">
        <v>134</v>
      </c>
      <c r="E142" s="249" t="s">
        <v>1</v>
      </c>
      <c r="F142" s="250" t="s">
        <v>161</v>
      </c>
      <c r="G142" s="248"/>
      <c r="H142" s="249" t="s">
        <v>1</v>
      </c>
      <c r="I142" s="251"/>
      <c r="J142" s="248"/>
      <c r="K142" s="248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134</v>
      </c>
      <c r="AU142" s="256" t="s">
        <v>83</v>
      </c>
      <c r="AV142" s="15" t="s">
        <v>81</v>
      </c>
      <c r="AW142" s="15" t="s">
        <v>32</v>
      </c>
      <c r="AX142" s="15" t="s">
        <v>76</v>
      </c>
      <c r="AY142" s="256" t="s">
        <v>115</v>
      </c>
    </row>
    <row r="143" spans="1:51" s="13" customFormat="1" ht="12">
      <c r="A143" s="13"/>
      <c r="B143" s="224"/>
      <c r="C143" s="225"/>
      <c r="D143" s="226" t="s">
        <v>134</v>
      </c>
      <c r="E143" s="227" t="s">
        <v>1</v>
      </c>
      <c r="F143" s="228" t="s">
        <v>162</v>
      </c>
      <c r="G143" s="225"/>
      <c r="H143" s="229">
        <v>5.44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134</v>
      </c>
      <c r="AU143" s="235" t="s">
        <v>83</v>
      </c>
      <c r="AV143" s="13" t="s">
        <v>83</v>
      </c>
      <c r="AW143" s="13" t="s">
        <v>32</v>
      </c>
      <c r="AX143" s="13" t="s">
        <v>81</v>
      </c>
      <c r="AY143" s="235" t="s">
        <v>115</v>
      </c>
    </row>
    <row r="144" spans="1:65" s="2" customFormat="1" ht="24.15" customHeight="1">
      <c r="A144" s="38"/>
      <c r="B144" s="39"/>
      <c r="C144" s="211" t="s">
        <v>163</v>
      </c>
      <c r="D144" s="211" t="s">
        <v>117</v>
      </c>
      <c r="E144" s="212" t="s">
        <v>164</v>
      </c>
      <c r="F144" s="213" t="s">
        <v>165</v>
      </c>
      <c r="G144" s="214" t="s">
        <v>120</v>
      </c>
      <c r="H144" s="215">
        <v>278</v>
      </c>
      <c r="I144" s="216"/>
      <c r="J144" s="217">
        <f>ROUND(I144*H144,2)</f>
        <v>0</v>
      </c>
      <c r="K144" s="213" t="s">
        <v>121</v>
      </c>
      <c r="L144" s="44"/>
      <c r="M144" s="218" t="s">
        <v>1</v>
      </c>
      <c r="N144" s="219" t="s">
        <v>41</v>
      </c>
      <c r="O144" s="91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2" t="s">
        <v>122</v>
      </c>
      <c r="AT144" s="222" t="s">
        <v>117</v>
      </c>
      <c r="AU144" s="222" t="s">
        <v>83</v>
      </c>
      <c r="AY144" s="17" t="s">
        <v>115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7" t="s">
        <v>81</v>
      </c>
      <c r="BK144" s="223">
        <f>ROUND(I144*H144,2)</f>
        <v>0</v>
      </c>
      <c r="BL144" s="17" t="s">
        <v>122</v>
      </c>
      <c r="BM144" s="222" t="s">
        <v>166</v>
      </c>
    </row>
    <row r="145" spans="1:65" s="2" customFormat="1" ht="16.5" customHeight="1">
      <c r="A145" s="38"/>
      <c r="B145" s="39"/>
      <c r="C145" s="257" t="s">
        <v>167</v>
      </c>
      <c r="D145" s="257" t="s">
        <v>156</v>
      </c>
      <c r="E145" s="258" t="s">
        <v>168</v>
      </c>
      <c r="F145" s="259" t="s">
        <v>169</v>
      </c>
      <c r="G145" s="260" t="s">
        <v>159</v>
      </c>
      <c r="H145" s="261">
        <v>66.72</v>
      </c>
      <c r="I145" s="262"/>
      <c r="J145" s="263">
        <f>ROUND(I145*H145,2)</f>
        <v>0</v>
      </c>
      <c r="K145" s="259" t="s">
        <v>121</v>
      </c>
      <c r="L145" s="264"/>
      <c r="M145" s="265" t="s">
        <v>1</v>
      </c>
      <c r="N145" s="266" t="s">
        <v>41</v>
      </c>
      <c r="O145" s="91"/>
      <c r="P145" s="220">
        <f>O145*H145</f>
        <v>0</v>
      </c>
      <c r="Q145" s="220">
        <v>1</v>
      </c>
      <c r="R145" s="220">
        <f>Q145*H145</f>
        <v>66.72</v>
      </c>
      <c r="S145" s="220">
        <v>0</v>
      </c>
      <c r="T145" s="22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2" t="s">
        <v>155</v>
      </c>
      <c r="AT145" s="222" t="s">
        <v>156</v>
      </c>
      <c r="AU145" s="222" t="s">
        <v>83</v>
      </c>
      <c r="AY145" s="17" t="s">
        <v>115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7" t="s">
        <v>81</v>
      </c>
      <c r="BK145" s="223">
        <f>ROUND(I145*H145,2)</f>
        <v>0</v>
      </c>
      <c r="BL145" s="17" t="s">
        <v>122</v>
      </c>
      <c r="BM145" s="222" t="s">
        <v>170</v>
      </c>
    </row>
    <row r="146" spans="1:51" s="13" customFormat="1" ht="12">
      <c r="A146" s="13"/>
      <c r="B146" s="224"/>
      <c r="C146" s="225"/>
      <c r="D146" s="226" t="s">
        <v>134</v>
      </c>
      <c r="E146" s="227" t="s">
        <v>1</v>
      </c>
      <c r="F146" s="228" t="s">
        <v>171</v>
      </c>
      <c r="G146" s="225"/>
      <c r="H146" s="229">
        <v>66.72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134</v>
      </c>
      <c r="AU146" s="235" t="s">
        <v>83</v>
      </c>
      <c r="AV146" s="13" t="s">
        <v>83</v>
      </c>
      <c r="AW146" s="13" t="s">
        <v>32</v>
      </c>
      <c r="AX146" s="13" t="s">
        <v>81</v>
      </c>
      <c r="AY146" s="235" t="s">
        <v>115</v>
      </c>
    </row>
    <row r="147" spans="1:65" s="2" customFormat="1" ht="24.15" customHeight="1">
      <c r="A147" s="38"/>
      <c r="B147" s="39"/>
      <c r="C147" s="211" t="s">
        <v>172</v>
      </c>
      <c r="D147" s="211" t="s">
        <v>117</v>
      </c>
      <c r="E147" s="212" t="s">
        <v>173</v>
      </c>
      <c r="F147" s="213" t="s">
        <v>174</v>
      </c>
      <c r="G147" s="214" t="s">
        <v>120</v>
      </c>
      <c r="H147" s="215">
        <v>278</v>
      </c>
      <c r="I147" s="216"/>
      <c r="J147" s="217">
        <f>ROUND(I147*H147,2)</f>
        <v>0</v>
      </c>
      <c r="K147" s="213" t="s">
        <v>121</v>
      </c>
      <c r="L147" s="44"/>
      <c r="M147" s="218" t="s">
        <v>1</v>
      </c>
      <c r="N147" s="219" t="s">
        <v>41</v>
      </c>
      <c r="O147" s="91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2" t="s">
        <v>122</v>
      </c>
      <c r="AT147" s="222" t="s">
        <v>117</v>
      </c>
      <c r="AU147" s="222" t="s">
        <v>83</v>
      </c>
      <c r="AY147" s="17" t="s">
        <v>115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81</v>
      </c>
      <c r="BK147" s="223">
        <f>ROUND(I147*H147,2)</f>
        <v>0</v>
      </c>
      <c r="BL147" s="17" t="s">
        <v>122</v>
      </c>
      <c r="BM147" s="222" t="s">
        <v>175</v>
      </c>
    </row>
    <row r="148" spans="1:65" s="2" customFormat="1" ht="16.5" customHeight="1">
      <c r="A148" s="38"/>
      <c r="B148" s="39"/>
      <c r="C148" s="257" t="s">
        <v>176</v>
      </c>
      <c r="D148" s="257" t="s">
        <v>156</v>
      </c>
      <c r="E148" s="258" t="s">
        <v>177</v>
      </c>
      <c r="F148" s="259" t="s">
        <v>178</v>
      </c>
      <c r="G148" s="260" t="s">
        <v>179</v>
      </c>
      <c r="H148" s="261">
        <v>11.12</v>
      </c>
      <c r="I148" s="262"/>
      <c r="J148" s="263">
        <f>ROUND(I148*H148,2)</f>
        <v>0</v>
      </c>
      <c r="K148" s="259" t="s">
        <v>121</v>
      </c>
      <c r="L148" s="264"/>
      <c r="M148" s="265" t="s">
        <v>1</v>
      </c>
      <c r="N148" s="266" t="s">
        <v>41</v>
      </c>
      <c r="O148" s="91"/>
      <c r="P148" s="220">
        <f>O148*H148</f>
        <v>0</v>
      </c>
      <c r="Q148" s="220">
        <v>0.001</v>
      </c>
      <c r="R148" s="220">
        <f>Q148*H148</f>
        <v>0.01112</v>
      </c>
      <c r="S148" s="220">
        <v>0</v>
      </c>
      <c r="T148" s="22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2" t="s">
        <v>155</v>
      </c>
      <c r="AT148" s="222" t="s">
        <v>156</v>
      </c>
      <c r="AU148" s="222" t="s">
        <v>83</v>
      </c>
      <c r="AY148" s="17" t="s">
        <v>115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7" t="s">
        <v>81</v>
      </c>
      <c r="BK148" s="223">
        <f>ROUND(I148*H148,2)</f>
        <v>0</v>
      </c>
      <c r="BL148" s="17" t="s">
        <v>122</v>
      </c>
      <c r="BM148" s="222" t="s">
        <v>180</v>
      </c>
    </row>
    <row r="149" spans="1:51" s="13" customFormat="1" ht="12">
      <c r="A149" s="13"/>
      <c r="B149" s="224"/>
      <c r="C149" s="225"/>
      <c r="D149" s="226" t="s">
        <v>134</v>
      </c>
      <c r="E149" s="225"/>
      <c r="F149" s="228" t="s">
        <v>181</v>
      </c>
      <c r="G149" s="225"/>
      <c r="H149" s="229">
        <v>11.12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134</v>
      </c>
      <c r="AU149" s="235" t="s">
        <v>83</v>
      </c>
      <c r="AV149" s="13" t="s">
        <v>83</v>
      </c>
      <c r="AW149" s="13" t="s">
        <v>4</v>
      </c>
      <c r="AX149" s="13" t="s">
        <v>81</v>
      </c>
      <c r="AY149" s="235" t="s">
        <v>115</v>
      </c>
    </row>
    <row r="150" spans="1:65" s="2" customFormat="1" ht="24.15" customHeight="1">
      <c r="A150" s="38"/>
      <c r="B150" s="39"/>
      <c r="C150" s="211" t="s">
        <v>182</v>
      </c>
      <c r="D150" s="211" t="s">
        <v>117</v>
      </c>
      <c r="E150" s="212" t="s">
        <v>183</v>
      </c>
      <c r="F150" s="213" t="s">
        <v>184</v>
      </c>
      <c r="G150" s="214" t="s">
        <v>120</v>
      </c>
      <c r="H150" s="215">
        <v>982.52</v>
      </c>
      <c r="I150" s="216"/>
      <c r="J150" s="217">
        <f>ROUND(I150*H150,2)</f>
        <v>0</v>
      </c>
      <c r="K150" s="213" t="s">
        <v>121</v>
      </c>
      <c r="L150" s="44"/>
      <c r="M150" s="218" t="s">
        <v>1</v>
      </c>
      <c r="N150" s="219" t="s">
        <v>41</v>
      </c>
      <c r="O150" s="91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2" t="s">
        <v>122</v>
      </c>
      <c r="AT150" s="222" t="s">
        <v>117</v>
      </c>
      <c r="AU150" s="222" t="s">
        <v>83</v>
      </c>
      <c r="AY150" s="17" t="s">
        <v>115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81</v>
      </c>
      <c r="BK150" s="223">
        <f>ROUND(I150*H150,2)</f>
        <v>0</v>
      </c>
      <c r="BL150" s="17" t="s">
        <v>122</v>
      </c>
      <c r="BM150" s="222" t="s">
        <v>185</v>
      </c>
    </row>
    <row r="151" spans="1:51" s="13" customFormat="1" ht="12">
      <c r="A151" s="13"/>
      <c r="B151" s="224"/>
      <c r="C151" s="225"/>
      <c r="D151" s="226" t="s">
        <v>134</v>
      </c>
      <c r="E151" s="227" t="s">
        <v>1</v>
      </c>
      <c r="F151" s="228" t="s">
        <v>186</v>
      </c>
      <c r="G151" s="225"/>
      <c r="H151" s="229">
        <v>982.52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134</v>
      </c>
      <c r="AU151" s="235" t="s">
        <v>83</v>
      </c>
      <c r="AV151" s="13" t="s">
        <v>83</v>
      </c>
      <c r="AW151" s="13" t="s">
        <v>32</v>
      </c>
      <c r="AX151" s="13" t="s">
        <v>81</v>
      </c>
      <c r="AY151" s="235" t="s">
        <v>115</v>
      </c>
    </row>
    <row r="152" spans="1:63" s="12" customFormat="1" ht="22.8" customHeight="1">
      <c r="A152" s="12"/>
      <c r="B152" s="195"/>
      <c r="C152" s="196"/>
      <c r="D152" s="197" t="s">
        <v>75</v>
      </c>
      <c r="E152" s="209" t="s">
        <v>138</v>
      </c>
      <c r="F152" s="209" t="s">
        <v>187</v>
      </c>
      <c r="G152" s="196"/>
      <c r="H152" s="196"/>
      <c r="I152" s="199"/>
      <c r="J152" s="210">
        <f>BK152</f>
        <v>0</v>
      </c>
      <c r="K152" s="196"/>
      <c r="L152" s="201"/>
      <c r="M152" s="202"/>
      <c r="N152" s="203"/>
      <c r="O152" s="203"/>
      <c r="P152" s="204">
        <f>SUM(P153:P178)</f>
        <v>0</v>
      </c>
      <c r="Q152" s="203"/>
      <c r="R152" s="204">
        <f>SUM(R153:R178)</f>
        <v>892.036544</v>
      </c>
      <c r="S152" s="203"/>
      <c r="T152" s="205">
        <f>SUM(T153:T178)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6" t="s">
        <v>81</v>
      </c>
      <c r="AT152" s="207" t="s">
        <v>75</v>
      </c>
      <c r="AU152" s="207" t="s">
        <v>81</v>
      </c>
      <c r="AY152" s="206" t="s">
        <v>115</v>
      </c>
      <c r="BK152" s="208">
        <f>SUM(BK153:BK178)</f>
        <v>0</v>
      </c>
    </row>
    <row r="153" spans="1:65" s="2" customFormat="1" ht="21.75" customHeight="1">
      <c r="A153" s="38"/>
      <c r="B153" s="39"/>
      <c r="C153" s="211" t="s">
        <v>188</v>
      </c>
      <c r="D153" s="211" t="s">
        <v>117</v>
      </c>
      <c r="E153" s="212" t="s">
        <v>189</v>
      </c>
      <c r="F153" s="213" t="s">
        <v>190</v>
      </c>
      <c r="G153" s="214" t="s">
        <v>120</v>
      </c>
      <c r="H153" s="215">
        <v>68</v>
      </c>
      <c r="I153" s="216"/>
      <c r="J153" s="217">
        <f>ROUND(I153*H153,2)</f>
        <v>0</v>
      </c>
      <c r="K153" s="213" t="s">
        <v>121</v>
      </c>
      <c r="L153" s="44"/>
      <c r="M153" s="218" t="s">
        <v>1</v>
      </c>
      <c r="N153" s="219" t="s">
        <v>41</v>
      </c>
      <c r="O153" s="91"/>
      <c r="P153" s="220">
        <f>O153*H153</f>
        <v>0</v>
      </c>
      <c r="Q153" s="220">
        <v>0.184</v>
      </c>
      <c r="R153" s="220">
        <f>Q153*H153</f>
        <v>12.512</v>
      </c>
      <c r="S153" s="220">
        <v>0</v>
      </c>
      <c r="T153" s="22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2" t="s">
        <v>122</v>
      </c>
      <c r="AT153" s="222" t="s">
        <v>117</v>
      </c>
      <c r="AU153" s="222" t="s">
        <v>83</v>
      </c>
      <c r="AY153" s="17" t="s">
        <v>115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81</v>
      </c>
      <c r="BK153" s="223">
        <f>ROUND(I153*H153,2)</f>
        <v>0</v>
      </c>
      <c r="BL153" s="17" t="s">
        <v>122</v>
      </c>
      <c r="BM153" s="222" t="s">
        <v>191</v>
      </c>
    </row>
    <row r="154" spans="1:65" s="2" customFormat="1" ht="24.15" customHeight="1">
      <c r="A154" s="38"/>
      <c r="B154" s="39"/>
      <c r="C154" s="211" t="s">
        <v>8</v>
      </c>
      <c r="D154" s="211" t="s">
        <v>117</v>
      </c>
      <c r="E154" s="212" t="s">
        <v>192</v>
      </c>
      <c r="F154" s="213" t="s">
        <v>193</v>
      </c>
      <c r="G154" s="214" t="s">
        <v>120</v>
      </c>
      <c r="H154" s="215">
        <v>893.2</v>
      </c>
      <c r="I154" s="216"/>
      <c r="J154" s="217">
        <f>ROUND(I154*H154,2)</f>
        <v>0</v>
      </c>
      <c r="K154" s="213" t="s">
        <v>121</v>
      </c>
      <c r="L154" s="44"/>
      <c r="M154" s="218" t="s">
        <v>1</v>
      </c>
      <c r="N154" s="219" t="s">
        <v>41</v>
      </c>
      <c r="O154" s="91"/>
      <c r="P154" s="220">
        <f>O154*H154</f>
        <v>0</v>
      </c>
      <c r="Q154" s="220">
        <v>0.69</v>
      </c>
      <c r="R154" s="220">
        <f>Q154*H154</f>
        <v>616.308</v>
      </c>
      <c r="S154" s="220">
        <v>0</v>
      </c>
      <c r="T154" s="22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2" t="s">
        <v>122</v>
      </c>
      <c r="AT154" s="222" t="s">
        <v>117</v>
      </c>
      <c r="AU154" s="222" t="s">
        <v>83</v>
      </c>
      <c r="AY154" s="17" t="s">
        <v>115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7" t="s">
        <v>81</v>
      </c>
      <c r="BK154" s="223">
        <f>ROUND(I154*H154,2)</f>
        <v>0</v>
      </c>
      <c r="BL154" s="17" t="s">
        <v>122</v>
      </c>
      <c r="BM154" s="222" t="s">
        <v>194</v>
      </c>
    </row>
    <row r="155" spans="1:51" s="13" customFormat="1" ht="12">
      <c r="A155" s="13"/>
      <c r="B155" s="224"/>
      <c r="C155" s="225"/>
      <c r="D155" s="226" t="s">
        <v>134</v>
      </c>
      <c r="E155" s="227" t="s">
        <v>1</v>
      </c>
      <c r="F155" s="228" t="s">
        <v>195</v>
      </c>
      <c r="G155" s="225"/>
      <c r="H155" s="229">
        <v>893.2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134</v>
      </c>
      <c r="AU155" s="235" t="s">
        <v>83</v>
      </c>
      <c r="AV155" s="13" t="s">
        <v>83</v>
      </c>
      <c r="AW155" s="13" t="s">
        <v>32</v>
      </c>
      <c r="AX155" s="13" t="s">
        <v>81</v>
      </c>
      <c r="AY155" s="235" t="s">
        <v>115</v>
      </c>
    </row>
    <row r="156" spans="1:65" s="2" customFormat="1" ht="24.15" customHeight="1">
      <c r="A156" s="38"/>
      <c r="B156" s="39"/>
      <c r="C156" s="211" t="s">
        <v>196</v>
      </c>
      <c r="D156" s="211" t="s">
        <v>117</v>
      </c>
      <c r="E156" s="212" t="s">
        <v>197</v>
      </c>
      <c r="F156" s="213" t="s">
        <v>198</v>
      </c>
      <c r="G156" s="214" t="s">
        <v>120</v>
      </c>
      <c r="H156" s="215">
        <v>60</v>
      </c>
      <c r="I156" s="216"/>
      <c r="J156" s="217">
        <f>ROUND(I156*H156,2)</f>
        <v>0</v>
      </c>
      <c r="K156" s="213" t="s">
        <v>121</v>
      </c>
      <c r="L156" s="44"/>
      <c r="M156" s="218" t="s">
        <v>1</v>
      </c>
      <c r="N156" s="219" t="s">
        <v>41</v>
      </c>
      <c r="O156" s="91"/>
      <c r="P156" s="220">
        <f>O156*H156</f>
        <v>0</v>
      </c>
      <c r="Q156" s="220">
        <v>0.26</v>
      </c>
      <c r="R156" s="220">
        <f>Q156*H156</f>
        <v>15.600000000000001</v>
      </c>
      <c r="S156" s="220">
        <v>0</v>
      </c>
      <c r="T156" s="22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2" t="s">
        <v>122</v>
      </c>
      <c r="AT156" s="222" t="s">
        <v>117</v>
      </c>
      <c r="AU156" s="222" t="s">
        <v>83</v>
      </c>
      <c r="AY156" s="17" t="s">
        <v>115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7" t="s">
        <v>81</v>
      </c>
      <c r="BK156" s="223">
        <f>ROUND(I156*H156,2)</f>
        <v>0</v>
      </c>
      <c r="BL156" s="17" t="s">
        <v>122</v>
      </c>
      <c r="BM156" s="222" t="s">
        <v>199</v>
      </c>
    </row>
    <row r="157" spans="1:51" s="13" customFormat="1" ht="12">
      <c r="A157" s="13"/>
      <c r="B157" s="224"/>
      <c r="C157" s="225"/>
      <c r="D157" s="226" t="s">
        <v>134</v>
      </c>
      <c r="E157" s="227" t="s">
        <v>1</v>
      </c>
      <c r="F157" s="228" t="s">
        <v>200</v>
      </c>
      <c r="G157" s="225"/>
      <c r="H157" s="229">
        <v>60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134</v>
      </c>
      <c r="AU157" s="235" t="s">
        <v>83</v>
      </c>
      <c r="AV157" s="13" t="s">
        <v>83</v>
      </c>
      <c r="AW157" s="13" t="s">
        <v>32</v>
      </c>
      <c r="AX157" s="13" t="s">
        <v>81</v>
      </c>
      <c r="AY157" s="235" t="s">
        <v>115</v>
      </c>
    </row>
    <row r="158" spans="1:65" s="2" customFormat="1" ht="24.15" customHeight="1">
      <c r="A158" s="38"/>
      <c r="B158" s="39"/>
      <c r="C158" s="211" t="s">
        <v>201</v>
      </c>
      <c r="D158" s="211" t="s">
        <v>117</v>
      </c>
      <c r="E158" s="212" t="s">
        <v>202</v>
      </c>
      <c r="F158" s="213" t="s">
        <v>203</v>
      </c>
      <c r="G158" s="214" t="s">
        <v>120</v>
      </c>
      <c r="H158" s="215">
        <v>765.2</v>
      </c>
      <c r="I158" s="216"/>
      <c r="J158" s="217">
        <f>ROUND(I158*H158,2)</f>
        <v>0</v>
      </c>
      <c r="K158" s="213" t="s">
        <v>121</v>
      </c>
      <c r="L158" s="44"/>
      <c r="M158" s="218" t="s">
        <v>1</v>
      </c>
      <c r="N158" s="219" t="s">
        <v>41</v>
      </c>
      <c r="O158" s="91"/>
      <c r="P158" s="220">
        <f>O158*H158</f>
        <v>0</v>
      </c>
      <c r="Q158" s="220">
        <v>0.00753</v>
      </c>
      <c r="R158" s="220">
        <f>Q158*H158</f>
        <v>5.7619560000000005</v>
      </c>
      <c r="S158" s="220">
        <v>0</v>
      </c>
      <c r="T158" s="22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2" t="s">
        <v>122</v>
      </c>
      <c r="AT158" s="222" t="s">
        <v>117</v>
      </c>
      <c r="AU158" s="222" t="s">
        <v>83</v>
      </c>
      <c r="AY158" s="17" t="s">
        <v>115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7" t="s">
        <v>81</v>
      </c>
      <c r="BK158" s="223">
        <f>ROUND(I158*H158,2)</f>
        <v>0</v>
      </c>
      <c r="BL158" s="17" t="s">
        <v>122</v>
      </c>
      <c r="BM158" s="222" t="s">
        <v>204</v>
      </c>
    </row>
    <row r="159" spans="1:65" s="2" customFormat="1" ht="24.15" customHeight="1">
      <c r="A159" s="38"/>
      <c r="B159" s="39"/>
      <c r="C159" s="211" t="s">
        <v>205</v>
      </c>
      <c r="D159" s="211" t="s">
        <v>117</v>
      </c>
      <c r="E159" s="212" t="s">
        <v>206</v>
      </c>
      <c r="F159" s="213" t="s">
        <v>207</v>
      </c>
      <c r="G159" s="214" t="s">
        <v>120</v>
      </c>
      <c r="H159" s="215">
        <v>765.2</v>
      </c>
      <c r="I159" s="216"/>
      <c r="J159" s="217">
        <f>ROUND(I159*H159,2)</f>
        <v>0</v>
      </c>
      <c r="K159" s="213" t="s">
        <v>121</v>
      </c>
      <c r="L159" s="44"/>
      <c r="M159" s="218" t="s">
        <v>1</v>
      </c>
      <c r="N159" s="219" t="s">
        <v>41</v>
      </c>
      <c r="O159" s="91"/>
      <c r="P159" s="220">
        <f>O159*H159</f>
        <v>0</v>
      </c>
      <c r="Q159" s="220">
        <v>0.00081</v>
      </c>
      <c r="R159" s="220">
        <f>Q159*H159</f>
        <v>0.619812</v>
      </c>
      <c r="S159" s="220">
        <v>0</v>
      </c>
      <c r="T159" s="22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2" t="s">
        <v>122</v>
      </c>
      <c r="AT159" s="222" t="s">
        <v>117</v>
      </c>
      <c r="AU159" s="222" t="s">
        <v>83</v>
      </c>
      <c r="AY159" s="17" t="s">
        <v>115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7" t="s">
        <v>81</v>
      </c>
      <c r="BK159" s="223">
        <f>ROUND(I159*H159,2)</f>
        <v>0</v>
      </c>
      <c r="BL159" s="17" t="s">
        <v>122</v>
      </c>
      <c r="BM159" s="222" t="s">
        <v>208</v>
      </c>
    </row>
    <row r="160" spans="1:65" s="2" customFormat="1" ht="33" customHeight="1">
      <c r="A160" s="38"/>
      <c r="B160" s="39"/>
      <c r="C160" s="211" t="s">
        <v>209</v>
      </c>
      <c r="D160" s="211" t="s">
        <v>117</v>
      </c>
      <c r="E160" s="212" t="s">
        <v>210</v>
      </c>
      <c r="F160" s="213" t="s">
        <v>211</v>
      </c>
      <c r="G160" s="214" t="s">
        <v>120</v>
      </c>
      <c r="H160" s="215">
        <v>765.2</v>
      </c>
      <c r="I160" s="216"/>
      <c r="J160" s="217">
        <f>ROUND(I160*H160,2)</f>
        <v>0</v>
      </c>
      <c r="K160" s="213" t="s">
        <v>121</v>
      </c>
      <c r="L160" s="44"/>
      <c r="M160" s="218" t="s">
        <v>1</v>
      </c>
      <c r="N160" s="219" t="s">
        <v>41</v>
      </c>
      <c r="O160" s="91"/>
      <c r="P160" s="220">
        <f>O160*H160</f>
        <v>0</v>
      </c>
      <c r="Q160" s="220">
        <v>0.12966</v>
      </c>
      <c r="R160" s="220">
        <f>Q160*H160</f>
        <v>99.215832</v>
      </c>
      <c r="S160" s="220">
        <v>0</v>
      </c>
      <c r="T160" s="22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2" t="s">
        <v>122</v>
      </c>
      <c r="AT160" s="222" t="s">
        <v>117</v>
      </c>
      <c r="AU160" s="222" t="s">
        <v>83</v>
      </c>
      <c r="AY160" s="17" t="s">
        <v>115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7" t="s">
        <v>81</v>
      </c>
      <c r="BK160" s="223">
        <f>ROUND(I160*H160,2)</f>
        <v>0</v>
      </c>
      <c r="BL160" s="17" t="s">
        <v>122</v>
      </c>
      <c r="BM160" s="222" t="s">
        <v>212</v>
      </c>
    </row>
    <row r="161" spans="1:51" s="13" customFormat="1" ht="12">
      <c r="A161" s="13"/>
      <c r="B161" s="224"/>
      <c r="C161" s="225"/>
      <c r="D161" s="226" t="s">
        <v>134</v>
      </c>
      <c r="E161" s="227" t="s">
        <v>1</v>
      </c>
      <c r="F161" s="228" t="s">
        <v>148</v>
      </c>
      <c r="G161" s="225"/>
      <c r="H161" s="229">
        <v>240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134</v>
      </c>
      <c r="AU161" s="235" t="s">
        <v>83</v>
      </c>
      <c r="AV161" s="13" t="s">
        <v>83</v>
      </c>
      <c r="AW161" s="13" t="s">
        <v>32</v>
      </c>
      <c r="AX161" s="13" t="s">
        <v>76</v>
      </c>
      <c r="AY161" s="235" t="s">
        <v>115</v>
      </c>
    </row>
    <row r="162" spans="1:51" s="13" customFormat="1" ht="12">
      <c r="A162" s="13"/>
      <c r="B162" s="224"/>
      <c r="C162" s="225"/>
      <c r="D162" s="226" t="s">
        <v>134</v>
      </c>
      <c r="E162" s="227" t="s">
        <v>1</v>
      </c>
      <c r="F162" s="228" t="s">
        <v>213</v>
      </c>
      <c r="G162" s="225"/>
      <c r="H162" s="229">
        <v>266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134</v>
      </c>
      <c r="AU162" s="235" t="s">
        <v>83</v>
      </c>
      <c r="AV162" s="13" t="s">
        <v>83</v>
      </c>
      <c r="AW162" s="13" t="s">
        <v>32</v>
      </c>
      <c r="AX162" s="13" t="s">
        <v>76</v>
      </c>
      <c r="AY162" s="235" t="s">
        <v>115</v>
      </c>
    </row>
    <row r="163" spans="1:51" s="13" customFormat="1" ht="12">
      <c r="A163" s="13"/>
      <c r="B163" s="224"/>
      <c r="C163" s="225"/>
      <c r="D163" s="226" t="s">
        <v>134</v>
      </c>
      <c r="E163" s="227" t="s">
        <v>1</v>
      </c>
      <c r="F163" s="228" t="s">
        <v>214</v>
      </c>
      <c r="G163" s="225"/>
      <c r="H163" s="229">
        <v>174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134</v>
      </c>
      <c r="AU163" s="235" t="s">
        <v>83</v>
      </c>
      <c r="AV163" s="13" t="s">
        <v>83</v>
      </c>
      <c r="AW163" s="13" t="s">
        <v>32</v>
      </c>
      <c r="AX163" s="13" t="s">
        <v>76</v>
      </c>
      <c r="AY163" s="235" t="s">
        <v>115</v>
      </c>
    </row>
    <row r="164" spans="1:51" s="13" customFormat="1" ht="12">
      <c r="A164" s="13"/>
      <c r="B164" s="224"/>
      <c r="C164" s="225"/>
      <c r="D164" s="226" t="s">
        <v>134</v>
      </c>
      <c r="E164" s="227" t="s">
        <v>1</v>
      </c>
      <c r="F164" s="228" t="s">
        <v>215</v>
      </c>
      <c r="G164" s="225"/>
      <c r="H164" s="229">
        <v>15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134</v>
      </c>
      <c r="AU164" s="235" t="s">
        <v>83</v>
      </c>
      <c r="AV164" s="13" t="s">
        <v>83</v>
      </c>
      <c r="AW164" s="13" t="s">
        <v>32</v>
      </c>
      <c r="AX164" s="13" t="s">
        <v>76</v>
      </c>
      <c r="AY164" s="235" t="s">
        <v>115</v>
      </c>
    </row>
    <row r="165" spans="1:51" s="13" customFormat="1" ht="12">
      <c r="A165" s="13"/>
      <c r="B165" s="224"/>
      <c r="C165" s="225"/>
      <c r="D165" s="226" t="s">
        <v>134</v>
      </c>
      <c r="E165" s="227" t="s">
        <v>1</v>
      </c>
      <c r="F165" s="228" t="s">
        <v>216</v>
      </c>
      <c r="G165" s="225"/>
      <c r="H165" s="229">
        <v>6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134</v>
      </c>
      <c r="AU165" s="235" t="s">
        <v>83</v>
      </c>
      <c r="AV165" s="13" t="s">
        <v>83</v>
      </c>
      <c r="AW165" s="13" t="s">
        <v>32</v>
      </c>
      <c r="AX165" s="13" t="s">
        <v>76</v>
      </c>
      <c r="AY165" s="235" t="s">
        <v>115</v>
      </c>
    </row>
    <row r="166" spans="1:51" s="13" customFormat="1" ht="12">
      <c r="A166" s="13"/>
      <c r="B166" s="224"/>
      <c r="C166" s="225"/>
      <c r="D166" s="226" t="s">
        <v>134</v>
      </c>
      <c r="E166" s="227" t="s">
        <v>1</v>
      </c>
      <c r="F166" s="228" t="s">
        <v>217</v>
      </c>
      <c r="G166" s="225"/>
      <c r="H166" s="229">
        <v>25.2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134</v>
      </c>
      <c r="AU166" s="235" t="s">
        <v>83</v>
      </c>
      <c r="AV166" s="13" t="s">
        <v>83</v>
      </c>
      <c r="AW166" s="13" t="s">
        <v>32</v>
      </c>
      <c r="AX166" s="13" t="s">
        <v>76</v>
      </c>
      <c r="AY166" s="235" t="s">
        <v>115</v>
      </c>
    </row>
    <row r="167" spans="1:51" s="13" customFormat="1" ht="12">
      <c r="A167" s="13"/>
      <c r="B167" s="224"/>
      <c r="C167" s="225"/>
      <c r="D167" s="226" t="s">
        <v>134</v>
      </c>
      <c r="E167" s="227" t="s">
        <v>1</v>
      </c>
      <c r="F167" s="228" t="s">
        <v>218</v>
      </c>
      <c r="G167" s="225"/>
      <c r="H167" s="229">
        <v>14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134</v>
      </c>
      <c r="AU167" s="235" t="s">
        <v>83</v>
      </c>
      <c r="AV167" s="13" t="s">
        <v>83</v>
      </c>
      <c r="AW167" s="13" t="s">
        <v>32</v>
      </c>
      <c r="AX167" s="13" t="s">
        <v>76</v>
      </c>
      <c r="AY167" s="235" t="s">
        <v>115</v>
      </c>
    </row>
    <row r="168" spans="1:51" s="13" customFormat="1" ht="12">
      <c r="A168" s="13"/>
      <c r="B168" s="224"/>
      <c r="C168" s="225"/>
      <c r="D168" s="226" t="s">
        <v>134</v>
      </c>
      <c r="E168" s="227" t="s">
        <v>1</v>
      </c>
      <c r="F168" s="228" t="s">
        <v>219</v>
      </c>
      <c r="G168" s="225"/>
      <c r="H168" s="229">
        <v>21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134</v>
      </c>
      <c r="AU168" s="235" t="s">
        <v>83</v>
      </c>
      <c r="AV168" s="13" t="s">
        <v>83</v>
      </c>
      <c r="AW168" s="13" t="s">
        <v>32</v>
      </c>
      <c r="AX168" s="13" t="s">
        <v>76</v>
      </c>
      <c r="AY168" s="235" t="s">
        <v>115</v>
      </c>
    </row>
    <row r="169" spans="1:51" s="13" customFormat="1" ht="12">
      <c r="A169" s="13"/>
      <c r="B169" s="224"/>
      <c r="C169" s="225"/>
      <c r="D169" s="226" t="s">
        <v>134</v>
      </c>
      <c r="E169" s="227" t="s">
        <v>1</v>
      </c>
      <c r="F169" s="228" t="s">
        <v>220</v>
      </c>
      <c r="G169" s="225"/>
      <c r="H169" s="229">
        <v>4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134</v>
      </c>
      <c r="AU169" s="235" t="s">
        <v>83</v>
      </c>
      <c r="AV169" s="13" t="s">
        <v>83</v>
      </c>
      <c r="AW169" s="13" t="s">
        <v>32</v>
      </c>
      <c r="AX169" s="13" t="s">
        <v>76</v>
      </c>
      <c r="AY169" s="235" t="s">
        <v>115</v>
      </c>
    </row>
    <row r="170" spans="1:51" s="14" customFormat="1" ht="12">
      <c r="A170" s="14"/>
      <c r="B170" s="236"/>
      <c r="C170" s="237"/>
      <c r="D170" s="226" t="s">
        <v>134</v>
      </c>
      <c r="E170" s="238" t="s">
        <v>1</v>
      </c>
      <c r="F170" s="239" t="s">
        <v>137</v>
      </c>
      <c r="G170" s="237"/>
      <c r="H170" s="240">
        <v>765.2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134</v>
      </c>
      <c r="AU170" s="246" t="s">
        <v>83</v>
      </c>
      <c r="AV170" s="14" t="s">
        <v>122</v>
      </c>
      <c r="AW170" s="14" t="s">
        <v>32</v>
      </c>
      <c r="AX170" s="14" t="s">
        <v>81</v>
      </c>
      <c r="AY170" s="246" t="s">
        <v>115</v>
      </c>
    </row>
    <row r="171" spans="1:65" s="2" customFormat="1" ht="24.15" customHeight="1">
      <c r="A171" s="38"/>
      <c r="B171" s="39"/>
      <c r="C171" s="211" t="s">
        <v>221</v>
      </c>
      <c r="D171" s="211" t="s">
        <v>117</v>
      </c>
      <c r="E171" s="212" t="s">
        <v>222</v>
      </c>
      <c r="F171" s="213" t="s">
        <v>223</v>
      </c>
      <c r="G171" s="214" t="s">
        <v>120</v>
      </c>
      <c r="H171" s="215">
        <v>765.2</v>
      </c>
      <c r="I171" s="216"/>
      <c r="J171" s="217">
        <f>ROUND(I171*H171,2)</f>
        <v>0</v>
      </c>
      <c r="K171" s="213" t="s">
        <v>121</v>
      </c>
      <c r="L171" s="44"/>
      <c r="M171" s="218" t="s">
        <v>1</v>
      </c>
      <c r="N171" s="219" t="s">
        <v>41</v>
      </c>
      <c r="O171" s="91"/>
      <c r="P171" s="220">
        <f>O171*H171</f>
        <v>0</v>
      </c>
      <c r="Q171" s="220">
        <v>0.18152</v>
      </c>
      <c r="R171" s="220">
        <f>Q171*H171</f>
        <v>138.899104</v>
      </c>
      <c r="S171" s="220">
        <v>0</v>
      </c>
      <c r="T171" s="22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2" t="s">
        <v>122</v>
      </c>
      <c r="AT171" s="222" t="s">
        <v>117</v>
      </c>
      <c r="AU171" s="222" t="s">
        <v>83</v>
      </c>
      <c r="AY171" s="17" t="s">
        <v>115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7" t="s">
        <v>81</v>
      </c>
      <c r="BK171" s="223">
        <f>ROUND(I171*H171,2)</f>
        <v>0</v>
      </c>
      <c r="BL171" s="17" t="s">
        <v>122</v>
      </c>
      <c r="BM171" s="222" t="s">
        <v>224</v>
      </c>
    </row>
    <row r="172" spans="1:65" s="2" customFormat="1" ht="37.8" customHeight="1">
      <c r="A172" s="38"/>
      <c r="B172" s="39"/>
      <c r="C172" s="211" t="s">
        <v>7</v>
      </c>
      <c r="D172" s="211" t="s">
        <v>117</v>
      </c>
      <c r="E172" s="212" t="s">
        <v>225</v>
      </c>
      <c r="F172" s="213" t="s">
        <v>226</v>
      </c>
      <c r="G172" s="214" t="s">
        <v>120</v>
      </c>
      <c r="H172" s="215">
        <v>68</v>
      </c>
      <c r="I172" s="216"/>
      <c r="J172" s="217">
        <f>ROUND(I172*H172,2)</f>
        <v>0</v>
      </c>
      <c r="K172" s="213" t="s">
        <v>121</v>
      </c>
      <c r="L172" s="44"/>
      <c r="M172" s="218" t="s">
        <v>1</v>
      </c>
      <c r="N172" s="219" t="s">
        <v>41</v>
      </c>
      <c r="O172" s="91"/>
      <c r="P172" s="220">
        <f>O172*H172</f>
        <v>0</v>
      </c>
      <c r="Q172" s="220">
        <v>0.04</v>
      </c>
      <c r="R172" s="220">
        <f>Q172*H172</f>
        <v>2.72</v>
      </c>
      <c r="S172" s="220">
        <v>0</v>
      </c>
      <c r="T172" s="22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2" t="s">
        <v>122</v>
      </c>
      <c r="AT172" s="222" t="s">
        <v>117</v>
      </c>
      <c r="AU172" s="222" t="s">
        <v>83</v>
      </c>
      <c r="AY172" s="17" t="s">
        <v>115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7" t="s">
        <v>81</v>
      </c>
      <c r="BK172" s="223">
        <f>ROUND(I172*H172,2)</f>
        <v>0</v>
      </c>
      <c r="BL172" s="17" t="s">
        <v>122</v>
      </c>
      <c r="BM172" s="222" t="s">
        <v>227</v>
      </c>
    </row>
    <row r="173" spans="1:51" s="15" customFormat="1" ht="12">
      <c r="A173" s="15"/>
      <c r="B173" s="247"/>
      <c r="C173" s="248"/>
      <c r="D173" s="226" t="s">
        <v>134</v>
      </c>
      <c r="E173" s="249" t="s">
        <v>1</v>
      </c>
      <c r="F173" s="250" t="s">
        <v>161</v>
      </c>
      <c r="G173" s="248"/>
      <c r="H173" s="249" t="s">
        <v>1</v>
      </c>
      <c r="I173" s="251"/>
      <c r="J173" s="248"/>
      <c r="K173" s="248"/>
      <c r="L173" s="252"/>
      <c r="M173" s="253"/>
      <c r="N173" s="254"/>
      <c r="O173" s="254"/>
      <c r="P173" s="254"/>
      <c r="Q173" s="254"/>
      <c r="R173" s="254"/>
      <c r="S173" s="254"/>
      <c r="T173" s="25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6" t="s">
        <v>134</v>
      </c>
      <c r="AU173" s="256" t="s">
        <v>83</v>
      </c>
      <c r="AV173" s="15" t="s">
        <v>81</v>
      </c>
      <c r="AW173" s="15" t="s">
        <v>32</v>
      </c>
      <c r="AX173" s="15" t="s">
        <v>76</v>
      </c>
      <c r="AY173" s="256" t="s">
        <v>115</v>
      </c>
    </row>
    <row r="174" spans="1:51" s="13" customFormat="1" ht="12">
      <c r="A174" s="13"/>
      <c r="B174" s="224"/>
      <c r="C174" s="225"/>
      <c r="D174" s="226" t="s">
        <v>134</v>
      </c>
      <c r="E174" s="227" t="s">
        <v>1</v>
      </c>
      <c r="F174" s="228" t="s">
        <v>228</v>
      </c>
      <c r="G174" s="225"/>
      <c r="H174" s="229">
        <v>44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134</v>
      </c>
      <c r="AU174" s="235" t="s">
        <v>83</v>
      </c>
      <c r="AV174" s="13" t="s">
        <v>83</v>
      </c>
      <c r="AW174" s="13" t="s">
        <v>32</v>
      </c>
      <c r="AX174" s="13" t="s">
        <v>76</v>
      </c>
      <c r="AY174" s="235" t="s">
        <v>115</v>
      </c>
    </row>
    <row r="175" spans="1:51" s="13" customFormat="1" ht="12">
      <c r="A175" s="13"/>
      <c r="B175" s="224"/>
      <c r="C175" s="225"/>
      <c r="D175" s="226" t="s">
        <v>134</v>
      </c>
      <c r="E175" s="227" t="s">
        <v>1</v>
      </c>
      <c r="F175" s="228" t="s">
        <v>229</v>
      </c>
      <c r="G175" s="225"/>
      <c r="H175" s="229">
        <v>24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134</v>
      </c>
      <c r="AU175" s="235" t="s">
        <v>83</v>
      </c>
      <c r="AV175" s="13" t="s">
        <v>83</v>
      </c>
      <c r="AW175" s="13" t="s">
        <v>32</v>
      </c>
      <c r="AX175" s="13" t="s">
        <v>76</v>
      </c>
      <c r="AY175" s="235" t="s">
        <v>115</v>
      </c>
    </row>
    <row r="176" spans="1:51" s="14" customFormat="1" ht="12">
      <c r="A176" s="14"/>
      <c r="B176" s="236"/>
      <c r="C176" s="237"/>
      <c r="D176" s="226" t="s">
        <v>134</v>
      </c>
      <c r="E176" s="238" t="s">
        <v>1</v>
      </c>
      <c r="F176" s="239" t="s">
        <v>137</v>
      </c>
      <c r="G176" s="237"/>
      <c r="H176" s="240">
        <v>68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134</v>
      </c>
      <c r="AU176" s="246" t="s">
        <v>83</v>
      </c>
      <c r="AV176" s="14" t="s">
        <v>122</v>
      </c>
      <c r="AW176" s="14" t="s">
        <v>32</v>
      </c>
      <c r="AX176" s="14" t="s">
        <v>81</v>
      </c>
      <c r="AY176" s="246" t="s">
        <v>115</v>
      </c>
    </row>
    <row r="177" spans="1:65" s="2" customFormat="1" ht="24.15" customHeight="1">
      <c r="A177" s="38"/>
      <c r="B177" s="39"/>
      <c r="C177" s="257" t="s">
        <v>230</v>
      </c>
      <c r="D177" s="257" t="s">
        <v>156</v>
      </c>
      <c r="E177" s="258" t="s">
        <v>231</v>
      </c>
      <c r="F177" s="259" t="s">
        <v>232</v>
      </c>
      <c r="G177" s="260" t="s">
        <v>120</v>
      </c>
      <c r="H177" s="261">
        <v>71.4</v>
      </c>
      <c r="I177" s="262"/>
      <c r="J177" s="263">
        <f>ROUND(I177*H177,2)</f>
        <v>0</v>
      </c>
      <c r="K177" s="259" t="s">
        <v>121</v>
      </c>
      <c r="L177" s="264"/>
      <c r="M177" s="265" t="s">
        <v>1</v>
      </c>
      <c r="N177" s="266" t="s">
        <v>41</v>
      </c>
      <c r="O177" s="91"/>
      <c r="P177" s="220">
        <f>O177*H177</f>
        <v>0</v>
      </c>
      <c r="Q177" s="220">
        <v>0.0056</v>
      </c>
      <c r="R177" s="220">
        <f>Q177*H177</f>
        <v>0.39984000000000003</v>
      </c>
      <c r="S177" s="220">
        <v>0</v>
      </c>
      <c r="T177" s="22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2" t="s">
        <v>155</v>
      </c>
      <c r="AT177" s="222" t="s">
        <v>156</v>
      </c>
      <c r="AU177" s="222" t="s">
        <v>83</v>
      </c>
      <c r="AY177" s="17" t="s">
        <v>115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81</v>
      </c>
      <c r="BK177" s="223">
        <f>ROUND(I177*H177,2)</f>
        <v>0</v>
      </c>
      <c r="BL177" s="17" t="s">
        <v>122</v>
      </c>
      <c r="BM177" s="222" t="s">
        <v>233</v>
      </c>
    </row>
    <row r="178" spans="1:51" s="13" customFormat="1" ht="12">
      <c r="A178" s="13"/>
      <c r="B178" s="224"/>
      <c r="C178" s="225"/>
      <c r="D178" s="226" t="s">
        <v>134</v>
      </c>
      <c r="E178" s="225"/>
      <c r="F178" s="228" t="s">
        <v>234</v>
      </c>
      <c r="G178" s="225"/>
      <c r="H178" s="229">
        <v>71.4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134</v>
      </c>
      <c r="AU178" s="235" t="s">
        <v>83</v>
      </c>
      <c r="AV178" s="13" t="s">
        <v>83</v>
      </c>
      <c r="AW178" s="13" t="s">
        <v>4</v>
      </c>
      <c r="AX178" s="13" t="s">
        <v>81</v>
      </c>
      <c r="AY178" s="235" t="s">
        <v>115</v>
      </c>
    </row>
    <row r="179" spans="1:63" s="12" customFormat="1" ht="22.8" customHeight="1">
      <c r="A179" s="12"/>
      <c r="B179" s="195"/>
      <c r="C179" s="196"/>
      <c r="D179" s="197" t="s">
        <v>75</v>
      </c>
      <c r="E179" s="209" t="s">
        <v>163</v>
      </c>
      <c r="F179" s="209" t="s">
        <v>235</v>
      </c>
      <c r="G179" s="196"/>
      <c r="H179" s="196"/>
      <c r="I179" s="199"/>
      <c r="J179" s="210">
        <f>BK179</f>
        <v>0</v>
      </c>
      <c r="K179" s="196"/>
      <c r="L179" s="201"/>
      <c r="M179" s="202"/>
      <c r="N179" s="203"/>
      <c r="O179" s="203"/>
      <c r="P179" s="204">
        <f>SUM(P180:P202)</f>
        <v>0</v>
      </c>
      <c r="Q179" s="203"/>
      <c r="R179" s="204">
        <f>SUM(R180:R202)</f>
        <v>128.359828</v>
      </c>
      <c r="S179" s="203"/>
      <c r="T179" s="205">
        <f>SUM(T180:T202)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6" t="s">
        <v>81</v>
      </c>
      <c r="AT179" s="207" t="s">
        <v>75</v>
      </c>
      <c r="AU179" s="207" t="s">
        <v>81</v>
      </c>
      <c r="AY179" s="206" t="s">
        <v>115</v>
      </c>
      <c r="BK179" s="208">
        <f>SUM(BK180:BK202)</f>
        <v>0</v>
      </c>
    </row>
    <row r="180" spans="1:65" s="2" customFormat="1" ht="33" customHeight="1">
      <c r="A180" s="38"/>
      <c r="B180" s="39"/>
      <c r="C180" s="211" t="s">
        <v>236</v>
      </c>
      <c r="D180" s="211" t="s">
        <v>117</v>
      </c>
      <c r="E180" s="212" t="s">
        <v>237</v>
      </c>
      <c r="F180" s="213" t="s">
        <v>238</v>
      </c>
      <c r="G180" s="214" t="s">
        <v>239</v>
      </c>
      <c r="H180" s="215">
        <v>69</v>
      </c>
      <c r="I180" s="216"/>
      <c r="J180" s="217">
        <f>ROUND(I180*H180,2)</f>
        <v>0</v>
      </c>
      <c r="K180" s="213" t="s">
        <v>121</v>
      </c>
      <c r="L180" s="44"/>
      <c r="M180" s="218" t="s">
        <v>1</v>
      </c>
      <c r="N180" s="219" t="s">
        <v>41</v>
      </c>
      <c r="O180" s="91"/>
      <c r="P180" s="220">
        <f>O180*H180</f>
        <v>0</v>
      </c>
      <c r="Q180" s="220">
        <v>0.1554</v>
      </c>
      <c r="R180" s="220">
        <f>Q180*H180</f>
        <v>10.7226</v>
      </c>
      <c r="S180" s="220">
        <v>0</v>
      </c>
      <c r="T180" s="22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2" t="s">
        <v>122</v>
      </c>
      <c r="AT180" s="222" t="s">
        <v>117</v>
      </c>
      <c r="AU180" s="222" t="s">
        <v>83</v>
      </c>
      <c r="AY180" s="17" t="s">
        <v>115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7" t="s">
        <v>81</v>
      </c>
      <c r="BK180" s="223">
        <f>ROUND(I180*H180,2)</f>
        <v>0</v>
      </c>
      <c r="BL180" s="17" t="s">
        <v>122</v>
      </c>
      <c r="BM180" s="222" t="s">
        <v>240</v>
      </c>
    </row>
    <row r="181" spans="1:51" s="13" customFormat="1" ht="12">
      <c r="A181" s="13"/>
      <c r="B181" s="224"/>
      <c r="C181" s="225"/>
      <c r="D181" s="226" t="s">
        <v>134</v>
      </c>
      <c r="E181" s="227" t="s">
        <v>1</v>
      </c>
      <c r="F181" s="228" t="s">
        <v>241</v>
      </c>
      <c r="G181" s="225"/>
      <c r="H181" s="229">
        <v>69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134</v>
      </c>
      <c r="AU181" s="235" t="s">
        <v>83</v>
      </c>
      <c r="AV181" s="13" t="s">
        <v>83</v>
      </c>
      <c r="AW181" s="13" t="s">
        <v>32</v>
      </c>
      <c r="AX181" s="13" t="s">
        <v>81</v>
      </c>
      <c r="AY181" s="235" t="s">
        <v>115</v>
      </c>
    </row>
    <row r="182" spans="1:65" s="2" customFormat="1" ht="24.15" customHeight="1">
      <c r="A182" s="38"/>
      <c r="B182" s="39"/>
      <c r="C182" s="257" t="s">
        <v>242</v>
      </c>
      <c r="D182" s="257" t="s">
        <v>156</v>
      </c>
      <c r="E182" s="258" t="s">
        <v>243</v>
      </c>
      <c r="F182" s="259" t="s">
        <v>244</v>
      </c>
      <c r="G182" s="260" t="s">
        <v>239</v>
      </c>
      <c r="H182" s="261">
        <v>69</v>
      </c>
      <c r="I182" s="262"/>
      <c r="J182" s="263">
        <f>ROUND(I182*H182,2)</f>
        <v>0</v>
      </c>
      <c r="K182" s="259" t="s">
        <v>121</v>
      </c>
      <c r="L182" s="264"/>
      <c r="M182" s="265" t="s">
        <v>1</v>
      </c>
      <c r="N182" s="266" t="s">
        <v>41</v>
      </c>
      <c r="O182" s="91"/>
      <c r="P182" s="220">
        <f>O182*H182</f>
        <v>0</v>
      </c>
      <c r="Q182" s="220">
        <v>0.0483</v>
      </c>
      <c r="R182" s="220">
        <f>Q182*H182</f>
        <v>3.3327</v>
      </c>
      <c r="S182" s="220">
        <v>0</v>
      </c>
      <c r="T182" s="22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2" t="s">
        <v>155</v>
      </c>
      <c r="AT182" s="222" t="s">
        <v>156</v>
      </c>
      <c r="AU182" s="222" t="s">
        <v>83</v>
      </c>
      <c r="AY182" s="17" t="s">
        <v>115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7" t="s">
        <v>81</v>
      </c>
      <c r="BK182" s="223">
        <f>ROUND(I182*H182,2)</f>
        <v>0</v>
      </c>
      <c r="BL182" s="17" t="s">
        <v>122</v>
      </c>
      <c r="BM182" s="222" t="s">
        <v>245</v>
      </c>
    </row>
    <row r="183" spans="1:65" s="2" customFormat="1" ht="33" customHeight="1">
      <c r="A183" s="38"/>
      <c r="B183" s="39"/>
      <c r="C183" s="211" t="s">
        <v>246</v>
      </c>
      <c r="D183" s="211" t="s">
        <v>117</v>
      </c>
      <c r="E183" s="212" t="s">
        <v>237</v>
      </c>
      <c r="F183" s="213" t="s">
        <v>238</v>
      </c>
      <c r="G183" s="214" t="s">
        <v>239</v>
      </c>
      <c r="H183" s="215">
        <v>287</v>
      </c>
      <c r="I183" s="216"/>
      <c r="J183" s="217">
        <f>ROUND(I183*H183,2)</f>
        <v>0</v>
      </c>
      <c r="K183" s="213" t="s">
        <v>121</v>
      </c>
      <c r="L183" s="44"/>
      <c r="M183" s="218" t="s">
        <v>1</v>
      </c>
      <c r="N183" s="219" t="s">
        <v>41</v>
      </c>
      <c r="O183" s="91"/>
      <c r="P183" s="220">
        <f>O183*H183</f>
        <v>0</v>
      </c>
      <c r="Q183" s="220">
        <v>0.1554</v>
      </c>
      <c r="R183" s="220">
        <f>Q183*H183</f>
        <v>44.5998</v>
      </c>
      <c r="S183" s="220">
        <v>0</v>
      </c>
      <c r="T183" s="22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2" t="s">
        <v>122</v>
      </c>
      <c r="AT183" s="222" t="s">
        <v>117</v>
      </c>
      <c r="AU183" s="222" t="s">
        <v>83</v>
      </c>
      <c r="AY183" s="17" t="s">
        <v>115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7" t="s">
        <v>81</v>
      </c>
      <c r="BK183" s="223">
        <f>ROUND(I183*H183,2)</f>
        <v>0</v>
      </c>
      <c r="BL183" s="17" t="s">
        <v>122</v>
      </c>
      <c r="BM183" s="222" t="s">
        <v>247</v>
      </c>
    </row>
    <row r="184" spans="1:51" s="13" customFormat="1" ht="12">
      <c r="A184" s="13"/>
      <c r="B184" s="224"/>
      <c r="C184" s="225"/>
      <c r="D184" s="226" t="s">
        <v>134</v>
      </c>
      <c r="E184" s="227" t="s">
        <v>1</v>
      </c>
      <c r="F184" s="228" t="s">
        <v>248</v>
      </c>
      <c r="G184" s="225"/>
      <c r="H184" s="229">
        <v>115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134</v>
      </c>
      <c r="AU184" s="235" t="s">
        <v>83</v>
      </c>
      <c r="AV184" s="13" t="s">
        <v>83</v>
      </c>
      <c r="AW184" s="13" t="s">
        <v>32</v>
      </c>
      <c r="AX184" s="13" t="s">
        <v>76</v>
      </c>
      <c r="AY184" s="235" t="s">
        <v>115</v>
      </c>
    </row>
    <row r="185" spans="1:51" s="13" customFormat="1" ht="12">
      <c r="A185" s="13"/>
      <c r="B185" s="224"/>
      <c r="C185" s="225"/>
      <c r="D185" s="226" t="s">
        <v>134</v>
      </c>
      <c r="E185" s="227" t="s">
        <v>1</v>
      </c>
      <c r="F185" s="228" t="s">
        <v>249</v>
      </c>
      <c r="G185" s="225"/>
      <c r="H185" s="229">
        <v>179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134</v>
      </c>
      <c r="AU185" s="235" t="s">
        <v>83</v>
      </c>
      <c r="AV185" s="13" t="s">
        <v>83</v>
      </c>
      <c r="AW185" s="13" t="s">
        <v>32</v>
      </c>
      <c r="AX185" s="13" t="s">
        <v>76</v>
      </c>
      <c r="AY185" s="235" t="s">
        <v>115</v>
      </c>
    </row>
    <row r="186" spans="1:51" s="13" customFormat="1" ht="12">
      <c r="A186" s="13"/>
      <c r="B186" s="224"/>
      <c r="C186" s="225"/>
      <c r="D186" s="226" t="s">
        <v>134</v>
      </c>
      <c r="E186" s="227" t="s">
        <v>1</v>
      </c>
      <c r="F186" s="228" t="s">
        <v>250</v>
      </c>
      <c r="G186" s="225"/>
      <c r="H186" s="229">
        <v>23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134</v>
      </c>
      <c r="AU186" s="235" t="s">
        <v>83</v>
      </c>
      <c r="AV186" s="13" t="s">
        <v>83</v>
      </c>
      <c r="AW186" s="13" t="s">
        <v>32</v>
      </c>
      <c r="AX186" s="13" t="s">
        <v>76</v>
      </c>
      <c r="AY186" s="235" t="s">
        <v>115</v>
      </c>
    </row>
    <row r="187" spans="1:51" s="13" customFormat="1" ht="12">
      <c r="A187" s="13"/>
      <c r="B187" s="224"/>
      <c r="C187" s="225"/>
      <c r="D187" s="226" t="s">
        <v>134</v>
      </c>
      <c r="E187" s="227" t="s">
        <v>1</v>
      </c>
      <c r="F187" s="228" t="s">
        <v>251</v>
      </c>
      <c r="G187" s="225"/>
      <c r="H187" s="229">
        <v>23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134</v>
      </c>
      <c r="AU187" s="235" t="s">
        <v>83</v>
      </c>
      <c r="AV187" s="13" t="s">
        <v>83</v>
      </c>
      <c r="AW187" s="13" t="s">
        <v>32</v>
      </c>
      <c r="AX187" s="13" t="s">
        <v>76</v>
      </c>
      <c r="AY187" s="235" t="s">
        <v>115</v>
      </c>
    </row>
    <row r="188" spans="1:51" s="13" customFormat="1" ht="12">
      <c r="A188" s="13"/>
      <c r="B188" s="224"/>
      <c r="C188" s="225"/>
      <c r="D188" s="226" t="s">
        <v>134</v>
      </c>
      <c r="E188" s="227" t="s">
        <v>1</v>
      </c>
      <c r="F188" s="228" t="s">
        <v>252</v>
      </c>
      <c r="G188" s="225"/>
      <c r="H188" s="229">
        <v>16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134</v>
      </c>
      <c r="AU188" s="235" t="s">
        <v>83</v>
      </c>
      <c r="AV188" s="13" t="s">
        <v>83</v>
      </c>
      <c r="AW188" s="13" t="s">
        <v>32</v>
      </c>
      <c r="AX188" s="13" t="s">
        <v>76</v>
      </c>
      <c r="AY188" s="235" t="s">
        <v>115</v>
      </c>
    </row>
    <row r="189" spans="1:51" s="13" customFormat="1" ht="12">
      <c r="A189" s="13"/>
      <c r="B189" s="224"/>
      <c r="C189" s="225"/>
      <c r="D189" s="226" t="s">
        <v>134</v>
      </c>
      <c r="E189" s="227" t="s">
        <v>1</v>
      </c>
      <c r="F189" s="228" t="s">
        <v>253</v>
      </c>
      <c r="G189" s="225"/>
      <c r="H189" s="229">
        <v>-69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134</v>
      </c>
      <c r="AU189" s="235" t="s">
        <v>83</v>
      </c>
      <c r="AV189" s="13" t="s">
        <v>83</v>
      </c>
      <c r="AW189" s="13" t="s">
        <v>32</v>
      </c>
      <c r="AX189" s="13" t="s">
        <v>76</v>
      </c>
      <c r="AY189" s="235" t="s">
        <v>115</v>
      </c>
    </row>
    <row r="190" spans="1:51" s="14" customFormat="1" ht="12">
      <c r="A190" s="14"/>
      <c r="B190" s="236"/>
      <c r="C190" s="237"/>
      <c r="D190" s="226" t="s">
        <v>134</v>
      </c>
      <c r="E190" s="238" t="s">
        <v>1</v>
      </c>
      <c r="F190" s="239" t="s">
        <v>137</v>
      </c>
      <c r="G190" s="237"/>
      <c r="H190" s="240">
        <v>287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134</v>
      </c>
      <c r="AU190" s="246" t="s">
        <v>83</v>
      </c>
      <c r="AV190" s="14" t="s">
        <v>122</v>
      </c>
      <c r="AW190" s="14" t="s">
        <v>32</v>
      </c>
      <c r="AX190" s="14" t="s">
        <v>81</v>
      </c>
      <c r="AY190" s="246" t="s">
        <v>115</v>
      </c>
    </row>
    <row r="191" spans="1:65" s="2" customFormat="1" ht="16.5" customHeight="1">
      <c r="A191" s="38"/>
      <c r="B191" s="39"/>
      <c r="C191" s="257" t="s">
        <v>254</v>
      </c>
      <c r="D191" s="257" t="s">
        <v>156</v>
      </c>
      <c r="E191" s="258" t="s">
        <v>255</v>
      </c>
      <c r="F191" s="259" t="s">
        <v>256</v>
      </c>
      <c r="G191" s="260" t="s">
        <v>239</v>
      </c>
      <c r="H191" s="261">
        <v>287</v>
      </c>
      <c r="I191" s="262"/>
      <c r="J191" s="263">
        <f>ROUND(I191*H191,2)</f>
        <v>0</v>
      </c>
      <c r="K191" s="259" t="s">
        <v>121</v>
      </c>
      <c r="L191" s="264"/>
      <c r="M191" s="265" t="s">
        <v>1</v>
      </c>
      <c r="N191" s="266" t="s">
        <v>41</v>
      </c>
      <c r="O191" s="91"/>
      <c r="P191" s="220">
        <f>O191*H191</f>
        <v>0</v>
      </c>
      <c r="Q191" s="220">
        <v>0.05612</v>
      </c>
      <c r="R191" s="220">
        <f>Q191*H191</f>
        <v>16.10644</v>
      </c>
      <c r="S191" s="220">
        <v>0</v>
      </c>
      <c r="T191" s="22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2" t="s">
        <v>155</v>
      </c>
      <c r="AT191" s="222" t="s">
        <v>156</v>
      </c>
      <c r="AU191" s="222" t="s">
        <v>83</v>
      </c>
      <c r="AY191" s="17" t="s">
        <v>115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7" t="s">
        <v>81</v>
      </c>
      <c r="BK191" s="223">
        <f>ROUND(I191*H191,2)</f>
        <v>0</v>
      </c>
      <c r="BL191" s="17" t="s">
        <v>122</v>
      </c>
      <c r="BM191" s="222" t="s">
        <v>257</v>
      </c>
    </row>
    <row r="192" spans="1:65" s="2" customFormat="1" ht="24.15" customHeight="1">
      <c r="A192" s="38"/>
      <c r="B192" s="39"/>
      <c r="C192" s="211" t="s">
        <v>258</v>
      </c>
      <c r="D192" s="211" t="s">
        <v>117</v>
      </c>
      <c r="E192" s="212" t="s">
        <v>259</v>
      </c>
      <c r="F192" s="213" t="s">
        <v>260</v>
      </c>
      <c r="G192" s="214" t="s">
        <v>261</v>
      </c>
      <c r="H192" s="215">
        <v>23.54</v>
      </c>
      <c r="I192" s="216"/>
      <c r="J192" s="217">
        <f>ROUND(I192*H192,2)</f>
        <v>0</v>
      </c>
      <c r="K192" s="213" t="s">
        <v>121</v>
      </c>
      <c r="L192" s="44"/>
      <c r="M192" s="218" t="s">
        <v>1</v>
      </c>
      <c r="N192" s="219" t="s">
        <v>41</v>
      </c>
      <c r="O192" s="91"/>
      <c r="P192" s="220">
        <f>O192*H192</f>
        <v>0</v>
      </c>
      <c r="Q192" s="220">
        <v>2.25634</v>
      </c>
      <c r="R192" s="220">
        <f>Q192*H192</f>
        <v>53.114243599999995</v>
      </c>
      <c r="S192" s="220">
        <v>0</v>
      </c>
      <c r="T192" s="22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2" t="s">
        <v>122</v>
      </c>
      <c r="AT192" s="222" t="s">
        <v>117</v>
      </c>
      <c r="AU192" s="222" t="s">
        <v>83</v>
      </c>
      <c r="AY192" s="17" t="s">
        <v>115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81</v>
      </c>
      <c r="BK192" s="223">
        <f>ROUND(I192*H192,2)</f>
        <v>0</v>
      </c>
      <c r="BL192" s="17" t="s">
        <v>122</v>
      </c>
      <c r="BM192" s="222" t="s">
        <v>262</v>
      </c>
    </row>
    <row r="193" spans="1:51" s="13" customFormat="1" ht="12">
      <c r="A193" s="13"/>
      <c r="B193" s="224"/>
      <c r="C193" s="225"/>
      <c r="D193" s="226" t="s">
        <v>134</v>
      </c>
      <c r="E193" s="227" t="s">
        <v>1</v>
      </c>
      <c r="F193" s="228" t="s">
        <v>263</v>
      </c>
      <c r="G193" s="225"/>
      <c r="H193" s="229">
        <v>3.45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134</v>
      </c>
      <c r="AU193" s="235" t="s">
        <v>83</v>
      </c>
      <c r="AV193" s="13" t="s">
        <v>83</v>
      </c>
      <c r="AW193" s="13" t="s">
        <v>32</v>
      </c>
      <c r="AX193" s="13" t="s">
        <v>76</v>
      </c>
      <c r="AY193" s="235" t="s">
        <v>115</v>
      </c>
    </row>
    <row r="194" spans="1:51" s="13" customFormat="1" ht="12">
      <c r="A194" s="13"/>
      <c r="B194" s="224"/>
      <c r="C194" s="225"/>
      <c r="D194" s="226" t="s">
        <v>134</v>
      </c>
      <c r="E194" s="227" t="s">
        <v>1</v>
      </c>
      <c r="F194" s="228" t="s">
        <v>264</v>
      </c>
      <c r="G194" s="225"/>
      <c r="H194" s="229">
        <v>20.09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134</v>
      </c>
      <c r="AU194" s="235" t="s">
        <v>83</v>
      </c>
      <c r="AV194" s="13" t="s">
        <v>83</v>
      </c>
      <c r="AW194" s="13" t="s">
        <v>32</v>
      </c>
      <c r="AX194" s="13" t="s">
        <v>76</v>
      </c>
      <c r="AY194" s="235" t="s">
        <v>115</v>
      </c>
    </row>
    <row r="195" spans="1:51" s="14" customFormat="1" ht="12">
      <c r="A195" s="14"/>
      <c r="B195" s="236"/>
      <c r="C195" s="237"/>
      <c r="D195" s="226" t="s">
        <v>134</v>
      </c>
      <c r="E195" s="238" t="s">
        <v>1</v>
      </c>
      <c r="F195" s="239" t="s">
        <v>137</v>
      </c>
      <c r="G195" s="237"/>
      <c r="H195" s="240">
        <v>23.54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134</v>
      </c>
      <c r="AU195" s="246" t="s">
        <v>83</v>
      </c>
      <c r="AV195" s="14" t="s">
        <v>122</v>
      </c>
      <c r="AW195" s="14" t="s">
        <v>32</v>
      </c>
      <c r="AX195" s="14" t="s">
        <v>81</v>
      </c>
      <c r="AY195" s="246" t="s">
        <v>115</v>
      </c>
    </row>
    <row r="196" spans="1:65" s="2" customFormat="1" ht="33" customHeight="1">
      <c r="A196" s="38"/>
      <c r="B196" s="39"/>
      <c r="C196" s="211" t="s">
        <v>265</v>
      </c>
      <c r="D196" s="211" t="s">
        <v>117</v>
      </c>
      <c r="E196" s="212" t="s">
        <v>266</v>
      </c>
      <c r="F196" s="213" t="s">
        <v>267</v>
      </c>
      <c r="G196" s="214" t="s">
        <v>239</v>
      </c>
      <c r="H196" s="215">
        <v>21</v>
      </c>
      <c r="I196" s="216"/>
      <c r="J196" s="217">
        <f>ROUND(I196*H196,2)</f>
        <v>0</v>
      </c>
      <c r="K196" s="213" t="s">
        <v>121</v>
      </c>
      <c r="L196" s="44"/>
      <c r="M196" s="218" t="s">
        <v>1</v>
      </c>
      <c r="N196" s="219" t="s">
        <v>41</v>
      </c>
      <c r="O196" s="91"/>
      <c r="P196" s="220">
        <f>O196*H196</f>
        <v>0</v>
      </c>
      <c r="Q196" s="220">
        <v>0.00045</v>
      </c>
      <c r="R196" s="220">
        <f>Q196*H196</f>
        <v>0.00945</v>
      </c>
      <c r="S196" s="220">
        <v>0</v>
      </c>
      <c r="T196" s="22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2" t="s">
        <v>122</v>
      </c>
      <c r="AT196" s="222" t="s">
        <v>117</v>
      </c>
      <c r="AU196" s="222" t="s">
        <v>83</v>
      </c>
      <c r="AY196" s="17" t="s">
        <v>115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7" t="s">
        <v>81</v>
      </c>
      <c r="BK196" s="223">
        <f>ROUND(I196*H196,2)</f>
        <v>0</v>
      </c>
      <c r="BL196" s="17" t="s">
        <v>122</v>
      </c>
      <c r="BM196" s="222" t="s">
        <v>268</v>
      </c>
    </row>
    <row r="197" spans="1:51" s="13" customFormat="1" ht="12">
      <c r="A197" s="13"/>
      <c r="B197" s="224"/>
      <c r="C197" s="225"/>
      <c r="D197" s="226" t="s">
        <v>134</v>
      </c>
      <c r="E197" s="227" t="s">
        <v>1</v>
      </c>
      <c r="F197" s="228" t="s">
        <v>269</v>
      </c>
      <c r="G197" s="225"/>
      <c r="H197" s="229">
        <v>21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134</v>
      </c>
      <c r="AU197" s="235" t="s">
        <v>83</v>
      </c>
      <c r="AV197" s="13" t="s">
        <v>83</v>
      </c>
      <c r="AW197" s="13" t="s">
        <v>32</v>
      </c>
      <c r="AX197" s="13" t="s">
        <v>81</v>
      </c>
      <c r="AY197" s="235" t="s">
        <v>115</v>
      </c>
    </row>
    <row r="198" spans="1:65" s="2" customFormat="1" ht="24.15" customHeight="1">
      <c r="A198" s="38"/>
      <c r="B198" s="39"/>
      <c r="C198" s="211" t="s">
        <v>270</v>
      </c>
      <c r="D198" s="211" t="s">
        <v>117</v>
      </c>
      <c r="E198" s="212" t="s">
        <v>271</v>
      </c>
      <c r="F198" s="213" t="s">
        <v>272</v>
      </c>
      <c r="G198" s="214" t="s">
        <v>120</v>
      </c>
      <c r="H198" s="215">
        <v>982.52</v>
      </c>
      <c r="I198" s="216"/>
      <c r="J198" s="217">
        <f>ROUND(I198*H198,2)</f>
        <v>0</v>
      </c>
      <c r="K198" s="213" t="s">
        <v>121</v>
      </c>
      <c r="L198" s="44"/>
      <c r="M198" s="218" t="s">
        <v>1</v>
      </c>
      <c r="N198" s="219" t="s">
        <v>41</v>
      </c>
      <c r="O198" s="91"/>
      <c r="P198" s="220">
        <f>O198*H198</f>
        <v>0</v>
      </c>
      <c r="Q198" s="220">
        <v>0.00047</v>
      </c>
      <c r="R198" s="220">
        <f>Q198*H198</f>
        <v>0.4617844</v>
      </c>
      <c r="S198" s="220">
        <v>0</v>
      </c>
      <c r="T198" s="22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2" t="s">
        <v>122</v>
      </c>
      <c r="AT198" s="222" t="s">
        <v>117</v>
      </c>
      <c r="AU198" s="222" t="s">
        <v>83</v>
      </c>
      <c r="AY198" s="17" t="s">
        <v>115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7" t="s">
        <v>81</v>
      </c>
      <c r="BK198" s="223">
        <f>ROUND(I198*H198,2)</f>
        <v>0</v>
      </c>
      <c r="BL198" s="17" t="s">
        <v>122</v>
      </c>
      <c r="BM198" s="222" t="s">
        <v>273</v>
      </c>
    </row>
    <row r="199" spans="1:51" s="13" customFormat="1" ht="12">
      <c r="A199" s="13"/>
      <c r="B199" s="224"/>
      <c r="C199" s="225"/>
      <c r="D199" s="226" t="s">
        <v>134</v>
      </c>
      <c r="E199" s="227" t="s">
        <v>1</v>
      </c>
      <c r="F199" s="228" t="s">
        <v>186</v>
      </c>
      <c r="G199" s="225"/>
      <c r="H199" s="229">
        <v>982.52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134</v>
      </c>
      <c r="AU199" s="235" t="s">
        <v>83</v>
      </c>
      <c r="AV199" s="13" t="s">
        <v>83</v>
      </c>
      <c r="AW199" s="13" t="s">
        <v>32</v>
      </c>
      <c r="AX199" s="13" t="s">
        <v>81</v>
      </c>
      <c r="AY199" s="235" t="s">
        <v>115</v>
      </c>
    </row>
    <row r="200" spans="1:65" s="2" customFormat="1" ht="33" customHeight="1">
      <c r="A200" s="38"/>
      <c r="B200" s="39"/>
      <c r="C200" s="211" t="s">
        <v>274</v>
      </c>
      <c r="D200" s="211" t="s">
        <v>117</v>
      </c>
      <c r="E200" s="212" t="s">
        <v>275</v>
      </c>
      <c r="F200" s="213" t="s">
        <v>276</v>
      </c>
      <c r="G200" s="214" t="s">
        <v>239</v>
      </c>
      <c r="H200" s="215">
        <v>21</v>
      </c>
      <c r="I200" s="216"/>
      <c r="J200" s="217">
        <f>ROUND(I200*H200,2)</f>
        <v>0</v>
      </c>
      <c r="K200" s="213" t="s">
        <v>121</v>
      </c>
      <c r="L200" s="44"/>
      <c r="M200" s="218" t="s">
        <v>1</v>
      </c>
      <c r="N200" s="219" t="s">
        <v>41</v>
      </c>
      <c r="O200" s="91"/>
      <c r="P200" s="220">
        <f>O200*H200</f>
        <v>0</v>
      </c>
      <c r="Q200" s="220">
        <v>0.00061</v>
      </c>
      <c r="R200" s="220">
        <f>Q200*H200</f>
        <v>0.01281</v>
      </c>
      <c r="S200" s="220">
        <v>0</v>
      </c>
      <c r="T200" s="22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2" t="s">
        <v>122</v>
      </c>
      <c r="AT200" s="222" t="s">
        <v>117</v>
      </c>
      <c r="AU200" s="222" t="s">
        <v>83</v>
      </c>
      <c r="AY200" s="17" t="s">
        <v>115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7" t="s">
        <v>81</v>
      </c>
      <c r="BK200" s="223">
        <f>ROUND(I200*H200,2)</f>
        <v>0</v>
      </c>
      <c r="BL200" s="17" t="s">
        <v>122</v>
      </c>
      <c r="BM200" s="222" t="s">
        <v>277</v>
      </c>
    </row>
    <row r="201" spans="1:65" s="2" customFormat="1" ht="24.15" customHeight="1">
      <c r="A201" s="38"/>
      <c r="B201" s="39"/>
      <c r="C201" s="211" t="s">
        <v>278</v>
      </c>
      <c r="D201" s="211" t="s">
        <v>117</v>
      </c>
      <c r="E201" s="212" t="s">
        <v>279</v>
      </c>
      <c r="F201" s="213" t="s">
        <v>280</v>
      </c>
      <c r="G201" s="214" t="s">
        <v>239</v>
      </c>
      <c r="H201" s="215">
        <v>27</v>
      </c>
      <c r="I201" s="216"/>
      <c r="J201" s="217">
        <f>ROUND(I201*H201,2)</f>
        <v>0</v>
      </c>
      <c r="K201" s="213" t="s">
        <v>121</v>
      </c>
      <c r="L201" s="44"/>
      <c r="M201" s="218" t="s">
        <v>1</v>
      </c>
      <c r="N201" s="219" t="s">
        <v>41</v>
      </c>
      <c r="O201" s="91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2" t="s">
        <v>122</v>
      </c>
      <c r="AT201" s="222" t="s">
        <v>117</v>
      </c>
      <c r="AU201" s="222" t="s">
        <v>83</v>
      </c>
      <c r="AY201" s="17" t="s">
        <v>115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81</v>
      </c>
      <c r="BK201" s="223">
        <f>ROUND(I201*H201,2)</f>
        <v>0</v>
      </c>
      <c r="BL201" s="17" t="s">
        <v>122</v>
      </c>
      <c r="BM201" s="222" t="s">
        <v>281</v>
      </c>
    </row>
    <row r="202" spans="1:51" s="13" customFormat="1" ht="12">
      <c r="A202" s="13"/>
      <c r="B202" s="224"/>
      <c r="C202" s="225"/>
      <c r="D202" s="226" t="s">
        <v>134</v>
      </c>
      <c r="E202" s="227" t="s">
        <v>1</v>
      </c>
      <c r="F202" s="228" t="s">
        <v>282</v>
      </c>
      <c r="G202" s="225"/>
      <c r="H202" s="229">
        <v>27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134</v>
      </c>
      <c r="AU202" s="235" t="s">
        <v>83</v>
      </c>
      <c r="AV202" s="13" t="s">
        <v>83</v>
      </c>
      <c r="AW202" s="13" t="s">
        <v>32</v>
      </c>
      <c r="AX202" s="13" t="s">
        <v>81</v>
      </c>
      <c r="AY202" s="235" t="s">
        <v>115</v>
      </c>
    </row>
    <row r="203" spans="1:63" s="12" customFormat="1" ht="22.8" customHeight="1">
      <c r="A203" s="12"/>
      <c r="B203" s="195"/>
      <c r="C203" s="196"/>
      <c r="D203" s="197" t="s">
        <v>75</v>
      </c>
      <c r="E203" s="209" t="s">
        <v>283</v>
      </c>
      <c r="F203" s="209" t="s">
        <v>284</v>
      </c>
      <c r="G203" s="196"/>
      <c r="H203" s="196"/>
      <c r="I203" s="199"/>
      <c r="J203" s="210">
        <f>BK203</f>
        <v>0</v>
      </c>
      <c r="K203" s="196"/>
      <c r="L203" s="201"/>
      <c r="M203" s="202"/>
      <c r="N203" s="203"/>
      <c r="O203" s="203"/>
      <c r="P203" s="204">
        <f>SUM(P204:P210)</f>
        <v>0</v>
      </c>
      <c r="Q203" s="203"/>
      <c r="R203" s="204">
        <f>SUM(R204:R210)</f>
        <v>0</v>
      </c>
      <c r="S203" s="203"/>
      <c r="T203" s="205">
        <f>SUM(T204:T210)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6" t="s">
        <v>81</v>
      </c>
      <c r="AT203" s="207" t="s">
        <v>75</v>
      </c>
      <c r="AU203" s="207" t="s">
        <v>81</v>
      </c>
      <c r="AY203" s="206" t="s">
        <v>115</v>
      </c>
      <c r="BK203" s="208">
        <f>SUM(BK204:BK210)</f>
        <v>0</v>
      </c>
    </row>
    <row r="204" spans="1:65" s="2" customFormat="1" ht="21.75" customHeight="1">
      <c r="A204" s="38"/>
      <c r="B204" s="39"/>
      <c r="C204" s="211" t="s">
        <v>285</v>
      </c>
      <c r="D204" s="211" t="s">
        <v>117</v>
      </c>
      <c r="E204" s="212" t="s">
        <v>286</v>
      </c>
      <c r="F204" s="213" t="s">
        <v>287</v>
      </c>
      <c r="G204" s="214" t="s">
        <v>159</v>
      </c>
      <c r="H204" s="215">
        <v>812.897</v>
      </c>
      <c r="I204" s="216"/>
      <c r="J204" s="217">
        <f>ROUND(I204*H204,2)</f>
        <v>0</v>
      </c>
      <c r="K204" s="213" t="s">
        <v>121</v>
      </c>
      <c r="L204" s="44"/>
      <c r="M204" s="218" t="s">
        <v>1</v>
      </c>
      <c r="N204" s="219" t="s">
        <v>41</v>
      </c>
      <c r="O204" s="91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2" t="s">
        <v>122</v>
      </c>
      <c r="AT204" s="222" t="s">
        <v>117</v>
      </c>
      <c r="AU204" s="222" t="s">
        <v>83</v>
      </c>
      <c r="AY204" s="17" t="s">
        <v>115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7" t="s">
        <v>81</v>
      </c>
      <c r="BK204" s="223">
        <f>ROUND(I204*H204,2)</f>
        <v>0</v>
      </c>
      <c r="BL204" s="17" t="s">
        <v>122</v>
      </c>
      <c r="BM204" s="222" t="s">
        <v>288</v>
      </c>
    </row>
    <row r="205" spans="1:65" s="2" customFormat="1" ht="24.15" customHeight="1">
      <c r="A205" s="38"/>
      <c r="B205" s="39"/>
      <c r="C205" s="211" t="s">
        <v>289</v>
      </c>
      <c r="D205" s="211" t="s">
        <v>117</v>
      </c>
      <c r="E205" s="212" t="s">
        <v>290</v>
      </c>
      <c r="F205" s="213" t="s">
        <v>291</v>
      </c>
      <c r="G205" s="214" t="s">
        <v>159</v>
      </c>
      <c r="H205" s="215">
        <v>11380.558</v>
      </c>
      <c r="I205" s="216"/>
      <c r="J205" s="217">
        <f>ROUND(I205*H205,2)</f>
        <v>0</v>
      </c>
      <c r="K205" s="213" t="s">
        <v>121</v>
      </c>
      <c r="L205" s="44"/>
      <c r="M205" s="218" t="s">
        <v>1</v>
      </c>
      <c r="N205" s="219" t="s">
        <v>41</v>
      </c>
      <c r="O205" s="91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2" t="s">
        <v>122</v>
      </c>
      <c r="AT205" s="222" t="s">
        <v>117</v>
      </c>
      <c r="AU205" s="222" t="s">
        <v>83</v>
      </c>
      <c r="AY205" s="17" t="s">
        <v>115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7" t="s">
        <v>81</v>
      </c>
      <c r="BK205" s="223">
        <f>ROUND(I205*H205,2)</f>
        <v>0</v>
      </c>
      <c r="BL205" s="17" t="s">
        <v>122</v>
      </c>
      <c r="BM205" s="222" t="s">
        <v>292</v>
      </c>
    </row>
    <row r="206" spans="1:51" s="13" customFormat="1" ht="12">
      <c r="A206" s="13"/>
      <c r="B206" s="224"/>
      <c r="C206" s="225"/>
      <c r="D206" s="226" t="s">
        <v>134</v>
      </c>
      <c r="E206" s="225"/>
      <c r="F206" s="228" t="s">
        <v>293</v>
      </c>
      <c r="G206" s="225"/>
      <c r="H206" s="229">
        <v>11380.558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134</v>
      </c>
      <c r="AU206" s="235" t="s">
        <v>83</v>
      </c>
      <c r="AV206" s="13" t="s">
        <v>83</v>
      </c>
      <c r="AW206" s="13" t="s">
        <v>4</v>
      </c>
      <c r="AX206" s="13" t="s">
        <v>81</v>
      </c>
      <c r="AY206" s="235" t="s">
        <v>115</v>
      </c>
    </row>
    <row r="207" spans="1:65" s="2" customFormat="1" ht="24.15" customHeight="1">
      <c r="A207" s="38"/>
      <c r="B207" s="39"/>
      <c r="C207" s="211" t="s">
        <v>294</v>
      </c>
      <c r="D207" s="211" t="s">
        <v>117</v>
      </c>
      <c r="E207" s="212" t="s">
        <v>295</v>
      </c>
      <c r="F207" s="213" t="s">
        <v>296</v>
      </c>
      <c r="G207" s="214" t="s">
        <v>159</v>
      </c>
      <c r="H207" s="215">
        <v>812.897</v>
      </c>
      <c r="I207" s="216"/>
      <c r="J207" s="217">
        <f>ROUND(I207*H207,2)</f>
        <v>0</v>
      </c>
      <c r="K207" s="213" t="s">
        <v>121</v>
      </c>
      <c r="L207" s="44"/>
      <c r="M207" s="218" t="s">
        <v>1</v>
      </c>
      <c r="N207" s="219" t="s">
        <v>41</v>
      </c>
      <c r="O207" s="91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2" t="s">
        <v>122</v>
      </c>
      <c r="AT207" s="222" t="s">
        <v>117</v>
      </c>
      <c r="AU207" s="222" t="s">
        <v>83</v>
      </c>
      <c r="AY207" s="17" t="s">
        <v>115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7" t="s">
        <v>81</v>
      </c>
      <c r="BK207" s="223">
        <f>ROUND(I207*H207,2)</f>
        <v>0</v>
      </c>
      <c r="BL207" s="17" t="s">
        <v>122</v>
      </c>
      <c r="BM207" s="222" t="s">
        <v>297</v>
      </c>
    </row>
    <row r="208" spans="1:65" s="2" customFormat="1" ht="44.25" customHeight="1">
      <c r="A208" s="38"/>
      <c r="B208" s="39"/>
      <c r="C208" s="211" t="s">
        <v>298</v>
      </c>
      <c r="D208" s="211" t="s">
        <v>117</v>
      </c>
      <c r="E208" s="212" t="s">
        <v>299</v>
      </c>
      <c r="F208" s="213" t="s">
        <v>300</v>
      </c>
      <c r="G208" s="214" t="s">
        <v>159</v>
      </c>
      <c r="H208" s="215">
        <v>685.054</v>
      </c>
      <c r="I208" s="216"/>
      <c r="J208" s="217">
        <f>ROUND(I208*H208,2)</f>
        <v>0</v>
      </c>
      <c r="K208" s="213" t="s">
        <v>121</v>
      </c>
      <c r="L208" s="44"/>
      <c r="M208" s="218" t="s">
        <v>1</v>
      </c>
      <c r="N208" s="219" t="s">
        <v>41</v>
      </c>
      <c r="O208" s="91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2" t="s">
        <v>122</v>
      </c>
      <c r="AT208" s="222" t="s">
        <v>117</v>
      </c>
      <c r="AU208" s="222" t="s">
        <v>83</v>
      </c>
      <c r="AY208" s="17" t="s">
        <v>115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7" t="s">
        <v>81</v>
      </c>
      <c r="BK208" s="223">
        <f>ROUND(I208*H208,2)</f>
        <v>0</v>
      </c>
      <c r="BL208" s="17" t="s">
        <v>122</v>
      </c>
      <c r="BM208" s="222" t="s">
        <v>301</v>
      </c>
    </row>
    <row r="209" spans="1:51" s="13" customFormat="1" ht="12">
      <c r="A209" s="13"/>
      <c r="B209" s="224"/>
      <c r="C209" s="225"/>
      <c r="D209" s="226" t="s">
        <v>134</v>
      </c>
      <c r="E209" s="227" t="s">
        <v>1</v>
      </c>
      <c r="F209" s="228" t="s">
        <v>302</v>
      </c>
      <c r="G209" s="225"/>
      <c r="H209" s="229">
        <v>685.054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134</v>
      </c>
      <c r="AU209" s="235" t="s">
        <v>83</v>
      </c>
      <c r="AV209" s="13" t="s">
        <v>83</v>
      </c>
      <c r="AW209" s="13" t="s">
        <v>32</v>
      </c>
      <c r="AX209" s="13" t="s">
        <v>81</v>
      </c>
      <c r="AY209" s="235" t="s">
        <v>115</v>
      </c>
    </row>
    <row r="210" spans="1:65" s="2" customFormat="1" ht="44.25" customHeight="1">
      <c r="A210" s="38"/>
      <c r="B210" s="39"/>
      <c r="C210" s="211" t="s">
        <v>303</v>
      </c>
      <c r="D210" s="211" t="s">
        <v>117</v>
      </c>
      <c r="E210" s="212" t="s">
        <v>304</v>
      </c>
      <c r="F210" s="213" t="s">
        <v>305</v>
      </c>
      <c r="G210" s="214" t="s">
        <v>159</v>
      </c>
      <c r="H210" s="215">
        <v>127.843</v>
      </c>
      <c r="I210" s="216"/>
      <c r="J210" s="217">
        <f>ROUND(I210*H210,2)</f>
        <v>0</v>
      </c>
      <c r="K210" s="213" t="s">
        <v>121</v>
      </c>
      <c r="L210" s="44"/>
      <c r="M210" s="218" t="s">
        <v>1</v>
      </c>
      <c r="N210" s="219" t="s">
        <v>41</v>
      </c>
      <c r="O210" s="91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2" t="s">
        <v>122</v>
      </c>
      <c r="AT210" s="222" t="s">
        <v>117</v>
      </c>
      <c r="AU210" s="222" t="s">
        <v>83</v>
      </c>
      <c r="AY210" s="17" t="s">
        <v>115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7" t="s">
        <v>81</v>
      </c>
      <c r="BK210" s="223">
        <f>ROUND(I210*H210,2)</f>
        <v>0</v>
      </c>
      <c r="BL210" s="17" t="s">
        <v>122</v>
      </c>
      <c r="BM210" s="222" t="s">
        <v>306</v>
      </c>
    </row>
    <row r="211" spans="1:63" s="12" customFormat="1" ht="22.8" customHeight="1">
      <c r="A211" s="12"/>
      <c r="B211" s="195"/>
      <c r="C211" s="196"/>
      <c r="D211" s="197" t="s">
        <v>75</v>
      </c>
      <c r="E211" s="209" t="s">
        <v>307</v>
      </c>
      <c r="F211" s="209" t="s">
        <v>308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SUM(P212:P215)</f>
        <v>0</v>
      </c>
      <c r="Q211" s="203"/>
      <c r="R211" s="204">
        <f>SUM(R212:R215)</f>
        <v>0</v>
      </c>
      <c r="S211" s="203"/>
      <c r="T211" s="205">
        <f>SUM(T212:T215)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6" t="s">
        <v>81</v>
      </c>
      <c r="AT211" s="207" t="s">
        <v>75</v>
      </c>
      <c r="AU211" s="207" t="s">
        <v>81</v>
      </c>
      <c r="AY211" s="206" t="s">
        <v>115</v>
      </c>
      <c r="BK211" s="208">
        <f>SUM(BK212:BK215)</f>
        <v>0</v>
      </c>
    </row>
    <row r="212" spans="1:65" s="2" customFormat="1" ht="33" customHeight="1">
      <c r="A212" s="38"/>
      <c r="B212" s="39"/>
      <c r="C212" s="211" t="s">
        <v>309</v>
      </c>
      <c r="D212" s="211" t="s">
        <v>117</v>
      </c>
      <c r="E212" s="212" t="s">
        <v>310</v>
      </c>
      <c r="F212" s="213" t="s">
        <v>311</v>
      </c>
      <c r="G212" s="214" t="s">
        <v>159</v>
      </c>
      <c r="H212" s="215">
        <v>1092.618</v>
      </c>
      <c r="I212" s="216"/>
      <c r="J212" s="217">
        <f>ROUND(I212*H212,2)</f>
        <v>0</v>
      </c>
      <c r="K212" s="213" t="s">
        <v>121</v>
      </c>
      <c r="L212" s="44"/>
      <c r="M212" s="218" t="s">
        <v>1</v>
      </c>
      <c r="N212" s="219" t="s">
        <v>41</v>
      </c>
      <c r="O212" s="91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2" t="s">
        <v>122</v>
      </c>
      <c r="AT212" s="222" t="s">
        <v>117</v>
      </c>
      <c r="AU212" s="222" t="s">
        <v>83</v>
      </c>
      <c r="AY212" s="17" t="s">
        <v>115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7" t="s">
        <v>81</v>
      </c>
      <c r="BK212" s="223">
        <f>ROUND(I212*H212,2)</f>
        <v>0</v>
      </c>
      <c r="BL212" s="17" t="s">
        <v>122</v>
      </c>
      <c r="BM212" s="222" t="s">
        <v>312</v>
      </c>
    </row>
    <row r="213" spans="1:65" s="2" customFormat="1" ht="33" customHeight="1">
      <c r="A213" s="38"/>
      <c r="B213" s="39"/>
      <c r="C213" s="211" t="s">
        <v>313</v>
      </c>
      <c r="D213" s="211" t="s">
        <v>117</v>
      </c>
      <c r="E213" s="212" t="s">
        <v>314</v>
      </c>
      <c r="F213" s="213" t="s">
        <v>315</v>
      </c>
      <c r="G213" s="214" t="s">
        <v>159</v>
      </c>
      <c r="H213" s="215">
        <v>1092.618</v>
      </c>
      <c r="I213" s="216"/>
      <c r="J213" s="217">
        <f>ROUND(I213*H213,2)</f>
        <v>0</v>
      </c>
      <c r="K213" s="213" t="s">
        <v>121</v>
      </c>
      <c r="L213" s="44"/>
      <c r="M213" s="218" t="s">
        <v>1</v>
      </c>
      <c r="N213" s="219" t="s">
        <v>41</v>
      </c>
      <c r="O213" s="91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2" t="s">
        <v>122</v>
      </c>
      <c r="AT213" s="222" t="s">
        <v>117</v>
      </c>
      <c r="AU213" s="222" t="s">
        <v>83</v>
      </c>
      <c r="AY213" s="17" t="s">
        <v>115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7" t="s">
        <v>81</v>
      </c>
      <c r="BK213" s="223">
        <f>ROUND(I213*H213,2)</f>
        <v>0</v>
      </c>
      <c r="BL213" s="17" t="s">
        <v>122</v>
      </c>
      <c r="BM213" s="222" t="s">
        <v>316</v>
      </c>
    </row>
    <row r="214" spans="1:65" s="2" customFormat="1" ht="33" customHeight="1">
      <c r="A214" s="38"/>
      <c r="B214" s="39"/>
      <c r="C214" s="211" t="s">
        <v>317</v>
      </c>
      <c r="D214" s="211" t="s">
        <v>117</v>
      </c>
      <c r="E214" s="212" t="s">
        <v>318</v>
      </c>
      <c r="F214" s="213" t="s">
        <v>319</v>
      </c>
      <c r="G214" s="214" t="s">
        <v>159</v>
      </c>
      <c r="H214" s="215">
        <v>3277.854</v>
      </c>
      <c r="I214" s="216"/>
      <c r="J214" s="217">
        <f>ROUND(I214*H214,2)</f>
        <v>0</v>
      </c>
      <c r="K214" s="213" t="s">
        <v>121</v>
      </c>
      <c r="L214" s="44"/>
      <c r="M214" s="218" t="s">
        <v>1</v>
      </c>
      <c r="N214" s="219" t="s">
        <v>41</v>
      </c>
      <c r="O214" s="91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2" t="s">
        <v>122</v>
      </c>
      <c r="AT214" s="222" t="s">
        <v>117</v>
      </c>
      <c r="AU214" s="222" t="s">
        <v>83</v>
      </c>
      <c r="AY214" s="17" t="s">
        <v>115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7" t="s">
        <v>81</v>
      </c>
      <c r="BK214" s="223">
        <f>ROUND(I214*H214,2)</f>
        <v>0</v>
      </c>
      <c r="BL214" s="17" t="s">
        <v>122</v>
      </c>
      <c r="BM214" s="222" t="s">
        <v>320</v>
      </c>
    </row>
    <row r="215" spans="1:51" s="13" customFormat="1" ht="12">
      <c r="A215" s="13"/>
      <c r="B215" s="224"/>
      <c r="C215" s="225"/>
      <c r="D215" s="226" t="s">
        <v>134</v>
      </c>
      <c r="E215" s="225"/>
      <c r="F215" s="228" t="s">
        <v>321</v>
      </c>
      <c r="G215" s="225"/>
      <c r="H215" s="229">
        <v>3277.854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134</v>
      </c>
      <c r="AU215" s="235" t="s">
        <v>83</v>
      </c>
      <c r="AV215" s="13" t="s">
        <v>83</v>
      </c>
      <c r="AW215" s="13" t="s">
        <v>4</v>
      </c>
      <c r="AX215" s="13" t="s">
        <v>81</v>
      </c>
      <c r="AY215" s="235" t="s">
        <v>115</v>
      </c>
    </row>
    <row r="216" spans="1:63" s="12" customFormat="1" ht="25.9" customHeight="1">
      <c r="A216" s="12"/>
      <c r="B216" s="195"/>
      <c r="C216" s="196"/>
      <c r="D216" s="197" t="s">
        <v>75</v>
      </c>
      <c r="E216" s="198" t="s">
        <v>322</v>
      </c>
      <c r="F216" s="198" t="s">
        <v>323</v>
      </c>
      <c r="G216" s="196"/>
      <c r="H216" s="196"/>
      <c r="I216" s="199"/>
      <c r="J216" s="200">
        <f>BK216</f>
        <v>0</v>
      </c>
      <c r="K216" s="196"/>
      <c r="L216" s="201"/>
      <c r="M216" s="202"/>
      <c r="N216" s="203"/>
      <c r="O216" s="203"/>
      <c r="P216" s="204">
        <f>P217+P221+P223</f>
        <v>0</v>
      </c>
      <c r="Q216" s="203"/>
      <c r="R216" s="204">
        <f>R217+R221+R223</f>
        <v>0</v>
      </c>
      <c r="S216" s="203"/>
      <c r="T216" s="205">
        <f>T217+T221+T223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6" t="s">
        <v>138</v>
      </c>
      <c r="AT216" s="207" t="s">
        <v>75</v>
      </c>
      <c r="AU216" s="207" t="s">
        <v>76</v>
      </c>
      <c r="AY216" s="206" t="s">
        <v>115</v>
      </c>
      <c r="BK216" s="208">
        <f>BK217+BK221+BK223</f>
        <v>0</v>
      </c>
    </row>
    <row r="217" spans="1:63" s="12" customFormat="1" ht="22.8" customHeight="1">
      <c r="A217" s="12"/>
      <c r="B217" s="195"/>
      <c r="C217" s="196"/>
      <c r="D217" s="197" t="s">
        <v>75</v>
      </c>
      <c r="E217" s="209" t="s">
        <v>324</v>
      </c>
      <c r="F217" s="209" t="s">
        <v>325</v>
      </c>
      <c r="G217" s="196"/>
      <c r="H217" s="196"/>
      <c r="I217" s="199"/>
      <c r="J217" s="210">
        <f>BK217</f>
        <v>0</v>
      </c>
      <c r="K217" s="196"/>
      <c r="L217" s="201"/>
      <c r="M217" s="202"/>
      <c r="N217" s="203"/>
      <c r="O217" s="203"/>
      <c r="P217" s="204">
        <f>SUM(P218:P220)</f>
        <v>0</v>
      </c>
      <c r="Q217" s="203"/>
      <c r="R217" s="204">
        <f>SUM(R218:R220)</f>
        <v>0</v>
      </c>
      <c r="S217" s="203"/>
      <c r="T217" s="205">
        <f>SUM(T218:T220)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6" t="s">
        <v>138</v>
      </c>
      <c r="AT217" s="207" t="s">
        <v>75</v>
      </c>
      <c r="AU217" s="207" t="s">
        <v>81</v>
      </c>
      <c r="AY217" s="206" t="s">
        <v>115</v>
      </c>
      <c r="BK217" s="208">
        <f>SUM(BK218:BK220)</f>
        <v>0</v>
      </c>
    </row>
    <row r="218" spans="1:65" s="2" customFormat="1" ht="24.15" customHeight="1">
      <c r="A218" s="38"/>
      <c r="B218" s="39"/>
      <c r="C218" s="211" t="s">
        <v>326</v>
      </c>
      <c r="D218" s="211" t="s">
        <v>117</v>
      </c>
      <c r="E218" s="212" t="s">
        <v>327</v>
      </c>
      <c r="F218" s="213" t="s">
        <v>328</v>
      </c>
      <c r="G218" s="214" t="s">
        <v>329</v>
      </c>
      <c r="H218" s="215">
        <v>1</v>
      </c>
      <c r="I218" s="216"/>
      <c r="J218" s="217">
        <f>ROUND(I218*H218,2)</f>
        <v>0</v>
      </c>
      <c r="K218" s="213" t="s">
        <v>121</v>
      </c>
      <c r="L218" s="44"/>
      <c r="M218" s="218" t="s">
        <v>1</v>
      </c>
      <c r="N218" s="219" t="s">
        <v>41</v>
      </c>
      <c r="O218" s="91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2" t="s">
        <v>330</v>
      </c>
      <c r="AT218" s="222" t="s">
        <v>117</v>
      </c>
      <c r="AU218" s="222" t="s">
        <v>83</v>
      </c>
      <c r="AY218" s="17" t="s">
        <v>115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7" t="s">
        <v>81</v>
      </c>
      <c r="BK218" s="223">
        <f>ROUND(I218*H218,2)</f>
        <v>0</v>
      </c>
      <c r="BL218" s="17" t="s">
        <v>330</v>
      </c>
      <c r="BM218" s="222" t="s">
        <v>331</v>
      </c>
    </row>
    <row r="219" spans="1:65" s="2" customFormat="1" ht="16.5" customHeight="1">
      <c r="A219" s="38"/>
      <c r="B219" s="39"/>
      <c r="C219" s="211" t="s">
        <v>332</v>
      </c>
      <c r="D219" s="211" t="s">
        <v>117</v>
      </c>
      <c r="E219" s="212" t="s">
        <v>333</v>
      </c>
      <c r="F219" s="213" t="s">
        <v>334</v>
      </c>
      <c r="G219" s="214" t="s">
        <v>329</v>
      </c>
      <c r="H219" s="215">
        <v>1</v>
      </c>
      <c r="I219" s="216"/>
      <c r="J219" s="217">
        <f>ROUND(I219*H219,2)</f>
        <v>0</v>
      </c>
      <c r="K219" s="213" t="s">
        <v>121</v>
      </c>
      <c r="L219" s="44"/>
      <c r="M219" s="218" t="s">
        <v>1</v>
      </c>
      <c r="N219" s="219" t="s">
        <v>41</v>
      </c>
      <c r="O219" s="91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2" t="s">
        <v>330</v>
      </c>
      <c r="AT219" s="222" t="s">
        <v>117</v>
      </c>
      <c r="AU219" s="222" t="s">
        <v>83</v>
      </c>
      <c r="AY219" s="17" t="s">
        <v>115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7" t="s">
        <v>81</v>
      </c>
      <c r="BK219" s="223">
        <f>ROUND(I219*H219,2)</f>
        <v>0</v>
      </c>
      <c r="BL219" s="17" t="s">
        <v>330</v>
      </c>
      <c r="BM219" s="222" t="s">
        <v>335</v>
      </c>
    </row>
    <row r="220" spans="1:65" s="2" customFormat="1" ht="24.15" customHeight="1">
      <c r="A220" s="38"/>
      <c r="B220" s="39"/>
      <c r="C220" s="211" t="s">
        <v>336</v>
      </c>
      <c r="D220" s="211" t="s">
        <v>117</v>
      </c>
      <c r="E220" s="212" t="s">
        <v>337</v>
      </c>
      <c r="F220" s="213" t="s">
        <v>338</v>
      </c>
      <c r="G220" s="214" t="s">
        <v>329</v>
      </c>
      <c r="H220" s="215">
        <v>1</v>
      </c>
      <c r="I220" s="216"/>
      <c r="J220" s="217">
        <f>ROUND(I220*H220,2)</f>
        <v>0</v>
      </c>
      <c r="K220" s="213" t="s">
        <v>121</v>
      </c>
      <c r="L220" s="44"/>
      <c r="M220" s="218" t="s">
        <v>1</v>
      </c>
      <c r="N220" s="219" t="s">
        <v>41</v>
      </c>
      <c r="O220" s="91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2" t="s">
        <v>330</v>
      </c>
      <c r="AT220" s="222" t="s">
        <v>117</v>
      </c>
      <c r="AU220" s="222" t="s">
        <v>83</v>
      </c>
      <c r="AY220" s="17" t="s">
        <v>115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7" t="s">
        <v>81</v>
      </c>
      <c r="BK220" s="223">
        <f>ROUND(I220*H220,2)</f>
        <v>0</v>
      </c>
      <c r="BL220" s="17" t="s">
        <v>330</v>
      </c>
      <c r="BM220" s="222" t="s">
        <v>339</v>
      </c>
    </row>
    <row r="221" spans="1:63" s="12" customFormat="1" ht="22.8" customHeight="1">
      <c r="A221" s="12"/>
      <c r="B221" s="195"/>
      <c r="C221" s="196"/>
      <c r="D221" s="197" t="s">
        <v>75</v>
      </c>
      <c r="E221" s="209" t="s">
        <v>340</v>
      </c>
      <c r="F221" s="209" t="s">
        <v>341</v>
      </c>
      <c r="G221" s="196"/>
      <c r="H221" s="196"/>
      <c r="I221" s="199"/>
      <c r="J221" s="210">
        <f>BK221</f>
        <v>0</v>
      </c>
      <c r="K221" s="196"/>
      <c r="L221" s="201"/>
      <c r="M221" s="202"/>
      <c r="N221" s="203"/>
      <c r="O221" s="203"/>
      <c r="P221" s="204">
        <f>P222</f>
        <v>0</v>
      </c>
      <c r="Q221" s="203"/>
      <c r="R221" s="204">
        <f>R222</f>
        <v>0</v>
      </c>
      <c r="S221" s="203"/>
      <c r="T221" s="205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6" t="s">
        <v>138</v>
      </c>
      <c r="AT221" s="207" t="s">
        <v>75</v>
      </c>
      <c r="AU221" s="207" t="s">
        <v>81</v>
      </c>
      <c r="AY221" s="206" t="s">
        <v>115</v>
      </c>
      <c r="BK221" s="208">
        <f>BK222</f>
        <v>0</v>
      </c>
    </row>
    <row r="222" spans="1:65" s="2" customFormat="1" ht="16.5" customHeight="1">
      <c r="A222" s="38"/>
      <c r="B222" s="39"/>
      <c r="C222" s="211" t="s">
        <v>342</v>
      </c>
      <c r="D222" s="211" t="s">
        <v>117</v>
      </c>
      <c r="E222" s="212" t="s">
        <v>343</v>
      </c>
      <c r="F222" s="213" t="s">
        <v>344</v>
      </c>
      <c r="G222" s="214" t="s">
        <v>329</v>
      </c>
      <c r="H222" s="215">
        <v>1</v>
      </c>
      <c r="I222" s="216"/>
      <c r="J222" s="217">
        <f>ROUND(I222*H222,2)</f>
        <v>0</v>
      </c>
      <c r="K222" s="213" t="s">
        <v>121</v>
      </c>
      <c r="L222" s="44"/>
      <c r="M222" s="218" t="s">
        <v>1</v>
      </c>
      <c r="N222" s="219" t="s">
        <v>41</v>
      </c>
      <c r="O222" s="91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2" t="s">
        <v>330</v>
      </c>
      <c r="AT222" s="222" t="s">
        <v>117</v>
      </c>
      <c r="AU222" s="222" t="s">
        <v>83</v>
      </c>
      <c r="AY222" s="17" t="s">
        <v>115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7" t="s">
        <v>81</v>
      </c>
      <c r="BK222" s="223">
        <f>ROUND(I222*H222,2)</f>
        <v>0</v>
      </c>
      <c r="BL222" s="17" t="s">
        <v>330</v>
      </c>
      <c r="BM222" s="222" t="s">
        <v>345</v>
      </c>
    </row>
    <row r="223" spans="1:63" s="12" customFormat="1" ht="22.8" customHeight="1">
      <c r="A223" s="12"/>
      <c r="B223" s="195"/>
      <c r="C223" s="196"/>
      <c r="D223" s="197" t="s">
        <v>75</v>
      </c>
      <c r="E223" s="209" t="s">
        <v>346</v>
      </c>
      <c r="F223" s="209" t="s">
        <v>347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P224</f>
        <v>0</v>
      </c>
      <c r="Q223" s="203"/>
      <c r="R223" s="204">
        <f>R224</f>
        <v>0</v>
      </c>
      <c r="S223" s="203"/>
      <c r="T223" s="205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6" t="s">
        <v>138</v>
      </c>
      <c r="AT223" s="207" t="s">
        <v>75</v>
      </c>
      <c r="AU223" s="207" t="s">
        <v>81</v>
      </c>
      <c r="AY223" s="206" t="s">
        <v>115</v>
      </c>
      <c r="BK223" s="208">
        <f>BK224</f>
        <v>0</v>
      </c>
    </row>
    <row r="224" spans="1:65" s="2" customFormat="1" ht="24.15" customHeight="1">
      <c r="A224" s="38"/>
      <c r="B224" s="39"/>
      <c r="C224" s="211" t="s">
        <v>348</v>
      </c>
      <c r="D224" s="211" t="s">
        <v>117</v>
      </c>
      <c r="E224" s="212" t="s">
        <v>349</v>
      </c>
      <c r="F224" s="213" t="s">
        <v>350</v>
      </c>
      <c r="G224" s="214" t="s">
        <v>329</v>
      </c>
      <c r="H224" s="215">
        <v>1</v>
      </c>
      <c r="I224" s="216"/>
      <c r="J224" s="217">
        <f>ROUND(I224*H224,2)</f>
        <v>0</v>
      </c>
      <c r="K224" s="213" t="s">
        <v>121</v>
      </c>
      <c r="L224" s="44"/>
      <c r="M224" s="267" t="s">
        <v>1</v>
      </c>
      <c r="N224" s="268" t="s">
        <v>41</v>
      </c>
      <c r="O224" s="269"/>
      <c r="P224" s="270">
        <f>O224*H224</f>
        <v>0</v>
      </c>
      <c r="Q224" s="270">
        <v>0</v>
      </c>
      <c r="R224" s="270">
        <f>Q224*H224</f>
        <v>0</v>
      </c>
      <c r="S224" s="270">
        <v>0</v>
      </c>
      <c r="T224" s="27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2" t="s">
        <v>330</v>
      </c>
      <c r="AT224" s="222" t="s">
        <v>117</v>
      </c>
      <c r="AU224" s="222" t="s">
        <v>83</v>
      </c>
      <c r="AY224" s="17" t="s">
        <v>115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7" t="s">
        <v>81</v>
      </c>
      <c r="BK224" s="223">
        <f>ROUND(I224*H224,2)</f>
        <v>0</v>
      </c>
      <c r="BL224" s="17" t="s">
        <v>330</v>
      </c>
      <c r="BM224" s="222" t="s">
        <v>351</v>
      </c>
    </row>
    <row r="225" spans="1:31" s="2" customFormat="1" ht="6.95" customHeight="1">
      <c r="A225" s="38"/>
      <c r="B225" s="66"/>
      <c r="C225" s="67"/>
      <c r="D225" s="67"/>
      <c r="E225" s="67"/>
      <c r="F225" s="67"/>
      <c r="G225" s="67"/>
      <c r="H225" s="67"/>
      <c r="I225" s="67"/>
      <c r="J225" s="67"/>
      <c r="K225" s="67"/>
      <c r="L225" s="44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sheetProtection password="CC35" sheet="1" objects="1" scenarios="1" formatColumns="0" formatRows="0" autoFilter="0"/>
  <autoFilter ref="C121:K224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2022-08-22T16:28:17Z</dcterms:created>
  <dcterms:modified xsi:type="dcterms:W3CDTF">2022-08-22T16:28:21Z</dcterms:modified>
  <cp:category/>
  <cp:version/>
  <cp:contentType/>
  <cp:contentStatus/>
</cp:coreProperties>
</file>