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48-01 - Stavební úpravy V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'48-01 - Stavební úpravy V...'!$C$97:$K$688</definedName>
    <definedName name="_xlnm.Print_Area" localSheetId="1">'48-01 - Stavební úpravy V...'!$C$4:$J$37,'48-01 - Stavební úpravy V...'!$C$43:$J$81,'48-01 - Stavební úpravy V...'!$C$87:$K$688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'48-01 - Stavební úpravy V...'!$97:$97</definedName>
  </definedNames>
  <calcPr fullCalcOnLoad="1"/>
</workbook>
</file>

<file path=xl/sharedStrings.xml><?xml version="1.0" encoding="utf-8"?>
<sst xmlns="http://schemas.openxmlformats.org/spreadsheetml/2006/main" count="6598" uniqueCount="1621">
  <si>
    <t>Export Komplet</t>
  </si>
  <si>
    <t>VZ</t>
  </si>
  <si>
    <t>2.0</t>
  </si>
  <si>
    <t>ZAMOK</t>
  </si>
  <si>
    <t>False</t>
  </si>
  <si>
    <t>{cee11795-f14e-4e35-b577-5ea529ca1348}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</si>
  <si>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</si>
  <si>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</si>
  <si>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</si>
  <si>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</si>
  <si>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</si>
  <si>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</si>
  <si>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</si>
  <si>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</si>
  <si>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48-01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</si>
  <si>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</si>
  <si>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</si>
  <si>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VB 0+1, Markova 48, Karviná-Fryštát</t>
  </si>
  <si>
    <t>KSO:</t>
  </si>
  <si>
    <t/>
  </si>
  <si>
    <t>CC-CZ:</t>
  </si>
  <si>
    <t>Místo:</t>
  </si>
  <si>
    <t>Karviná-Fryštát</t>
  </si>
  <si>
    <t>Datum:</t>
  </si>
  <si>
    <t>29. 6. 2022</t>
  </si>
  <si>
    <t>Zadavatel:</t>
  </si>
  <si>
    <t>IČ:</t>
  </si>
  <si>
    <t>STATUTÁRNÍ MĚSTO KARVINÁ · Magistrát města Karviné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</si>
  <si>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</si>
  <si>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</si>
  <si>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</si>
  <si>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</si>
  <si>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</si>
  <si>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</si>
  <si>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</si>
  <si>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</si>
  <si>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</si>
  <si>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</si>
  <si>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</si>
  <si>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</si>
  <si>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</si>
  <si>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</si>
  <si>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</si>
  <si>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</si>
  <si>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</si>
  <si>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</si>
  <si>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</si>
  <si>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</si>
  <si>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</si>
  <si>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</si>
  <si>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</si>
  <si>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</si>
  <si>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</si>
  <si>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</si>
  <si>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</si>
  <si>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</si>
  <si>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</si>
  <si>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</si>
  <si>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</si>
  <si>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</si>
  <si>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</si>
  <si>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</si>
  <si>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</si>
  <si>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</si>
  <si>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</si>
  <si>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</si>
  <si>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</si>
  <si>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</si>
  <si>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</si>
  <si>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</si>
  <si>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</si>
  <si>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</si>
  <si>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</si>
  <si>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</si>
  <si>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</si>
  <si>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</si>
  <si>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</si>
  <si>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</si>
  <si>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</si>
  <si>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</si>
  <si>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</si>
  <si>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</si>
  <si>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</si>
  <si>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</si>
  <si>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</si>
  <si>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</si>
  <si>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</si>
  <si>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</si>
  <si>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</si>
  <si>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</si>
  <si>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</si>
  <si>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</si>
  <si>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</si>
  <si>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</si>
  <si>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</si>
  <si>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</si>
  <si>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</si>
  <si>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</si>
  <si>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</si>
  <si>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</si>
  <si>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</si>
  <si>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</si>
  <si>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</si>
  <si>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</si>
  <si>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</si>
  <si>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</si>
  <si>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</si>
  <si>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</si>
  <si>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</si>
  <si>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</si>
  <si>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</si>
  <si>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</si>
  <si>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</si>
  <si>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</si>
  <si>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</si>
  <si>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</si>
  <si>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</si>
  <si>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</si>
  <si>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</si>
  <si>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</si>
  <si>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</si>
  <si>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</si>
  <si>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</si>
  <si>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</si>
  <si>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</si>
  <si>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3</t>
  </si>
  <si>
    <t>Svislé a kompletní konstrukce</t>
  </si>
  <si>
    <t>K</t>
  </si>
  <si>
    <t>317142412</t>
  </si>
  <si>
    <t>Překlady nenosné z pórobetonu osazené do tenkého maltového lože, výšky do 250 mm, šířky překladu 75 mm, délky překladu přes 1000 do 1250 mm</t>
  </si>
  <si>
    <t>kus</t>
  </si>
  <si>
    <t>CS ÚRS 2022 01</t>
  </si>
  <si>
    <t>4</t>
  </si>
  <si>
    <t>2</t>
  </si>
  <si>
    <t>-1073700901</t>
  </si>
  <si>
    <t>Online PSC</t>
  </si>
  <si>
    <t>https://podminky.urs.cz/item/CS_URS_2022_01/317142412</t>
  </si>
  <si>
    <t>VV</t>
  </si>
  <si>
    <t>"KOU"1,000</t>
  </si>
  <si>
    <t>342272215</t>
  </si>
  <si>
    <t>Příčky z pórobetonových tvárnic hladkých na tenké maltové lože objemová hmotnost do 500 kg/m3, tloušťka příčky 75 mm</t>
  </si>
  <si>
    <t>m2</t>
  </si>
  <si>
    <t>-1024810142</t>
  </si>
  <si>
    <t>https://podminky.urs.cz/item/CS_URS_2022_01/342272215</t>
  </si>
  <si>
    <t>2,22*2,6-0,9*2,1</t>
  </si>
  <si>
    <t>0,75*2,6</t>
  </si>
  <si>
    <t>Součet</t>
  </si>
  <si>
    <t>342272225</t>
  </si>
  <si>
    <t>Příčky z pórobetonových tvárnic hladkých na tenké maltové lože objemová hmotnost do 500 kg/m3, tloušťka příčky 100 mm</t>
  </si>
  <si>
    <t>-874422987</t>
  </si>
  <si>
    <t>https://podminky.urs.cz/item/CS_URS_2022_01/342272225</t>
  </si>
  <si>
    <t>(0,75+1,98)*2,6</t>
  </si>
  <si>
    <t>342291131</t>
  </si>
  <si>
    <t>Ukotvení příček plochými kotvami, do konstrukce betonové</t>
  </si>
  <si>
    <t>m</t>
  </si>
  <si>
    <t>1341006585</t>
  </si>
  <si>
    <t>https://podminky.urs.cz/item/CS_URS_2022_01/342291131</t>
  </si>
  <si>
    <t>2,6*5</t>
  </si>
  <si>
    <t>5</t>
  </si>
  <si>
    <t>346244352</t>
  </si>
  <si>
    <t>Obezdívka koupelnových van ploch rovných z přesných pórobetonových tvárnic, na tenké maltové lože, tl. 50 mm</t>
  </si>
  <si>
    <t>1458037426</t>
  </si>
  <si>
    <t>https://podminky.urs.cz/item/CS_URS_2022_01/346244352</t>
  </si>
  <si>
    <t>(0,73+1,1)*2*0,25</t>
  </si>
  <si>
    <t>6</t>
  </si>
  <si>
    <t>Úpravy povrchů, podlahy a osazování výplní</t>
  </si>
  <si>
    <t>611131121</t>
  </si>
  <si>
    <t>Podkladní a spojovací vrstva vnitřních omítaných ploch penetrace disperzní nanášená ručně stropů</t>
  </si>
  <si>
    <t>1720881938</t>
  </si>
  <si>
    <t>https://podminky.urs.cz/item/CS_URS_2022_01/611131121</t>
  </si>
  <si>
    <t>"PŘ"4,03</t>
  </si>
  <si>
    <t>"POK"20,73</t>
  </si>
  <si>
    <t>"KU"3,44</t>
  </si>
  <si>
    <t>7</t>
  </si>
  <si>
    <t>611142001</t>
  </si>
  <si>
    <t>Potažení vnitřních ploch pletivem v ploše nebo pruzích, na plném podkladu sklovláknitým vtlačením do tmelu stropů</t>
  </si>
  <si>
    <t>1928915024</t>
  </si>
  <si>
    <t>https://podminky.urs.cz/item/CS_URS_2022_01/611142001</t>
  </si>
  <si>
    <t>8</t>
  </si>
  <si>
    <t>611321131</t>
  </si>
  <si>
    <t>Potažení vnitřních ploch vápenocementovým štukem tloušťky do 3 mm vodorovných konstrukcí stropů rovných</t>
  </si>
  <si>
    <t>-494763365</t>
  </si>
  <si>
    <t>https://podminky.urs.cz/item/CS_URS_2022_01/611321131</t>
  </si>
  <si>
    <t>9</t>
  </si>
  <si>
    <t>612131121</t>
  </si>
  <si>
    <t>Podkladní a spojovací vrstva vnitřních omítaných ploch penetrace disperzní nanášená ručně stěn</t>
  </si>
  <si>
    <t>16</t>
  </si>
  <si>
    <t>1110148720</t>
  </si>
  <si>
    <t>https://podminky.urs.cz/item/CS_URS_2022_01/612131121</t>
  </si>
  <si>
    <t>"PŘ"(2*1,81+2,22)*2,6-0,9*2,05*2+0,15*4,9</t>
  </si>
  <si>
    <t>"POK"2*(5,51+3,77)*2,6-3,0*1,7-1,0*2,33-0,9*2,05-1,12*2,6</t>
  </si>
  <si>
    <t>"KU"(2*1,7+1,98-1,12)*2,6</t>
  </si>
  <si>
    <t>"KOU"(1,075+1,825+0,24)*2,6</t>
  </si>
  <si>
    <t>10</t>
  </si>
  <si>
    <t>612142001</t>
  </si>
  <si>
    <t>Potažení vnitřních ploch pletivem v ploše nebo pruzích, na plném podkladu sklovláknitým vtlačením do tmelu stěn</t>
  </si>
  <si>
    <t>-357081286</t>
  </si>
  <si>
    <t>https://podminky.urs.cz/item/CS_URS_2022_01/612142001</t>
  </si>
  <si>
    <t>"PŘ"2*(1,735+2,22)*2,6-0,9*2,05*2+0,15*4,9</t>
  </si>
  <si>
    <t>"KU"(2*(1,7+1,98)-1,12)*2,6</t>
  </si>
  <si>
    <t>"KOU"2*(1,9+2,22)*2,6</t>
  </si>
  <si>
    <t>11</t>
  </si>
  <si>
    <t>612321131</t>
  </si>
  <si>
    <t>Potažení vnitřních ploch vápenocementovým štukem tloušťky do 3 mm svislých konstrukcí stěn</t>
  </si>
  <si>
    <t>-236720131</t>
  </si>
  <si>
    <t>https://podminky.urs.cz/item/CS_URS_2022_01/612321131</t>
  </si>
  <si>
    <t>"PŘ"2*(1,9+2,22)*2,6-0,9*2,05*2+0,15*4,9</t>
  </si>
  <si>
    <t>12</t>
  </si>
  <si>
    <t>612325302</t>
  </si>
  <si>
    <t>Vápenocementová omítka ostění nebo nadpraží štuková</t>
  </si>
  <si>
    <t>-1313699666</t>
  </si>
  <si>
    <t>https://podminky.urs.cz/item/CS_URS_2022_01/612325302</t>
  </si>
  <si>
    <t>"vchododvé dveře"0,2*4,80</t>
  </si>
  <si>
    <t>13</t>
  </si>
  <si>
    <t>632450132</t>
  </si>
  <si>
    <t>Potěr cementový vyrovnávací ze suchých směsí v ploše o průměrné (střední) tl. přes 20 do 30 mm</t>
  </si>
  <si>
    <t>-695084292</t>
  </si>
  <si>
    <t>https://podminky.urs.cz/item/CS_URS_2022_01/632450132</t>
  </si>
  <si>
    <t>14</t>
  </si>
  <si>
    <t>642942111</t>
  </si>
  <si>
    <t>Osazování zárubní nebo rámů kovových dveřních lisovaných nebo z úhelníků bez dveřních křídel na cementovou maltu, plochy otvoru do 2,5 m2</t>
  </si>
  <si>
    <t>1029554040</t>
  </si>
  <si>
    <t>https://podminky.urs.cz/item/CS_URS_2022_01/642942111</t>
  </si>
  <si>
    <t>"KOU"1</t>
  </si>
  <si>
    <t>M</t>
  </si>
  <si>
    <t>55331482</t>
  </si>
  <si>
    <t>zárubeň jednokřídlá ocelová pro zdění tl stěny 75-100mm rozměru 800/1970, 2100mm</t>
  </si>
  <si>
    <t>619751433</t>
  </si>
  <si>
    <t>642944121</t>
  </si>
  <si>
    <t>Osazení ocelových dveřních zárubní lisovaných nebo z úhelníků dodatečně s vybetonováním prahu, plochy do 2,5 m2</t>
  </si>
  <si>
    <t>-1241081382</t>
  </si>
  <si>
    <t>https://podminky.urs.cz/item/CS_URS_2022_01/642944121</t>
  </si>
  <si>
    <t>17</t>
  </si>
  <si>
    <t>55331432</t>
  </si>
  <si>
    <t>zárubeň jednokřídlá ocelová pro dodatečnou montáž tl stěny 75-100mm rozměru 800/1970, 2100mm</t>
  </si>
  <si>
    <t>-1310146501</t>
  </si>
  <si>
    <t>P</t>
  </si>
  <si>
    <t>Poznámka k položce:
DZUP</t>
  </si>
  <si>
    <t>Ostatní konstrukce a práce, bourání</t>
  </si>
  <si>
    <t>18</t>
  </si>
  <si>
    <t>952901111</t>
  </si>
  <si>
    <t>Vyčištění budov nebo objektů před předáním do užívání budov bytové nebo občanské výstavby, světlé výšky podlaží do 4 m</t>
  </si>
  <si>
    <t>-635417927</t>
  </si>
  <si>
    <t>https://podminky.urs.cz/item/CS_URS_2022_01/952901111</t>
  </si>
  <si>
    <t>"PŘ"4,19</t>
  </si>
  <si>
    <t>"KOU"3,29</t>
  </si>
  <si>
    <t>19</t>
  </si>
  <si>
    <t>953991211</t>
  </si>
  <si>
    <t>Dodání a osazení hmoždinek včetně vyvrtání otvorů (s dodáním hmot) ve stěnách do zdiva z betonu nebo tvrdého kamene a obkladů, vnější profil hmoždinky 6 až 8 mm</t>
  </si>
  <si>
    <t>CS ÚRS 2021 01</t>
  </si>
  <si>
    <t>1588660510</t>
  </si>
  <si>
    <t>https://podminky.urs.cz/item/CS_URS_2021_01/953991211</t>
  </si>
  <si>
    <t>"pro montáž elektro lišt"32*3</t>
  </si>
  <si>
    <t>20</t>
  </si>
  <si>
    <t>962084121</t>
  </si>
  <si>
    <t>Bourání zdiva příček nebo vybourání otvorů deskových a sádrových potažených rabicovým pletivem nebo bez pletiva sádrokartonových bez kovové konstrukce, umakartových, sololitových, tl. do 50 mm</t>
  </si>
  <si>
    <t>-1682216531</t>
  </si>
  <si>
    <t>https://podminky.urs.cz/item/CS_URS_2022_01/962084121</t>
  </si>
  <si>
    <t>"bytové jádro"(2,22*2+1,73*3+0,86)*2,6</t>
  </si>
  <si>
    <t>968072455</t>
  </si>
  <si>
    <t>Vybourání kovových rámů oken s křídly, dveřních zárubní, vrat, stěn, ostění nebo obkladů dveřních zárubní, plochy do 2 m2</t>
  </si>
  <si>
    <t>1550501103</t>
  </si>
  <si>
    <t>https://podminky.urs.cz/item/CS_URS_2022_01/968072455</t>
  </si>
  <si>
    <t>"VSTUP"0,8*2,0</t>
  </si>
  <si>
    <t>"PŘ-POK"0,8*2,0</t>
  </si>
  <si>
    <t>22</t>
  </si>
  <si>
    <t>973031616</t>
  </si>
  <si>
    <t>Vysekání výklenků nebo kapes ve zdivu z cihel na maltu vápennou nebo vápenocementovou kapes pro špalíky a krabice, velikosti do 100x100x50 mm</t>
  </si>
  <si>
    <t>444665688</t>
  </si>
  <si>
    <t>https://podminky.urs.cz/item/CS_URS_2022_01/973031616</t>
  </si>
  <si>
    <t>23</t>
  </si>
  <si>
    <t>974031121</t>
  </si>
  <si>
    <t>Vysekání rýh ve zdivu cihelném na maltu vápennou nebo vápenocementovou do hl. 30 mm a šířky do 30 mm</t>
  </si>
  <si>
    <t>-1019247925</t>
  </si>
  <si>
    <t>https://podminky.urs.cz/item/CS_URS_2022_01/974031121</t>
  </si>
  <si>
    <t>"pro úpravy elektroinstalace"8</t>
  </si>
  <si>
    <t>24</t>
  </si>
  <si>
    <t>977131110</t>
  </si>
  <si>
    <t>Vrty příklepovými vrtáky do cihelného zdiva nebo prostého betonu průměru do 16 mm</t>
  </si>
  <si>
    <t>-544313420</t>
  </si>
  <si>
    <t>https://podminky.urs.cz/item/CS_URS_2022_01/977131110</t>
  </si>
  <si>
    <t>"pro elektro"9*0,10</t>
  </si>
  <si>
    <t>25</t>
  </si>
  <si>
    <t>985131111</t>
  </si>
  <si>
    <t>Očištění ploch stěn, rubu kleneb a podlah tlakovou vodou</t>
  </si>
  <si>
    <t>668409922</t>
  </si>
  <si>
    <t>https://podminky.urs.cz/item/CS_URS_2022_01/985131111</t>
  </si>
  <si>
    <t>"lodžie"1,2*5,35+(2*1,2+5,35)*2,5</t>
  </si>
  <si>
    <t>26</t>
  </si>
  <si>
    <t>985132111</t>
  </si>
  <si>
    <t>Očištění ploch líce kleneb a podhledů tlakovou vodou</t>
  </si>
  <si>
    <t>-1887872615</t>
  </si>
  <si>
    <t>https://podminky.urs.cz/item/CS_URS_2022_01/985132111</t>
  </si>
  <si>
    <t>"lodžie"1,2*5,35</t>
  </si>
  <si>
    <t>997</t>
  </si>
  <si>
    <t>Přesun sutě</t>
  </si>
  <si>
    <t>27</t>
  </si>
  <si>
    <t>997013212</t>
  </si>
  <si>
    <t>Vnitrostaveništní doprava suti a vybouraných hmot vodorovně do 50 m svisle ručně pro budovy a haly výšky přes 6 do 9 m</t>
  </si>
  <si>
    <t>t</t>
  </si>
  <si>
    <t>-142074235</t>
  </si>
  <si>
    <t>https://podminky.urs.cz/item/CS_URS_2022_01/997013212</t>
  </si>
  <si>
    <t>28</t>
  </si>
  <si>
    <t>997013501</t>
  </si>
  <si>
    <t>Odvoz suti a vybouraných hmot na skládku nebo meziskládku se složením, na vzdálenost do 1 km</t>
  </si>
  <si>
    <t>1897067804</t>
  </si>
  <si>
    <t>https://podminky.urs.cz/item/CS_URS_2022_01/997013501</t>
  </si>
  <si>
    <t>29</t>
  </si>
  <si>
    <t>997013509</t>
  </si>
  <si>
    <t>Odvoz suti a vybouraných hmot na skládku nebo meziskládku se složením, na vzdálenost Příplatek k ceně za každý další i započatý 1 km přes 1 km</t>
  </si>
  <si>
    <t>-1629844908</t>
  </si>
  <si>
    <t>https://podminky.urs.cz/item/CS_URS_2022_01/997013509</t>
  </si>
  <si>
    <t>4,555*10 'Přepočtené koeficientem množství</t>
  </si>
  <si>
    <t>30</t>
  </si>
  <si>
    <t>997013631</t>
  </si>
  <si>
    <t>Poplatek za uložení stavebního odpadu na skládce (skládkovné) směsného stavebního a demoličního zatříděného do Katalogu odpadů pod kódem 17 09 04</t>
  </si>
  <si>
    <t>1302489782</t>
  </si>
  <si>
    <t>https://podminky.urs.cz/item/CS_URS_2022_01/997013631</t>
  </si>
  <si>
    <t>998</t>
  </si>
  <si>
    <t>Přesun hmot</t>
  </si>
  <si>
    <t>31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</si>
  <si>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</si>
  <si>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</si>
  <si>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502538495</t>
  </si>
  <si>
    <t>https://podminky.urs.cz/item/CS_URS_2022_01/998018002</t>
  </si>
  <si>
    <t>PSV</t>
  </si>
  <si>
    <t>Práce a dodávky PSV</t>
  </si>
  <si>
    <t>721</t>
  </si>
  <si>
    <t>Zdravotechnika - vnitřní kanalizace</t>
  </si>
  <si>
    <t>32</t>
  </si>
  <si>
    <t>721171803</t>
  </si>
  <si>
    <t>Demontáž potrubí z novodurových trub odpadních nebo připojovacích do D 75</t>
  </si>
  <si>
    <t>1614299832</t>
  </si>
  <si>
    <t>https://podminky.urs.cz/item/CS_URS_2022_01/721171803</t>
  </si>
  <si>
    <t>33</t>
  </si>
  <si>
    <t>721171808</t>
  </si>
  <si>
    <t>Demontáž potrubí z novodurových trub odpadních nebo připojovacích přes 75 do D 114</t>
  </si>
  <si>
    <t>-846426338</t>
  </si>
  <si>
    <t>https://podminky.urs.cz/item/CS_URS_2022_01/721171808</t>
  </si>
  <si>
    <t>34</t>
  </si>
  <si>
    <t>721174043</t>
  </si>
  <si>
    <t>Potrubí z trub polypropylenových připojovací DN 50</t>
  </si>
  <si>
    <t>-859566721</t>
  </si>
  <si>
    <t>https://podminky.urs.cz/item/CS_URS_2022_01/721174043</t>
  </si>
  <si>
    <t>35</t>
  </si>
  <si>
    <t>721174045</t>
  </si>
  <si>
    <t>Potrubí z trub polypropylenových připojovací DN 110</t>
  </si>
  <si>
    <t>589967052</t>
  </si>
  <si>
    <t>https://podminky.urs.cz/item/CS_URS_2022_01/721174045</t>
  </si>
  <si>
    <t>36</t>
  </si>
  <si>
    <t>721226512</t>
  </si>
  <si>
    <t>Zápachové uzávěrky podomítkové (Pe) s krycí deskou pro pračku a myčku DN 50</t>
  </si>
  <si>
    <t>-1298505037</t>
  </si>
  <si>
    <t>https://podminky.urs.cz/item/CS_URS_2022_01/721226512</t>
  </si>
  <si>
    <t>"KOUP"1</t>
  </si>
  <si>
    <t>37</t>
  </si>
  <si>
    <t>998721102</t>
  </si>
  <si>
    <t>Přesun hmot pro vnitřní kanalizace stanovený z hmotnosti přesunovaného materiálu vodorovná dopravní vzdálenost do 50 m v objektech výšky přes 6 do 12 m</t>
  </si>
  <si>
    <t>1412392509</t>
  </si>
  <si>
    <t>https://podminky.urs.cz/item/CS_URS_2022_01/998721102</t>
  </si>
  <si>
    <t>722</t>
  </si>
  <si>
    <t>Zdravotechnika - vnitřní vodovod</t>
  </si>
  <si>
    <t>38</t>
  </si>
  <si>
    <t>722170801</t>
  </si>
  <si>
    <t>Demontáž rozvodů vody z plastů do Ø 25 mm</t>
  </si>
  <si>
    <t>121407125</t>
  </si>
  <si>
    <t>https://podminky.urs.cz/item/CS_URS_2022_01/722170801</t>
  </si>
  <si>
    <t>39</t>
  </si>
  <si>
    <t>722174002</t>
  </si>
  <si>
    <t>Potrubí z plastových trubek z polypropylenu PPR svařovaných polyfúzně PN 16 (SDR 7,4) D 20 x 2,8</t>
  </si>
  <si>
    <t>-259516344</t>
  </si>
  <si>
    <t>https://podminky.urs.cz/item/CS_URS_2022_01/722174002</t>
  </si>
  <si>
    <t>40</t>
  </si>
  <si>
    <t>722174022</t>
  </si>
  <si>
    <t>Potrubí z plastových trubek z polypropylenu PPR svařovaných polyfúzně PN 20 (SDR 6) D 20 x 3,4</t>
  </si>
  <si>
    <t>-1008829184</t>
  </si>
  <si>
    <t>https://podminky.urs.cz/item/CS_URS_2022_01/722174022</t>
  </si>
  <si>
    <t>41</t>
  </si>
  <si>
    <t>722190401</t>
  </si>
  <si>
    <t>Zřízení přípojek na potrubí vyvedení a upevnění výpustek do DN 25</t>
  </si>
  <si>
    <t>1418994778</t>
  </si>
  <si>
    <t>https://podminky.urs.cz/item/CS_URS_2022_01/722190401</t>
  </si>
  <si>
    <t>42</t>
  </si>
  <si>
    <t>722220861</t>
  </si>
  <si>
    <t>Demontáž armatur závitových se dvěma závity do G 3/4</t>
  </si>
  <si>
    <t>1576840833</t>
  </si>
  <si>
    <t>https://podminky.urs.cz/item/CS_URS_2022_01/722220861</t>
  </si>
  <si>
    <t>"KU"1</t>
  </si>
  <si>
    <t>43</t>
  </si>
  <si>
    <t>722290226</t>
  </si>
  <si>
    <t>Zkoušky, proplach a desinfekce vodovodního potrubí zkoušky těsnosti vodovodního potrubí závitového do DN 50</t>
  </si>
  <si>
    <t>1319896935</t>
  </si>
  <si>
    <t>https://podminky.urs.cz/item/CS_URS_2022_01/722290226</t>
  </si>
  <si>
    <t>44</t>
  </si>
  <si>
    <t>998722102</t>
  </si>
  <si>
    <t>Přesun hmot pro vnitřní vodovod stanovený z hmotnosti přesunovaného materiálu vodorovná dopravní vzdálenost do 50 m v objektech výšky přes 6 do 12 m</t>
  </si>
  <si>
    <t>491120646</t>
  </si>
  <si>
    <t>https://podminky.urs.cz/item/CS_URS_2022_01/998722102</t>
  </si>
  <si>
    <t>725</t>
  </si>
  <si>
    <t>Zdravotechnika - zařizovací předměty</t>
  </si>
  <si>
    <t>45</t>
  </si>
  <si>
    <t>725110814</t>
  </si>
  <si>
    <t>Demontáž klozetů kombi</t>
  </si>
  <si>
    <t>soubor</t>
  </si>
  <si>
    <t>602179319</t>
  </si>
  <si>
    <t>https://podminky.urs.cz/item/CS_URS_2022_01/725110814</t>
  </si>
  <si>
    <t>46</t>
  </si>
  <si>
    <t>725119122</t>
  </si>
  <si>
    <t>Zařízení záchodů montáž klozetových mís kombi</t>
  </si>
  <si>
    <t>-1383486698</t>
  </si>
  <si>
    <t>https://podminky.urs.cz/item/CS_URS_2022_01/725119122</t>
  </si>
  <si>
    <t>47</t>
  </si>
  <si>
    <t>642342R00</t>
  </si>
  <si>
    <t>mísa keramická ke kombiklozetu bílá hluboké splachování odpad zadní 360x670x480mm včetně nádrže kombinovaného klozetu keramické se spodním napouštěním a splachovacím mechanismem bílé 365x185mm</t>
  </si>
  <si>
    <t>-590823858</t>
  </si>
  <si>
    <t>48</t>
  </si>
  <si>
    <t>725210821</t>
  </si>
  <si>
    <t>Demontáž umyvadel bez výtokových armatur umyvadel</t>
  </si>
  <si>
    <t>194210940</t>
  </si>
  <si>
    <t>https://podminky.urs.cz/item/CS_URS_2022_01/725210821</t>
  </si>
  <si>
    <t>49</t>
  </si>
  <si>
    <t>725219102</t>
  </si>
  <si>
    <t>Umyvadla montáž umyvadel ostatních typů na šrouby</t>
  </si>
  <si>
    <t>-416978227</t>
  </si>
  <si>
    <t>https://podminky.urs.cz/item/CS_URS_2022_01/725219102</t>
  </si>
  <si>
    <t>50</t>
  </si>
  <si>
    <t>64211046</t>
  </si>
  <si>
    <t>umyvadlo keramické závěsné bílé š 600mm</t>
  </si>
  <si>
    <t>1901164817</t>
  </si>
  <si>
    <t>51</t>
  </si>
  <si>
    <t>725220842</t>
  </si>
  <si>
    <t>Demontáž van ocelových volně stojících</t>
  </si>
  <si>
    <t>688066712</t>
  </si>
  <si>
    <t>https://podminky.urs.cz/item/CS_URS_2022_01/725220842</t>
  </si>
  <si>
    <t>52</t>
  </si>
  <si>
    <t>725229103</t>
  </si>
  <si>
    <t>Vany bez výtokových armatur montáž van se zápachovou uzávěrkou akrylátových</t>
  </si>
  <si>
    <t>1332557109</t>
  </si>
  <si>
    <t>https://podminky.urs.cz/item/CS_URS_2022_01/725229103</t>
  </si>
  <si>
    <t>53</t>
  </si>
  <si>
    <t>55423028</t>
  </si>
  <si>
    <t>vanička sprchová akrylátová obdélníková bílá 1200x730x150mm</t>
  </si>
  <si>
    <t>947329112</t>
  </si>
  <si>
    <t>54</t>
  </si>
  <si>
    <t>725291641</t>
  </si>
  <si>
    <t>Doplňky zařízení koupelen a záchodů nerezové madlo sprchové 750 x 450 mm</t>
  </si>
  <si>
    <t>-10344136</t>
  </si>
  <si>
    <t>https://podminky.urs.cz/item/CS_URS_2022_01/725291641</t>
  </si>
  <si>
    <t>"KOU - dodat madla délky 400 mm"2</t>
  </si>
  <si>
    <t>55</t>
  </si>
  <si>
    <t>725813111</t>
  </si>
  <si>
    <t>Ventily rohové bez připojovací trubičky nebo flexi hadičky G 1/2"</t>
  </si>
  <si>
    <t>730842439</t>
  </si>
  <si>
    <t>https://podminky.urs.cz/item/CS_URS_2022_01/725813111</t>
  </si>
  <si>
    <t>"KU"2</t>
  </si>
  <si>
    <t>"WC"1</t>
  </si>
  <si>
    <t>56</t>
  </si>
  <si>
    <t>725813112</t>
  </si>
  <si>
    <t>Ventily rohové bez připojovací trubičky nebo flexi hadičky pračkové G 3/4"</t>
  </si>
  <si>
    <t>1390008086</t>
  </si>
  <si>
    <t>https://podminky.urs.cz/item/CS_URS_2022_01/725813112</t>
  </si>
  <si>
    <t>57</t>
  </si>
  <si>
    <t>725820801</t>
  </si>
  <si>
    <t>Demontáž baterií nástěnných do G 3/4</t>
  </si>
  <si>
    <t>-277897120</t>
  </si>
  <si>
    <t>https://podminky.urs.cz/item/CS_URS_2022_01/725820801</t>
  </si>
  <si>
    <t>58</t>
  </si>
  <si>
    <t>725820802</t>
  </si>
  <si>
    <t>Demontáž baterií stojánkových do 1 otvoru</t>
  </si>
  <si>
    <t>-587319972</t>
  </si>
  <si>
    <t>https://podminky.urs.cz/item/CS_URS_2022_01/725820802</t>
  </si>
  <si>
    <t>59</t>
  </si>
  <si>
    <t>725829111</t>
  </si>
  <si>
    <t>Baterie dřezové montáž ostatních typů stojánkových G 1/2"</t>
  </si>
  <si>
    <t>1803170058</t>
  </si>
  <si>
    <t>https://podminky.urs.cz/item/CS_URS_2022_01/725829111</t>
  </si>
  <si>
    <t>60</t>
  </si>
  <si>
    <t>55143974</t>
  </si>
  <si>
    <t>baterie dřezová páková stojánková s otáčivým ústím dl ramínka 220mm</t>
  </si>
  <si>
    <t>130449374</t>
  </si>
  <si>
    <t>61</t>
  </si>
  <si>
    <t>725829131</t>
  </si>
  <si>
    <t>Baterie umyvadlové montáž ostatních typů stojánkových G 1/2"</t>
  </si>
  <si>
    <t>-301374118</t>
  </si>
  <si>
    <t>https://podminky.urs.cz/item/CS_URS_2022_01/725829131</t>
  </si>
  <si>
    <t>62</t>
  </si>
  <si>
    <t>55143990</t>
  </si>
  <si>
    <t>baterie umyvadlová stojánková klasická bez výpusti otáčivé ústí 150mm</t>
  </si>
  <si>
    <t>-2143272296</t>
  </si>
  <si>
    <t>63</t>
  </si>
  <si>
    <t>725849411</t>
  </si>
  <si>
    <t>Baterie sprchové montáž nástěnných baterií s nastavitelnou výškou sprchy</t>
  </si>
  <si>
    <t>-387632744</t>
  </si>
  <si>
    <t>https://podminky.urs.cz/item/CS_URS_2022_01/725849411</t>
  </si>
  <si>
    <t>64</t>
  </si>
  <si>
    <t>55145403</t>
  </si>
  <si>
    <t>baterie sprchová s ruční sprchou 1/2"x150mm</t>
  </si>
  <si>
    <t>1085882127</t>
  </si>
  <si>
    <t>65</t>
  </si>
  <si>
    <t>55145003</t>
  </si>
  <si>
    <t>souprava sprchová komplet</t>
  </si>
  <si>
    <t>sada</t>
  </si>
  <si>
    <t>1282340963</t>
  </si>
  <si>
    <t>66</t>
  </si>
  <si>
    <t>725862113</t>
  </si>
  <si>
    <t>Zápachové uzávěrky zařizovacích předmětů pro dřezy s přípojkou pro pračku nebo myčku DN 40/50</t>
  </si>
  <si>
    <t>-1216770018</t>
  </si>
  <si>
    <t>https://podminky.urs.cz/item/CS_URS_2022_01/725862113</t>
  </si>
  <si>
    <t>67</t>
  </si>
  <si>
    <t>725900R00</t>
  </si>
  <si>
    <t>Dodávka a montáž sprchového závěsu včetně rozpěrné tyče</t>
  </si>
  <si>
    <t>soub</t>
  </si>
  <si>
    <t>-948064729</t>
  </si>
  <si>
    <t>68</t>
  </si>
  <si>
    <t>998725102</t>
  </si>
  <si>
    <t>Přesun hmot pro zařizovací předměty stanovený z hmotnosti přesunovaného materiálu vodorovná dopravní vzdálenost do 50 m v objektech výšky přes 6 do 12 m</t>
  </si>
  <si>
    <t>-2060844378</t>
  </si>
  <si>
    <t>https://podminky.urs.cz/item/CS_URS_2022_01/998725102</t>
  </si>
  <si>
    <t>733</t>
  </si>
  <si>
    <t>Ústřední vytápění - rozvodné potrubí</t>
  </si>
  <si>
    <t>734</t>
  </si>
  <si>
    <t>Ústřední vytápění - armatury</t>
  </si>
  <si>
    <t>69</t>
  </si>
  <si>
    <t>734200811</t>
  </si>
  <si>
    <t>Demontáž armatur závitových s jedním závitem do G 1/2</t>
  </si>
  <si>
    <t>1882533013</t>
  </si>
  <si>
    <t>https://podminky.urs.cz/item/CS_URS_2022_01/734200811</t>
  </si>
  <si>
    <t>70</t>
  </si>
  <si>
    <t>734200822</t>
  </si>
  <si>
    <t>Demontáž armatur závitových se dvěma závity přes 1/2 do G 1</t>
  </si>
  <si>
    <t>1558848363</t>
  </si>
  <si>
    <t>https://podminky.urs.cz/item/CS_URS_2022_01/734200822</t>
  </si>
  <si>
    <t>71</t>
  </si>
  <si>
    <t>734222812</t>
  </si>
  <si>
    <t>Ventily regulační závitové termostatické, s hlavicí ručního ovládání PN 16 do 110°C přímé chromované G 1/2</t>
  </si>
  <si>
    <t>-96156604</t>
  </si>
  <si>
    <t>https://podminky.urs.cz/item/CS_URS_2022_01/734222812</t>
  </si>
  <si>
    <t>735</t>
  </si>
  <si>
    <t>Ústřední vytápění - otopná tělesa</t>
  </si>
  <si>
    <t>72</t>
  </si>
  <si>
    <t>735191910</t>
  </si>
  <si>
    <t>Ostatní opravy otopných těles napuštění vody do otopného systému včetně potrubí (bez kotle a ohříváků) otopných těles</t>
  </si>
  <si>
    <t>1168646100</t>
  </si>
  <si>
    <t>https://podminky.urs.cz/item/CS_URS_2022_01/735191910</t>
  </si>
  <si>
    <t>73</t>
  </si>
  <si>
    <t>735494811</t>
  </si>
  <si>
    <t>Vypuštění vody z otopných soustav bez kotlů, ohříváků, zásobníků a nádrží</t>
  </si>
  <si>
    <t>-1766829820</t>
  </si>
  <si>
    <t>https://podminky.urs.cz/item/CS_URS_2022_01/735494811</t>
  </si>
  <si>
    <t>26*0,255*4</t>
  </si>
  <si>
    <t>741</t>
  </si>
  <si>
    <t>Elektroinstalace - silnoproud</t>
  </si>
  <si>
    <t>74</t>
  </si>
  <si>
    <t>210220321</t>
  </si>
  <si>
    <t>Montáž hromosvodného vedení svorek na potrubí se zhotovením pásku</t>
  </si>
  <si>
    <t>CS ÚRS 2020 02</t>
  </si>
  <si>
    <t>46149468</t>
  </si>
  <si>
    <t>75</t>
  </si>
  <si>
    <t>35441986</t>
  </si>
  <si>
    <t>svorka odbočovací a spojovací pro pásek 30x4 mm, FeZn</t>
  </si>
  <si>
    <t>256</t>
  </si>
  <si>
    <t>1748275559</t>
  </si>
  <si>
    <t>76</t>
  </si>
  <si>
    <t>35431044</t>
  </si>
  <si>
    <t>páska Cu</t>
  </si>
  <si>
    <t>1721476194</t>
  </si>
  <si>
    <t>77</t>
  </si>
  <si>
    <t>741110511</t>
  </si>
  <si>
    <t>Montáž lišt a kanálků elektroinstalačních se spojkami, ohyby a rohy a s nasunutím do krabic vkládacích s víčkem, šířky do 60 mm</t>
  </si>
  <si>
    <t>CS ÚRS 2021 02</t>
  </si>
  <si>
    <t>-1728141376</t>
  </si>
  <si>
    <t>https://podminky.urs.cz/item/CS_URS_2021_02/741110511</t>
  </si>
  <si>
    <t>78</t>
  </si>
  <si>
    <t>34571010</t>
  </si>
  <si>
    <t>lišta elektroinstalační vkládací 18x13mm</t>
  </si>
  <si>
    <t>-2112992730</t>
  </si>
  <si>
    <t>79</t>
  </si>
  <si>
    <t>34571009</t>
  </si>
  <si>
    <t>lišta elektroinstalační vkládací 11x10mm</t>
  </si>
  <si>
    <t>-165082719</t>
  </si>
  <si>
    <t>80</t>
  </si>
  <si>
    <t>34571011</t>
  </si>
  <si>
    <t>lišta elektroinstalační vkládací 24x22mm</t>
  </si>
  <si>
    <t>-31516407</t>
  </si>
  <si>
    <t>81</t>
  </si>
  <si>
    <t>34571012</t>
  </si>
  <si>
    <t>lišta elektroinstalační vkládací 40x15mm</t>
  </si>
  <si>
    <t>-1918855115</t>
  </si>
  <si>
    <t>82</t>
  </si>
  <si>
    <t>741112051</t>
  </si>
  <si>
    <t>Montáž krabic elektroinstalačních bez napojení na trubky a lišty, demontáže a montáže víčka a přístroje protahovacích nebo odbočných lištových plastových odbočných</t>
  </si>
  <si>
    <t>-2007827308</t>
  </si>
  <si>
    <t>83</t>
  </si>
  <si>
    <t>34571498</t>
  </si>
  <si>
    <t>krabice lištová PVC odbočná čtvercová 80x80mm s víčkem</t>
  </si>
  <si>
    <t>-444036308</t>
  </si>
  <si>
    <t>84</t>
  </si>
  <si>
    <t>741112061</t>
  </si>
  <si>
    <t>Montáž krabic elektroinstalačních bez napojení na trubky a lišty, demontáže a montáže víčka a přístroje přístrojových zapuštěných plastových kruhových</t>
  </si>
  <si>
    <t>-1690263431</t>
  </si>
  <si>
    <t>https://podminky.urs.cz/item/CS_URS_2022_01/741112061</t>
  </si>
  <si>
    <t>85</t>
  </si>
  <si>
    <t>34571451</t>
  </si>
  <si>
    <t>krabice pod omítku PVC přístrojová kruhová D 70mm hluboká</t>
  </si>
  <si>
    <t>416052167</t>
  </si>
  <si>
    <t>86</t>
  </si>
  <si>
    <t>741112071</t>
  </si>
  <si>
    <t>Montáž krabic elektroinstalačních bez napojení na trubky a lišty, demontáže a montáže víčka a přístroje přístrojových lištových plastových jednoduchých</t>
  </si>
  <si>
    <t>-900866472</t>
  </si>
  <si>
    <t>87</t>
  </si>
  <si>
    <t>34571477</t>
  </si>
  <si>
    <t>krabice lištová PVC přístrojová obdélníková 160x80mm dvojnásobná</t>
  </si>
  <si>
    <t>268695585</t>
  </si>
  <si>
    <t>88</t>
  </si>
  <si>
    <t>741120101</t>
  </si>
  <si>
    <t>Montáž vodičů izolovaných měděných bez ukončení uložených v trubkách nebo lištách zatažených plných a laněných s PVC pláštěm, bezhalogenových, ohniodolných (např. CY, CHAH-V) průřezu žíly 0,15 až 16 mm2</t>
  </si>
  <si>
    <t>1709911121</t>
  </si>
  <si>
    <t>89</t>
  </si>
  <si>
    <t>34141027</t>
  </si>
  <si>
    <t>vodič propojovací flexibilní jádro Cu lanované izolace PVC 450/750V (H07V-K) 1x6mm2</t>
  </si>
  <si>
    <t>314394066</t>
  </si>
  <si>
    <t>90</t>
  </si>
  <si>
    <t>741122016</t>
  </si>
  <si>
    <t>Montáž kabelů měděných bez ukončení uložených pod omítku plných kulatých (např. CYKY), počtu a průřezu žil 3x2,5 až 6 mm2</t>
  </si>
  <si>
    <t>-2046805669</t>
  </si>
  <si>
    <t>https://podminky.urs.cz/item/CS_URS_2022_01/741122016</t>
  </si>
  <si>
    <t>91</t>
  </si>
  <si>
    <t>34111036</t>
  </si>
  <si>
    <t>kabel instalační jádro Cu plné izolace PVC plášť PVC 450/750V (CYKY) 3x2,5mm2</t>
  </si>
  <si>
    <t>1875717312</t>
  </si>
  <si>
    <t>Poznámka k položce:
CYKY, průměr kabelu 9,5mm</t>
  </si>
  <si>
    <t>10*1,15 'Přepočtené koeficientem množství</t>
  </si>
  <si>
    <t>92</t>
  </si>
  <si>
    <t>741122031</t>
  </si>
  <si>
    <t>Montáž kabelů měděných bez ukončení uložených pod omítku plných kulatých (např. CYKY), počtu a průřezu žil 5x1,5 až 2,5 mm2</t>
  </si>
  <si>
    <t>-1175562334</t>
  </si>
  <si>
    <t>https://podminky.urs.cz/item/CS_URS_2022_01/741122031</t>
  </si>
  <si>
    <t>93</t>
  </si>
  <si>
    <t>34111094</t>
  </si>
  <si>
    <t>kabel instalační jádro Cu plné izolace PVC plášť PVC 450/750V (CYKY) 5x2,5mm2</t>
  </si>
  <si>
    <t>-1724776663</t>
  </si>
  <si>
    <t>Poznámka k položce:
CYKY, průměr kabelu 11,2mm</t>
  </si>
  <si>
    <t>94</t>
  </si>
  <si>
    <t>741122211</t>
  </si>
  <si>
    <t>Montáž kabelů měděných bez ukončení uložených volně nebo v liště plných kulatých (např. CYKY) počtu a průřezu žil 3x1,5 až 6 mm2</t>
  </si>
  <si>
    <t>20798870</t>
  </si>
  <si>
    <t>https://podminky.urs.cz/item/CS_URS_2021_02/741122211</t>
  </si>
  <si>
    <t>95</t>
  </si>
  <si>
    <t>1464545289</t>
  </si>
  <si>
    <t>70*1,15 'Přepočtené koeficientem množství</t>
  </si>
  <si>
    <t>96</t>
  </si>
  <si>
    <t>34111030</t>
  </si>
  <si>
    <t>kabel instalační jádro Cu plné izolace PVC plášť PVC 450/750V (CYKY) 3x1,5mm2</t>
  </si>
  <si>
    <t>60092387</t>
  </si>
  <si>
    <t>51*1,15 'Přepočtené koeficientem množství</t>
  </si>
  <si>
    <t>97</t>
  </si>
  <si>
    <t>741130001</t>
  </si>
  <si>
    <t>Ukončení vodičů izolovaných s označením a zapojením v rozváděči nebo na přístroji, průřezu žíly do 2,5 mm2</t>
  </si>
  <si>
    <t>1424732843</t>
  </si>
  <si>
    <t>https://podminky.urs.cz/item/CS_URS_2022_01/741130001</t>
  </si>
  <si>
    <t>18*3+3*6</t>
  </si>
  <si>
    <t>98</t>
  </si>
  <si>
    <t>741130004</t>
  </si>
  <si>
    <t>Ukončení vodičů izolovaných s označením a zapojením v rozváděči nebo na přístroji, průřezu žíly do 6 mm2</t>
  </si>
  <si>
    <t>1332516643</t>
  </si>
  <si>
    <t>99</t>
  </si>
  <si>
    <t>741210001</t>
  </si>
  <si>
    <t>Montáž rozvodnic oceloplechových nebo plastových bez zapojení vodičů běžných, hmotnosti do 20 kg</t>
  </si>
  <si>
    <t>-353117110</t>
  </si>
  <si>
    <t>https://podminky.urs.cz/item/CS_URS_2022_01/741210001</t>
  </si>
  <si>
    <t>100</t>
  </si>
  <si>
    <t>35713116</t>
  </si>
  <si>
    <t>rozvodnice nástěnná, neprůhledné dveře, 1 řada, šířka 18 modulárních jednotek</t>
  </si>
  <si>
    <t>109493964</t>
  </si>
  <si>
    <t>101</t>
  </si>
  <si>
    <t>741210831</t>
  </si>
  <si>
    <t>Demontáž rozvodnic plastových, uložených na povrchu, krytí do IPx 4, plochy do 0,2 m2</t>
  </si>
  <si>
    <t>480231538</t>
  </si>
  <si>
    <t>https://podminky.urs.cz/item/CS_URS_2022_01/741210831</t>
  </si>
  <si>
    <t>102</t>
  </si>
  <si>
    <t>741231003</t>
  </si>
  <si>
    <t>Montáž svorkovnic do rozváděčů s popisnými štítky se zapojením vodičů na jedné straně řadových, průřezové plochy vodičů do 10 mm2</t>
  </si>
  <si>
    <t>397786437</t>
  </si>
  <si>
    <t>https://podminky.urs.cz/item/CS_URS_2022_01/741231003</t>
  </si>
  <si>
    <t>103</t>
  </si>
  <si>
    <t>34562900</t>
  </si>
  <si>
    <t>svornice ochranná 6226-30 6mm2 25A</t>
  </si>
  <si>
    <t>1917383328</t>
  </si>
  <si>
    <t>104</t>
  </si>
  <si>
    <t>741310101</t>
  </si>
  <si>
    <t>Montáž spínačů jedno nebo dvoupólových polozapuštěných nebo zapuštěných se zapojením vodičů bezšroubové připojení spínačů, řazení 1-jednopólových</t>
  </si>
  <si>
    <t>-1979222328</t>
  </si>
  <si>
    <t>https://podminky.urs.cz/item/CS_URS_2022_01/741310101</t>
  </si>
  <si>
    <t>105</t>
  </si>
  <si>
    <t>34539010</t>
  </si>
  <si>
    <t>přístroj spínače jednopólového, řazení 1, 1So bezšroubové svorky</t>
  </si>
  <si>
    <t>304878032</t>
  </si>
  <si>
    <t>106</t>
  </si>
  <si>
    <t>34539049</t>
  </si>
  <si>
    <t>kryt spínače jednoduchý</t>
  </si>
  <si>
    <t>-758720576</t>
  </si>
  <si>
    <t>107</t>
  </si>
  <si>
    <t>34539059</t>
  </si>
  <si>
    <t>rámeček jednonásobný</t>
  </si>
  <si>
    <t>1462314700</t>
  </si>
  <si>
    <t>108</t>
  </si>
  <si>
    <t>741310121</t>
  </si>
  <si>
    <t>Montáž spínačů jedno nebo dvoupólových polozapuštěných nebo zapuštěných se zapojením vodičů bezšroubové připojení přepínačů, řazení 5-sériových</t>
  </si>
  <si>
    <t>746988809</t>
  </si>
  <si>
    <t>https://podminky.urs.cz/item/CS_URS_2022_01/741310121</t>
  </si>
  <si>
    <t>109</t>
  </si>
  <si>
    <t>34539012</t>
  </si>
  <si>
    <t>přístroj přepínače sériového, řazení 5 bezšroubové svorky</t>
  </si>
  <si>
    <t>389733154</t>
  </si>
  <si>
    <t>110</t>
  </si>
  <si>
    <t>34539050</t>
  </si>
  <si>
    <t>kryt spínače dělený</t>
  </si>
  <si>
    <t>10072541</t>
  </si>
  <si>
    <t>111</t>
  </si>
  <si>
    <t>-1354764501</t>
  </si>
  <si>
    <t>112</t>
  </si>
  <si>
    <t>741310122</t>
  </si>
  <si>
    <t>Montáž spínačů jedno nebo dvoupólových polozapuštěných nebo zapuštěných se zapojením vodičů bezšroubové připojení přepínačů, řazení 6-střídavých</t>
  </si>
  <si>
    <t>-1442840955</t>
  </si>
  <si>
    <t>https://podminky.urs.cz/item/CS_URS_2022_01/741310122</t>
  </si>
  <si>
    <t>113</t>
  </si>
  <si>
    <t>34539013</t>
  </si>
  <si>
    <t>přístroj přepínače střídavého, řazení 6, 6So bezšroubové svorky</t>
  </si>
  <si>
    <t>-1484820345</t>
  </si>
  <si>
    <t>114</t>
  </si>
  <si>
    <t>1279098913</t>
  </si>
  <si>
    <t>115</t>
  </si>
  <si>
    <t>-2018302330</t>
  </si>
  <si>
    <t>116</t>
  </si>
  <si>
    <t>741311021</t>
  </si>
  <si>
    <t>Montáž spínačů speciálních se zapojením vodičů sporákových přípojek s doutnavkou</t>
  </si>
  <si>
    <t>-968159034</t>
  </si>
  <si>
    <t>https://podminky.urs.cz/item/CS_URS_2022_01/741311021</t>
  </si>
  <si>
    <t>117</t>
  </si>
  <si>
    <t>34536398</t>
  </si>
  <si>
    <t>spínač zapuštěný trojpólový páčkový se signalizační doutnavkou, řazení 3S, 25A, 400V, IP55, šroubové svorky</t>
  </si>
  <si>
    <t>1409024826</t>
  </si>
  <si>
    <t>118</t>
  </si>
  <si>
    <t>741311873</t>
  </si>
  <si>
    <t>Demontáž spínačů bez zachování funkčnosti (do suti) polozapuštěných nebo zapuštěných, pro prostředí normální do 10 A, připojení šroubové do 2 svorek</t>
  </si>
  <si>
    <t>1561564473</t>
  </si>
  <si>
    <t>https://podminky.urs.cz/item/CS_URS_2022_01/741311873</t>
  </si>
  <si>
    <t>119</t>
  </si>
  <si>
    <t>741311875</t>
  </si>
  <si>
    <t>Demontáž spínačů bez zachování funkčnosti (do suti) polozapuštěných nebo zapuštěných, pro prostředí normální do 10 A, připojení šroubové přes 2 svorky do 4 svorek</t>
  </si>
  <si>
    <t>589813537</t>
  </si>
  <si>
    <t>https://podminky.urs.cz/item/CS_URS_2022_01/741311875</t>
  </si>
  <si>
    <t>120</t>
  </si>
  <si>
    <t>741313001</t>
  </si>
  <si>
    <t>Montáž zásuvek domovních se zapojením vodičů bezšroubové připojení polozapuštěných nebo zapuštěných 10/16 A, provedení 2P + PE</t>
  </si>
  <si>
    <t>-524149027</t>
  </si>
  <si>
    <t>https://podminky.urs.cz/item/CS_URS_2022_01/741313001</t>
  </si>
  <si>
    <t>121</t>
  </si>
  <si>
    <t>34555239</t>
  </si>
  <si>
    <t>přístroj zásuvky zápustné jednonásobné, krytka, šroubové svorky</t>
  </si>
  <si>
    <t>-1289733284</t>
  </si>
  <si>
    <t>122</t>
  </si>
  <si>
    <t>-775333382</t>
  </si>
  <si>
    <t>123</t>
  </si>
  <si>
    <t>741313004</t>
  </si>
  <si>
    <t>Montáž zásuvek domovních se zapojením vodičů bezšroubové připojení polozapuštěných nebo zapuštěných 10/16 A, provedení 2x (2P + PE) dvojnásobná šikmá</t>
  </si>
  <si>
    <t>535309019</t>
  </si>
  <si>
    <t>https://podminky.urs.cz/item/CS_URS_2022_01/741313004</t>
  </si>
  <si>
    <t>124</t>
  </si>
  <si>
    <t>34555242</t>
  </si>
  <si>
    <t>zásuvka zápustná dvojnásobná, šikmá, s clonkami, bezšroubové svorky</t>
  </si>
  <si>
    <t>-1973402430</t>
  </si>
  <si>
    <t>125</t>
  </si>
  <si>
    <t>741315825</t>
  </si>
  <si>
    <t>Demontáž zásuvek bez zachování funkčnosti (do suti) domovních polozapuštěných nebo zapuštěných, pro prostředí normální do 16 A, připojení šroubové 2P+PE pro průběžnou montáž</t>
  </si>
  <si>
    <t>-1363876475</t>
  </si>
  <si>
    <t>https://podminky.urs.cz/item/CS_URS_2022_01/741315825</t>
  </si>
  <si>
    <t>126</t>
  </si>
  <si>
    <t>741320101</t>
  </si>
  <si>
    <t>Montáž jističů se zapojením vodičů jednopólových nn do 25 A bez krytu</t>
  </si>
  <si>
    <t>-222243749</t>
  </si>
  <si>
    <t>https://podminky.urs.cz/item/CS_URS_2022_01/741320101</t>
  </si>
  <si>
    <t>127</t>
  </si>
  <si>
    <t>35822122</t>
  </si>
  <si>
    <t>jistič 1-pólový 16 A vypínací charakteristika B vypínací schopnost 6 kA</t>
  </si>
  <si>
    <t>1957505812</t>
  </si>
  <si>
    <t>128</t>
  </si>
  <si>
    <t>35822115</t>
  </si>
  <si>
    <t>jistič 1-pólový 10 A vypínací charakteristika B vypínací schopnost 6 kA</t>
  </si>
  <si>
    <t>-612806259</t>
  </si>
  <si>
    <t>129</t>
  </si>
  <si>
    <t>741321001</t>
  </si>
  <si>
    <t>Montáž proudových chráničů se zapojením vodičů dvoupólových nn do 25 A bez krytu</t>
  </si>
  <si>
    <t>-2075704113</t>
  </si>
  <si>
    <t>https://podminky.urs.cz/item/CS_URS_2022_01/741321001</t>
  </si>
  <si>
    <t>130</t>
  </si>
  <si>
    <t>35889205</t>
  </si>
  <si>
    <t>chránič proudový 2pólový 25A pracovního proudu 0,03A</t>
  </si>
  <si>
    <t>147792927</t>
  </si>
  <si>
    <t>131</t>
  </si>
  <si>
    <t>741370001</t>
  </si>
  <si>
    <t>Montáž svítidel žárovkových se zapojením vodičů bytových nebo společenských místností stropních přisazených 1 zdroj bez skla</t>
  </si>
  <si>
    <t>1421807014</t>
  </si>
  <si>
    <t>https://podminky.urs.cz/item/CS_URS_2022_01/741370001</t>
  </si>
  <si>
    <t>132</t>
  </si>
  <si>
    <t>34825000</t>
  </si>
  <si>
    <t>svítidlo interiérové stropní přisazené kruhové D 200-300mm 900-1300lm</t>
  </si>
  <si>
    <t>1513556780</t>
  </si>
  <si>
    <t>133</t>
  </si>
  <si>
    <t>741370031</t>
  </si>
  <si>
    <t>Montáž svítidel žárovkových se zapojením vodičů bytových nebo společenských místností nástěnných přisazených 1 zdroj bez skla</t>
  </si>
  <si>
    <t>360131361</t>
  </si>
  <si>
    <t>https://podminky.urs.cz/item/CS_URS_2022_01/741370031</t>
  </si>
  <si>
    <t>134</t>
  </si>
  <si>
    <t>34812112</t>
  </si>
  <si>
    <t>svítidlo zářivkové nástěnné s vypínačem 1x11W, IP20</t>
  </si>
  <si>
    <t>-955507049</t>
  </si>
  <si>
    <t>135</t>
  </si>
  <si>
    <t>741371841</t>
  </si>
  <si>
    <t>Demontáž svítidel bez zachování funkčnosti (do suti) interiérových se standardní paticí (E27, T5, GU10) nebo integrovaným zdrojem LED přisazených, ploše stropních do 0,09 m2</t>
  </si>
  <si>
    <t>627347762</t>
  </si>
  <si>
    <t>https://podminky.urs.cz/item/CS_URS_2022_01/741371841</t>
  </si>
  <si>
    <t>136</t>
  </si>
  <si>
    <t>741371844</t>
  </si>
  <si>
    <t>Demontáž svítidel bez zachování funkčnosti (do suti) interiérových se standardní paticí (E27, T5, GU10) nebo integrovaným zdrojem LED přisazených, ploše nástěnných do 0,09 m2</t>
  </si>
  <si>
    <t>1601984506</t>
  </si>
  <si>
    <t>https://podminky.urs.cz/item/CS_URS_2022_01/741371844</t>
  </si>
  <si>
    <t>137</t>
  </si>
  <si>
    <t>210290903</t>
  </si>
  <si>
    <t>Zřízení upevňovacích bodů pro svítidla s vyvrtáním díry, osazením a zasádrováním hmoždinky, s osazením závěsného háku v betonu</t>
  </si>
  <si>
    <t>-1075346954</t>
  </si>
  <si>
    <t>https://podminky.urs.cz/item/CS_URS_2022_01/210290903</t>
  </si>
  <si>
    <t>138</t>
  </si>
  <si>
    <t>59040384</t>
  </si>
  <si>
    <t>hmoždinka natloukací s rovným lemem 10x100mm včetně šroubu 8x100mm</t>
  </si>
  <si>
    <t>100 kus</t>
  </si>
  <si>
    <t>936905314</t>
  </si>
  <si>
    <t>139</t>
  </si>
  <si>
    <t>741810001</t>
  </si>
  <si>
    <t>Zkoušky a prohlídky elektrických rozvodů a zařízení celková prohlídka a vyhotovení revizní zprávy pro objem montážních prací do 100 tis. Kč</t>
  </si>
  <si>
    <t>621647841</t>
  </si>
  <si>
    <t>https://podminky.urs.cz/item/CS_URS_2022_01/741810001</t>
  </si>
  <si>
    <t>140</t>
  </si>
  <si>
    <t>998741102</t>
  </si>
  <si>
    <t>Přesun hmot pro silnoproud stanovený z hmotnosti přesunovaného materiálu vodorovná dopravní vzdálenost do 50 m v objektech výšky přes 6 do 12 m</t>
  </si>
  <si>
    <t>-366290851</t>
  </si>
  <si>
    <t>https://podminky.urs.cz/item/CS_URS_2022_01/998741102</t>
  </si>
  <si>
    <t>742</t>
  </si>
  <si>
    <t>Elektroinstalace - slaboproud</t>
  </si>
  <si>
    <t>141</t>
  </si>
  <si>
    <t>742310006</t>
  </si>
  <si>
    <t>Montáž domovního telefonu nástěnného audio/video telefonu</t>
  </si>
  <si>
    <t>-149065304</t>
  </si>
  <si>
    <t>https://podminky.urs.cz/item/CS_URS_2022_01/742310006</t>
  </si>
  <si>
    <t>142</t>
  </si>
  <si>
    <t>38226805</t>
  </si>
  <si>
    <t>domovní telefon s ovládáním elektrického zámku</t>
  </si>
  <si>
    <t>376469753</t>
  </si>
  <si>
    <t>143</t>
  </si>
  <si>
    <t>742420121</t>
  </si>
  <si>
    <t>Montáž společné televizní antény televizní zásuvky koncové nebo průběžné</t>
  </si>
  <si>
    <t>-31708507</t>
  </si>
  <si>
    <t>https://podminky.urs.cz/item/CS_URS_2022_01/742420121</t>
  </si>
  <si>
    <t>144</t>
  </si>
  <si>
    <t>37451012</t>
  </si>
  <si>
    <t>přístroj zásuvky telefonní dvojnásobné</t>
  </si>
  <si>
    <t>-1990055910</t>
  </si>
  <si>
    <t>145</t>
  </si>
  <si>
    <t>37451015</t>
  </si>
  <si>
    <t>kryt zásuvky televizní, rozhlasové (a satelitní)</t>
  </si>
  <si>
    <t>-323018845</t>
  </si>
  <si>
    <t>146</t>
  </si>
  <si>
    <t>220320201</t>
  </si>
  <si>
    <t>Montáž zvonku pro vnitřní použití na střídavý nebo stejnosměrný proud napětí 3 až 24 V</t>
  </si>
  <si>
    <t>-570740507</t>
  </si>
  <si>
    <t>https://podminky.urs.cz/item/CS_URS_2022_01/220320201</t>
  </si>
  <si>
    <t>147</t>
  </si>
  <si>
    <t>37414130</t>
  </si>
  <si>
    <t>zvonek bytový</t>
  </si>
  <si>
    <t>-2015423907</t>
  </si>
  <si>
    <t>148</t>
  </si>
  <si>
    <t>220320233</t>
  </si>
  <si>
    <t>Montáž příslušenství zvonku tlačítka</t>
  </si>
  <si>
    <t>1723058835</t>
  </si>
  <si>
    <t>https://podminky.urs.cz/item/CS_URS_2022_01/220320233</t>
  </si>
  <si>
    <t>149</t>
  </si>
  <si>
    <t>34539074</t>
  </si>
  <si>
    <t>ovládač tlačítkový zapínací, s krytem, se symbolem zvonku, řazení 1/0, bez rámečku, šroubové svorky</t>
  </si>
  <si>
    <t>923815251</t>
  </si>
  <si>
    <t>150</t>
  </si>
  <si>
    <t>1396605255</t>
  </si>
  <si>
    <t>151</t>
  </si>
  <si>
    <t>228320233</t>
  </si>
  <si>
    <t>Demontáž příslušenství zvonku tlačítka</t>
  </si>
  <si>
    <t>-398671124</t>
  </si>
  <si>
    <t>https://podminky.urs.cz/item/CS_URS_2022_01/228320233</t>
  </si>
  <si>
    <t>152</t>
  </si>
  <si>
    <t>998742102</t>
  </si>
  <si>
    <t>Přesun hmot pro slaboproud stanovený z hmotnosti přesunovaného materiálu vodorovná dopravní vzdálenost do 50 m v objektech výšky přes 6 do 12 m</t>
  </si>
  <si>
    <t>1229425498</t>
  </si>
  <si>
    <t>https://podminky.urs.cz/item/CS_URS_2022_01/998742102</t>
  </si>
  <si>
    <t>762</t>
  </si>
  <si>
    <t>Konstrukce tesařské</t>
  </si>
  <si>
    <t>153</t>
  </si>
  <si>
    <t>762526811</t>
  </si>
  <si>
    <t>Demontáž podlah z desek dřevotřískových, překližkových, sololitových tl. do 20 mm bez polštářů</t>
  </si>
  <si>
    <t>-699124407</t>
  </si>
  <si>
    <t>https://podminky.urs.cz/item/CS_URS_2022_01/762526811</t>
  </si>
  <si>
    <t>"POK"20,730</t>
  </si>
  <si>
    <t>763</t>
  </si>
  <si>
    <t>Konstrukce suché výstavby</t>
  </si>
  <si>
    <t>154</t>
  </si>
  <si>
    <t>763121422</t>
  </si>
  <si>
    <t>Stěna předsazená ze sádrokartonových desek s nosnou konstrukcí z ocelových profilů CW, UW jednoduše opláštěná deskou impregnovanou H2 tl. 12,5 mm bez izolace, EI 15, stěna tl. 62,5 mm, profil 50</t>
  </si>
  <si>
    <t>-1755237097</t>
  </si>
  <si>
    <t>https://podminky.urs.cz/item/CS_URS_2022_01/763121422</t>
  </si>
  <si>
    <t>"Zadní stěna WC"0,92*2,6</t>
  </si>
  <si>
    <t>155</t>
  </si>
  <si>
    <t>763121711</t>
  </si>
  <si>
    <t>Stěna předsazená ze sádrokartonových desek ostatní konstrukce a práce na předsazených stěnách ze sádrokartonových desek dilatace</t>
  </si>
  <si>
    <t>-905281071</t>
  </si>
  <si>
    <t>https://podminky.urs.cz/item/CS_URS_2022_01/763121711</t>
  </si>
  <si>
    <t>(0,92+2,6)*2</t>
  </si>
  <si>
    <t>156</t>
  </si>
  <si>
    <t>763121714</t>
  </si>
  <si>
    <t>Stěna předsazená ze sádrokartonových desek ostatní konstrukce a práce na předsazených stěnách ze sádrokartonových desek základní penetrační nátěr</t>
  </si>
  <si>
    <t>447456743</t>
  </si>
  <si>
    <t>https://podminky.urs.cz/item/CS_URS_2022_01/763121714</t>
  </si>
  <si>
    <t>157</t>
  </si>
  <si>
    <t>763121751</t>
  </si>
  <si>
    <t>Stěna předsazená ze sádrokartonových desek Příplatek k cenám za plochu do 6 m2 jednotlivě</t>
  </si>
  <si>
    <t>1724075313</t>
  </si>
  <si>
    <t>https://podminky.urs.cz/item/CS_URS_2022_01/763121751</t>
  </si>
  <si>
    <t>158</t>
  </si>
  <si>
    <t>763131451</t>
  </si>
  <si>
    <t>Podhled ze sádrokartonových desek dvouvrstvá zavěšená spodní konstrukce z ocelových profilů CD, UD jednoduše opláštěná deskou impregnovanou H2, tl. 12,5 mm, bez izolace</t>
  </si>
  <si>
    <t>1204662991</t>
  </si>
  <si>
    <t>https://podminky.urs.cz/item/CS_URS_2022_01/763131451</t>
  </si>
  <si>
    <t>"KOU"3,47</t>
  </si>
  <si>
    <t>159</t>
  </si>
  <si>
    <t>763131711</t>
  </si>
  <si>
    <t>Podhled ze sádrokartonových desek ostatní práce a konstrukce na podhledech ze sádrokartonových desek dilatace</t>
  </si>
  <si>
    <t>359902783</t>
  </si>
  <si>
    <t>https://podminky.urs.cz/item/CS_URS_2022_01/763131711</t>
  </si>
  <si>
    <t>2*(1,9+2,22)</t>
  </si>
  <si>
    <t>160</t>
  </si>
  <si>
    <t>763131714</t>
  </si>
  <si>
    <t>Podhled ze sádrokartonových desek ostatní práce a konstrukce na podhledech ze sádrokartonových desek základní penetrační nátěr</t>
  </si>
  <si>
    <t>1925144498</t>
  </si>
  <si>
    <t>https://podminky.urs.cz/item/CS_URS_2022_01/763131714</t>
  </si>
  <si>
    <t>161</t>
  </si>
  <si>
    <t>763164641</t>
  </si>
  <si>
    <t>Obklad konstrukcí sádrokartonovými deskami včetně ochranných úhelníků ve tvaru U rozvinuté šíře přes 0,6 do 1,2 m, opláštěný deskou impregnovanou H2, tl. 12,5 mm</t>
  </si>
  <si>
    <t>-1669952948</t>
  </si>
  <si>
    <t>https://podminky.urs.cz/item/CS_URS_2022_01/763164641</t>
  </si>
  <si>
    <t>"pod umyvadlem"0,7</t>
  </si>
  <si>
    <t>162</t>
  </si>
  <si>
    <t>763172324</t>
  </si>
  <si>
    <t>Montáž dvířek pro konstrukce ze sádrokartonových desek revizních jednoplášťových pro příčky a předsazené stěny velikost (šxv) 500 x 500 mm</t>
  </si>
  <si>
    <t>1518068507</t>
  </si>
  <si>
    <t>https://podminky.urs.cz/item/CS_URS_2022_01/763172324</t>
  </si>
  <si>
    <t>163</t>
  </si>
  <si>
    <t>56245705</t>
  </si>
  <si>
    <t>dvířka revizní 400x600 bílá</t>
  </si>
  <si>
    <t>928828036</t>
  </si>
  <si>
    <t>164</t>
  </si>
  <si>
    <t>998763101</t>
  </si>
  <si>
    <t>Přesun hmot pro dřevostavby stanovený z hmotnosti přesunovaného materiálu vodorovná dopravní vzdálenost do 50 m v objektech výšky přes 6 do 12 m</t>
  </si>
  <si>
    <t>917676998</t>
  </si>
  <si>
    <t>https://podminky.urs.cz/item/CS_URS_2022_01/998763101</t>
  </si>
  <si>
    <t>766</t>
  </si>
  <si>
    <t>Konstrukce truhlářské</t>
  </si>
  <si>
    <t>165</t>
  </si>
  <si>
    <t>766660001</t>
  </si>
  <si>
    <t>Montáž dveřních křídel dřevěných nebo plastových otevíravých do ocelové zárubně povrchově upravených jednokřídlových, šířky do 800 mm</t>
  </si>
  <si>
    <t>-344308360</t>
  </si>
  <si>
    <t>https://podminky.urs.cz/item/CS_URS_2022_01/766660001</t>
  </si>
  <si>
    <t>166</t>
  </si>
  <si>
    <t>61161008</t>
  </si>
  <si>
    <t>dveře jednokřídlé voštinové povrch lakovaný částečně prosklené 800x1970-2100mm</t>
  </si>
  <si>
    <t>674865645</t>
  </si>
  <si>
    <t>167</t>
  </si>
  <si>
    <t>61161002</t>
  </si>
  <si>
    <t>dveře jednokřídlé voštinové povrch lakovaný plné 800x1970-2100mm</t>
  </si>
  <si>
    <t>600513113</t>
  </si>
  <si>
    <t>168</t>
  </si>
  <si>
    <t>54914622</t>
  </si>
  <si>
    <t>kování dveřní vrchní klika včetně štítu a montážního materiálu BB 72 matný nikl</t>
  </si>
  <si>
    <t>374270429</t>
  </si>
  <si>
    <t>169</t>
  </si>
  <si>
    <t>54924008</t>
  </si>
  <si>
    <t>zámek zadlabací 5131N 1/2</t>
  </si>
  <si>
    <t>-1647486604</t>
  </si>
  <si>
    <t>170</t>
  </si>
  <si>
    <t>766660021</t>
  </si>
  <si>
    <t>Montáž dveřních křídel dřevěných nebo plastových otevíravých do ocelové zárubně protipožárních jednokřídlových, šířky do 800 mm</t>
  </si>
  <si>
    <t>1875812101</t>
  </si>
  <si>
    <t>https://podminky.urs.cz/item/CS_URS_2022_01/766660021</t>
  </si>
  <si>
    <t>171</t>
  </si>
  <si>
    <t>61165339</t>
  </si>
  <si>
    <t>dveře jednokřídlé dřevotřískové protipožární EI (EW) 30 D3 povrch lakovaný plné 800x1970-2100mm</t>
  </si>
  <si>
    <t>473187519</t>
  </si>
  <si>
    <t>172</t>
  </si>
  <si>
    <t>54914110</t>
  </si>
  <si>
    <t>kování bezpečnostní R1, knoflík-klika R1 Cr</t>
  </si>
  <si>
    <t>-1643505650</t>
  </si>
  <si>
    <t>173</t>
  </si>
  <si>
    <t>54924006</t>
  </si>
  <si>
    <t>zámek zadlabací 190/140/20 P cylinder</t>
  </si>
  <si>
    <t>-1025014961</t>
  </si>
  <si>
    <t>174</t>
  </si>
  <si>
    <t>54964150</t>
  </si>
  <si>
    <t>vložka zámková cylindrická oboustranná+4 klíče</t>
  </si>
  <si>
    <t>502745615</t>
  </si>
  <si>
    <t>175</t>
  </si>
  <si>
    <t>766660739</t>
  </si>
  <si>
    <t>Montáž dveřních doplňků dveřního kování bezpečnostního dveřního kukátka</t>
  </si>
  <si>
    <t>1245918974</t>
  </si>
  <si>
    <t>https://podminky.urs.cz/item/CS_URS_2022_01/766660739</t>
  </si>
  <si>
    <t>176</t>
  </si>
  <si>
    <t>54915552</t>
  </si>
  <si>
    <t>kukátko-průhledítko panoramatické chrom/mosaz se jmenovkou</t>
  </si>
  <si>
    <t>-86870649</t>
  </si>
  <si>
    <t>"místo jmenovky dodat číslo bytu"1</t>
  </si>
  <si>
    <t>177</t>
  </si>
  <si>
    <t>766691914</t>
  </si>
  <si>
    <t>Ostatní práce vyvěšení nebo zavěšení křídel s případným uložením a opětovným zavěšením po provedení stavebních změn dřevěných dveřních, plochy do 2 m2</t>
  </si>
  <si>
    <t>-51474121</t>
  </si>
  <si>
    <t>https://podminky.urs.cz/item/CS_URS_2022_01/766691914</t>
  </si>
  <si>
    <t>178</t>
  </si>
  <si>
    <t>766695212</t>
  </si>
  <si>
    <t>Montáž ostatních truhlářských konstrukcí prahů dveří jednokřídlových, šířky do 100 mm</t>
  </si>
  <si>
    <t>64831471</t>
  </si>
  <si>
    <t>https://podminky.urs.cz/item/CS_URS_2022_01/766695212</t>
  </si>
  <si>
    <t>"vchodvé dveře"1</t>
  </si>
  <si>
    <t>179</t>
  </si>
  <si>
    <t>61187156</t>
  </si>
  <si>
    <t>práh dveřní dřevěný dubový tl 20mm dl 820mm š 100mm</t>
  </si>
  <si>
    <t>293226596</t>
  </si>
  <si>
    <t>180</t>
  </si>
  <si>
    <t>KL180</t>
  </si>
  <si>
    <t>Dodávka a montáž kuchyňské linky 180 cm včetně dřezu a stojánkové baterie - dle výběru investora</t>
  </si>
  <si>
    <t>-524243333</t>
  </si>
  <si>
    <t>181</t>
  </si>
  <si>
    <t>KL180DIG</t>
  </si>
  <si>
    <t>Dodávka a montáž nerezové digestoře s uhlíkovým filtrem - dle výběru investora</t>
  </si>
  <si>
    <t>1864948679</t>
  </si>
  <si>
    <t>182</t>
  </si>
  <si>
    <t>KL180ET</t>
  </si>
  <si>
    <t>Dodávka a montáž varné elektrické trouby - dle výběru investora</t>
  </si>
  <si>
    <t>-187031263</t>
  </si>
  <si>
    <t>183</t>
  </si>
  <si>
    <t>KL180VD</t>
  </si>
  <si>
    <t>Dodávka a montáž sklokeramické varné desky - dle výběru investora</t>
  </si>
  <si>
    <t>-1127287594</t>
  </si>
  <si>
    <t>184</t>
  </si>
  <si>
    <t>766812840</t>
  </si>
  <si>
    <t>Demontáž kuchyňských linek dřevěných nebo kovových včetně skříněk uchycených na stěně, délky přes 1800 do 2100 mm</t>
  </si>
  <si>
    <t>1202567025</t>
  </si>
  <si>
    <t>https://podminky.urs.cz/item/CS_URS_2022_01/766812840</t>
  </si>
  <si>
    <t>185</t>
  </si>
  <si>
    <t>766825811</t>
  </si>
  <si>
    <t>Demontáž nábytku vestavěného skříní jednokřídlových</t>
  </si>
  <si>
    <t>744988004</t>
  </si>
  <si>
    <t>https://podminky.urs.cz/item/CS_URS_2022_01/766825811</t>
  </si>
  <si>
    <t>186</t>
  </si>
  <si>
    <t>766825821</t>
  </si>
  <si>
    <t>Demontáž nábytku vestavěného skříní dvoukřídlových</t>
  </si>
  <si>
    <t>-150895536</t>
  </si>
  <si>
    <t>https://podminky.urs.cz/item/CS_URS_2022_01/766825821</t>
  </si>
  <si>
    <t>"PŘ"1</t>
  </si>
  <si>
    <t>187</t>
  </si>
  <si>
    <t>998766102</t>
  </si>
  <si>
    <t>Přesun hmot pro konstrukce truhlářské stanovený z hmotnosti přesunovaného materiálu vodorovná dopravní vzdálenost do 50 m v objektech výšky přes 6 do 12 m</t>
  </si>
  <si>
    <t>2043731865</t>
  </si>
  <si>
    <t>https://podminky.urs.cz/item/CS_URS_2022_01/998766102</t>
  </si>
  <si>
    <t>771</t>
  </si>
  <si>
    <t>Podlahy z dlaždic</t>
  </si>
  <si>
    <t>188</t>
  </si>
  <si>
    <t>771111011</t>
  </si>
  <si>
    <t>Příprava podkladu před provedením dlažby vysátí podlah</t>
  </si>
  <si>
    <t>-505769322</t>
  </si>
  <si>
    <t>https://podminky.urs.cz/item/CS_URS_2022_01/771111011</t>
  </si>
  <si>
    <t>"KOU"3,47-0,73*1,2</t>
  </si>
  <si>
    <t>189</t>
  </si>
  <si>
    <t>771121011</t>
  </si>
  <si>
    <t>Příprava podkladu před provedením dlažby nátěr penetrační na podlahu</t>
  </si>
  <si>
    <t>1346777892</t>
  </si>
  <si>
    <t>https://podminky.urs.cz/item/CS_URS_2022_01/771121011</t>
  </si>
  <si>
    <t>190</t>
  </si>
  <si>
    <t>771151022</t>
  </si>
  <si>
    <t>Příprava podkladu před provedením dlažby samonivelační stěrka min.pevnosti 30 MPa, tloušťky přes 3 do 5 mm</t>
  </si>
  <si>
    <t>1356718225</t>
  </si>
  <si>
    <t>https://podminky.urs.cz/item/CS_URS_2022_01/771151022</t>
  </si>
  <si>
    <t>191</t>
  </si>
  <si>
    <t>771574260</t>
  </si>
  <si>
    <t>Montáž podlah z dlaždic keramických lepených flexibilním lepidlem maloformátových pro vysoké mechanické zatížení protiskluzných nebo reliéfních (bezbariérových) přes 6 do 9 ks/m2</t>
  </si>
  <si>
    <t>-1019677782</t>
  </si>
  <si>
    <t>https://podminky.urs.cz/item/CS_URS_2022_01/771574260</t>
  </si>
  <si>
    <t>192</t>
  </si>
  <si>
    <t>59761617</t>
  </si>
  <si>
    <t>dlažba keramická slinutá protiskluzná do interiéru i exteriéru pro vysoké mechanické namáhání do 9ks/m2</t>
  </si>
  <si>
    <t>1910100155</t>
  </si>
  <si>
    <t>2,594*1,1 'Přepočtené koeficientem množství</t>
  </si>
  <si>
    <t>193</t>
  </si>
  <si>
    <t>771591112</t>
  </si>
  <si>
    <t>Izolace podlahy pod dlažbu nátěrem nebo stěrkou ve dvou vrstvách</t>
  </si>
  <si>
    <t>1005562110</t>
  </si>
  <si>
    <t>https://podminky.urs.cz/item/CS_URS_2022_01/771591112</t>
  </si>
  <si>
    <t>194</t>
  </si>
  <si>
    <t>771591264</t>
  </si>
  <si>
    <t>Izolace podlahy pod dlažbu těsnícími izolačními pásy mezi podlahou a stěnu</t>
  </si>
  <si>
    <t>-1050533492</t>
  </si>
  <si>
    <t>https://podminky.urs.cz/item/CS_URS_2022_01/771591264</t>
  </si>
  <si>
    <t>"KOU"2*(1,90+2,22)</t>
  </si>
  <si>
    <t>195</t>
  </si>
  <si>
    <t>771592011</t>
  </si>
  <si>
    <t>Čištění vnitřních ploch po položení dlažby podlah nebo schodišť chemickými prostředky</t>
  </si>
  <si>
    <t>2051915490</t>
  </si>
  <si>
    <t>https://podminky.urs.cz/item/CS_URS_2022_01/771592011</t>
  </si>
  <si>
    <t>196</t>
  </si>
  <si>
    <t>998771102</t>
  </si>
  <si>
    <t>Přesun hmot pro podlahy z dlaždic stanovený z hmotnosti přesunovaného materiálu vodorovná dopravní vzdálenost do 50 m v objektech výšky přes 6 do 12 m</t>
  </si>
  <si>
    <t>824537550</t>
  </si>
  <si>
    <t>https://podminky.urs.cz/item/CS_URS_2022_01/998771102</t>
  </si>
  <si>
    <t>775</t>
  </si>
  <si>
    <t>Podlahy skládané</t>
  </si>
  <si>
    <t>197</t>
  </si>
  <si>
    <t>775511810</t>
  </si>
  <si>
    <t>Demontáž podlah vlysových do suti s lištami přibíjených</t>
  </si>
  <si>
    <t>-1750164970</t>
  </si>
  <si>
    <t>https://podminky.urs.cz/item/CS_URS_2022_01/775511810</t>
  </si>
  <si>
    <t>776</t>
  </si>
  <si>
    <t>Podlahy povlakové</t>
  </si>
  <si>
    <t>198</t>
  </si>
  <si>
    <t>776111116</t>
  </si>
  <si>
    <t>Příprava podkladu broušení podlah stávajícího podkladu pro odstranění lepidla (po starých krytinách)</t>
  </si>
  <si>
    <t>-2091279460</t>
  </si>
  <si>
    <t>https://podminky.urs.cz/item/CS_URS_2022_01/776111116</t>
  </si>
  <si>
    <t>"PŘ"4,42</t>
  </si>
  <si>
    <t>"KU"3,5</t>
  </si>
  <si>
    <t>"KOU"2,09</t>
  </si>
  <si>
    <t>"WC"0,94</t>
  </si>
  <si>
    <t>199</t>
  </si>
  <si>
    <t>776111311</t>
  </si>
  <si>
    <t>Příprava podkladu vysátí podlah</t>
  </si>
  <si>
    <t>-416781640</t>
  </si>
  <si>
    <t>https://podminky.urs.cz/item/CS_URS_2022_01/776111311</t>
  </si>
  <si>
    <t>200</t>
  </si>
  <si>
    <t>776121112</t>
  </si>
  <si>
    <t>Příprava podkladu penetrace vodou ředitelná podlah</t>
  </si>
  <si>
    <t>23474353</t>
  </si>
  <si>
    <t>https://podminky.urs.cz/item/CS_URS_2022_01/776121112</t>
  </si>
  <si>
    <t>201</t>
  </si>
  <si>
    <t>776141121</t>
  </si>
  <si>
    <t>Příprava podkladu vyrovnání samonivelační stěrkou podlah min.pevnosti 30 MPa, tloušťky do 3 mm</t>
  </si>
  <si>
    <t>-282153839</t>
  </si>
  <si>
    <t>https://podminky.urs.cz/item/CS_URS_2022_01/776141121</t>
  </si>
  <si>
    <t>202</t>
  </si>
  <si>
    <t>776201811</t>
  </si>
  <si>
    <t>Demontáž povlakových podlahovin lepených ručně bez podložky</t>
  </si>
  <si>
    <t>-1413600190</t>
  </si>
  <si>
    <t>https://podminky.urs.cz/item/CS_URS_2022_01/776201811</t>
  </si>
  <si>
    <t>203</t>
  </si>
  <si>
    <t>776221111</t>
  </si>
  <si>
    <t>Montáž podlahovin z PVC lepením standardním lepidlem z pásů standardních</t>
  </si>
  <si>
    <t>958549788</t>
  </si>
  <si>
    <t>https://podminky.urs.cz/item/CS_URS_2022_01/776221111</t>
  </si>
  <si>
    <t>204</t>
  </si>
  <si>
    <t>28412285</t>
  </si>
  <si>
    <t>krytina podlahová heterogenní tl 2mm</t>
  </si>
  <si>
    <t>1730260510</t>
  </si>
  <si>
    <t>"s nášlapnou vrstvou tl. 0,7 mm"31,02</t>
  </si>
  <si>
    <t>205</t>
  </si>
  <si>
    <t>776223112</t>
  </si>
  <si>
    <t>Montáž podlahovin z PVC spoj podlah svařováním za studena</t>
  </si>
  <si>
    <t>-1648984862</t>
  </si>
  <si>
    <t>https://podminky.urs.cz/item/CS_URS_2022_01/776223112</t>
  </si>
  <si>
    <t>28,2/1,5</t>
  </si>
  <si>
    <t>206</t>
  </si>
  <si>
    <t>776410811</t>
  </si>
  <si>
    <t>Demontáž soklíků nebo lišt pryžových nebo plastových</t>
  </si>
  <si>
    <t>430990063</t>
  </si>
  <si>
    <t>https://podminky.urs.cz/item/CS_URS_2022_01/776410811</t>
  </si>
  <si>
    <t>"PŘ"2*(1,91+1,92+0,41)-0,9*3</t>
  </si>
  <si>
    <t>"PO1"2*(3,01+4,12+0,155)-0,9</t>
  </si>
  <si>
    <t>"KU"2*(3,45+2,1+0,155)-0,9</t>
  </si>
  <si>
    <t>207</t>
  </si>
  <si>
    <t>776421111</t>
  </si>
  <si>
    <t>Montáž lišt obvodových lepených</t>
  </si>
  <si>
    <t>-266970208</t>
  </si>
  <si>
    <t>https://podminky.urs.cz/item/CS_URS_2022_01/776421111</t>
  </si>
  <si>
    <t>"PŘ"2*(1,735+2,22+0,2)-0,9*3</t>
  </si>
  <si>
    <t>"POK"2*(5,15+3,77)-0,9-1,12</t>
  </si>
  <si>
    <t>"KU"2*(1,7+1,98+0,07)-1,12</t>
  </si>
  <si>
    <t>208</t>
  </si>
  <si>
    <t>28411003</t>
  </si>
  <si>
    <t>lišta soklová PVC 30x30mm</t>
  </si>
  <si>
    <t>1297951107</t>
  </si>
  <si>
    <t>27,81*1,02 'Přepočtené koeficientem množství</t>
  </si>
  <si>
    <t>209</t>
  </si>
  <si>
    <t>776421312</t>
  </si>
  <si>
    <t>Montáž lišt přechodových šroubovaných</t>
  </si>
  <si>
    <t>-590831507</t>
  </si>
  <si>
    <t>https://podminky.urs.cz/item/CS_URS_2022_01/776421312</t>
  </si>
  <si>
    <t>"PŘ-KOUP"0,8</t>
  </si>
  <si>
    <t>"PŘ-OP"0,8</t>
  </si>
  <si>
    <t>210</t>
  </si>
  <si>
    <t>55343110</t>
  </si>
  <si>
    <t>profil přechodový Al narážecí 30mm stříbro</t>
  </si>
  <si>
    <t>1529892995</t>
  </si>
  <si>
    <t>211</t>
  </si>
  <si>
    <t>998776102</t>
  </si>
  <si>
    <t>Přesun hmot pro podlahy povlakové stanovený z hmotnosti přesunovaného materiálu vodorovná dopravní vzdálenost do 50 m v objektech výšky přes 6 do 12 m</t>
  </si>
  <si>
    <t>-263641105</t>
  </si>
  <si>
    <t>https://podminky.urs.cz/item/CS_URS_2022_01/998776102</t>
  </si>
  <si>
    <t>781</t>
  </si>
  <si>
    <t>Dokončovací práce - obklady</t>
  </si>
  <si>
    <t>212</t>
  </si>
  <si>
    <t>781121011</t>
  </si>
  <si>
    <t>Příprava podkladu před provedením obkladu nátěr penetrační na stěnu</t>
  </si>
  <si>
    <t>399283774</t>
  </si>
  <si>
    <t>https://podminky.urs.cz/item/CS_URS_2022_01/781121011</t>
  </si>
  <si>
    <t>2*(1,9+2,22)*2,6-0,9*2,05</t>
  </si>
  <si>
    <t>213</t>
  </si>
  <si>
    <t>781131112</t>
  </si>
  <si>
    <t>Izolace stěny pod obklad izolace nátěrem nebo stěrkou ve dvou vrstvách</t>
  </si>
  <si>
    <t>-975721908</t>
  </si>
  <si>
    <t>https://podminky.urs.cz/item/CS_URS_2022_01/781131112</t>
  </si>
  <si>
    <t>214</t>
  </si>
  <si>
    <t>781131232</t>
  </si>
  <si>
    <t>Izolace stěny pod obklad izolace těsnícími izolačními pásy pro styčné nebo dilatační spáry</t>
  </si>
  <si>
    <t>-1829077876</t>
  </si>
  <si>
    <t>https://podminky.urs.cz/item/CS_URS_2022_01/781131232</t>
  </si>
  <si>
    <t>"KOU"2,6*5</t>
  </si>
  <si>
    <t>215</t>
  </si>
  <si>
    <t>781471810</t>
  </si>
  <si>
    <t>Demontáž obkladů z dlaždic keramických kladených do malty</t>
  </si>
  <si>
    <t>2077058840</t>
  </si>
  <si>
    <t>https://podminky.urs.cz/item/CS_URS_2022_01/781471810</t>
  </si>
  <si>
    <t>"KU"0,6*0,45</t>
  </si>
  <si>
    <t>216</t>
  </si>
  <si>
    <t>781474113</t>
  </si>
  <si>
    <t>Montáž obkladů vnitřních stěn z dlaždic keramických lepených flexibilním lepidlem maloformátových hladkých přes 12 do 19 ks/m2</t>
  </si>
  <si>
    <t>-2126513692</t>
  </si>
  <si>
    <t>https://podminky.urs.cz/item/CS_URS_2022_01/781474113</t>
  </si>
  <si>
    <t>217</t>
  </si>
  <si>
    <t>59761071</t>
  </si>
  <si>
    <t>obklad keramický hladký přes 12 do 19ks/m2</t>
  </si>
  <si>
    <t>2019292721</t>
  </si>
  <si>
    <t>19,579*1,1 'Přepočtené koeficientem množství</t>
  </si>
  <si>
    <t>218</t>
  </si>
  <si>
    <t>781491021</t>
  </si>
  <si>
    <t>Montáž zrcadel lepených silikonovým tmelem na keramický obklad, plochy do 1 m2</t>
  </si>
  <si>
    <t>-728236979</t>
  </si>
  <si>
    <t>https://podminky.urs.cz/item/CS_URS_2022_01/781491021</t>
  </si>
  <si>
    <t>219</t>
  </si>
  <si>
    <t>ZRC</t>
  </si>
  <si>
    <t>Zrcadlo se svítidlem - dle výběru investora</t>
  </si>
  <si>
    <t>-741955066</t>
  </si>
  <si>
    <t>220</t>
  </si>
  <si>
    <t>781493611</t>
  </si>
  <si>
    <t>Obklad - dokončující práce montáž vanových dvířek plastových lepených s rámem</t>
  </si>
  <si>
    <t>1628451891</t>
  </si>
  <si>
    <t>https://podminky.urs.cz/item/CS_URS_2022_01/781493611</t>
  </si>
  <si>
    <t>221</t>
  </si>
  <si>
    <t>56245722</t>
  </si>
  <si>
    <t>dvířka vanová bílá 200x300mm</t>
  </si>
  <si>
    <t>1741882961</t>
  </si>
  <si>
    <t>222</t>
  </si>
  <si>
    <t>781494511</t>
  </si>
  <si>
    <t>Obklad - dokončující práce profily ukončovací lepené flexibilním lepidlem ukončovací</t>
  </si>
  <si>
    <t>-179108704</t>
  </si>
  <si>
    <t>https://podminky.urs.cz/item/CS_URS_2022_01/781494511</t>
  </si>
  <si>
    <t>"KU"0,6*4</t>
  </si>
  <si>
    <t>"KOUP"2,05*2+0,9+2,6</t>
  </si>
  <si>
    <t>223</t>
  </si>
  <si>
    <t>781495115</t>
  </si>
  <si>
    <t>Obklad - dokončující práce ostatní práce spárování silikonem</t>
  </si>
  <si>
    <t>734104168</t>
  </si>
  <si>
    <t>https://podminky.urs.cz/item/CS_URS_2022_01/781495115</t>
  </si>
  <si>
    <t>"KU"0,6*2</t>
  </si>
  <si>
    <t>224</t>
  </si>
  <si>
    <t>781495141</t>
  </si>
  <si>
    <t>Obklad - dokončující práce průnik obkladem kruhový, bez izolace do DN 30</t>
  </si>
  <si>
    <t>-1230863325</t>
  </si>
  <si>
    <t>https://podminky.urs.cz/item/CS_URS_2022_01/781495141</t>
  </si>
  <si>
    <t>225</t>
  </si>
  <si>
    <t>781495142</t>
  </si>
  <si>
    <t>Obklad - dokončující práce průnik obkladem kruhový, bez izolace přes DN 30 do DN 90</t>
  </si>
  <si>
    <t>-2105481573</t>
  </si>
  <si>
    <t>https://podminky.urs.cz/item/CS_URS_2022_01/781495142</t>
  </si>
  <si>
    <t>226</t>
  </si>
  <si>
    <t>781495143</t>
  </si>
  <si>
    <t>Obklad - dokončující práce průnik obkladem kruhový, bez izolace přes DN 90</t>
  </si>
  <si>
    <t>1959674576</t>
  </si>
  <si>
    <t>https://podminky.urs.cz/item/CS_URS_2022_01/781495143</t>
  </si>
  <si>
    <t>227</t>
  </si>
  <si>
    <t>781495211</t>
  </si>
  <si>
    <t>Čištění vnitřních ploch po provedení obkladu stěn chemickými prostředky</t>
  </si>
  <si>
    <t>-1718597145</t>
  </si>
  <si>
    <t>https://podminky.urs.cz/item/CS_URS_2022_01/781495211</t>
  </si>
  <si>
    <t>228</t>
  </si>
  <si>
    <t>998781102</t>
  </si>
  <si>
    <t>Přesun hmot pro obklady keramické stanovený z hmotnosti přesunovaného materiálu vodorovná dopravní vzdálenost do 50 m v objektech výšky přes 6 do 12 m</t>
  </si>
  <si>
    <t>-39746466</t>
  </si>
  <si>
    <t>https://podminky.urs.cz/item/CS_URS_2022_01/998781102</t>
  </si>
  <si>
    <t>783</t>
  </si>
  <si>
    <t>Dokončovací práce - nátěry</t>
  </si>
  <si>
    <t>229</t>
  </si>
  <si>
    <t>783301311</t>
  </si>
  <si>
    <t>Příprava podkladu zámečnických konstrukcí před provedením nátěru odmaštění odmašťovačem vodou ředitelným</t>
  </si>
  <si>
    <t>-1459659325</t>
  </si>
  <si>
    <t>https://podminky.urs.cz/item/CS_URS_2022_01/783301311</t>
  </si>
  <si>
    <t>"zárubně"4,8*0,24*3</t>
  </si>
  <si>
    <t>230</t>
  </si>
  <si>
    <t>783314101</t>
  </si>
  <si>
    <t>Základní nátěr zámečnických konstrukcí jednonásobný syntetický</t>
  </si>
  <si>
    <t>-1931755396</t>
  </si>
  <si>
    <t>https://podminky.urs.cz/item/CS_URS_2022_01/783314101</t>
  </si>
  <si>
    <t>231</t>
  </si>
  <si>
    <t>783315101</t>
  </si>
  <si>
    <t>Mezinátěr zámečnických konstrukcí jednonásobný syntetický standardní</t>
  </si>
  <si>
    <t>-1262393590</t>
  </si>
  <si>
    <t>https://podminky.urs.cz/item/CS_URS_2022_01/783315101</t>
  </si>
  <si>
    <t>232</t>
  </si>
  <si>
    <t>783317101</t>
  </si>
  <si>
    <t>Krycí nátěr (email) zámečnických konstrukcí jednonásobný syntetický standardní</t>
  </si>
  <si>
    <t>1402503842</t>
  </si>
  <si>
    <t>https://podminky.urs.cz/item/CS_URS_2022_01/783317101</t>
  </si>
  <si>
    <t>233</t>
  </si>
  <si>
    <t>783601327</t>
  </si>
  <si>
    <t>Příprava podkladu otopných těles před provedením nátěrů článkových odmaštěním rozpouštědlovým</t>
  </si>
  <si>
    <t>-2083218978</t>
  </si>
  <si>
    <t>https://podminky.urs.cz/item/CS_URS_2022_01/783601327</t>
  </si>
  <si>
    <t>"POK"0,255*26</t>
  </si>
  <si>
    <t>234</t>
  </si>
  <si>
    <t>783601715</t>
  </si>
  <si>
    <t>Příprava podkladu armatur a kovových potrubí před provedením nátěru potrubí do DN 50 mm odmaštěním, odmašťovačem ředidlovým</t>
  </si>
  <si>
    <t>-264558492</t>
  </si>
  <si>
    <t>https://podminky.urs.cz/item/CS_URS_2022_01/783601715</t>
  </si>
  <si>
    <t>"potrubí UT"</t>
  </si>
  <si>
    <t>"POK"2*(2,6+0,75)</t>
  </si>
  <si>
    <t>235</t>
  </si>
  <si>
    <t>783606811</t>
  </si>
  <si>
    <t>Odstranění nátěrů z otopných těles článkových obroušením</t>
  </si>
  <si>
    <t>1054597659</t>
  </si>
  <si>
    <t>https://podminky.urs.cz/item/CS_URS_2022_01/783606811</t>
  </si>
  <si>
    <t>0,255*28</t>
  </si>
  <si>
    <t>236</t>
  </si>
  <si>
    <t>783614111</t>
  </si>
  <si>
    <t>Základní nátěr otopných těles jednonásobný článkových syntetický</t>
  </si>
  <si>
    <t>-1964096037</t>
  </si>
  <si>
    <t>https://podminky.urs.cz/item/CS_URS_2022_01/783614111</t>
  </si>
  <si>
    <t>237</t>
  </si>
  <si>
    <t>783614551</t>
  </si>
  <si>
    <t>Základní nátěr armatur a kovových potrubí jednonásobný potrubí do DN 50 mm syntetický</t>
  </si>
  <si>
    <t>1534323917</t>
  </si>
  <si>
    <t>https://podminky.urs.cz/item/CS_URS_2022_01/783614551</t>
  </si>
  <si>
    <t>238</t>
  </si>
  <si>
    <t>783614561</t>
  </si>
  <si>
    <t>Základní nátěr armatur a kovových potrubí jednonásobný potrubí přes DN 50 do DN 100 mm syntetický</t>
  </si>
  <si>
    <t>-319701738</t>
  </si>
  <si>
    <t>https://podminky.urs.cz/item/CS_URS_2022_01/783614561</t>
  </si>
  <si>
    <t>239</t>
  </si>
  <si>
    <t>783615551</t>
  </si>
  <si>
    <t>Mezinátěr armatur a kovových potrubí potrubí do DN 50 mm syntetický standardní</t>
  </si>
  <si>
    <t>1822135007</t>
  </si>
  <si>
    <t>https://podminky.urs.cz/item/CS_URS_2022_01/783615551</t>
  </si>
  <si>
    <t>240</t>
  </si>
  <si>
    <t>783615561</t>
  </si>
  <si>
    <t>Mezinátěr armatur a kovových potrubí potrubí přes DN 50 do DN 100 mm syntetický standardní</t>
  </si>
  <si>
    <t>-342303878</t>
  </si>
  <si>
    <t>https://podminky.urs.cz/item/CS_URS_2022_01/783615561</t>
  </si>
  <si>
    <t>241</t>
  </si>
  <si>
    <t>783617117</t>
  </si>
  <si>
    <t>Krycí nátěr (email) otopných těles článkových dvojnásobný syntetický</t>
  </si>
  <si>
    <t>650964702</t>
  </si>
  <si>
    <t>https://podminky.urs.cz/item/CS_URS_2022_01/783617117</t>
  </si>
  <si>
    <t>242</t>
  </si>
  <si>
    <t>783617611</t>
  </si>
  <si>
    <t>Krycí nátěr (email) armatur a kovových potrubí potrubí do DN 50 mm dvojnásobný syntetický standardní</t>
  </si>
  <si>
    <t>993192400</t>
  </si>
  <si>
    <t>https://podminky.urs.cz/item/CS_URS_2022_01/783617611</t>
  </si>
  <si>
    <t>243</t>
  </si>
  <si>
    <t>783617631</t>
  </si>
  <si>
    <t>Krycí nátěr (email) armatur a kovových potrubí potrubí přes DN 50 do DN 100 mm dvojnásobný syntetický standardní</t>
  </si>
  <si>
    <t>-1826407559</t>
  </si>
  <si>
    <t>https://podminky.urs.cz/item/CS_URS_2022_01/783617631</t>
  </si>
  <si>
    <t>244</t>
  </si>
  <si>
    <t>783622111</t>
  </si>
  <si>
    <t>Tmelení otopných těles včetně přebroušení tmelených míst článkových, tmelem disperzním akrylátovým nebo latexovým</t>
  </si>
  <si>
    <t>2053676618</t>
  </si>
  <si>
    <t>https://podminky.urs.cz/item/CS_URS_2022_01/783622111</t>
  </si>
  <si>
    <t>245</t>
  </si>
  <si>
    <t>783622331</t>
  </si>
  <si>
    <t>Tmelení armatur a kovových potrubí včetně přebroušení tmelených míst potrubí do DN 50 mm, tmelem disperzním akrylátovým nebo latexovým</t>
  </si>
  <si>
    <t>-74982478</t>
  </si>
  <si>
    <t>https://podminky.urs.cz/item/CS_URS_2022_01/783622331</t>
  </si>
  <si>
    <t>246</t>
  </si>
  <si>
    <t>783622341</t>
  </si>
  <si>
    <t>Tmelení armatur a kovových potrubí včetně přebroušení tmelených míst potrubí přes DN 50 do DN 100 mm, tmelem disperzním akrylátovým nebo latexovým</t>
  </si>
  <si>
    <t>-362267245</t>
  </si>
  <si>
    <t>https://podminky.urs.cz/item/CS_URS_2022_01/783622341</t>
  </si>
  <si>
    <t>784</t>
  </si>
  <si>
    <t>Dokončovací práce - malby a tapety</t>
  </si>
  <si>
    <t>247</t>
  </si>
  <si>
    <t>784121001</t>
  </si>
  <si>
    <t>Oškrabání malby v místnostech výšky do 3,80 m</t>
  </si>
  <si>
    <t>406922964</t>
  </si>
  <si>
    <t>https://podminky.urs.cz/item/CS_URS_2022_01/784121001</t>
  </si>
  <si>
    <t>"PO1"20,73</t>
  </si>
  <si>
    <t>"KOU"0</t>
  </si>
  <si>
    <t>Mezisoučet</t>
  </si>
  <si>
    <t>"PŘ"(2*1,73+2,22)*2,6</t>
  </si>
  <si>
    <t>"PO1"2*(5,51+3,77)*2,6-3,0*1,7-1,0*2,33+4</t>
  </si>
  <si>
    <t>"KU"(2*1,7+1,98)*2,6</t>
  </si>
  <si>
    <t>"Společná chodba"5</t>
  </si>
  <si>
    <t>248</t>
  </si>
  <si>
    <t>784121011</t>
  </si>
  <si>
    <t>Rozmývání podkladu po oškrabání malby v místnostech výšky do 3,80 m</t>
  </si>
  <si>
    <t>1749456153</t>
  </si>
  <si>
    <t>https://podminky.urs.cz/item/CS_URS_2022_01/784121011</t>
  </si>
  <si>
    <t>249</t>
  </si>
  <si>
    <t>784181121</t>
  </si>
  <si>
    <t>Penetrace podkladu jednonásobná hloubková akrylátová bezbarvá v místnostech výšky do 3,80 m</t>
  </si>
  <si>
    <t>-341114167</t>
  </si>
  <si>
    <t>https://podminky.urs.cz/item/CS_URS_2022_01/784181121</t>
  </si>
  <si>
    <t>"PŘ"2*(1,73+2,22)*2,6</t>
  </si>
  <si>
    <t>"KU"2*(1,7+1,98)*2,6</t>
  </si>
  <si>
    <t>250</t>
  </si>
  <si>
    <t>784221111</t>
  </si>
  <si>
    <t>Malby z malířských směsí otěruvzdorných za sucha dvojnásobné, bílé za sucha otěruvzdorné středně v místnostech výšky do 3,80 m</t>
  </si>
  <si>
    <t>1916467325</t>
  </si>
  <si>
    <t>https://podminky.urs.cz/item/CS_URS_2022_01/784221111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</si>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</sst>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7142412" TargetMode="External" /><Relationship Id="rId2" Type="http://schemas.openxmlformats.org/officeDocument/2006/relationships/hyperlink" Target="https://podminky.urs.cz/item/CS_URS_2022_01/342272215" TargetMode="External" /><Relationship Id="rId3" Type="http://schemas.openxmlformats.org/officeDocument/2006/relationships/hyperlink" Target="https://podminky.urs.cz/item/CS_URS_2022_01/342272225" TargetMode="External" /><Relationship Id="rId4" Type="http://schemas.openxmlformats.org/officeDocument/2006/relationships/hyperlink" Target="https://podminky.urs.cz/item/CS_URS_2022_01/342291131" TargetMode="External" /><Relationship Id="rId5" Type="http://schemas.openxmlformats.org/officeDocument/2006/relationships/hyperlink" Target="https://podminky.urs.cz/item/CS_URS_2022_01/346244352" TargetMode="External" /><Relationship Id="rId6" Type="http://schemas.openxmlformats.org/officeDocument/2006/relationships/hyperlink" Target="https://podminky.urs.cz/item/CS_URS_2022_01/611131121" TargetMode="External" /><Relationship Id="rId7" Type="http://schemas.openxmlformats.org/officeDocument/2006/relationships/hyperlink" Target="https://podminky.urs.cz/item/CS_URS_2022_01/611142001" TargetMode="External" /><Relationship Id="rId8" Type="http://schemas.openxmlformats.org/officeDocument/2006/relationships/hyperlink" Target="https://podminky.urs.cz/item/CS_URS_2022_01/611321131" TargetMode="External" /><Relationship Id="rId9" Type="http://schemas.openxmlformats.org/officeDocument/2006/relationships/hyperlink" Target="https://podminky.urs.cz/item/CS_URS_2022_01/612131121" TargetMode="External" /><Relationship Id="rId10" Type="http://schemas.openxmlformats.org/officeDocument/2006/relationships/hyperlink" Target="https://podminky.urs.cz/item/CS_URS_2022_01/612142001" TargetMode="External" /><Relationship Id="rId11" Type="http://schemas.openxmlformats.org/officeDocument/2006/relationships/hyperlink" Target="https://podminky.urs.cz/item/CS_URS_2022_01/612321131" TargetMode="External" /><Relationship Id="rId12" Type="http://schemas.openxmlformats.org/officeDocument/2006/relationships/hyperlink" Target="https://podminky.urs.cz/item/CS_URS_2022_01/612325302" TargetMode="External" /><Relationship Id="rId13" Type="http://schemas.openxmlformats.org/officeDocument/2006/relationships/hyperlink" Target="https://podminky.urs.cz/item/CS_URS_2022_01/632450132" TargetMode="External" /><Relationship Id="rId14" Type="http://schemas.openxmlformats.org/officeDocument/2006/relationships/hyperlink" Target="https://podminky.urs.cz/item/CS_URS_2022_01/642942111" TargetMode="External" /><Relationship Id="rId15" Type="http://schemas.openxmlformats.org/officeDocument/2006/relationships/hyperlink" Target="https://podminky.urs.cz/item/CS_URS_2022_01/642944121" TargetMode="External" /><Relationship Id="rId16" Type="http://schemas.openxmlformats.org/officeDocument/2006/relationships/hyperlink" Target="https://podminky.urs.cz/item/CS_URS_2022_01/952901111" TargetMode="External" /><Relationship Id="rId17" Type="http://schemas.openxmlformats.org/officeDocument/2006/relationships/hyperlink" Target="https://podminky.urs.cz/item/CS_URS_2021_01/953991211" TargetMode="External" /><Relationship Id="rId18" Type="http://schemas.openxmlformats.org/officeDocument/2006/relationships/hyperlink" Target="https://podminky.urs.cz/item/CS_URS_2022_01/962084121" TargetMode="External" /><Relationship Id="rId19" Type="http://schemas.openxmlformats.org/officeDocument/2006/relationships/hyperlink" Target="https://podminky.urs.cz/item/CS_URS_2022_01/968072455" TargetMode="External" /><Relationship Id="rId20" Type="http://schemas.openxmlformats.org/officeDocument/2006/relationships/hyperlink" Target="https://podminky.urs.cz/item/CS_URS_2022_01/973031616" TargetMode="External" /><Relationship Id="rId21" Type="http://schemas.openxmlformats.org/officeDocument/2006/relationships/hyperlink" Target="https://podminky.urs.cz/item/CS_URS_2022_01/974031121" TargetMode="External" /><Relationship Id="rId22" Type="http://schemas.openxmlformats.org/officeDocument/2006/relationships/hyperlink" Target="https://podminky.urs.cz/item/CS_URS_2022_01/977131110" TargetMode="External" /><Relationship Id="rId23" Type="http://schemas.openxmlformats.org/officeDocument/2006/relationships/hyperlink" Target="https://podminky.urs.cz/item/CS_URS_2022_01/985131111" TargetMode="External" /><Relationship Id="rId24" Type="http://schemas.openxmlformats.org/officeDocument/2006/relationships/hyperlink" Target="https://podminky.urs.cz/item/CS_URS_2022_01/985132111" TargetMode="External" /><Relationship Id="rId25" Type="http://schemas.openxmlformats.org/officeDocument/2006/relationships/hyperlink" Target="https://podminky.urs.cz/item/CS_URS_2022_01/997013212" TargetMode="External" /><Relationship Id="rId26" Type="http://schemas.openxmlformats.org/officeDocument/2006/relationships/hyperlink" Target="https://podminky.urs.cz/item/CS_URS_2022_01/997013501" TargetMode="External" /><Relationship Id="rId27" Type="http://schemas.openxmlformats.org/officeDocument/2006/relationships/hyperlink" Target="https://podminky.urs.cz/item/CS_URS_2022_01/997013509" TargetMode="External" /><Relationship Id="rId28" Type="http://schemas.openxmlformats.org/officeDocument/2006/relationships/hyperlink" Target="https://podminky.urs.cz/item/CS_URS_2022_01/997013631" TargetMode="External" /><Relationship Id="rId29" Type="http://schemas.openxmlformats.org/officeDocument/2006/relationships/hyperlink" Target="https://podminky.urs.cz/item/CS_URS_2022_01/998018002" TargetMode="External" /><Relationship Id="rId30" Type="http://schemas.openxmlformats.org/officeDocument/2006/relationships/hyperlink" Target="https://podminky.urs.cz/item/CS_URS_2022_01/721171803" TargetMode="External" /><Relationship Id="rId31" Type="http://schemas.openxmlformats.org/officeDocument/2006/relationships/hyperlink" Target="https://podminky.urs.cz/item/CS_URS_2022_01/721171808" TargetMode="External" /><Relationship Id="rId32" Type="http://schemas.openxmlformats.org/officeDocument/2006/relationships/hyperlink" Target="https://podminky.urs.cz/item/CS_URS_2022_01/721174043" TargetMode="External" /><Relationship Id="rId33" Type="http://schemas.openxmlformats.org/officeDocument/2006/relationships/hyperlink" Target="https://podminky.urs.cz/item/CS_URS_2022_01/721174045" TargetMode="External" /><Relationship Id="rId34" Type="http://schemas.openxmlformats.org/officeDocument/2006/relationships/hyperlink" Target="https://podminky.urs.cz/item/CS_URS_2022_01/721226512" TargetMode="External" /><Relationship Id="rId35" Type="http://schemas.openxmlformats.org/officeDocument/2006/relationships/hyperlink" Target="https://podminky.urs.cz/item/CS_URS_2022_01/998721102" TargetMode="External" /><Relationship Id="rId36" Type="http://schemas.openxmlformats.org/officeDocument/2006/relationships/hyperlink" Target="https://podminky.urs.cz/item/CS_URS_2022_01/722170801" TargetMode="External" /><Relationship Id="rId37" Type="http://schemas.openxmlformats.org/officeDocument/2006/relationships/hyperlink" Target="https://podminky.urs.cz/item/CS_URS_2022_01/722174002" TargetMode="External" /><Relationship Id="rId38" Type="http://schemas.openxmlformats.org/officeDocument/2006/relationships/hyperlink" Target="https://podminky.urs.cz/item/CS_URS_2022_01/722174022" TargetMode="External" /><Relationship Id="rId39" Type="http://schemas.openxmlformats.org/officeDocument/2006/relationships/hyperlink" Target="https://podminky.urs.cz/item/CS_URS_2022_01/722190401" TargetMode="External" /><Relationship Id="rId40" Type="http://schemas.openxmlformats.org/officeDocument/2006/relationships/hyperlink" Target="https://podminky.urs.cz/item/CS_URS_2022_01/722220861" TargetMode="External" /><Relationship Id="rId41" Type="http://schemas.openxmlformats.org/officeDocument/2006/relationships/hyperlink" Target="https://podminky.urs.cz/item/CS_URS_2022_01/722290226" TargetMode="External" /><Relationship Id="rId42" Type="http://schemas.openxmlformats.org/officeDocument/2006/relationships/hyperlink" Target="https://podminky.urs.cz/item/CS_URS_2022_01/998722102" TargetMode="External" /><Relationship Id="rId43" Type="http://schemas.openxmlformats.org/officeDocument/2006/relationships/hyperlink" Target="https://podminky.urs.cz/item/CS_URS_2022_01/725110814" TargetMode="External" /><Relationship Id="rId44" Type="http://schemas.openxmlformats.org/officeDocument/2006/relationships/hyperlink" Target="https://podminky.urs.cz/item/CS_URS_2022_01/725119122" TargetMode="External" /><Relationship Id="rId45" Type="http://schemas.openxmlformats.org/officeDocument/2006/relationships/hyperlink" Target="https://podminky.urs.cz/item/CS_URS_2022_01/725210821" TargetMode="External" /><Relationship Id="rId46" Type="http://schemas.openxmlformats.org/officeDocument/2006/relationships/hyperlink" Target="https://podminky.urs.cz/item/CS_URS_2022_01/725219102" TargetMode="External" /><Relationship Id="rId47" Type="http://schemas.openxmlformats.org/officeDocument/2006/relationships/hyperlink" Target="https://podminky.urs.cz/item/CS_URS_2022_01/725220842" TargetMode="External" /><Relationship Id="rId48" Type="http://schemas.openxmlformats.org/officeDocument/2006/relationships/hyperlink" Target="https://podminky.urs.cz/item/CS_URS_2022_01/725229103" TargetMode="External" /><Relationship Id="rId49" Type="http://schemas.openxmlformats.org/officeDocument/2006/relationships/hyperlink" Target="https://podminky.urs.cz/item/CS_URS_2022_01/725291641" TargetMode="External" /><Relationship Id="rId50" Type="http://schemas.openxmlformats.org/officeDocument/2006/relationships/hyperlink" Target="https://podminky.urs.cz/item/CS_URS_2022_01/725813111" TargetMode="External" /><Relationship Id="rId51" Type="http://schemas.openxmlformats.org/officeDocument/2006/relationships/hyperlink" Target="https://podminky.urs.cz/item/CS_URS_2022_01/725813112" TargetMode="External" /><Relationship Id="rId52" Type="http://schemas.openxmlformats.org/officeDocument/2006/relationships/hyperlink" Target="https://podminky.urs.cz/item/CS_URS_2022_01/725820801" TargetMode="External" /><Relationship Id="rId53" Type="http://schemas.openxmlformats.org/officeDocument/2006/relationships/hyperlink" Target="https://podminky.urs.cz/item/CS_URS_2022_01/725820802" TargetMode="External" /><Relationship Id="rId54" Type="http://schemas.openxmlformats.org/officeDocument/2006/relationships/hyperlink" Target="https://podminky.urs.cz/item/CS_URS_2022_01/725829111" TargetMode="External" /><Relationship Id="rId55" Type="http://schemas.openxmlformats.org/officeDocument/2006/relationships/hyperlink" Target="https://podminky.urs.cz/item/CS_URS_2022_01/725829131" TargetMode="External" /><Relationship Id="rId56" Type="http://schemas.openxmlformats.org/officeDocument/2006/relationships/hyperlink" Target="https://podminky.urs.cz/item/CS_URS_2022_01/725849411" TargetMode="External" /><Relationship Id="rId57" Type="http://schemas.openxmlformats.org/officeDocument/2006/relationships/hyperlink" Target="https://podminky.urs.cz/item/CS_URS_2022_01/725862113" TargetMode="External" /><Relationship Id="rId58" Type="http://schemas.openxmlformats.org/officeDocument/2006/relationships/hyperlink" Target="https://podminky.urs.cz/item/CS_URS_2022_01/998725102" TargetMode="External" /><Relationship Id="rId59" Type="http://schemas.openxmlformats.org/officeDocument/2006/relationships/hyperlink" Target="https://podminky.urs.cz/item/CS_URS_2022_01/734200811" TargetMode="External" /><Relationship Id="rId60" Type="http://schemas.openxmlformats.org/officeDocument/2006/relationships/hyperlink" Target="https://podminky.urs.cz/item/CS_URS_2022_01/734200822" TargetMode="External" /><Relationship Id="rId61" Type="http://schemas.openxmlformats.org/officeDocument/2006/relationships/hyperlink" Target="https://podminky.urs.cz/item/CS_URS_2022_01/734222812" TargetMode="External" /><Relationship Id="rId62" Type="http://schemas.openxmlformats.org/officeDocument/2006/relationships/hyperlink" Target="https://podminky.urs.cz/item/CS_URS_2022_01/735191910" TargetMode="External" /><Relationship Id="rId63" Type="http://schemas.openxmlformats.org/officeDocument/2006/relationships/hyperlink" Target="https://podminky.urs.cz/item/CS_URS_2022_01/735494811" TargetMode="External" /><Relationship Id="rId64" Type="http://schemas.openxmlformats.org/officeDocument/2006/relationships/hyperlink" Target="https://podminky.urs.cz/item/CS_URS_2021_02/741110511" TargetMode="External" /><Relationship Id="rId65" Type="http://schemas.openxmlformats.org/officeDocument/2006/relationships/hyperlink" Target="https://podminky.urs.cz/item/CS_URS_2022_01/741112061" TargetMode="External" /><Relationship Id="rId66" Type="http://schemas.openxmlformats.org/officeDocument/2006/relationships/hyperlink" Target="https://podminky.urs.cz/item/CS_URS_2022_01/741122016" TargetMode="External" /><Relationship Id="rId67" Type="http://schemas.openxmlformats.org/officeDocument/2006/relationships/hyperlink" Target="https://podminky.urs.cz/item/CS_URS_2022_01/741122031" TargetMode="External" /><Relationship Id="rId68" Type="http://schemas.openxmlformats.org/officeDocument/2006/relationships/hyperlink" Target="https://podminky.urs.cz/item/CS_URS_2021_02/741122211" TargetMode="External" /><Relationship Id="rId69" Type="http://schemas.openxmlformats.org/officeDocument/2006/relationships/hyperlink" Target="https://podminky.urs.cz/item/CS_URS_2022_01/741130001" TargetMode="External" /><Relationship Id="rId70" Type="http://schemas.openxmlformats.org/officeDocument/2006/relationships/hyperlink" Target="https://podminky.urs.cz/item/CS_URS_2022_01/741210001" TargetMode="External" /><Relationship Id="rId71" Type="http://schemas.openxmlformats.org/officeDocument/2006/relationships/hyperlink" Target="https://podminky.urs.cz/item/CS_URS_2022_01/741210831" TargetMode="External" /><Relationship Id="rId72" Type="http://schemas.openxmlformats.org/officeDocument/2006/relationships/hyperlink" Target="https://podminky.urs.cz/item/CS_URS_2022_01/741231003" TargetMode="External" /><Relationship Id="rId73" Type="http://schemas.openxmlformats.org/officeDocument/2006/relationships/hyperlink" Target="https://podminky.urs.cz/item/CS_URS_2022_01/741310101" TargetMode="External" /><Relationship Id="rId74" Type="http://schemas.openxmlformats.org/officeDocument/2006/relationships/hyperlink" Target="https://podminky.urs.cz/item/CS_URS_2022_01/741310121" TargetMode="External" /><Relationship Id="rId75" Type="http://schemas.openxmlformats.org/officeDocument/2006/relationships/hyperlink" Target="https://podminky.urs.cz/item/CS_URS_2022_01/741310122" TargetMode="External" /><Relationship Id="rId76" Type="http://schemas.openxmlformats.org/officeDocument/2006/relationships/hyperlink" Target="https://podminky.urs.cz/item/CS_URS_2022_01/741311021" TargetMode="External" /><Relationship Id="rId77" Type="http://schemas.openxmlformats.org/officeDocument/2006/relationships/hyperlink" Target="https://podminky.urs.cz/item/CS_URS_2022_01/741311873" TargetMode="External" /><Relationship Id="rId78" Type="http://schemas.openxmlformats.org/officeDocument/2006/relationships/hyperlink" Target="https://podminky.urs.cz/item/CS_URS_2022_01/741311875" TargetMode="External" /><Relationship Id="rId79" Type="http://schemas.openxmlformats.org/officeDocument/2006/relationships/hyperlink" Target="https://podminky.urs.cz/item/CS_URS_2022_01/741313001" TargetMode="External" /><Relationship Id="rId80" Type="http://schemas.openxmlformats.org/officeDocument/2006/relationships/hyperlink" Target="https://podminky.urs.cz/item/CS_URS_2022_01/741313004" TargetMode="External" /><Relationship Id="rId81" Type="http://schemas.openxmlformats.org/officeDocument/2006/relationships/hyperlink" Target="https://podminky.urs.cz/item/CS_URS_2022_01/741315825" TargetMode="External" /><Relationship Id="rId82" Type="http://schemas.openxmlformats.org/officeDocument/2006/relationships/hyperlink" Target="https://podminky.urs.cz/item/CS_URS_2022_01/741320101" TargetMode="External" /><Relationship Id="rId83" Type="http://schemas.openxmlformats.org/officeDocument/2006/relationships/hyperlink" Target="https://podminky.urs.cz/item/CS_URS_2022_01/741321001" TargetMode="External" /><Relationship Id="rId84" Type="http://schemas.openxmlformats.org/officeDocument/2006/relationships/hyperlink" Target="https://podminky.urs.cz/item/CS_URS_2022_01/741370001" TargetMode="External" /><Relationship Id="rId85" Type="http://schemas.openxmlformats.org/officeDocument/2006/relationships/hyperlink" Target="https://podminky.urs.cz/item/CS_URS_2022_01/741370031" TargetMode="External" /><Relationship Id="rId86" Type="http://schemas.openxmlformats.org/officeDocument/2006/relationships/hyperlink" Target="https://podminky.urs.cz/item/CS_URS_2022_01/741371841" TargetMode="External" /><Relationship Id="rId87" Type="http://schemas.openxmlformats.org/officeDocument/2006/relationships/hyperlink" Target="https://podminky.urs.cz/item/CS_URS_2022_01/741371844" TargetMode="External" /><Relationship Id="rId88" Type="http://schemas.openxmlformats.org/officeDocument/2006/relationships/hyperlink" Target="https://podminky.urs.cz/item/CS_URS_2022_01/210290903" TargetMode="External" /><Relationship Id="rId89" Type="http://schemas.openxmlformats.org/officeDocument/2006/relationships/hyperlink" Target="https://podminky.urs.cz/item/CS_URS_2022_01/741810001" TargetMode="External" /><Relationship Id="rId90" Type="http://schemas.openxmlformats.org/officeDocument/2006/relationships/hyperlink" Target="https://podminky.urs.cz/item/CS_URS_2022_01/998741102" TargetMode="External" /><Relationship Id="rId91" Type="http://schemas.openxmlformats.org/officeDocument/2006/relationships/hyperlink" Target="https://podminky.urs.cz/item/CS_URS_2022_01/742310006" TargetMode="External" /><Relationship Id="rId92" Type="http://schemas.openxmlformats.org/officeDocument/2006/relationships/hyperlink" Target="https://podminky.urs.cz/item/CS_URS_2022_01/742420121" TargetMode="External" /><Relationship Id="rId93" Type="http://schemas.openxmlformats.org/officeDocument/2006/relationships/hyperlink" Target="https://podminky.urs.cz/item/CS_URS_2022_01/220320201" TargetMode="External" /><Relationship Id="rId94" Type="http://schemas.openxmlformats.org/officeDocument/2006/relationships/hyperlink" Target="https://podminky.urs.cz/item/CS_URS_2022_01/220320233" TargetMode="External" /><Relationship Id="rId95" Type="http://schemas.openxmlformats.org/officeDocument/2006/relationships/hyperlink" Target="https://podminky.urs.cz/item/CS_URS_2022_01/228320233" TargetMode="External" /><Relationship Id="rId96" Type="http://schemas.openxmlformats.org/officeDocument/2006/relationships/hyperlink" Target="https://podminky.urs.cz/item/CS_URS_2022_01/998742102" TargetMode="External" /><Relationship Id="rId97" Type="http://schemas.openxmlformats.org/officeDocument/2006/relationships/hyperlink" Target="https://podminky.urs.cz/item/CS_URS_2022_01/762526811" TargetMode="External" /><Relationship Id="rId98" Type="http://schemas.openxmlformats.org/officeDocument/2006/relationships/hyperlink" Target="https://podminky.urs.cz/item/CS_URS_2022_01/763121422" TargetMode="External" /><Relationship Id="rId99" Type="http://schemas.openxmlformats.org/officeDocument/2006/relationships/hyperlink" Target="https://podminky.urs.cz/item/CS_URS_2022_01/763121711" TargetMode="External" /><Relationship Id="rId100" Type="http://schemas.openxmlformats.org/officeDocument/2006/relationships/hyperlink" Target="https://podminky.urs.cz/item/CS_URS_2022_01/763121714" TargetMode="External" /><Relationship Id="rId101" Type="http://schemas.openxmlformats.org/officeDocument/2006/relationships/hyperlink" Target="https://podminky.urs.cz/item/CS_URS_2022_01/763121751" TargetMode="External" /><Relationship Id="rId102" Type="http://schemas.openxmlformats.org/officeDocument/2006/relationships/hyperlink" Target="https://podminky.urs.cz/item/CS_URS_2022_01/763131451" TargetMode="External" /><Relationship Id="rId103" Type="http://schemas.openxmlformats.org/officeDocument/2006/relationships/hyperlink" Target="https://podminky.urs.cz/item/CS_URS_2022_01/763131711" TargetMode="External" /><Relationship Id="rId104" Type="http://schemas.openxmlformats.org/officeDocument/2006/relationships/hyperlink" Target="https://podminky.urs.cz/item/CS_URS_2022_01/763131714" TargetMode="External" /><Relationship Id="rId105" Type="http://schemas.openxmlformats.org/officeDocument/2006/relationships/hyperlink" Target="https://podminky.urs.cz/item/CS_URS_2022_01/763164641" TargetMode="External" /><Relationship Id="rId106" Type="http://schemas.openxmlformats.org/officeDocument/2006/relationships/hyperlink" Target="https://podminky.urs.cz/item/CS_URS_2022_01/763172324" TargetMode="External" /><Relationship Id="rId107" Type="http://schemas.openxmlformats.org/officeDocument/2006/relationships/hyperlink" Target="https://podminky.urs.cz/item/CS_URS_2022_01/998763101" TargetMode="External" /><Relationship Id="rId108" Type="http://schemas.openxmlformats.org/officeDocument/2006/relationships/hyperlink" Target="https://podminky.urs.cz/item/CS_URS_2022_01/766660001" TargetMode="External" /><Relationship Id="rId109" Type="http://schemas.openxmlformats.org/officeDocument/2006/relationships/hyperlink" Target="https://podminky.urs.cz/item/CS_URS_2022_01/766660021" TargetMode="External" /><Relationship Id="rId110" Type="http://schemas.openxmlformats.org/officeDocument/2006/relationships/hyperlink" Target="https://podminky.urs.cz/item/CS_URS_2022_01/766660739" TargetMode="External" /><Relationship Id="rId111" Type="http://schemas.openxmlformats.org/officeDocument/2006/relationships/hyperlink" Target="https://podminky.urs.cz/item/CS_URS_2022_01/766691914" TargetMode="External" /><Relationship Id="rId112" Type="http://schemas.openxmlformats.org/officeDocument/2006/relationships/hyperlink" Target="https://podminky.urs.cz/item/CS_URS_2022_01/766695212" TargetMode="External" /><Relationship Id="rId113" Type="http://schemas.openxmlformats.org/officeDocument/2006/relationships/hyperlink" Target="https://podminky.urs.cz/item/CS_URS_2022_01/766812840" TargetMode="External" /><Relationship Id="rId114" Type="http://schemas.openxmlformats.org/officeDocument/2006/relationships/hyperlink" Target="https://podminky.urs.cz/item/CS_URS_2022_01/766825811" TargetMode="External" /><Relationship Id="rId115" Type="http://schemas.openxmlformats.org/officeDocument/2006/relationships/hyperlink" Target="https://podminky.urs.cz/item/CS_URS_2022_01/766825821" TargetMode="External" /><Relationship Id="rId116" Type="http://schemas.openxmlformats.org/officeDocument/2006/relationships/hyperlink" Target="https://podminky.urs.cz/item/CS_URS_2022_01/998766102" TargetMode="External" /><Relationship Id="rId117" Type="http://schemas.openxmlformats.org/officeDocument/2006/relationships/hyperlink" Target="https://podminky.urs.cz/item/CS_URS_2022_01/771111011" TargetMode="External" /><Relationship Id="rId118" Type="http://schemas.openxmlformats.org/officeDocument/2006/relationships/hyperlink" Target="https://podminky.urs.cz/item/CS_URS_2022_01/771121011" TargetMode="External" /><Relationship Id="rId119" Type="http://schemas.openxmlformats.org/officeDocument/2006/relationships/hyperlink" Target="https://podminky.urs.cz/item/CS_URS_2022_01/771151022" TargetMode="External" /><Relationship Id="rId120" Type="http://schemas.openxmlformats.org/officeDocument/2006/relationships/hyperlink" Target="https://podminky.urs.cz/item/CS_URS_2022_01/771574260" TargetMode="External" /><Relationship Id="rId121" Type="http://schemas.openxmlformats.org/officeDocument/2006/relationships/hyperlink" Target="https://podminky.urs.cz/item/CS_URS_2022_01/771591112" TargetMode="External" /><Relationship Id="rId122" Type="http://schemas.openxmlformats.org/officeDocument/2006/relationships/hyperlink" Target="https://podminky.urs.cz/item/CS_URS_2022_01/771591264" TargetMode="External" /><Relationship Id="rId123" Type="http://schemas.openxmlformats.org/officeDocument/2006/relationships/hyperlink" Target="https://podminky.urs.cz/item/CS_URS_2022_01/771592011" TargetMode="External" /><Relationship Id="rId124" Type="http://schemas.openxmlformats.org/officeDocument/2006/relationships/hyperlink" Target="https://podminky.urs.cz/item/CS_URS_2022_01/998771102" TargetMode="External" /><Relationship Id="rId125" Type="http://schemas.openxmlformats.org/officeDocument/2006/relationships/hyperlink" Target="https://podminky.urs.cz/item/CS_URS_2022_01/775511810" TargetMode="External" /><Relationship Id="rId126" Type="http://schemas.openxmlformats.org/officeDocument/2006/relationships/hyperlink" Target="https://podminky.urs.cz/item/CS_URS_2022_01/776111116" TargetMode="External" /><Relationship Id="rId127" Type="http://schemas.openxmlformats.org/officeDocument/2006/relationships/hyperlink" Target="https://podminky.urs.cz/item/CS_URS_2022_01/776111311" TargetMode="External" /><Relationship Id="rId128" Type="http://schemas.openxmlformats.org/officeDocument/2006/relationships/hyperlink" Target="https://podminky.urs.cz/item/CS_URS_2022_01/776121112" TargetMode="External" /><Relationship Id="rId129" Type="http://schemas.openxmlformats.org/officeDocument/2006/relationships/hyperlink" Target="https://podminky.urs.cz/item/CS_URS_2022_01/776141121" TargetMode="External" /><Relationship Id="rId130" Type="http://schemas.openxmlformats.org/officeDocument/2006/relationships/hyperlink" Target="https://podminky.urs.cz/item/CS_URS_2022_01/776201811" TargetMode="External" /><Relationship Id="rId131" Type="http://schemas.openxmlformats.org/officeDocument/2006/relationships/hyperlink" Target="https://podminky.urs.cz/item/CS_URS_2022_01/776221111" TargetMode="External" /><Relationship Id="rId132" Type="http://schemas.openxmlformats.org/officeDocument/2006/relationships/hyperlink" Target="https://podminky.urs.cz/item/CS_URS_2022_01/776223112" TargetMode="External" /><Relationship Id="rId133" Type="http://schemas.openxmlformats.org/officeDocument/2006/relationships/hyperlink" Target="https://podminky.urs.cz/item/CS_URS_2022_01/776410811" TargetMode="External" /><Relationship Id="rId134" Type="http://schemas.openxmlformats.org/officeDocument/2006/relationships/hyperlink" Target="https://podminky.urs.cz/item/CS_URS_2022_01/776421111" TargetMode="External" /><Relationship Id="rId135" Type="http://schemas.openxmlformats.org/officeDocument/2006/relationships/hyperlink" Target="https://podminky.urs.cz/item/CS_URS_2022_01/776421312" TargetMode="External" /><Relationship Id="rId136" Type="http://schemas.openxmlformats.org/officeDocument/2006/relationships/hyperlink" Target="https://podminky.urs.cz/item/CS_URS_2022_01/998776102" TargetMode="External" /><Relationship Id="rId137" Type="http://schemas.openxmlformats.org/officeDocument/2006/relationships/hyperlink" Target="https://podminky.urs.cz/item/CS_URS_2022_01/781121011" TargetMode="External" /><Relationship Id="rId138" Type="http://schemas.openxmlformats.org/officeDocument/2006/relationships/hyperlink" Target="https://podminky.urs.cz/item/CS_URS_2022_01/781131112" TargetMode="External" /><Relationship Id="rId139" Type="http://schemas.openxmlformats.org/officeDocument/2006/relationships/hyperlink" Target="https://podminky.urs.cz/item/CS_URS_2022_01/781131232" TargetMode="External" /><Relationship Id="rId140" Type="http://schemas.openxmlformats.org/officeDocument/2006/relationships/hyperlink" Target="https://podminky.urs.cz/item/CS_URS_2022_01/781471810" TargetMode="External" /><Relationship Id="rId141" Type="http://schemas.openxmlformats.org/officeDocument/2006/relationships/hyperlink" Target="https://podminky.urs.cz/item/CS_URS_2022_01/781474113" TargetMode="External" /><Relationship Id="rId142" Type="http://schemas.openxmlformats.org/officeDocument/2006/relationships/hyperlink" Target="https://podminky.urs.cz/item/CS_URS_2022_01/781491021" TargetMode="External" /><Relationship Id="rId143" Type="http://schemas.openxmlformats.org/officeDocument/2006/relationships/hyperlink" Target="https://podminky.urs.cz/item/CS_URS_2022_01/781493611" TargetMode="External" /><Relationship Id="rId144" Type="http://schemas.openxmlformats.org/officeDocument/2006/relationships/hyperlink" Target="https://podminky.urs.cz/item/CS_URS_2022_01/781494511" TargetMode="External" /><Relationship Id="rId145" Type="http://schemas.openxmlformats.org/officeDocument/2006/relationships/hyperlink" Target="https://podminky.urs.cz/item/CS_URS_2022_01/781495115" TargetMode="External" /><Relationship Id="rId146" Type="http://schemas.openxmlformats.org/officeDocument/2006/relationships/hyperlink" Target="https://podminky.urs.cz/item/CS_URS_2022_01/781495141" TargetMode="External" /><Relationship Id="rId147" Type="http://schemas.openxmlformats.org/officeDocument/2006/relationships/hyperlink" Target="https://podminky.urs.cz/item/CS_URS_2022_01/781495142" TargetMode="External" /><Relationship Id="rId148" Type="http://schemas.openxmlformats.org/officeDocument/2006/relationships/hyperlink" Target="https://podminky.urs.cz/item/CS_URS_2022_01/781495143" TargetMode="External" /><Relationship Id="rId149" Type="http://schemas.openxmlformats.org/officeDocument/2006/relationships/hyperlink" Target="https://podminky.urs.cz/item/CS_URS_2022_01/781495211" TargetMode="External" /><Relationship Id="rId150" Type="http://schemas.openxmlformats.org/officeDocument/2006/relationships/hyperlink" Target="https://podminky.urs.cz/item/CS_URS_2022_01/998781102" TargetMode="External" /><Relationship Id="rId151" Type="http://schemas.openxmlformats.org/officeDocument/2006/relationships/hyperlink" Target="https://podminky.urs.cz/item/CS_URS_2022_01/783301311" TargetMode="External" /><Relationship Id="rId152" Type="http://schemas.openxmlformats.org/officeDocument/2006/relationships/hyperlink" Target="https://podminky.urs.cz/item/CS_URS_2022_01/783314101" TargetMode="External" /><Relationship Id="rId153" Type="http://schemas.openxmlformats.org/officeDocument/2006/relationships/hyperlink" Target="https://podminky.urs.cz/item/CS_URS_2022_01/783315101" TargetMode="External" /><Relationship Id="rId154" Type="http://schemas.openxmlformats.org/officeDocument/2006/relationships/hyperlink" Target="https://podminky.urs.cz/item/CS_URS_2022_01/783317101" TargetMode="External" /><Relationship Id="rId155" Type="http://schemas.openxmlformats.org/officeDocument/2006/relationships/hyperlink" Target="https://podminky.urs.cz/item/CS_URS_2022_01/783601327" TargetMode="External" /><Relationship Id="rId156" Type="http://schemas.openxmlformats.org/officeDocument/2006/relationships/hyperlink" Target="https://podminky.urs.cz/item/CS_URS_2022_01/783601715" TargetMode="External" /><Relationship Id="rId157" Type="http://schemas.openxmlformats.org/officeDocument/2006/relationships/hyperlink" Target="https://podminky.urs.cz/item/CS_URS_2022_01/783606811" TargetMode="External" /><Relationship Id="rId158" Type="http://schemas.openxmlformats.org/officeDocument/2006/relationships/hyperlink" Target="https://podminky.urs.cz/item/CS_URS_2022_01/783614111" TargetMode="External" /><Relationship Id="rId159" Type="http://schemas.openxmlformats.org/officeDocument/2006/relationships/hyperlink" Target="https://podminky.urs.cz/item/CS_URS_2022_01/783614551" TargetMode="External" /><Relationship Id="rId160" Type="http://schemas.openxmlformats.org/officeDocument/2006/relationships/hyperlink" Target="https://podminky.urs.cz/item/CS_URS_2022_01/783614561" TargetMode="External" /><Relationship Id="rId161" Type="http://schemas.openxmlformats.org/officeDocument/2006/relationships/hyperlink" Target="https://podminky.urs.cz/item/CS_URS_2022_01/783615551" TargetMode="External" /><Relationship Id="rId162" Type="http://schemas.openxmlformats.org/officeDocument/2006/relationships/hyperlink" Target="https://podminky.urs.cz/item/CS_URS_2022_01/783615561" TargetMode="External" /><Relationship Id="rId163" Type="http://schemas.openxmlformats.org/officeDocument/2006/relationships/hyperlink" Target="https://podminky.urs.cz/item/CS_URS_2022_01/783617117" TargetMode="External" /><Relationship Id="rId164" Type="http://schemas.openxmlformats.org/officeDocument/2006/relationships/hyperlink" Target="https://podminky.urs.cz/item/CS_URS_2022_01/783617611" TargetMode="External" /><Relationship Id="rId165" Type="http://schemas.openxmlformats.org/officeDocument/2006/relationships/hyperlink" Target="https://podminky.urs.cz/item/CS_URS_2022_01/783617631" TargetMode="External" /><Relationship Id="rId166" Type="http://schemas.openxmlformats.org/officeDocument/2006/relationships/hyperlink" Target="https://podminky.urs.cz/item/CS_URS_2022_01/783622111" TargetMode="External" /><Relationship Id="rId167" Type="http://schemas.openxmlformats.org/officeDocument/2006/relationships/hyperlink" Target="https://podminky.urs.cz/item/CS_URS_2022_01/783622331" TargetMode="External" /><Relationship Id="rId168" Type="http://schemas.openxmlformats.org/officeDocument/2006/relationships/hyperlink" Target="https://podminky.urs.cz/item/CS_URS_2022_01/783622341" TargetMode="External" /><Relationship Id="rId169" Type="http://schemas.openxmlformats.org/officeDocument/2006/relationships/hyperlink" Target="https://podminky.urs.cz/item/CS_URS_2022_01/784121001" TargetMode="External" /><Relationship Id="rId170" Type="http://schemas.openxmlformats.org/officeDocument/2006/relationships/hyperlink" Target="https://podminky.urs.cz/item/CS_URS_2022_01/784121011" TargetMode="External" /><Relationship Id="rId171" Type="http://schemas.openxmlformats.org/officeDocument/2006/relationships/hyperlink" Target="https://podminky.urs.cz/item/CS_URS_2022_01/784181121" TargetMode="External" /><Relationship Id="rId172" Type="http://schemas.openxmlformats.org/officeDocument/2006/relationships/hyperlink" Target="https://podminky.urs.cz/item/CS_URS_2022_01/784221111" TargetMode="External" /><Relationship Id="rId17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48-01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VB 0+1, Markova 48, Karviná-Fryštát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Karviná-Fryštát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29. 6. 2022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KARVINÁ · Magistrát města Karviné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70</v>
      </c>
      <c r="BT54" s="111" t="s">
        <v>71</v>
      </c>
      <c r="BV54" s="111" t="s">
        <v>72</v>
      </c>
      <c r="BW54" s="111" t="s">
        <v>5</v>
      </c>
      <c r="BX54" s="111" t="s">
        <v>73</v>
      </c>
      <c r="CL54" s="111" t="s">
        <v>19</v>
      </c>
    </row>
    <row r="55" spans="1:90" s="7" customFormat="1" ht="24.75" customHeight="1">
      <c r="A55" s="112" t="s">
        <v>74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'48-01 - Stavební úpravy V...'!J28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75</v>
      </c>
      <c r="AR55" s="119"/>
      <c r="AS55" s="120">
        <v>0</v>
      </c>
      <c r="AT55" s="121">
        <f>ROUND(SUM(AV55:AW55),2)</f>
        <v>0</v>
      </c>
      <c r="AU55" s="122">
        <f>'48-01 - Stavební úpravy V...'!P98</f>
        <v>0</v>
      </c>
      <c r="AV55" s="121">
        <f>'48-01 - Stavební úpravy V...'!J31</f>
        <v>0</v>
      </c>
      <c r="AW55" s="121">
        <f>'48-01 - Stavební úpravy V...'!J32</f>
        <v>0</v>
      </c>
      <c r="AX55" s="121">
        <f>'48-01 - Stavební úpravy V...'!J33</f>
        <v>0</v>
      </c>
      <c r="AY55" s="121">
        <f>'48-01 - Stavební úpravy V...'!J34</f>
        <v>0</v>
      </c>
      <c r="AZ55" s="121">
        <f>'48-01 - Stavební úpravy V...'!F31</f>
        <v>0</v>
      </c>
      <c r="BA55" s="121">
        <f>'48-01 - Stavební úpravy V...'!F32</f>
        <v>0</v>
      </c>
      <c r="BB55" s="121">
        <f>'48-01 - Stavební úpravy V...'!F33</f>
        <v>0</v>
      </c>
      <c r="BC55" s="121">
        <f>'48-01 - Stavební úpravy V...'!F34</f>
        <v>0</v>
      </c>
      <c r="BD55" s="123">
        <f>'48-01 - Stavební úpravy V...'!F35</f>
        <v>0</v>
      </c>
      <c r="BE55" s="7"/>
      <c r="BT55" s="124" t="s">
        <v>76</v>
      </c>
      <c r="BU55" s="124" t="s">
        <v>77</v>
      </c>
      <c r="BV55" s="124" t="s">
        <v>72</v>
      </c>
      <c r="BW55" s="124" t="s">
        <v>5</v>
      </c>
      <c r="BX55" s="124" t="s">
        <v>73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D6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48-01 - Stavební úpravy 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76</v>
      </c>
    </row>
    <row r="4" spans="2:46" s="1" customFormat="1" ht="24.95" customHeight="1">
      <c r="B4" s="22"/>
      <c r="D4" s="127" t="s">
        <v>78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29. 6. 2022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28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tr">
        <f>IF('Rekapitulace stavby'!AN19="","",'Rekapitulace stavby'!AN19)</f>
        <v/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tr">
        <f>IF('Rekapitulace stavby'!E20="","",'Rekapitulace stavby'!E20)</f>
        <v xml:space="preserve"> </v>
      </c>
      <c r="F22" s="40"/>
      <c r="G22" s="40"/>
      <c r="H22" s="40"/>
      <c r="I22" s="129" t="s">
        <v>28</v>
      </c>
      <c r="J22" s="132" t="str">
        <f>IF('Rekapitulace stavby'!AN20="","",'Rekapitulace stavby'!AN20)</f>
        <v/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35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36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37</v>
      </c>
      <c r="E28" s="40"/>
      <c r="F28" s="40"/>
      <c r="G28" s="40"/>
      <c r="H28" s="40"/>
      <c r="I28" s="40"/>
      <c r="J28" s="140">
        <f>ROUND(J98,2)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39</v>
      </c>
      <c r="G30" s="40"/>
      <c r="H30" s="40"/>
      <c r="I30" s="141" t="s">
        <v>38</v>
      </c>
      <c r="J30" s="141" t="s">
        <v>40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41</v>
      </c>
      <c r="E31" s="129" t="s">
        <v>42</v>
      </c>
      <c r="F31" s="143">
        <f>ROUND((SUM(BE98:BE688)),2)</f>
        <v>0</v>
      </c>
      <c r="G31" s="40"/>
      <c r="H31" s="40"/>
      <c r="I31" s="144">
        <v>0.21</v>
      </c>
      <c r="J31" s="143">
        <f>ROUND(((SUM(BE98:BE688))*I31),2)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43</v>
      </c>
      <c r="F32" s="143">
        <f>ROUND((SUM(BF98:BF688)),2)</f>
        <v>0</v>
      </c>
      <c r="G32" s="40"/>
      <c r="H32" s="40"/>
      <c r="I32" s="144">
        <v>0.15</v>
      </c>
      <c r="J32" s="143">
        <f>ROUND(((SUM(BF98:BF688))*I32),2)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44</v>
      </c>
      <c r="F33" s="143">
        <f>ROUND((SUM(BG98:BG688)),2)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45</v>
      </c>
      <c r="F34" s="143">
        <f>ROUND((SUM(BH98:BH688)),2)</f>
        <v>0</v>
      </c>
      <c r="G34" s="40"/>
      <c r="H34" s="40"/>
      <c r="I34" s="144">
        <v>0.15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46</v>
      </c>
      <c r="F35" s="143">
        <f>ROUND((SUM(BI98:BI688)),2)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47</v>
      </c>
      <c r="E37" s="147"/>
      <c r="F37" s="147"/>
      <c r="G37" s="148" t="s">
        <v>48</v>
      </c>
      <c r="H37" s="149" t="s">
        <v>49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79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Stavební úpravy VB 0+1, Markova 48, Karviná-Fryštát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Karviná-Fryštát</v>
      </c>
      <c r="G48" s="42"/>
      <c r="H48" s="42"/>
      <c r="I48" s="34" t="s">
        <v>23</v>
      </c>
      <c r="J48" s="74" t="str">
        <f>IF(J10="","",J10)</f>
        <v>29. 6. 2022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STATUTÁRNÍ MĚSTO KARVINÁ · Magistrát města Karviné</v>
      </c>
      <c r="G50" s="42"/>
      <c r="H50" s="42"/>
      <c r="I50" s="34" t="s">
        <v>31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 xml:space="preserve"> 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80</v>
      </c>
      <c r="D53" s="157"/>
      <c r="E53" s="157"/>
      <c r="F53" s="157"/>
      <c r="G53" s="157"/>
      <c r="H53" s="157"/>
      <c r="I53" s="157"/>
      <c r="J53" s="158" t="s">
        <v>81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69</v>
      </c>
      <c r="D55" s="42"/>
      <c r="E55" s="42"/>
      <c r="F55" s="42"/>
      <c r="G55" s="42"/>
      <c r="H55" s="42"/>
      <c r="I55" s="42"/>
      <c r="J55" s="104">
        <f>J98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82</v>
      </c>
    </row>
    <row r="56" spans="1:31" s="9" customFormat="1" ht="24.95" customHeight="1">
      <c r="A56" s="9"/>
      <c r="B56" s="160"/>
      <c r="C56" s="161"/>
      <c r="D56" s="162" t="s">
        <v>83</v>
      </c>
      <c r="E56" s="163"/>
      <c r="F56" s="163"/>
      <c r="G56" s="163"/>
      <c r="H56" s="163"/>
      <c r="I56" s="163"/>
      <c r="J56" s="164">
        <f>J99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84</v>
      </c>
      <c r="E57" s="169"/>
      <c r="F57" s="169"/>
      <c r="G57" s="169"/>
      <c r="H57" s="169"/>
      <c r="I57" s="169"/>
      <c r="J57" s="170">
        <f>J100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85</v>
      </c>
      <c r="E58" s="169"/>
      <c r="F58" s="169"/>
      <c r="G58" s="169"/>
      <c r="H58" s="169"/>
      <c r="I58" s="169"/>
      <c r="J58" s="170">
        <f>J101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86</v>
      </c>
      <c r="E59" s="169"/>
      <c r="F59" s="169"/>
      <c r="G59" s="169"/>
      <c r="H59" s="169"/>
      <c r="I59" s="169"/>
      <c r="J59" s="170">
        <f>J119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87</v>
      </c>
      <c r="E60" s="169"/>
      <c r="F60" s="169"/>
      <c r="G60" s="169"/>
      <c r="H60" s="169"/>
      <c r="I60" s="169"/>
      <c r="J60" s="170">
        <f>J168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6"/>
      <c r="C61" s="167"/>
      <c r="D61" s="168" t="s">
        <v>88</v>
      </c>
      <c r="E61" s="169"/>
      <c r="F61" s="169"/>
      <c r="G61" s="169"/>
      <c r="H61" s="169"/>
      <c r="I61" s="169"/>
      <c r="J61" s="170">
        <f>J201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6"/>
      <c r="C62" s="167"/>
      <c r="D62" s="168" t="s">
        <v>89</v>
      </c>
      <c r="E62" s="169"/>
      <c r="F62" s="169"/>
      <c r="G62" s="169"/>
      <c r="H62" s="169"/>
      <c r="I62" s="169"/>
      <c r="J62" s="170">
        <f>J211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0"/>
      <c r="C63" s="161"/>
      <c r="D63" s="162" t="s">
        <v>90</v>
      </c>
      <c r="E63" s="163"/>
      <c r="F63" s="163"/>
      <c r="G63" s="163"/>
      <c r="H63" s="163"/>
      <c r="I63" s="163"/>
      <c r="J63" s="164">
        <f>J214</f>
        <v>0</v>
      </c>
      <c r="K63" s="161"/>
      <c r="L63" s="16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66"/>
      <c r="C64" s="167"/>
      <c r="D64" s="168" t="s">
        <v>91</v>
      </c>
      <c r="E64" s="169"/>
      <c r="F64" s="169"/>
      <c r="G64" s="169"/>
      <c r="H64" s="169"/>
      <c r="I64" s="169"/>
      <c r="J64" s="170">
        <f>J215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92</v>
      </c>
      <c r="E65" s="169"/>
      <c r="F65" s="169"/>
      <c r="G65" s="169"/>
      <c r="H65" s="169"/>
      <c r="I65" s="169"/>
      <c r="J65" s="170">
        <f>J229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93</v>
      </c>
      <c r="E66" s="169"/>
      <c r="F66" s="169"/>
      <c r="G66" s="169"/>
      <c r="H66" s="169"/>
      <c r="I66" s="169"/>
      <c r="J66" s="170">
        <f>J246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6"/>
      <c r="C67" s="167"/>
      <c r="D67" s="168" t="s">
        <v>94</v>
      </c>
      <c r="E67" s="169"/>
      <c r="F67" s="169"/>
      <c r="G67" s="169"/>
      <c r="H67" s="169"/>
      <c r="I67" s="169"/>
      <c r="J67" s="170">
        <f>J291</f>
        <v>0</v>
      </c>
      <c r="K67" s="167"/>
      <c r="L67" s="17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6"/>
      <c r="C68" s="167"/>
      <c r="D68" s="168" t="s">
        <v>95</v>
      </c>
      <c r="E68" s="169"/>
      <c r="F68" s="169"/>
      <c r="G68" s="169"/>
      <c r="H68" s="169"/>
      <c r="I68" s="169"/>
      <c r="J68" s="170">
        <f>J292</f>
        <v>0</v>
      </c>
      <c r="K68" s="167"/>
      <c r="L68" s="17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6"/>
      <c r="C69" s="167"/>
      <c r="D69" s="168" t="s">
        <v>96</v>
      </c>
      <c r="E69" s="169"/>
      <c r="F69" s="169"/>
      <c r="G69" s="169"/>
      <c r="H69" s="169"/>
      <c r="I69" s="169"/>
      <c r="J69" s="170">
        <f>J299</f>
        <v>0</v>
      </c>
      <c r="K69" s="167"/>
      <c r="L69" s="17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6"/>
      <c r="C70" s="167"/>
      <c r="D70" s="168" t="s">
        <v>97</v>
      </c>
      <c r="E70" s="169"/>
      <c r="F70" s="169"/>
      <c r="G70" s="169"/>
      <c r="H70" s="169"/>
      <c r="I70" s="169"/>
      <c r="J70" s="170">
        <f>J306</f>
        <v>0</v>
      </c>
      <c r="K70" s="167"/>
      <c r="L70" s="17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6"/>
      <c r="C71" s="167"/>
      <c r="D71" s="168" t="s">
        <v>98</v>
      </c>
      <c r="E71" s="169"/>
      <c r="F71" s="169"/>
      <c r="G71" s="169"/>
      <c r="H71" s="169"/>
      <c r="I71" s="169"/>
      <c r="J71" s="170">
        <f>J410</f>
        <v>0</v>
      </c>
      <c r="K71" s="167"/>
      <c r="L71" s="17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6"/>
      <c r="C72" s="167"/>
      <c r="D72" s="168" t="s">
        <v>99</v>
      </c>
      <c r="E72" s="169"/>
      <c r="F72" s="169"/>
      <c r="G72" s="169"/>
      <c r="H72" s="169"/>
      <c r="I72" s="169"/>
      <c r="J72" s="170">
        <f>J429</f>
        <v>0</v>
      </c>
      <c r="K72" s="167"/>
      <c r="L72" s="17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6"/>
      <c r="C73" s="167"/>
      <c r="D73" s="168" t="s">
        <v>100</v>
      </c>
      <c r="E73" s="169"/>
      <c r="F73" s="169"/>
      <c r="G73" s="169"/>
      <c r="H73" s="169"/>
      <c r="I73" s="169"/>
      <c r="J73" s="170">
        <f>J433</f>
        <v>0</v>
      </c>
      <c r="K73" s="167"/>
      <c r="L73" s="17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6"/>
      <c r="C74" s="167"/>
      <c r="D74" s="168" t="s">
        <v>101</v>
      </c>
      <c r="E74" s="169"/>
      <c r="F74" s="169"/>
      <c r="G74" s="169"/>
      <c r="H74" s="169"/>
      <c r="I74" s="169"/>
      <c r="J74" s="170">
        <f>J460</f>
        <v>0</v>
      </c>
      <c r="K74" s="167"/>
      <c r="L74" s="17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6"/>
      <c r="C75" s="167"/>
      <c r="D75" s="168" t="s">
        <v>102</v>
      </c>
      <c r="E75" s="169"/>
      <c r="F75" s="169"/>
      <c r="G75" s="169"/>
      <c r="H75" s="169"/>
      <c r="I75" s="169"/>
      <c r="J75" s="170">
        <f>J497</f>
        <v>0</v>
      </c>
      <c r="K75" s="167"/>
      <c r="L75" s="17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6"/>
      <c r="C76" s="167"/>
      <c r="D76" s="168" t="s">
        <v>103</v>
      </c>
      <c r="E76" s="169"/>
      <c r="F76" s="169"/>
      <c r="G76" s="169"/>
      <c r="H76" s="169"/>
      <c r="I76" s="169"/>
      <c r="J76" s="170">
        <f>J518</f>
        <v>0</v>
      </c>
      <c r="K76" s="167"/>
      <c r="L76" s="17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6"/>
      <c r="C77" s="167"/>
      <c r="D77" s="168" t="s">
        <v>104</v>
      </c>
      <c r="E77" s="169"/>
      <c r="F77" s="169"/>
      <c r="G77" s="169"/>
      <c r="H77" s="169"/>
      <c r="I77" s="169"/>
      <c r="J77" s="170">
        <f>J522</f>
        <v>0</v>
      </c>
      <c r="K77" s="167"/>
      <c r="L77" s="17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6"/>
      <c r="C78" s="167"/>
      <c r="D78" s="168" t="s">
        <v>105</v>
      </c>
      <c r="E78" s="169"/>
      <c r="F78" s="169"/>
      <c r="G78" s="169"/>
      <c r="H78" s="169"/>
      <c r="I78" s="169"/>
      <c r="J78" s="170">
        <f>J571</f>
        <v>0</v>
      </c>
      <c r="K78" s="167"/>
      <c r="L78" s="17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6"/>
      <c r="C79" s="167"/>
      <c r="D79" s="168" t="s">
        <v>106</v>
      </c>
      <c r="E79" s="169"/>
      <c r="F79" s="169"/>
      <c r="G79" s="169"/>
      <c r="H79" s="169"/>
      <c r="I79" s="169"/>
      <c r="J79" s="170">
        <f>J614</f>
        <v>0</v>
      </c>
      <c r="K79" s="167"/>
      <c r="L79" s="17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6"/>
      <c r="C80" s="167"/>
      <c r="D80" s="168" t="s">
        <v>107</v>
      </c>
      <c r="E80" s="169"/>
      <c r="F80" s="169"/>
      <c r="G80" s="169"/>
      <c r="H80" s="169"/>
      <c r="I80" s="169"/>
      <c r="J80" s="170">
        <f>J658</f>
        <v>0</v>
      </c>
      <c r="K80" s="167"/>
      <c r="L80" s="17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3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108</v>
      </c>
      <c r="D87" s="42"/>
      <c r="E87" s="42"/>
      <c r="F87" s="42"/>
      <c r="G87" s="42"/>
      <c r="H87" s="42"/>
      <c r="I87" s="42"/>
      <c r="J87" s="42"/>
      <c r="K87" s="42"/>
      <c r="L87" s="13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3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E7</f>
        <v>Stavební úpravy VB 0+1, Markova 48, Karviná-Fryštát</v>
      </c>
      <c r="F90" s="42"/>
      <c r="G90" s="42"/>
      <c r="H90" s="42"/>
      <c r="I90" s="42"/>
      <c r="J90" s="42"/>
      <c r="K90" s="42"/>
      <c r="L90" s="13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21</v>
      </c>
      <c r="D92" s="42"/>
      <c r="E92" s="42"/>
      <c r="F92" s="29" t="str">
        <f>F10</f>
        <v>Karviná-Fryštát</v>
      </c>
      <c r="G92" s="42"/>
      <c r="H92" s="42"/>
      <c r="I92" s="34" t="s">
        <v>23</v>
      </c>
      <c r="J92" s="74" t="str">
        <f>IF(J10="","",J10)</f>
        <v>29. 6. 2022</v>
      </c>
      <c r="K92" s="42"/>
      <c r="L92" s="13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25</v>
      </c>
      <c r="D94" s="42"/>
      <c r="E94" s="42"/>
      <c r="F94" s="29" t="str">
        <f>E13</f>
        <v>STATUTÁRNÍ MĚSTO KARVINÁ · Magistrát města Karviné</v>
      </c>
      <c r="G94" s="42"/>
      <c r="H94" s="42"/>
      <c r="I94" s="34" t="s">
        <v>31</v>
      </c>
      <c r="J94" s="38" t="str">
        <f>E19</f>
        <v xml:space="preserve"> </v>
      </c>
      <c r="K94" s="42"/>
      <c r="L94" s="13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29</v>
      </c>
      <c r="D95" s="42"/>
      <c r="E95" s="42"/>
      <c r="F95" s="29" t="str">
        <f>IF(E16="","",E16)</f>
        <v>Vyplň údaj</v>
      </c>
      <c r="G95" s="42"/>
      <c r="H95" s="42"/>
      <c r="I95" s="34" t="s">
        <v>34</v>
      </c>
      <c r="J95" s="38" t="str">
        <f>E22</f>
        <v xml:space="preserve"> </v>
      </c>
      <c r="K95" s="42"/>
      <c r="L95" s="13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3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72"/>
      <c r="B97" s="173"/>
      <c r="C97" s="174" t="s">
        <v>109</v>
      </c>
      <c r="D97" s="175" t="s">
        <v>56</v>
      </c>
      <c r="E97" s="175" t="s">
        <v>52</v>
      </c>
      <c r="F97" s="175" t="s">
        <v>53</v>
      </c>
      <c r="G97" s="175" t="s">
        <v>110</v>
      </c>
      <c r="H97" s="175" t="s">
        <v>111</v>
      </c>
      <c r="I97" s="175" t="s">
        <v>112</v>
      </c>
      <c r="J97" s="175" t="s">
        <v>81</v>
      </c>
      <c r="K97" s="176" t="s">
        <v>113</v>
      </c>
      <c r="L97" s="177"/>
      <c r="M97" s="94" t="s">
        <v>19</v>
      </c>
      <c r="N97" s="95" t="s">
        <v>41</v>
      </c>
      <c r="O97" s="95" t="s">
        <v>114</v>
      </c>
      <c r="P97" s="95" t="s">
        <v>115</v>
      </c>
      <c r="Q97" s="95" t="s">
        <v>116</v>
      </c>
      <c r="R97" s="95" t="s">
        <v>117</v>
      </c>
      <c r="S97" s="95" t="s">
        <v>118</v>
      </c>
      <c r="T97" s="96" t="s">
        <v>119</v>
      </c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</row>
    <row r="98" spans="1:63" s="2" customFormat="1" ht="22.8" customHeight="1">
      <c r="A98" s="40"/>
      <c r="B98" s="41"/>
      <c r="C98" s="101" t="s">
        <v>120</v>
      </c>
      <c r="D98" s="42"/>
      <c r="E98" s="42"/>
      <c r="F98" s="42"/>
      <c r="G98" s="42"/>
      <c r="H98" s="42"/>
      <c r="I98" s="42"/>
      <c r="J98" s="178">
        <f>BK98</f>
        <v>0</v>
      </c>
      <c r="K98" s="42"/>
      <c r="L98" s="46"/>
      <c r="M98" s="97"/>
      <c r="N98" s="179"/>
      <c r="O98" s="98"/>
      <c r="P98" s="180">
        <f>P99+P214</f>
        <v>0</v>
      </c>
      <c r="Q98" s="98"/>
      <c r="R98" s="180">
        <f>R99+R214</f>
        <v>4.4928592499999995</v>
      </c>
      <c r="S98" s="98"/>
      <c r="T98" s="181">
        <f>T99+T214</f>
        <v>4.55473142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70</v>
      </c>
      <c r="AU98" s="19" t="s">
        <v>82</v>
      </c>
      <c r="BK98" s="182">
        <f>BK99+BK214</f>
        <v>0</v>
      </c>
    </row>
    <row r="99" spans="1:63" s="12" customFormat="1" ht="25.9" customHeight="1">
      <c r="A99" s="12"/>
      <c r="B99" s="183"/>
      <c r="C99" s="184"/>
      <c r="D99" s="185" t="s">
        <v>70</v>
      </c>
      <c r="E99" s="186" t="s">
        <v>121</v>
      </c>
      <c r="F99" s="186" t="s">
        <v>122</v>
      </c>
      <c r="G99" s="184"/>
      <c r="H99" s="184"/>
      <c r="I99" s="187"/>
      <c r="J99" s="188">
        <f>BK99</f>
        <v>0</v>
      </c>
      <c r="K99" s="184"/>
      <c r="L99" s="189"/>
      <c r="M99" s="190"/>
      <c r="N99" s="191"/>
      <c r="O99" s="191"/>
      <c r="P99" s="192">
        <f>P100+P101+P119+P168+P201+P211</f>
        <v>0</v>
      </c>
      <c r="Q99" s="191"/>
      <c r="R99" s="192">
        <f>R100+R101+R119+R168+R201+R211</f>
        <v>3.1161309799999994</v>
      </c>
      <c r="S99" s="191"/>
      <c r="T99" s="193">
        <f>T100+T101+T119+T168+T201+T211</f>
        <v>2.9915000000000003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4" t="s">
        <v>76</v>
      </c>
      <c r="AT99" s="195" t="s">
        <v>70</v>
      </c>
      <c r="AU99" s="195" t="s">
        <v>71</v>
      </c>
      <c r="AY99" s="194" t="s">
        <v>123</v>
      </c>
      <c r="BK99" s="196">
        <f>BK100+BK101+BK119+BK168+BK201+BK211</f>
        <v>0</v>
      </c>
    </row>
    <row r="100" spans="1:63" s="12" customFormat="1" ht="22.8" customHeight="1">
      <c r="A100" s="12"/>
      <c r="B100" s="183"/>
      <c r="C100" s="184"/>
      <c r="D100" s="185" t="s">
        <v>70</v>
      </c>
      <c r="E100" s="197" t="s">
        <v>76</v>
      </c>
      <c r="F100" s="197" t="s">
        <v>124</v>
      </c>
      <c r="G100" s="184"/>
      <c r="H100" s="184"/>
      <c r="I100" s="187"/>
      <c r="J100" s="198">
        <f>BK100</f>
        <v>0</v>
      </c>
      <c r="K100" s="184"/>
      <c r="L100" s="189"/>
      <c r="M100" s="190"/>
      <c r="N100" s="191"/>
      <c r="O100" s="191"/>
      <c r="P100" s="192">
        <v>0</v>
      </c>
      <c r="Q100" s="191"/>
      <c r="R100" s="192">
        <v>0</v>
      </c>
      <c r="S100" s="191"/>
      <c r="T100" s="193"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4" t="s">
        <v>76</v>
      </c>
      <c r="AT100" s="195" t="s">
        <v>70</v>
      </c>
      <c r="AU100" s="195" t="s">
        <v>76</v>
      </c>
      <c r="AY100" s="194" t="s">
        <v>123</v>
      </c>
      <c r="BK100" s="196">
        <v>0</v>
      </c>
    </row>
    <row r="101" spans="1:63" s="12" customFormat="1" ht="22.8" customHeight="1">
      <c r="A101" s="12"/>
      <c r="B101" s="183"/>
      <c r="C101" s="184"/>
      <c r="D101" s="185" t="s">
        <v>70</v>
      </c>
      <c r="E101" s="197" t="s">
        <v>125</v>
      </c>
      <c r="F101" s="197" t="s">
        <v>126</v>
      </c>
      <c r="G101" s="184"/>
      <c r="H101" s="184"/>
      <c r="I101" s="187"/>
      <c r="J101" s="198">
        <f>BK101</f>
        <v>0</v>
      </c>
      <c r="K101" s="184"/>
      <c r="L101" s="189"/>
      <c r="M101" s="190"/>
      <c r="N101" s="191"/>
      <c r="O101" s="191"/>
      <c r="P101" s="192">
        <f>SUM(P102:P118)</f>
        <v>0</v>
      </c>
      <c r="Q101" s="191"/>
      <c r="R101" s="192">
        <f>SUM(R102:R118)</f>
        <v>0.78190966</v>
      </c>
      <c r="S101" s="191"/>
      <c r="T101" s="193">
        <f>SUM(T102:T118)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4" t="s">
        <v>76</v>
      </c>
      <c r="AT101" s="195" t="s">
        <v>70</v>
      </c>
      <c r="AU101" s="195" t="s">
        <v>76</v>
      </c>
      <c r="AY101" s="194" t="s">
        <v>123</v>
      </c>
      <c r="BK101" s="196">
        <f>SUM(BK102:BK118)</f>
        <v>0</v>
      </c>
    </row>
    <row r="102" spans="1:65" s="2" customFormat="1" ht="24.15" customHeight="1">
      <c r="A102" s="40"/>
      <c r="B102" s="41"/>
      <c r="C102" s="199" t="s">
        <v>76</v>
      </c>
      <c r="D102" s="199" t="s">
        <v>127</v>
      </c>
      <c r="E102" s="200" t="s">
        <v>128</v>
      </c>
      <c r="F102" s="201" t="s">
        <v>129</v>
      </c>
      <c r="G102" s="202" t="s">
        <v>130</v>
      </c>
      <c r="H102" s="203">
        <v>1</v>
      </c>
      <c r="I102" s="204"/>
      <c r="J102" s="205">
        <f>ROUND(I102*H102,2)</f>
        <v>0</v>
      </c>
      <c r="K102" s="201" t="s">
        <v>131</v>
      </c>
      <c r="L102" s="46"/>
      <c r="M102" s="206" t="s">
        <v>19</v>
      </c>
      <c r="N102" s="207" t="s">
        <v>43</v>
      </c>
      <c r="O102" s="86"/>
      <c r="P102" s="208">
        <f>O102*H102</f>
        <v>0</v>
      </c>
      <c r="Q102" s="208">
        <v>0.02021</v>
      </c>
      <c r="R102" s="208">
        <f>Q102*H102</f>
        <v>0.02021</v>
      </c>
      <c r="S102" s="208">
        <v>0</v>
      </c>
      <c r="T102" s="20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0" t="s">
        <v>132</v>
      </c>
      <c r="AT102" s="210" t="s">
        <v>127</v>
      </c>
      <c r="AU102" s="210" t="s">
        <v>133</v>
      </c>
      <c r="AY102" s="19" t="s">
        <v>123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9" t="s">
        <v>133</v>
      </c>
      <c r="BK102" s="211">
        <f>ROUND(I102*H102,2)</f>
        <v>0</v>
      </c>
      <c r="BL102" s="19" t="s">
        <v>132</v>
      </c>
      <c r="BM102" s="210" t="s">
        <v>134</v>
      </c>
    </row>
    <row r="103" spans="1:47" s="2" customFormat="1" ht="12">
      <c r="A103" s="40"/>
      <c r="B103" s="41"/>
      <c r="C103" s="42"/>
      <c r="D103" s="212" t="s">
        <v>135</v>
      </c>
      <c r="E103" s="42"/>
      <c r="F103" s="213" t="s">
        <v>136</v>
      </c>
      <c r="G103" s="42"/>
      <c r="H103" s="42"/>
      <c r="I103" s="214"/>
      <c r="J103" s="42"/>
      <c r="K103" s="42"/>
      <c r="L103" s="46"/>
      <c r="M103" s="215"/>
      <c r="N103" s="21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135</v>
      </c>
      <c r="AU103" s="19" t="s">
        <v>133</v>
      </c>
    </row>
    <row r="104" spans="1:51" s="13" customFormat="1" ht="12">
      <c r="A104" s="13"/>
      <c r="B104" s="217"/>
      <c r="C104" s="218"/>
      <c r="D104" s="219" t="s">
        <v>137</v>
      </c>
      <c r="E104" s="220" t="s">
        <v>19</v>
      </c>
      <c r="F104" s="221" t="s">
        <v>138</v>
      </c>
      <c r="G104" s="218"/>
      <c r="H104" s="222">
        <v>1</v>
      </c>
      <c r="I104" s="223"/>
      <c r="J104" s="218"/>
      <c r="K104" s="218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137</v>
      </c>
      <c r="AU104" s="228" t="s">
        <v>133</v>
      </c>
      <c r="AV104" s="13" t="s">
        <v>133</v>
      </c>
      <c r="AW104" s="13" t="s">
        <v>33</v>
      </c>
      <c r="AX104" s="13" t="s">
        <v>76</v>
      </c>
      <c r="AY104" s="228" t="s">
        <v>123</v>
      </c>
    </row>
    <row r="105" spans="1:65" s="2" customFormat="1" ht="24.15" customHeight="1">
      <c r="A105" s="40"/>
      <c r="B105" s="41"/>
      <c r="C105" s="199" t="s">
        <v>133</v>
      </c>
      <c r="D105" s="199" t="s">
        <v>127</v>
      </c>
      <c r="E105" s="200" t="s">
        <v>139</v>
      </c>
      <c r="F105" s="201" t="s">
        <v>140</v>
      </c>
      <c r="G105" s="202" t="s">
        <v>141</v>
      </c>
      <c r="H105" s="203">
        <v>5.832</v>
      </c>
      <c r="I105" s="204"/>
      <c r="J105" s="205">
        <f>ROUND(I105*H105,2)</f>
        <v>0</v>
      </c>
      <c r="K105" s="201" t="s">
        <v>131</v>
      </c>
      <c r="L105" s="46"/>
      <c r="M105" s="206" t="s">
        <v>19</v>
      </c>
      <c r="N105" s="207" t="s">
        <v>43</v>
      </c>
      <c r="O105" s="86"/>
      <c r="P105" s="208">
        <f>O105*H105</f>
        <v>0</v>
      </c>
      <c r="Q105" s="208">
        <v>0.05015</v>
      </c>
      <c r="R105" s="208">
        <f>Q105*H105</f>
        <v>0.2924748</v>
      </c>
      <c r="S105" s="208">
        <v>0</v>
      </c>
      <c r="T105" s="20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0" t="s">
        <v>132</v>
      </c>
      <c r="AT105" s="210" t="s">
        <v>127</v>
      </c>
      <c r="AU105" s="210" t="s">
        <v>133</v>
      </c>
      <c r="AY105" s="19" t="s">
        <v>123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9" t="s">
        <v>133</v>
      </c>
      <c r="BK105" s="211">
        <f>ROUND(I105*H105,2)</f>
        <v>0</v>
      </c>
      <c r="BL105" s="19" t="s">
        <v>132</v>
      </c>
      <c r="BM105" s="210" t="s">
        <v>142</v>
      </c>
    </row>
    <row r="106" spans="1:47" s="2" customFormat="1" ht="12">
      <c r="A106" s="40"/>
      <c r="B106" s="41"/>
      <c r="C106" s="42"/>
      <c r="D106" s="212" t="s">
        <v>135</v>
      </c>
      <c r="E106" s="42"/>
      <c r="F106" s="213" t="s">
        <v>143</v>
      </c>
      <c r="G106" s="42"/>
      <c r="H106" s="42"/>
      <c r="I106" s="214"/>
      <c r="J106" s="42"/>
      <c r="K106" s="42"/>
      <c r="L106" s="46"/>
      <c r="M106" s="215"/>
      <c r="N106" s="21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135</v>
      </c>
      <c r="AU106" s="19" t="s">
        <v>133</v>
      </c>
    </row>
    <row r="107" spans="1:51" s="13" customFormat="1" ht="12">
      <c r="A107" s="13"/>
      <c r="B107" s="217"/>
      <c r="C107" s="218"/>
      <c r="D107" s="219" t="s">
        <v>137</v>
      </c>
      <c r="E107" s="220" t="s">
        <v>19</v>
      </c>
      <c r="F107" s="221" t="s">
        <v>144</v>
      </c>
      <c r="G107" s="218"/>
      <c r="H107" s="222">
        <v>3.882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8" t="s">
        <v>137</v>
      </c>
      <c r="AU107" s="228" t="s">
        <v>133</v>
      </c>
      <c r="AV107" s="13" t="s">
        <v>133</v>
      </c>
      <c r="AW107" s="13" t="s">
        <v>33</v>
      </c>
      <c r="AX107" s="13" t="s">
        <v>71</v>
      </c>
      <c r="AY107" s="228" t="s">
        <v>123</v>
      </c>
    </row>
    <row r="108" spans="1:51" s="13" customFormat="1" ht="12">
      <c r="A108" s="13"/>
      <c r="B108" s="217"/>
      <c r="C108" s="218"/>
      <c r="D108" s="219" t="s">
        <v>137</v>
      </c>
      <c r="E108" s="220" t="s">
        <v>19</v>
      </c>
      <c r="F108" s="221" t="s">
        <v>145</v>
      </c>
      <c r="G108" s="218"/>
      <c r="H108" s="222">
        <v>1.95</v>
      </c>
      <c r="I108" s="223"/>
      <c r="J108" s="218"/>
      <c r="K108" s="218"/>
      <c r="L108" s="224"/>
      <c r="M108" s="225"/>
      <c r="N108" s="226"/>
      <c r="O108" s="226"/>
      <c r="P108" s="226"/>
      <c r="Q108" s="226"/>
      <c r="R108" s="226"/>
      <c r="S108" s="226"/>
      <c r="T108" s="22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8" t="s">
        <v>137</v>
      </c>
      <c r="AU108" s="228" t="s">
        <v>133</v>
      </c>
      <c r="AV108" s="13" t="s">
        <v>133</v>
      </c>
      <c r="AW108" s="13" t="s">
        <v>33</v>
      </c>
      <c r="AX108" s="13" t="s">
        <v>71</v>
      </c>
      <c r="AY108" s="228" t="s">
        <v>123</v>
      </c>
    </row>
    <row r="109" spans="1:51" s="14" customFormat="1" ht="12">
      <c r="A109" s="14"/>
      <c r="B109" s="229"/>
      <c r="C109" s="230"/>
      <c r="D109" s="219" t="s">
        <v>137</v>
      </c>
      <c r="E109" s="231" t="s">
        <v>19</v>
      </c>
      <c r="F109" s="232" t="s">
        <v>146</v>
      </c>
      <c r="G109" s="230"/>
      <c r="H109" s="233">
        <v>5.832</v>
      </c>
      <c r="I109" s="234"/>
      <c r="J109" s="230"/>
      <c r="K109" s="230"/>
      <c r="L109" s="235"/>
      <c r="M109" s="236"/>
      <c r="N109" s="237"/>
      <c r="O109" s="237"/>
      <c r="P109" s="237"/>
      <c r="Q109" s="237"/>
      <c r="R109" s="237"/>
      <c r="S109" s="237"/>
      <c r="T109" s="23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9" t="s">
        <v>137</v>
      </c>
      <c r="AU109" s="239" t="s">
        <v>133</v>
      </c>
      <c r="AV109" s="14" t="s">
        <v>132</v>
      </c>
      <c r="AW109" s="14" t="s">
        <v>33</v>
      </c>
      <c r="AX109" s="14" t="s">
        <v>76</v>
      </c>
      <c r="AY109" s="239" t="s">
        <v>123</v>
      </c>
    </row>
    <row r="110" spans="1:65" s="2" customFormat="1" ht="24.15" customHeight="1">
      <c r="A110" s="40"/>
      <c r="B110" s="41"/>
      <c r="C110" s="199" t="s">
        <v>125</v>
      </c>
      <c r="D110" s="199" t="s">
        <v>127</v>
      </c>
      <c r="E110" s="200" t="s">
        <v>147</v>
      </c>
      <c r="F110" s="201" t="s">
        <v>148</v>
      </c>
      <c r="G110" s="202" t="s">
        <v>141</v>
      </c>
      <c r="H110" s="203">
        <v>7.098</v>
      </c>
      <c r="I110" s="204"/>
      <c r="J110" s="205">
        <f>ROUND(I110*H110,2)</f>
        <v>0</v>
      </c>
      <c r="K110" s="201" t="s">
        <v>131</v>
      </c>
      <c r="L110" s="46"/>
      <c r="M110" s="206" t="s">
        <v>19</v>
      </c>
      <c r="N110" s="207" t="s">
        <v>43</v>
      </c>
      <c r="O110" s="86"/>
      <c r="P110" s="208">
        <f>O110*H110</f>
        <v>0</v>
      </c>
      <c r="Q110" s="208">
        <v>0.05897</v>
      </c>
      <c r="R110" s="208">
        <f>Q110*H110</f>
        <v>0.41856906</v>
      </c>
      <c r="S110" s="208">
        <v>0</v>
      </c>
      <c r="T110" s="20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0" t="s">
        <v>132</v>
      </c>
      <c r="AT110" s="210" t="s">
        <v>127</v>
      </c>
      <c r="AU110" s="210" t="s">
        <v>133</v>
      </c>
      <c r="AY110" s="19" t="s">
        <v>123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9" t="s">
        <v>133</v>
      </c>
      <c r="BK110" s="211">
        <f>ROUND(I110*H110,2)</f>
        <v>0</v>
      </c>
      <c r="BL110" s="19" t="s">
        <v>132</v>
      </c>
      <c r="BM110" s="210" t="s">
        <v>149</v>
      </c>
    </row>
    <row r="111" spans="1:47" s="2" customFormat="1" ht="12">
      <c r="A111" s="40"/>
      <c r="B111" s="41"/>
      <c r="C111" s="42"/>
      <c r="D111" s="212" t="s">
        <v>135</v>
      </c>
      <c r="E111" s="42"/>
      <c r="F111" s="213" t="s">
        <v>150</v>
      </c>
      <c r="G111" s="42"/>
      <c r="H111" s="42"/>
      <c r="I111" s="214"/>
      <c r="J111" s="42"/>
      <c r="K111" s="42"/>
      <c r="L111" s="46"/>
      <c r="M111" s="215"/>
      <c r="N111" s="21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135</v>
      </c>
      <c r="AU111" s="19" t="s">
        <v>133</v>
      </c>
    </row>
    <row r="112" spans="1:51" s="13" customFormat="1" ht="12">
      <c r="A112" s="13"/>
      <c r="B112" s="217"/>
      <c r="C112" s="218"/>
      <c r="D112" s="219" t="s">
        <v>137</v>
      </c>
      <c r="E112" s="220" t="s">
        <v>19</v>
      </c>
      <c r="F112" s="221" t="s">
        <v>151</v>
      </c>
      <c r="G112" s="218"/>
      <c r="H112" s="222">
        <v>7.098</v>
      </c>
      <c r="I112" s="223"/>
      <c r="J112" s="218"/>
      <c r="K112" s="218"/>
      <c r="L112" s="224"/>
      <c r="M112" s="225"/>
      <c r="N112" s="226"/>
      <c r="O112" s="226"/>
      <c r="P112" s="226"/>
      <c r="Q112" s="226"/>
      <c r="R112" s="226"/>
      <c r="S112" s="226"/>
      <c r="T112" s="22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8" t="s">
        <v>137</v>
      </c>
      <c r="AU112" s="228" t="s">
        <v>133</v>
      </c>
      <c r="AV112" s="13" t="s">
        <v>133</v>
      </c>
      <c r="AW112" s="13" t="s">
        <v>33</v>
      </c>
      <c r="AX112" s="13" t="s">
        <v>76</v>
      </c>
      <c r="AY112" s="228" t="s">
        <v>123</v>
      </c>
    </row>
    <row r="113" spans="1:65" s="2" customFormat="1" ht="16.5" customHeight="1">
      <c r="A113" s="40"/>
      <c r="B113" s="41"/>
      <c r="C113" s="199" t="s">
        <v>132</v>
      </c>
      <c r="D113" s="199" t="s">
        <v>127</v>
      </c>
      <c r="E113" s="200" t="s">
        <v>152</v>
      </c>
      <c r="F113" s="201" t="s">
        <v>153</v>
      </c>
      <c r="G113" s="202" t="s">
        <v>154</v>
      </c>
      <c r="H113" s="203">
        <v>13</v>
      </c>
      <c r="I113" s="204"/>
      <c r="J113" s="205">
        <f>ROUND(I113*H113,2)</f>
        <v>0</v>
      </c>
      <c r="K113" s="201" t="s">
        <v>131</v>
      </c>
      <c r="L113" s="46"/>
      <c r="M113" s="206" t="s">
        <v>19</v>
      </c>
      <c r="N113" s="207" t="s">
        <v>43</v>
      </c>
      <c r="O113" s="86"/>
      <c r="P113" s="208">
        <f>O113*H113</f>
        <v>0</v>
      </c>
      <c r="Q113" s="208">
        <v>0.0002</v>
      </c>
      <c r="R113" s="208">
        <f>Q113*H113</f>
        <v>0.0026000000000000003</v>
      </c>
      <c r="S113" s="208">
        <v>0</v>
      </c>
      <c r="T113" s="20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0" t="s">
        <v>132</v>
      </c>
      <c r="AT113" s="210" t="s">
        <v>127</v>
      </c>
      <c r="AU113" s="210" t="s">
        <v>133</v>
      </c>
      <c r="AY113" s="19" t="s">
        <v>123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9" t="s">
        <v>133</v>
      </c>
      <c r="BK113" s="211">
        <f>ROUND(I113*H113,2)</f>
        <v>0</v>
      </c>
      <c r="BL113" s="19" t="s">
        <v>132</v>
      </c>
      <c r="BM113" s="210" t="s">
        <v>155</v>
      </c>
    </row>
    <row r="114" spans="1:47" s="2" customFormat="1" ht="12">
      <c r="A114" s="40"/>
      <c r="B114" s="41"/>
      <c r="C114" s="42"/>
      <c r="D114" s="212" t="s">
        <v>135</v>
      </c>
      <c r="E114" s="42"/>
      <c r="F114" s="213" t="s">
        <v>156</v>
      </c>
      <c r="G114" s="42"/>
      <c r="H114" s="42"/>
      <c r="I114" s="214"/>
      <c r="J114" s="42"/>
      <c r="K114" s="42"/>
      <c r="L114" s="46"/>
      <c r="M114" s="215"/>
      <c r="N114" s="21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135</v>
      </c>
      <c r="AU114" s="19" t="s">
        <v>133</v>
      </c>
    </row>
    <row r="115" spans="1:51" s="13" customFormat="1" ht="12">
      <c r="A115" s="13"/>
      <c r="B115" s="217"/>
      <c r="C115" s="218"/>
      <c r="D115" s="219" t="s">
        <v>137</v>
      </c>
      <c r="E115" s="220" t="s">
        <v>19</v>
      </c>
      <c r="F115" s="221" t="s">
        <v>157</v>
      </c>
      <c r="G115" s="218"/>
      <c r="H115" s="222">
        <v>13</v>
      </c>
      <c r="I115" s="223"/>
      <c r="J115" s="218"/>
      <c r="K115" s="218"/>
      <c r="L115" s="224"/>
      <c r="M115" s="225"/>
      <c r="N115" s="226"/>
      <c r="O115" s="226"/>
      <c r="P115" s="226"/>
      <c r="Q115" s="226"/>
      <c r="R115" s="226"/>
      <c r="S115" s="226"/>
      <c r="T115" s="22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8" t="s">
        <v>137</v>
      </c>
      <c r="AU115" s="228" t="s">
        <v>133</v>
      </c>
      <c r="AV115" s="13" t="s">
        <v>133</v>
      </c>
      <c r="AW115" s="13" t="s">
        <v>33</v>
      </c>
      <c r="AX115" s="13" t="s">
        <v>76</v>
      </c>
      <c r="AY115" s="228" t="s">
        <v>123</v>
      </c>
    </row>
    <row r="116" spans="1:65" s="2" customFormat="1" ht="24.15" customHeight="1">
      <c r="A116" s="40"/>
      <c r="B116" s="41"/>
      <c r="C116" s="199" t="s">
        <v>158</v>
      </c>
      <c r="D116" s="199" t="s">
        <v>127</v>
      </c>
      <c r="E116" s="200" t="s">
        <v>159</v>
      </c>
      <c r="F116" s="201" t="s">
        <v>160</v>
      </c>
      <c r="G116" s="202" t="s">
        <v>141</v>
      </c>
      <c r="H116" s="203">
        <v>0.915</v>
      </c>
      <c r="I116" s="204"/>
      <c r="J116" s="205">
        <f>ROUND(I116*H116,2)</f>
        <v>0</v>
      </c>
      <c r="K116" s="201" t="s">
        <v>131</v>
      </c>
      <c r="L116" s="46"/>
      <c r="M116" s="206" t="s">
        <v>19</v>
      </c>
      <c r="N116" s="207" t="s">
        <v>43</v>
      </c>
      <c r="O116" s="86"/>
      <c r="P116" s="208">
        <f>O116*H116</f>
        <v>0</v>
      </c>
      <c r="Q116" s="208">
        <v>0.05252</v>
      </c>
      <c r="R116" s="208">
        <f>Q116*H116</f>
        <v>0.0480558</v>
      </c>
      <c r="S116" s="208">
        <v>0</v>
      </c>
      <c r="T116" s="20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0" t="s">
        <v>132</v>
      </c>
      <c r="AT116" s="210" t="s">
        <v>127</v>
      </c>
      <c r="AU116" s="210" t="s">
        <v>133</v>
      </c>
      <c r="AY116" s="19" t="s">
        <v>123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9" t="s">
        <v>133</v>
      </c>
      <c r="BK116" s="211">
        <f>ROUND(I116*H116,2)</f>
        <v>0</v>
      </c>
      <c r="BL116" s="19" t="s">
        <v>132</v>
      </c>
      <c r="BM116" s="210" t="s">
        <v>161</v>
      </c>
    </row>
    <row r="117" spans="1:47" s="2" customFormat="1" ht="12">
      <c r="A117" s="40"/>
      <c r="B117" s="41"/>
      <c r="C117" s="42"/>
      <c r="D117" s="212" t="s">
        <v>135</v>
      </c>
      <c r="E117" s="42"/>
      <c r="F117" s="213" t="s">
        <v>162</v>
      </c>
      <c r="G117" s="42"/>
      <c r="H117" s="42"/>
      <c r="I117" s="214"/>
      <c r="J117" s="42"/>
      <c r="K117" s="42"/>
      <c r="L117" s="46"/>
      <c r="M117" s="215"/>
      <c r="N117" s="21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135</v>
      </c>
      <c r="AU117" s="19" t="s">
        <v>133</v>
      </c>
    </row>
    <row r="118" spans="1:51" s="13" customFormat="1" ht="12">
      <c r="A118" s="13"/>
      <c r="B118" s="217"/>
      <c r="C118" s="218"/>
      <c r="D118" s="219" t="s">
        <v>137</v>
      </c>
      <c r="E118" s="220" t="s">
        <v>19</v>
      </c>
      <c r="F118" s="221" t="s">
        <v>163</v>
      </c>
      <c r="G118" s="218"/>
      <c r="H118" s="222">
        <v>0.915</v>
      </c>
      <c r="I118" s="223"/>
      <c r="J118" s="218"/>
      <c r="K118" s="218"/>
      <c r="L118" s="224"/>
      <c r="M118" s="225"/>
      <c r="N118" s="226"/>
      <c r="O118" s="226"/>
      <c r="P118" s="226"/>
      <c r="Q118" s="226"/>
      <c r="R118" s="226"/>
      <c r="S118" s="226"/>
      <c r="T118" s="22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8" t="s">
        <v>137</v>
      </c>
      <c r="AU118" s="228" t="s">
        <v>133</v>
      </c>
      <c r="AV118" s="13" t="s">
        <v>133</v>
      </c>
      <c r="AW118" s="13" t="s">
        <v>33</v>
      </c>
      <c r="AX118" s="13" t="s">
        <v>76</v>
      </c>
      <c r="AY118" s="228" t="s">
        <v>123</v>
      </c>
    </row>
    <row r="119" spans="1:63" s="12" customFormat="1" ht="22.8" customHeight="1">
      <c r="A119" s="12"/>
      <c r="B119" s="183"/>
      <c r="C119" s="184"/>
      <c r="D119" s="185" t="s">
        <v>70</v>
      </c>
      <c r="E119" s="197" t="s">
        <v>164</v>
      </c>
      <c r="F119" s="197" t="s">
        <v>165</v>
      </c>
      <c r="G119" s="184"/>
      <c r="H119" s="184"/>
      <c r="I119" s="187"/>
      <c r="J119" s="198">
        <f>BK119</f>
        <v>0</v>
      </c>
      <c r="K119" s="184"/>
      <c r="L119" s="189"/>
      <c r="M119" s="190"/>
      <c r="N119" s="191"/>
      <c r="O119" s="191"/>
      <c r="P119" s="192">
        <f>SUM(P120:P167)</f>
        <v>0</v>
      </c>
      <c r="Q119" s="191"/>
      <c r="R119" s="192">
        <f>SUM(R120:R167)</f>
        <v>2.3329373199999996</v>
      </c>
      <c r="S119" s="191"/>
      <c r="T119" s="193">
        <f>SUM(T120:T167)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4" t="s">
        <v>76</v>
      </c>
      <c r="AT119" s="195" t="s">
        <v>70</v>
      </c>
      <c r="AU119" s="195" t="s">
        <v>76</v>
      </c>
      <c r="AY119" s="194" t="s">
        <v>123</v>
      </c>
      <c r="BK119" s="196">
        <f>SUM(BK120:BK167)</f>
        <v>0</v>
      </c>
    </row>
    <row r="120" spans="1:65" s="2" customFormat="1" ht="16.5" customHeight="1">
      <c r="A120" s="40"/>
      <c r="B120" s="41"/>
      <c r="C120" s="199" t="s">
        <v>164</v>
      </c>
      <c r="D120" s="199" t="s">
        <v>127</v>
      </c>
      <c r="E120" s="200" t="s">
        <v>166</v>
      </c>
      <c r="F120" s="201" t="s">
        <v>167</v>
      </c>
      <c r="G120" s="202" t="s">
        <v>141</v>
      </c>
      <c r="H120" s="203">
        <v>28.2</v>
      </c>
      <c r="I120" s="204"/>
      <c r="J120" s="205">
        <f>ROUND(I120*H120,2)</f>
        <v>0</v>
      </c>
      <c r="K120" s="201" t="s">
        <v>131</v>
      </c>
      <c r="L120" s="46"/>
      <c r="M120" s="206" t="s">
        <v>19</v>
      </c>
      <c r="N120" s="207" t="s">
        <v>43</v>
      </c>
      <c r="O120" s="86"/>
      <c r="P120" s="208">
        <f>O120*H120</f>
        <v>0</v>
      </c>
      <c r="Q120" s="208">
        <v>0.00026</v>
      </c>
      <c r="R120" s="208">
        <f>Q120*H120</f>
        <v>0.007331999999999999</v>
      </c>
      <c r="S120" s="208">
        <v>0</v>
      </c>
      <c r="T120" s="20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0" t="s">
        <v>132</v>
      </c>
      <c r="AT120" s="210" t="s">
        <v>127</v>
      </c>
      <c r="AU120" s="210" t="s">
        <v>133</v>
      </c>
      <c r="AY120" s="19" t="s">
        <v>123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9" t="s">
        <v>133</v>
      </c>
      <c r="BK120" s="211">
        <f>ROUND(I120*H120,2)</f>
        <v>0</v>
      </c>
      <c r="BL120" s="19" t="s">
        <v>132</v>
      </c>
      <c r="BM120" s="210" t="s">
        <v>168</v>
      </c>
    </row>
    <row r="121" spans="1:47" s="2" customFormat="1" ht="12">
      <c r="A121" s="40"/>
      <c r="B121" s="41"/>
      <c r="C121" s="42"/>
      <c r="D121" s="212" t="s">
        <v>135</v>
      </c>
      <c r="E121" s="42"/>
      <c r="F121" s="213" t="s">
        <v>169</v>
      </c>
      <c r="G121" s="42"/>
      <c r="H121" s="42"/>
      <c r="I121" s="214"/>
      <c r="J121" s="42"/>
      <c r="K121" s="42"/>
      <c r="L121" s="46"/>
      <c r="M121" s="215"/>
      <c r="N121" s="21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135</v>
      </c>
      <c r="AU121" s="19" t="s">
        <v>133</v>
      </c>
    </row>
    <row r="122" spans="1:51" s="13" customFormat="1" ht="12">
      <c r="A122" s="13"/>
      <c r="B122" s="217"/>
      <c r="C122" s="218"/>
      <c r="D122" s="219" t="s">
        <v>137</v>
      </c>
      <c r="E122" s="220" t="s">
        <v>19</v>
      </c>
      <c r="F122" s="221" t="s">
        <v>170</v>
      </c>
      <c r="G122" s="218"/>
      <c r="H122" s="222">
        <v>4.03</v>
      </c>
      <c r="I122" s="223"/>
      <c r="J122" s="218"/>
      <c r="K122" s="218"/>
      <c r="L122" s="224"/>
      <c r="M122" s="225"/>
      <c r="N122" s="226"/>
      <c r="O122" s="226"/>
      <c r="P122" s="226"/>
      <c r="Q122" s="226"/>
      <c r="R122" s="226"/>
      <c r="S122" s="226"/>
      <c r="T122" s="22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8" t="s">
        <v>137</v>
      </c>
      <c r="AU122" s="228" t="s">
        <v>133</v>
      </c>
      <c r="AV122" s="13" t="s">
        <v>133</v>
      </c>
      <c r="AW122" s="13" t="s">
        <v>33</v>
      </c>
      <c r="AX122" s="13" t="s">
        <v>71</v>
      </c>
      <c r="AY122" s="228" t="s">
        <v>123</v>
      </c>
    </row>
    <row r="123" spans="1:51" s="13" customFormat="1" ht="12">
      <c r="A123" s="13"/>
      <c r="B123" s="217"/>
      <c r="C123" s="218"/>
      <c r="D123" s="219" t="s">
        <v>137</v>
      </c>
      <c r="E123" s="220" t="s">
        <v>19</v>
      </c>
      <c r="F123" s="221" t="s">
        <v>171</v>
      </c>
      <c r="G123" s="218"/>
      <c r="H123" s="222">
        <v>20.73</v>
      </c>
      <c r="I123" s="223"/>
      <c r="J123" s="218"/>
      <c r="K123" s="218"/>
      <c r="L123" s="224"/>
      <c r="M123" s="225"/>
      <c r="N123" s="226"/>
      <c r="O123" s="226"/>
      <c r="P123" s="226"/>
      <c r="Q123" s="226"/>
      <c r="R123" s="226"/>
      <c r="S123" s="226"/>
      <c r="T123" s="22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8" t="s">
        <v>137</v>
      </c>
      <c r="AU123" s="228" t="s">
        <v>133</v>
      </c>
      <c r="AV123" s="13" t="s">
        <v>133</v>
      </c>
      <c r="AW123" s="13" t="s">
        <v>33</v>
      </c>
      <c r="AX123" s="13" t="s">
        <v>71</v>
      </c>
      <c r="AY123" s="228" t="s">
        <v>123</v>
      </c>
    </row>
    <row r="124" spans="1:51" s="13" customFormat="1" ht="12">
      <c r="A124" s="13"/>
      <c r="B124" s="217"/>
      <c r="C124" s="218"/>
      <c r="D124" s="219" t="s">
        <v>137</v>
      </c>
      <c r="E124" s="220" t="s">
        <v>19</v>
      </c>
      <c r="F124" s="221" t="s">
        <v>172</v>
      </c>
      <c r="G124" s="218"/>
      <c r="H124" s="222">
        <v>3.44</v>
      </c>
      <c r="I124" s="223"/>
      <c r="J124" s="218"/>
      <c r="K124" s="218"/>
      <c r="L124" s="224"/>
      <c r="M124" s="225"/>
      <c r="N124" s="226"/>
      <c r="O124" s="226"/>
      <c r="P124" s="226"/>
      <c r="Q124" s="226"/>
      <c r="R124" s="226"/>
      <c r="S124" s="226"/>
      <c r="T124" s="22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8" t="s">
        <v>137</v>
      </c>
      <c r="AU124" s="228" t="s">
        <v>133</v>
      </c>
      <c r="AV124" s="13" t="s">
        <v>133</v>
      </c>
      <c r="AW124" s="13" t="s">
        <v>33</v>
      </c>
      <c r="AX124" s="13" t="s">
        <v>71</v>
      </c>
      <c r="AY124" s="228" t="s">
        <v>123</v>
      </c>
    </row>
    <row r="125" spans="1:51" s="14" customFormat="1" ht="12">
      <c r="A125" s="14"/>
      <c r="B125" s="229"/>
      <c r="C125" s="230"/>
      <c r="D125" s="219" t="s">
        <v>137</v>
      </c>
      <c r="E125" s="231" t="s">
        <v>19</v>
      </c>
      <c r="F125" s="232" t="s">
        <v>146</v>
      </c>
      <c r="G125" s="230"/>
      <c r="H125" s="233">
        <v>28.2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9" t="s">
        <v>137</v>
      </c>
      <c r="AU125" s="239" t="s">
        <v>133</v>
      </c>
      <c r="AV125" s="14" t="s">
        <v>132</v>
      </c>
      <c r="AW125" s="14" t="s">
        <v>33</v>
      </c>
      <c r="AX125" s="14" t="s">
        <v>76</v>
      </c>
      <c r="AY125" s="239" t="s">
        <v>123</v>
      </c>
    </row>
    <row r="126" spans="1:65" s="2" customFormat="1" ht="24.15" customHeight="1">
      <c r="A126" s="40"/>
      <c r="B126" s="41"/>
      <c r="C126" s="199" t="s">
        <v>173</v>
      </c>
      <c r="D126" s="199" t="s">
        <v>127</v>
      </c>
      <c r="E126" s="200" t="s">
        <v>174</v>
      </c>
      <c r="F126" s="201" t="s">
        <v>175</v>
      </c>
      <c r="G126" s="202" t="s">
        <v>141</v>
      </c>
      <c r="H126" s="203">
        <v>28.2</v>
      </c>
      <c r="I126" s="204"/>
      <c r="J126" s="205">
        <f>ROUND(I126*H126,2)</f>
        <v>0</v>
      </c>
      <c r="K126" s="201" t="s">
        <v>131</v>
      </c>
      <c r="L126" s="46"/>
      <c r="M126" s="206" t="s">
        <v>19</v>
      </c>
      <c r="N126" s="207" t="s">
        <v>43</v>
      </c>
      <c r="O126" s="86"/>
      <c r="P126" s="208">
        <f>O126*H126</f>
        <v>0</v>
      </c>
      <c r="Q126" s="208">
        <v>0.00438</v>
      </c>
      <c r="R126" s="208">
        <f>Q126*H126</f>
        <v>0.123516</v>
      </c>
      <c r="S126" s="208">
        <v>0</v>
      </c>
      <c r="T126" s="20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0" t="s">
        <v>132</v>
      </c>
      <c r="AT126" s="210" t="s">
        <v>127</v>
      </c>
      <c r="AU126" s="210" t="s">
        <v>133</v>
      </c>
      <c r="AY126" s="19" t="s">
        <v>123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9" t="s">
        <v>133</v>
      </c>
      <c r="BK126" s="211">
        <f>ROUND(I126*H126,2)</f>
        <v>0</v>
      </c>
      <c r="BL126" s="19" t="s">
        <v>132</v>
      </c>
      <c r="BM126" s="210" t="s">
        <v>176</v>
      </c>
    </row>
    <row r="127" spans="1:47" s="2" customFormat="1" ht="12">
      <c r="A127" s="40"/>
      <c r="B127" s="41"/>
      <c r="C127" s="42"/>
      <c r="D127" s="212" t="s">
        <v>135</v>
      </c>
      <c r="E127" s="42"/>
      <c r="F127" s="213" t="s">
        <v>177</v>
      </c>
      <c r="G127" s="42"/>
      <c r="H127" s="42"/>
      <c r="I127" s="214"/>
      <c r="J127" s="42"/>
      <c r="K127" s="42"/>
      <c r="L127" s="46"/>
      <c r="M127" s="215"/>
      <c r="N127" s="21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135</v>
      </c>
      <c r="AU127" s="19" t="s">
        <v>133</v>
      </c>
    </row>
    <row r="128" spans="1:51" s="13" customFormat="1" ht="12">
      <c r="A128" s="13"/>
      <c r="B128" s="217"/>
      <c r="C128" s="218"/>
      <c r="D128" s="219" t="s">
        <v>137</v>
      </c>
      <c r="E128" s="220" t="s">
        <v>19</v>
      </c>
      <c r="F128" s="221" t="s">
        <v>170</v>
      </c>
      <c r="G128" s="218"/>
      <c r="H128" s="222">
        <v>4.03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8" t="s">
        <v>137</v>
      </c>
      <c r="AU128" s="228" t="s">
        <v>133</v>
      </c>
      <c r="AV128" s="13" t="s">
        <v>133</v>
      </c>
      <c r="AW128" s="13" t="s">
        <v>33</v>
      </c>
      <c r="AX128" s="13" t="s">
        <v>71</v>
      </c>
      <c r="AY128" s="228" t="s">
        <v>123</v>
      </c>
    </row>
    <row r="129" spans="1:51" s="13" customFormat="1" ht="12">
      <c r="A129" s="13"/>
      <c r="B129" s="217"/>
      <c r="C129" s="218"/>
      <c r="D129" s="219" t="s">
        <v>137</v>
      </c>
      <c r="E129" s="220" t="s">
        <v>19</v>
      </c>
      <c r="F129" s="221" t="s">
        <v>171</v>
      </c>
      <c r="G129" s="218"/>
      <c r="H129" s="222">
        <v>20.73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8" t="s">
        <v>137</v>
      </c>
      <c r="AU129" s="228" t="s">
        <v>133</v>
      </c>
      <c r="AV129" s="13" t="s">
        <v>133</v>
      </c>
      <c r="AW129" s="13" t="s">
        <v>33</v>
      </c>
      <c r="AX129" s="13" t="s">
        <v>71</v>
      </c>
      <c r="AY129" s="228" t="s">
        <v>123</v>
      </c>
    </row>
    <row r="130" spans="1:51" s="13" customFormat="1" ht="12">
      <c r="A130" s="13"/>
      <c r="B130" s="217"/>
      <c r="C130" s="218"/>
      <c r="D130" s="219" t="s">
        <v>137</v>
      </c>
      <c r="E130" s="220" t="s">
        <v>19</v>
      </c>
      <c r="F130" s="221" t="s">
        <v>172</v>
      </c>
      <c r="G130" s="218"/>
      <c r="H130" s="222">
        <v>3.44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8" t="s">
        <v>137</v>
      </c>
      <c r="AU130" s="228" t="s">
        <v>133</v>
      </c>
      <c r="AV130" s="13" t="s">
        <v>133</v>
      </c>
      <c r="AW130" s="13" t="s">
        <v>33</v>
      </c>
      <c r="AX130" s="13" t="s">
        <v>71</v>
      </c>
      <c r="AY130" s="228" t="s">
        <v>123</v>
      </c>
    </row>
    <row r="131" spans="1:51" s="14" customFormat="1" ht="12">
      <c r="A131" s="14"/>
      <c r="B131" s="229"/>
      <c r="C131" s="230"/>
      <c r="D131" s="219" t="s">
        <v>137</v>
      </c>
      <c r="E131" s="231" t="s">
        <v>19</v>
      </c>
      <c r="F131" s="232" t="s">
        <v>146</v>
      </c>
      <c r="G131" s="230"/>
      <c r="H131" s="233">
        <v>28.2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39" t="s">
        <v>137</v>
      </c>
      <c r="AU131" s="239" t="s">
        <v>133</v>
      </c>
      <c r="AV131" s="14" t="s">
        <v>132</v>
      </c>
      <c r="AW131" s="14" t="s">
        <v>33</v>
      </c>
      <c r="AX131" s="14" t="s">
        <v>76</v>
      </c>
      <c r="AY131" s="239" t="s">
        <v>123</v>
      </c>
    </row>
    <row r="132" spans="1:65" s="2" customFormat="1" ht="21.75" customHeight="1">
      <c r="A132" s="40"/>
      <c r="B132" s="41"/>
      <c r="C132" s="199" t="s">
        <v>178</v>
      </c>
      <c r="D132" s="199" t="s">
        <v>127</v>
      </c>
      <c r="E132" s="200" t="s">
        <v>179</v>
      </c>
      <c r="F132" s="201" t="s">
        <v>180</v>
      </c>
      <c r="G132" s="202" t="s">
        <v>141</v>
      </c>
      <c r="H132" s="203">
        <v>28.36</v>
      </c>
      <c r="I132" s="204"/>
      <c r="J132" s="205">
        <f>ROUND(I132*H132,2)</f>
        <v>0</v>
      </c>
      <c r="K132" s="201" t="s">
        <v>131</v>
      </c>
      <c r="L132" s="46"/>
      <c r="M132" s="206" t="s">
        <v>19</v>
      </c>
      <c r="N132" s="207" t="s">
        <v>43</v>
      </c>
      <c r="O132" s="86"/>
      <c r="P132" s="208">
        <f>O132*H132</f>
        <v>0</v>
      </c>
      <c r="Q132" s="208">
        <v>0.003</v>
      </c>
      <c r="R132" s="208">
        <f>Q132*H132</f>
        <v>0.08508</v>
      </c>
      <c r="S132" s="208">
        <v>0</v>
      </c>
      <c r="T132" s="20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0" t="s">
        <v>132</v>
      </c>
      <c r="AT132" s="210" t="s">
        <v>127</v>
      </c>
      <c r="AU132" s="210" t="s">
        <v>133</v>
      </c>
      <c r="AY132" s="19" t="s">
        <v>123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9" t="s">
        <v>133</v>
      </c>
      <c r="BK132" s="211">
        <f>ROUND(I132*H132,2)</f>
        <v>0</v>
      </c>
      <c r="BL132" s="19" t="s">
        <v>132</v>
      </c>
      <c r="BM132" s="210" t="s">
        <v>181</v>
      </c>
    </row>
    <row r="133" spans="1:47" s="2" customFormat="1" ht="12">
      <c r="A133" s="40"/>
      <c r="B133" s="41"/>
      <c r="C133" s="42"/>
      <c r="D133" s="212" t="s">
        <v>135</v>
      </c>
      <c r="E133" s="42"/>
      <c r="F133" s="213" t="s">
        <v>182</v>
      </c>
      <c r="G133" s="42"/>
      <c r="H133" s="42"/>
      <c r="I133" s="214"/>
      <c r="J133" s="42"/>
      <c r="K133" s="42"/>
      <c r="L133" s="46"/>
      <c r="M133" s="215"/>
      <c r="N133" s="21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135</v>
      </c>
      <c r="AU133" s="19" t="s">
        <v>133</v>
      </c>
    </row>
    <row r="134" spans="1:65" s="2" customFormat="1" ht="16.5" customHeight="1">
      <c r="A134" s="40"/>
      <c r="B134" s="41"/>
      <c r="C134" s="199" t="s">
        <v>183</v>
      </c>
      <c r="D134" s="199" t="s">
        <v>127</v>
      </c>
      <c r="E134" s="200" t="s">
        <v>184</v>
      </c>
      <c r="F134" s="201" t="s">
        <v>185</v>
      </c>
      <c r="G134" s="202" t="s">
        <v>141</v>
      </c>
      <c r="H134" s="203">
        <v>67.538</v>
      </c>
      <c r="I134" s="204"/>
      <c r="J134" s="205">
        <f>ROUND(I134*H134,2)</f>
        <v>0</v>
      </c>
      <c r="K134" s="201" t="s">
        <v>131</v>
      </c>
      <c r="L134" s="46"/>
      <c r="M134" s="206" t="s">
        <v>19</v>
      </c>
      <c r="N134" s="207" t="s">
        <v>43</v>
      </c>
      <c r="O134" s="86"/>
      <c r="P134" s="208">
        <f>O134*H134</f>
        <v>0</v>
      </c>
      <c r="Q134" s="208">
        <v>0.00026</v>
      </c>
      <c r="R134" s="208">
        <f>Q134*H134</f>
        <v>0.017559879999999996</v>
      </c>
      <c r="S134" s="208">
        <v>0</v>
      </c>
      <c r="T134" s="20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0" t="s">
        <v>186</v>
      </c>
      <c r="AT134" s="210" t="s">
        <v>127</v>
      </c>
      <c r="AU134" s="210" t="s">
        <v>133</v>
      </c>
      <c r="AY134" s="19" t="s">
        <v>123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9" t="s">
        <v>133</v>
      </c>
      <c r="BK134" s="211">
        <f>ROUND(I134*H134,2)</f>
        <v>0</v>
      </c>
      <c r="BL134" s="19" t="s">
        <v>186</v>
      </c>
      <c r="BM134" s="210" t="s">
        <v>187</v>
      </c>
    </row>
    <row r="135" spans="1:47" s="2" customFormat="1" ht="12">
      <c r="A135" s="40"/>
      <c r="B135" s="41"/>
      <c r="C135" s="42"/>
      <c r="D135" s="212" t="s">
        <v>135</v>
      </c>
      <c r="E135" s="42"/>
      <c r="F135" s="213" t="s">
        <v>188</v>
      </c>
      <c r="G135" s="42"/>
      <c r="H135" s="42"/>
      <c r="I135" s="214"/>
      <c r="J135" s="42"/>
      <c r="K135" s="42"/>
      <c r="L135" s="46"/>
      <c r="M135" s="215"/>
      <c r="N135" s="216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135</v>
      </c>
      <c r="AU135" s="19" t="s">
        <v>133</v>
      </c>
    </row>
    <row r="136" spans="1:51" s="13" customFormat="1" ht="12">
      <c r="A136" s="13"/>
      <c r="B136" s="217"/>
      <c r="C136" s="218"/>
      <c r="D136" s="219" t="s">
        <v>137</v>
      </c>
      <c r="E136" s="220" t="s">
        <v>19</v>
      </c>
      <c r="F136" s="221" t="s">
        <v>189</v>
      </c>
      <c r="G136" s="218"/>
      <c r="H136" s="222">
        <v>12.229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137</v>
      </c>
      <c r="AU136" s="228" t="s">
        <v>133</v>
      </c>
      <c r="AV136" s="13" t="s">
        <v>133</v>
      </c>
      <c r="AW136" s="13" t="s">
        <v>33</v>
      </c>
      <c r="AX136" s="13" t="s">
        <v>71</v>
      </c>
      <c r="AY136" s="228" t="s">
        <v>123</v>
      </c>
    </row>
    <row r="137" spans="1:51" s="13" customFormat="1" ht="12">
      <c r="A137" s="13"/>
      <c r="B137" s="217"/>
      <c r="C137" s="218"/>
      <c r="D137" s="219" t="s">
        <v>137</v>
      </c>
      <c r="E137" s="220" t="s">
        <v>19</v>
      </c>
      <c r="F137" s="221" t="s">
        <v>190</v>
      </c>
      <c r="G137" s="218"/>
      <c r="H137" s="222">
        <v>36.069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8" t="s">
        <v>137</v>
      </c>
      <c r="AU137" s="228" t="s">
        <v>133</v>
      </c>
      <c r="AV137" s="13" t="s">
        <v>133</v>
      </c>
      <c r="AW137" s="13" t="s">
        <v>33</v>
      </c>
      <c r="AX137" s="13" t="s">
        <v>71</v>
      </c>
      <c r="AY137" s="228" t="s">
        <v>123</v>
      </c>
    </row>
    <row r="138" spans="1:51" s="13" customFormat="1" ht="12">
      <c r="A138" s="13"/>
      <c r="B138" s="217"/>
      <c r="C138" s="218"/>
      <c r="D138" s="219" t="s">
        <v>137</v>
      </c>
      <c r="E138" s="220" t="s">
        <v>19</v>
      </c>
      <c r="F138" s="221" t="s">
        <v>191</v>
      </c>
      <c r="G138" s="218"/>
      <c r="H138" s="222">
        <v>11.076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8" t="s">
        <v>137</v>
      </c>
      <c r="AU138" s="228" t="s">
        <v>133</v>
      </c>
      <c r="AV138" s="13" t="s">
        <v>133</v>
      </c>
      <c r="AW138" s="13" t="s">
        <v>33</v>
      </c>
      <c r="AX138" s="13" t="s">
        <v>71</v>
      </c>
      <c r="AY138" s="228" t="s">
        <v>123</v>
      </c>
    </row>
    <row r="139" spans="1:51" s="13" customFormat="1" ht="12">
      <c r="A139" s="13"/>
      <c r="B139" s="217"/>
      <c r="C139" s="218"/>
      <c r="D139" s="219" t="s">
        <v>137</v>
      </c>
      <c r="E139" s="220" t="s">
        <v>19</v>
      </c>
      <c r="F139" s="221" t="s">
        <v>192</v>
      </c>
      <c r="G139" s="218"/>
      <c r="H139" s="222">
        <v>8.164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8" t="s">
        <v>137</v>
      </c>
      <c r="AU139" s="228" t="s">
        <v>133</v>
      </c>
      <c r="AV139" s="13" t="s">
        <v>133</v>
      </c>
      <c r="AW139" s="13" t="s">
        <v>33</v>
      </c>
      <c r="AX139" s="13" t="s">
        <v>71</v>
      </c>
      <c r="AY139" s="228" t="s">
        <v>123</v>
      </c>
    </row>
    <row r="140" spans="1:51" s="14" customFormat="1" ht="12">
      <c r="A140" s="14"/>
      <c r="B140" s="229"/>
      <c r="C140" s="230"/>
      <c r="D140" s="219" t="s">
        <v>137</v>
      </c>
      <c r="E140" s="231" t="s">
        <v>19</v>
      </c>
      <c r="F140" s="232" t="s">
        <v>146</v>
      </c>
      <c r="G140" s="230"/>
      <c r="H140" s="233">
        <v>67.538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39" t="s">
        <v>137</v>
      </c>
      <c r="AU140" s="239" t="s">
        <v>133</v>
      </c>
      <c r="AV140" s="14" t="s">
        <v>132</v>
      </c>
      <c r="AW140" s="14" t="s">
        <v>33</v>
      </c>
      <c r="AX140" s="14" t="s">
        <v>76</v>
      </c>
      <c r="AY140" s="239" t="s">
        <v>123</v>
      </c>
    </row>
    <row r="141" spans="1:65" s="2" customFormat="1" ht="24.15" customHeight="1">
      <c r="A141" s="40"/>
      <c r="B141" s="41"/>
      <c r="C141" s="199" t="s">
        <v>193</v>
      </c>
      <c r="D141" s="199" t="s">
        <v>127</v>
      </c>
      <c r="E141" s="200" t="s">
        <v>194</v>
      </c>
      <c r="F141" s="201" t="s">
        <v>195</v>
      </c>
      <c r="G141" s="202" t="s">
        <v>141</v>
      </c>
      <c r="H141" s="203">
        <v>91.328</v>
      </c>
      <c r="I141" s="204"/>
      <c r="J141" s="205">
        <f>ROUND(I141*H141,2)</f>
        <v>0</v>
      </c>
      <c r="K141" s="201" t="s">
        <v>131</v>
      </c>
      <c r="L141" s="46"/>
      <c r="M141" s="206" t="s">
        <v>19</v>
      </c>
      <c r="N141" s="207" t="s">
        <v>43</v>
      </c>
      <c r="O141" s="86"/>
      <c r="P141" s="208">
        <f>O141*H141</f>
        <v>0</v>
      </c>
      <c r="Q141" s="208">
        <v>0.00438</v>
      </c>
      <c r="R141" s="208">
        <f>Q141*H141</f>
        <v>0.40001664000000003</v>
      </c>
      <c r="S141" s="208">
        <v>0</v>
      </c>
      <c r="T141" s="20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0" t="s">
        <v>132</v>
      </c>
      <c r="AT141" s="210" t="s">
        <v>127</v>
      </c>
      <c r="AU141" s="210" t="s">
        <v>133</v>
      </c>
      <c r="AY141" s="19" t="s">
        <v>123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9" t="s">
        <v>133</v>
      </c>
      <c r="BK141" s="211">
        <f>ROUND(I141*H141,2)</f>
        <v>0</v>
      </c>
      <c r="BL141" s="19" t="s">
        <v>132</v>
      </c>
      <c r="BM141" s="210" t="s">
        <v>196</v>
      </c>
    </row>
    <row r="142" spans="1:47" s="2" customFormat="1" ht="12">
      <c r="A142" s="40"/>
      <c r="B142" s="41"/>
      <c r="C142" s="42"/>
      <c r="D142" s="212" t="s">
        <v>135</v>
      </c>
      <c r="E142" s="42"/>
      <c r="F142" s="213" t="s">
        <v>197</v>
      </c>
      <c r="G142" s="42"/>
      <c r="H142" s="42"/>
      <c r="I142" s="214"/>
      <c r="J142" s="42"/>
      <c r="K142" s="42"/>
      <c r="L142" s="46"/>
      <c r="M142" s="215"/>
      <c r="N142" s="216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135</v>
      </c>
      <c r="AU142" s="19" t="s">
        <v>133</v>
      </c>
    </row>
    <row r="143" spans="1:51" s="13" customFormat="1" ht="12">
      <c r="A143" s="13"/>
      <c r="B143" s="217"/>
      <c r="C143" s="218"/>
      <c r="D143" s="219" t="s">
        <v>137</v>
      </c>
      <c r="E143" s="220" t="s">
        <v>19</v>
      </c>
      <c r="F143" s="221" t="s">
        <v>198</v>
      </c>
      <c r="G143" s="218"/>
      <c r="H143" s="222">
        <v>17.611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8" t="s">
        <v>137</v>
      </c>
      <c r="AU143" s="228" t="s">
        <v>133</v>
      </c>
      <c r="AV143" s="13" t="s">
        <v>133</v>
      </c>
      <c r="AW143" s="13" t="s">
        <v>33</v>
      </c>
      <c r="AX143" s="13" t="s">
        <v>71</v>
      </c>
      <c r="AY143" s="228" t="s">
        <v>123</v>
      </c>
    </row>
    <row r="144" spans="1:51" s="13" customFormat="1" ht="12">
      <c r="A144" s="13"/>
      <c r="B144" s="217"/>
      <c r="C144" s="218"/>
      <c r="D144" s="219" t="s">
        <v>137</v>
      </c>
      <c r="E144" s="220" t="s">
        <v>19</v>
      </c>
      <c r="F144" s="221" t="s">
        <v>190</v>
      </c>
      <c r="G144" s="218"/>
      <c r="H144" s="222">
        <v>36.069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8" t="s">
        <v>137</v>
      </c>
      <c r="AU144" s="228" t="s">
        <v>133</v>
      </c>
      <c r="AV144" s="13" t="s">
        <v>133</v>
      </c>
      <c r="AW144" s="13" t="s">
        <v>33</v>
      </c>
      <c r="AX144" s="13" t="s">
        <v>71</v>
      </c>
      <c r="AY144" s="228" t="s">
        <v>123</v>
      </c>
    </row>
    <row r="145" spans="1:51" s="13" customFormat="1" ht="12">
      <c r="A145" s="13"/>
      <c r="B145" s="217"/>
      <c r="C145" s="218"/>
      <c r="D145" s="219" t="s">
        <v>137</v>
      </c>
      <c r="E145" s="220" t="s">
        <v>19</v>
      </c>
      <c r="F145" s="221" t="s">
        <v>199</v>
      </c>
      <c r="G145" s="218"/>
      <c r="H145" s="222">
        <v>16.224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8" t="s">
        <v>137</v>
      </c>
      <c r="AU145" s="228" t="s">
        <v>133</v>
      </c>
      <c r="AV145" s="13" t="s">
        <v>133</v>
      </c>
      <c r="AW145" s="13" t="s">
        <v>33</v>
      </c>
      <c r="AX145" s="13" t="s">
        <v>71</v>
      </c>
      <c r="AY145" s="228" t="s">
        <v>123</v>
      </c>
    </row>
    <row r="146" spans="1:51" s="13" customFormat="1" ht="12">
      <c r="A146" s="13"/>
      <c r="B146" s="217"/>
      <c r="C146" s="218"/>
      <c r="D146" s="219" t="s">
        <v>137</v>
      </c>
      <c r="E146" s="220" t="s">
        <v>19</v>
      </c>
      <c r="F146" s="221" t="s">
        <v>200</v>
      </c>
      <c r="G146" s="218"/>
      <c r="H146" s="222">
        <v>21.424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8" t="s">
        <v>137</v>
      </c>
      <c r="AU146" s="228" t="s">
        <v>133</v>
      </c>
      <c r="AV146" s="13" t="s">
        <v>133</v>
      </c>
      <c r="AW146" s="13" t="s">
        <v>33</v>
      </c>
      <c r="AX146" s="13" t="s">
        <v>71</v>
      </c>
      <c r="AY146" s="228" t="s">
        <v>123</v>
      </c>
    </row>
    <row r="147" spans="1:51" s="14" customFormat="1" ht="12">
      <c r="A147" s="14"/>
      <c r="B147" s="229"/>
      <c r="C147" s="230"/>
      <c r="D147" s="219" t="s">
        <v>137</v>
      </c>
      <c r="E147" s="231" t="s">
        <v>19</v>
      </c>
      <c r="F147" s="232" t="s">
        <v>146</v>
      </c>
      <c r="G147" s="230"/>
      <c r="H147" s="233">
        <v>91.328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39" t="s">
        <v>137</v>
      </c>
      <c r="AU147" s="239" t="s">
        <v>133</v>
      </c>
      <c r="AV147" s="14" t="s">
        <v>132</v>
      </c>
      <c r="AW147" s="14" t="s">
        <v>33</v>
      </c>
      <c r="AX147" s="14" t="s">
        <v>76</v>
      </c>
      <c r="AY147" s="239" t="s">
        <v>123</v>
      </c>
    </row>
    <row r="148" spans="1:65" s="2" customFormat="1" ht="16.5" customHeight="1">
      <c r="A148" s="40"/>
      <c r="B148" s="41"/>
      <c r="C148" s="199" t="s">
        <v>201</v>
      </c>
      <c r="D148" s="199" t="s">
        <v>127</v>
      </c>
      <c r="E148" s="200" t="s">
        <v>202</v>
      </c>
      <c r="F148" s="201" t="s">
        <v>203</v>
      </c>
      <c r="G148" s="202" t="s">
        <v>141</v>
      </c>
      <c r="H148" s="203">
        <v>70.762</v>
      </c>
      <c r="I148" s="204"/>
      <c r="J148" s="205">
        <f>ROUND(I148*H148,2)</f>
        <v>0</v>
      </c>
      <c r="K148" s="201" t="s">
        <v>131</v>
      </c>
      <c r="L148" s="46"/>
      <c r="M148" s="206" t="s">
        <v>19</v>
      </c>
      <c r="N148" s="207" t="s">
        <v>43</v>
      </c>
      <c r="O148" s="86"/>
      <c r="P148" s="208">
        <f>O148*H148</f>
        <v>0</v>
      </c>
      <c r="Q148" s="208">
        <v>0.003</v>
      </c>
      <c r="R148" s="208">
        <f>Q148*H148</f>
        <v>0.212286</v>
      </c>
      <c r="S148" s="208">
        <v>0</v>
      </c>
      <c r="T148" s="20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0" t="s">
        <v>132</v>
      </c>
      <c r="AT148" s="210" t="s">
        <v>127</v>
      </c>
      <c r="AU148" s="210" t="s">
        <v>133</v>
      </c>
      <c r="AY148" s="19" t="s">
        <v>123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9" t="s">
        <v>133</v>
      </c>
      <c r="BK148" s="211">
        <f>ROUND(I148*H148,2)</f>
        <v>0</v>
      </c>
      <c r="BL148" s="19" t="s">
        <v>132</v>
      </c>
      <c r="BM148" s="210" t="s">
        <v>204</v>
      </c>
    </row>
    <row r="149" spans="1:47" s="2" customFormat="1" ht="12">
      <c r="A149" s="40"/>
      <c r="B149" s="41"/>
      <c r="C149" s="42"/>
      <c r="D149" s="212" t="s">
        <v>135</v>
      </c>
      <c r="E149" s="42"/>
      <c r="F149" s="213" t="s">
        <v>205</v>
      </c>
      <c r="G149" s="42"/>
      <c r="H149" s="42"/>
      <c r="I149" s="214"/>
      <c r="J149" s="42"/>
      <c r="K149" s="42"/>
      <c r="L149" s="46"/>
      <c r="M149" s="215"/>
      <c r="N149" s="216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135</v>
      </c>
      <c r="AU149" s="19" t="s">
        <v>133</v>
      </c>
    </row>
    <row r="150" spans="1:51" s="13" customFormat="1" ht="12">
      <c r="A150" s="13"/>
      <c r="B150" s="217"/>
      <c r="C150" s="218"/>
      <c r="D150" s="219" t="s">
        <v>137</v>
      </c>
      <c r="E150" s="220" t="s">
        <v>19</v>
      </c>
      <c r="F150" s="221" t="s">
        <v>206</v>
      </c>
      <c r="G150" s="218"/>
      <c r="H150" s="222">
        <v>18.469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8" t="s">
        <v>137</v>
      </c>
      <c r="AU150" s="228" t="s">
        <v>133</v>
      </c>
      <c r="AV150" s="13" t="s">
        <v>133</v>
      </c>
      <c r="AW150" s="13" t="s">
        <v>33</v>
      </c>
      <c r="AX150" s="13" t="s">
        <v>71</v>
      </c>
      <c r="AY150" s="228" t="s">
        <v>123</v>
      </c>
    </row>
    <row r="151" spans="1:51" s="13" customFormat="1" ht="12">
      <c r="A151" s="13"/>
      <c r="B151" s="217"/>
      <c r="C151" s="218"/>
      <c r="D151" s="219" t="s">
        <v>137</v>
      </c>
      <c r="E151" s="220" t="s">
        <v>19</v>
      </c>
      <c r="F151" s="221" t="s">
        <v>190</v>
      </c>
      <c r="G151" s="218"/>
      <c r="H151" s="222">
        <v>36.069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8" t="s">
        <v>137</v>
      </c>
      <c r="AU151" s="228" t="s">
        <v>133</v>
      </c>
      <c r="AV151" s="13" t="s">
        <v>133</v>
      </c>
      <c r="AW151" s="13" t="s">
        <v>33</v>
      </c>
      <c r="AX151" s="13" t="s">
        <v>71</v>
      </c>
      <c r="AY151" s="228" t="s">
        <v>123</v>
      </c>
    </row>
    <row r="152" spans="1:51" s="13" customFormat="1" ht="12">
      <c r="A152" s="13"/>
      <c r="B152" s="217"/>
      <c r="C152" s="218"/>
      <c r="D152" s="219" t="s">
        <v>137</v>
      </c>
      <c r="E152" s="220" t="s">
        <v>19</v>
      </c>
      <c r="F152" s="221" t="s">
        <v>199</v>
      </c>
      <c r="G152" s="218"/>
      <c r="H152" s="222">
        <v>16.224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8" t="s">
        <v>137</v>
      </c>
      <c r="AU152" s="228" t="s">
        <v>133</v>
      </c>
      <c r="AV152" s="13" t="s">
        <v>133</v>
      </c>
      <c r="AW152" s="13" t="s">
        <v>33</v>
      </c>
      <c r="AX152" s="13" t="s">
        <v>71</v>
      </c>
      <c r="AY152" s="228" t="s">
        <v>123</v>
      </c>
    </row>
    <row r="153" spans="1:51" s="14" customFormat="1" ht="12">
      <c r="A153" s="14"/>
      <c r="B153" s="229"/>
      <c r="C153" s="230"/>
      <c r="D153" s="219" t="s">
        <v>137</v>
      </c>
      <c r="E153" s="231" t="s">
        <v>19</v>
      </c>
      <c r="F153" s="232" t="s">
        <v>146</v>
      </c>
      <c r="G153" s="230"/>
      <c r="H153" s="233">
        <v>70.762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9" t="s">
        <v>137</v>
      </c>
      <c r="AU153" s="239" t="s">
        <v>133</v>
      </c>
      <c r="AV153" s="14" t="s">
        <v>132</v>
      </c>
      <c r="AW153" s="14" t="s">
        <v>33</v>
      </c>
      <c r="AX153" s="14" t="s">
        <v>76</v>
      </c>
      <c r="AY153" s="239" t="s">
        <v>123</v>
      </c>
    </row>
    <row r="154" spans="1:65" s="2" customFormat="1" ht="16.5" customHeight="1">
      <c r="A154" s="40"/>
      <c r="B154" s="41"/>
      <c r="C154" s="199" t="s">
        <v>207</v>
      </c>
      <c r="D154" s="199" t="s">
        <v>127</v>
      </c>
      <c r="E154" s="200" t="s">
        <v>208</v>
      </c>
      <c r="F154" s="201" t="s">
        <v>209</v>
      </c>
      <c r="G154" s="202" t="s">
        <v>141</v>
      </c>
      <c r="H154" s="203">
        <v>0.96</v>
      </c>
      <c r="I154" s="204"/>
      <c r="J154" s="205">
        <f>ROUND(I154*H154,2)</f>
        <v>0</v>
      </c>
      <c r="K154" s="201" t="s">
        <v>131</v>
      </c>
      <c r="L154" s="46"/>
      <c r="M154" s="206" t="s">
        <v>19</v>
      </c>
      <c r="N154" s="207" t="s">
        <v>43</v>
      </c>
      <c r="O154" s="86"/>
      <c r="P154" s="208">
        <f>O154*H154</f>
        <v>0</v>
      </c>
      <c r="Q154" s="208">
        <v>0.03358</v>
      </c>
      <c r="R154" s="208">
        <f>Q154*H154</f>
        <v>0.032236799999999996</v>
      </c>
      <c r="S154" s="208">
        <v>0</v>
      </c>
      <c r="T154" s="20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0" t="s">
        <v>132</v>
      </c>
      <c r="AT154" s="210" t="s">
        <v>127</v>
      </c>
      <c r="AU154" s="210" t="s">
        <v>133</v>
      </c>
      <c r="AY154" s="19" t="s">
        <v>123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9" t="s">
        <v>133</v>
      </c>
      <c r="BK154" s="211">
        <f>ROUND(I154*H154,2)</f>
        <v>0</v>
      </c>
      <c r="BL154" s="19" t="s">
        <v>132</v>
      </c>
      <c r="BM154" s="210" t="s">
        <v>210</v>
      </c>
    </row>
    <row r="155" spans="1:47" s="2" customFormat="1" ht="12">
      <c r="A155" s="40"/>
      <c r="B155" s="41"/>
      <c r="C155" s="42"/>
      <c r="D155" s="212" t="s">
        <v>135</v>
      </c>
      <c r="E155" s="42"/>
      <c r="F155" s="213" t="s">
        <v>211</v>
      </c>
      <c r="G155" s="42"/>
      <c r="H155" s="42"/>
      <c r="I155" s="214"/>
      <c r="J155" s="42"/>
      <c r="K155" s="42"/>
      <c r="L155" s="46"/>
      <c r="M155" s="215"/>
      <c r="N155" s="216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135</v>
      </c>
      <c r="AU155" s="19" t="s">
        <v>133</v>
      </c>
    </row>
    <row r="156" spans="1:51" s="13" customFormat="1" ht="12">
      <c r="A156" s="13"/>
      <c r="B156" s="217"/>
      <c r="C156" s="218"/>
      <c r="D156" s="219" t="s">
        <v>137</v>
      </c>
      <c r="E156" s="220" t="s">
        <v>19</v>
      </c>
      <c r="F156" s="221" t="s">
        <v>212</v>
      </c>
      <c r="G156" s="218"/>
      <c r="H156" s="222">
        <v>0.96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8" t="s">
        <v>137</v>
      </c>
      <c r="AU156" s="228" t="s">
        <v>133</v>
      </c>
      <c r="AV156" s="13" t="s">
        <v>133</v>
      </c>
      <c r="AW156" s="13" t="s">
        <v>33</v>
      </c>
      <c r="AX156" s="13" t="s">
        <v>76</v>
      </c>
      <c r="AY156" s="228" t="s">
        <v>123</v>
      </c>
    </row>
    <row r="157" spans="1:65" s="2" customFormat="1" ht="21.75" customHeight="1">
      <c r="A157" s="40"/>
      <c r="B157" s="41"/>
      <c r="C157" s="199" t="s">
        <v>213</v>
      </c>
      <c r="D157" s="199" t="s">
        <v>127</v>
      </c>
      <c r="E157" s="200" t="s">
        <v>214</v>
      </c>
      <c r="F157" s="201" t="s">
        <v>215</v>
      </c>
      <c r="G157" s="202" t="s">
        <v>141</v>
      </c>
      <c r="H157" s="203">
        <v>20.73</v>
      </c>
      <c r="I157" s="204"/>
      <c r="J157" s="205">
        <f>ROUND(I157*H157,2)</f>
        <v>0</v>
      </c>
      <c r="K157" s="201" t="s">
        <v>131</v>
      </c>
      <c r="L157" s="46"/>
      <c r="M157" s="206" t="s">
        <v>19</v>
      </c>
      <c r="N157" s="207" t="s">
        <v>43</v>
      </c>
      <c r="O157" s="86"/>
      <c r="P157" s="208">
        <f>O157*H157</f>
        <v>0</v>
      </c>
      <c r="Q157" s="208">
        <v>0.063</v>
      </c>
      <c r="R157" s="208">
        <f>Q157*H157</f>
        <v>1.30599</v>
      </c>
      <c r="S157" s="208">
        <v>0</v>
      </c>
      <c r="T157" s="20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0" t="s">
        <v>132</v>
      </c>
      <c r="AT157" s="210" t="s">
        <v>127</v>
      </c>
      <c r="AU157" s="210" t="s">
        <v>133</v>
      </c>
      <c r="AY157" s="19" t="s">
        <v>123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9" t="s">
        <v>133</v>
      </c>
      <c r="BK157" s="211">
        <f>ROUND(I157*H157,2)</f>
        <v>0</v>
      </c>
      <c r="BL157" s="19" t="s">
        <v>132</v>
      </c>
      <c r="BM157" s="210" t="s">
        <v>216</v>
      </c>
    </row>
    <row r="158" spans="1:47" s="2" customFormat="1" ht="12">
      <c r="A158" s="40"/>
      <c r="B158" s="41"/>
      <c r="C158" s="42"/>
      <c r="D158" s="212" t="s">
        <v>135</v>
      </c>
      <c r="E158" s="42"/>
      <c r="F158" s="213" t="s">
        <v>217</v>
      </c>
      <c r="G158" s="42"/>
      <c r="H158" s="42"/>
      <c r="I158" s="214"/>
      <c r="J158" s="42"/>
      <c r="K158" s="42"/>
      <c r="L158" s="46"/>
      <c r="M158" s="215"/>
      <c r="N158" s="21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135</v>
      </c>
      <c r="AU158" s="19" t="s">
        <v>133</v>
      </c>
    </row>
    <row r="159" spans="1:51" s="13" customFormat="1" ht="12">
      <c r="A159" s="13"/>
      <c r="B159" s="217"/>
      <c r="C159" s="218"/>
      <c r="D159" s="219" t="s">
        <v>137</v>
      </c>
      <c r="E159" s="220" t="s">
        <v>19</v>
      </c>
      <c r="F159" s="221" t="s">
        <v>171</v>
      </c>
      <c r="G159" s="218"/>
      <c r="H159" s="222">
        <v>20.73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8" t="s">
        <v>137</v>
      </c>
      <c r="AU159" s="228" t="s">
        <v>133</v>
      </c>
      <c r="AV159" s="13" t="s">
        <v>133</v>
      </c>
      <c r="AW159" s="13" t="s">
        <v>33</v>
      </c>
      <c r="AX159" s="13" t="s">
        <v>76</v>
      </c>
      <c r="AY159" s="228" t="s">
        <v>123</v>
      </c>
    </row>
    <row r="160" spans="1:65" s="2" customFormat="1" ht="24.15" customHeight="1">
      <c r="A160" s="40"/>
      <c r="B160" s="41"/>
      <c r="C160" s="199" t="s">
        <v>218</v>
      </c>
      <c r="D160" s="199" t="s">
        <v>127</v>
      </c>
      <c r="E160" s="200" t="s">
        <v>219</v>
      </c>
      <c r="F160" s="201" t="s">
        <v>220</v>
      </c>
      <c r="G160" s="202" t="s">
        <v>130</v>
      </c>
      <c r="H160" s="203">
        <v>1</v>
      </c>
      <c r="I160" s="204"/>
      <c r="J160" s="205">
        <f>ROUND(I160*H160,2)</f>
        <v>0</v>
      </c>
      <c r="K160" s="201" t="s">
        <v>131</v>
      </c>
      <c r="L160" s="46"/>
      <c r="M160" s="206" t="s">
        <v>19</v>
      </c>
      <c r="N160" s="207" t="s">
        <v>43</v>
      </c>
      <c r="O160" s="86"/>
      <c r="P160" s="208">
        <f>O160*H160</f>
        <v>0</v>
      </c>
      <c r="Q160" s="208">
        <v>0.01777</v>
      </c>
      <c r="R160" s="208">
        <f>Q160*H160</f>
        <v>0.01777</v>
      </c>
      <c r="S160" s="208">
        <v>0</v>
      </c>
      <c r="T160" s="20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0" t="s">
        <v>132</v>
      </c>
      <c r="AT160" s="210" t="s">
        <v>127</v>
      </c>
      <c r="AU160" s="210" t="s">
        <v>133</v>
      </c>
      <c r="AY160" s="19" t="s">
        <v>123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9" t="s">
        <v>133</v>
      </c>
      <c r="BK160" s="211">
        <f>ROUND(I160*H160,2)</f>
        <v>0</v>
      </c>
      <c r="BL160" s="19" t="s">
        <v>132</v>
      </c>
      <c r="BM160" s="210" t="s">
        <v>221</v>
      </c>
    </row>
    <row r="161" spans="1:47" s="2" customFormat="1" ht="12">
      <c r="A161" s="40"/>
      <c r="B161" s="41"/>
      <c r="C161" s="42"/>
      <c r="D161" s="212" t="s">
        <v>135</v>
      </c>
      <c r="E161" s="42"/>
      <c r="F161" s="213" t="s">
        <v>222</v>
      </c>
      <c r="G161" s="42"/>
      <c r="H161" s="42"/>
      <c r="I161" s="214"/>
      <c r="J161" s="42"/>
      <c r="K161" s="42"/>
      <c r="L161" s="46"/>
      <c r="M161" s="215"/>
      <c r="N161" s="21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135</v>
      </c>
      <c r="AU161" s="19" t="s">
        <v>133</v>
      </c>
    </row>
    <row r="162" spans="1:51" s="13" customFormat="1" ht="12">
      <c r="A162" s="13"/>
      <c r="B162" s="217"/>
      <c r="C162" s="218"/>
      <c r="D162" s="219" t="s">
        <v>137</v>
      </c>
      <c r="E162" s="220" t="s">
        <v>19</v>
      </c>
      <c r="F162" s="221" t="s">
        <v>223</v>
      </c>
      <c r="G162" s="218"/>
      <c r="H162" s="222">
        <v>1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8" t="s">
        <v>137</v>
      </c>
      <c r="AU162" s="228" t="s">
        <v>133</v>
      </c>
      <c r="AV162" s="13" t="s">
        <v>133</v>
      </c>
      <c r="AW162" s="13" t="s">
        <v>33</v>
      </c>
      <c r="AX162" s="13" t="s">
        <v>76</v>
      </c>
      <c r="AY162" s="228" t="s">
        <v>123</v>
      </c>
    </row>
    <row r="163" spans="1:65" s="2" customFormat="1" ht="16.5" customHeight="1">
      <c r="A163" s="40"/>
      <c r="B163" s="41"/>
      <c r="C163" s="240" t="s">
        <v>8</v>
      </c>
      <c r="D163" s="240" t="s">
        <v>224</v>
      </c>
      <c r="E163" s="241" t="s">
        <v>225</v>
      </c>
      <c r="F163" s="242" t="s">
        <v>226</v>
      </c>
      <c r="G163" s="243" t="s">
        <v>130</v>
      </c>
      <c r="H163" s="244">
        <v>1</v>
      </c>
      <c r="I163" s="245"/>
      <c r="J163" s="246">
        <f>ROUND(I163*H163,2)</f>
        <v>0</v>
      </c>
      <c r="K163" s="242" t="s">
        <v>131</v>
      </c>
      <c r="L163" s="247"/>
      <c r="M163" s="248" t="s">
        <v>19</v>
      </c>
      <c r="N163" s="249" t="s">
        <v>43</v>
      </c>
      <c r="O163" s="86"/>
      <c r="P163" s="208">
        <f>O163*H163</f>
        <v>0</v>
      </c>
      <c r="Q163" s="208">
        <v>0.01249</v>
      </c>
      <c r="R163" s="208">
        <f>Q163*H163</f>
        <v>0.01249</v>
      </c>
      <c r="S163" s="208">
        <v>0</v>
      </c>
      <c r="T163" s="20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0" t="s">
        <v>178</v>
      </c>
      <c r="AT163" s="210" t="s">
        <v>224</v>
      </c>
      <c r="AU163" s="210" t="s">
        <v>133</v>
      </c>
      <c r="AY163" s="19" t="s">
        <v>123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9" t="s">
        <v>133</v>
      </c>
      <c r="BK163" s="211">
        <f>ROUND(I163*H163,2)</f>
        <v>0</v>
      </c>
      <c r="BL163" s="19" t="s">
        <v>132</v>
      </c>
      <c r="BM163" s="210" t="s">
        <v>227</v>
      </c>
    </row>
    <row r="164" spans="1:65" s="2" customFormat="1" ht="24.15" customHeight="1">
      <c r="A164" s="40"/>
      <c r="B164" s="41"/>
      <c r="C164" s="199" t="s">
        <v>186</v>
      </c>
      <c r="D164" s="199" t="s">
        <v>127</v>
      </c>
      <c r="E164" s="200" t="s">
        <v>228</v>
      </c>
      <c r="F164" s="201" t="s">
        <v>229</v>
      </c>
      <c r="G164" s="202" t="s">
        <v>130</v>
      </c>
      <c r="H164" s="203">
        <v>2</v>
      </c>
      <c r="I164" s="204"/>
      <c r="J164" s="205">
        <f>ROUND(I164*H164,2)</f>
        <v>0</v>
      </c>
      <c r="K164" s="201" t="s">
        <v>131</v>
      </c>
      <c r="L164" s="46"/>
      <c r="M164" s="206" t="s">
        <v>19</v>
      </c>
      <c r="N164" s="207" t="s">
        <v>43</v>
      </c>
      <c r="O164" s="86"/>
      <c r="P164" s="208">
        <f>O164*H164</f>
        <v>0</v>
      </c>
      <c r="Q164" s="208">
        <v>0.04684</v>
      </c>
      <c r="R164" s="208">
        <f>Q164*H164</f>
        <v>0.09368</v>
      </c>
      <c r="S164" s="208">
        <v>0</v>
      </c>
      <c r="T164" s="20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0" t="s">
        <v>132</v>
      </c>
      <c r="AT164" s="210" t="s">
        <v>127</v>
      </c>
      <c r="AU164" s="210" t="s">
        <v>133</v>
      </c>
      <c r="AY164" s="19" t="s">
        <v>123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9" t="s">
        <v>133</v>
      </c>
      <c r="BK164" s="211">
        <f>ROUND(I164*H164,2)</f>
        <v>0</v>
      </c>
      <c r="BL164" s="19" t="s">
        <v>132</v>
      </c>
      <c r="BM164" s="210" t="s">
        <v>230</v>
      </c>
    </row>
    <row r="165" spans="1:47" s="2" customFormat="1" ht="12">
      <c r="A165" s="40"/>
      <c r="B165" s="41"/>
      <c r="C165" s="42"/>
      <c r="D165" s="212" t="s">
        <v>135</v>
      </c>
      <c r="E165" s="42"/>
      <c r="F165" s="213" t="s">
        <v>231</v>
      </c>
      <c r="G165" s="42"/>
      <c r="H165" s="42"/>
      <c r="I165" s="214"/>
      <c r="J165" s="42"/>
      <c r="K165" s="42"/>
      <c r="L165" s="46"/>
      <c r="M165" s="215"/>
      <c r="N165" s="21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135</v>
      </c>
      <c r="AU165" s="19" t="s">
        <v>133</v>
      </c>
    </row>
    <row r="166" spans="1:65" s="2" customFormat="1" ht="21.75" customHeight="1">
      <c r="A166" s="40"/>
      <c r="B166" s="41"/>
      <c r="C166" s="240" t="s">
        <v>232</v>
      </c>
      <c r="D166" s="240" t="s">
        <v>224</v>
      </c>
      <c r="E166" s="241" t="s">
        <v>233</v>
      </c>
      <c r="F166" s="242" t="s">
        <v>234</v>
      </c>
      <c r="G166" s="243" t="s">
        <v>130</v>
      </c>
      <c r="H166" s="244">
        <v>2</v>
      </c>
      <c r="I166" s="245"/>
      <c r="J166" s="246">
        <f>ROUND(I166*H166,2)</f>
        <v>0</v>
      </c>
      <c r="K166" s="242" t="s">
        <v>131</v>
      </c>
      <c r="L166" s="247"/>
      <c r="M166" s="248" t="s">
        <v>19</v>
      </c>
      <c r="N166" s="249" t="s">
        <v>43</v>
      </c>
      <c r="O166" s="86"/>
      <c r="P166" s="208">
        <f>O166*H166</f>
        <v>0</v>
      </c>
      <c r="Q166" s="208">
        <v>0.01249</v>
      </c>
      <c r="R166" s="208">
        <f>Q166*H166</f>
        <v>0.02498</v>
      </c>
      <c r="S166" s="208">
        <v>0</v>
      </c>
      <c r="T166" s="20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0" t="s">
        <v>178</v>
      </c>
      <c r="AT166" s="210" t="s">
        <v>224</v>
      </c>
      <c r="AU166" s="210" t="s">
        <v>133</v>
      </c>
      <c r="AY166" s="19" t="s">
        <v>123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9" t="s">
        <v>133</v>
      </c>
      <c r="BK166" s="211">
        <f>ROUND(I166*H166,2)</f>
        <v>0</v>
      </c>
      <c r="BL166" s="19" t="s">
        <v>132</v>
      </c>
      <c r="BM166" s="210" t="s">
        <v>235</v>
      </c>
    </row>
    <row r="167" spans="1:47" s="2" customFormat="1" ht="12">
      <c r="A167" s="40"/>
      <c r="B167" s="41"/>
      <c r="C167" s="42"/>
      <c r="D167" s="219" t="s">
        <v>236</v>
      </c>
      <c r="E167" s="42"/>
      <c r="F167" s="250" t="s">
        <v>237</v>
      </c>
      <c r="G167" s="42"/>
      <c r="H167" s="42"/>
      <c r="I167" s="214"/>
      <c r="J167" s="42"/>
      <c r="K167" s="42"/>
      <c r="L167" s="46"/>
      <c r="M167" s="215"/>
      <c r="N167" s="216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236</v>
      </c>
      <c r="AU167" s="19" t="s">
        <v>133</v>
      </c>
    </row>
    <row r="168" spans="1:63" s="12" customFormat="1" ht="22.8" customHeight="1">
      <c r="A168" s="12"/>
      <c r="B168" s="183"/>
      <c r="C168" s="184"/>
      <c r="D168" s="185" t="s">
        <v>70</v>
      </c>
      <c r="E168" s="197" t="s">
        <v>183</v>
      </c>
      <c r="F168" s="197" t="s">
        <v>238</v>
      </c>
      <c r="G168" s="184"/>
      <c r="H168" s="184"/>
      <c r="I168" s="187"/>
      <c r="J168" s="198">
        <f>BK168</f>
        <v>0</v>
      </c>
      <c r="K168" s="184"/>
      <c r="L168" s="189"/>
      <c r="M168" s="190"/>
      <c r="N168" s="191"/>
      <c r="O168" s="191"/>
      <c r="P168" s="192">
        <f>SUM(P169:P200)</f>
        <v>0</v>
      </c>
      <c r="Q168" s="191"/>
      <c r="R168" s="192">
        <f>SUM(R169:R200)</f>
        <v>0.001284</v>
      </c>
      <c r="S168" s="191"/>
      <c r="T168" s="193">
        <f>SUM(T169:T200)</f>
        <v>2.9915000000000003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94" t="s">
        <v>76</v>
      </c>
      <c r="AT168" s="195" t="s">
        <v>70</v>
      </c>
      <c r="AU168" s="195" t="s">
        <v>76</v>
      </c>
      <c r="AY168" s="194" t="s">
        <v>123</v>
      </c>
      <c r="BK168" s="196">
        <f>SUM(BK169:BK200)</f>
        <v>0</v>
      </c>
    </row>
    <row r="169" spans="1:65" s="2" customFormat="1" ht="24.15" customHeight="1">
      <c r="A169" s="40"/>
      <c r="B169" s="41"/>
      <c r="C169" s="199" t="s">
        <v>239</v>
      </c>
      <c r="D169" s="199" t="s">
        <v>127</v>
      </c>
      <c r="E169" s="200" t="s">
        <v>240</v>
      </c>
      <c r="F169" s="201" t="s">
        <v>241</v>
      </c>
      <c r="G169" s="202" t="s">
        <v>141</v>
      </c>
      <c r="H169" s="203">
        <v>31.65</v>
      </c>
      <c r="I169" s="204"/>
      <c r="J169" s="205">
        <f>ROUND(I169*H169,2)</f>
        <v>0</v>
      </c>
      <c r="K169" s="201" t="s">
        <v>131</v>
      </c>
      <c r="L169" s="46"/>
      <c r="M169" s="206" t="s">
        <v>19</v>
      </c>
      <c r="N169" s="207" t="s">
        <v>43</v>
      </c>
      <c r="O169" s="86"/>
      <c r="P169" s="208">
        <f>O169*H169</f>
        <v>0</v>
      </c>
      <c r="Q169" s="208">
        <v>4E-05</v>
      </c>
      <c r="R169" s="208">
        <f>Q169*H169</f>
        <v>0.001266</v>
      </c>
      <c r="S169" s="208">
        <v>0</v>
      </c>
      <c r="T169" s="20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0" t="s">
        <v>132</v>
      </c>
      <c r="AT169" s="210" t="s">
        <v>127</v>
      </c>
      <c r="AU169" s="210" t="s">
        <v>133</v>
      </c>
      <c r="AY169" s="19" t="s">
        <v>123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9" t="s">
        <v>133</v>
      </c>
      <c r="BK169" s="211">
        <f>ROUND(I169*H169,2)</f>
        <v>0</v>
      </c>
      <c r="BL169" s="19" t="s">
        <v>132</v>
      </c>
      <c r="BM169" s="210" t="s">
        <v>242</v>
      </c>
    </row>
    <row r="170" spans="1:47" s="2" customFormat="1" ht="12">
      <c r="A170" s="40"/>
      <c r="B170" s="41"/>
      <c r="C170" s="42"/>
      <c r="D170" s="212" t="s">
        <v>135</v>
      </c>
      <c r="E170" s="42"/>
      <c r="F170" s="213" t="s">
        <v>243</v>
      </c>
      <c r="G170" s="42"/>
      <c r="H170" s="42"/>
      <c r="I170" s="214"/>
      <c r="J170" s="42"/>
      <c r="K170" s="42"/>
      <c r="L170" s="46"/>
      <c r="M170" s="215"/>
      <c r="N170" s="216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135</v>
      </c>
      <c r="AU170" s="19" t="s">
        <v>133</v>
      </c>
    </row>
    <row r="171" spans="1:51" s="13" customFormat="1" ht="12">
      <c r="A171" s="13"/>
      <c r="B171" s="217"/>
      <c r="C171" s="218"/>
      <c r="D171" s="219" t="s">
        <v>137</v>
      </c>
      <c r="E171" s="220" t="s">
        <v>19</v>
      </c>
      <c r="F171" s="221" t="s">
        <v>244</v>
      </c>
      <c r="G171" s="218"/>
      <c r="H171" s="222">
        <v>4.19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8" t="s">
        <v>137</v>
      </c>
      <c r="AU171" s="228" t="s">
        <v>133</v>
      </c>
      <c r="AV171" s="13" t="s">
        <v>133</v>
      </c>
      <c r="AW171" s="13" t="s">
        <v>33</v>
      </c>
      <c r="AX171" s="13" t="s">
        <v>71</v>
      </c>
      <c r="AY171" s="228" t="s">
        <v>123</v>
      </c>
    </row>
    <row r="172" spans="1:51" s="13" customFormat="1" ht="12">
      <c r="A172" s="13"/>
      <c r="B172" s="217"/>
      <c r="C172" s="218"/>
      <c r="D172" s="219" t="s">
        <v>137</v>
      </c>
      <c r="E172" s="220" t="s">
        <v>19</v>
      </c>
      <c r="F172" s="221" t="s">
        <v>171</v>
      </c>
      <c r="G172" s="218"/>
      <c r="H172" s="222">
        <v>20.73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8" t="s">
        <v>137</v>
      </c>
      <c r="AU172" s="228" t="s">
        <v>133</v>
      </c>
      <c r="AV172" s="13" t="s">
        <v>133</v>
      </c>
      <c r="AW172" s="13" t="s">
        <v>33</v>
      </c>
      <c r="AX172" s="13" t="s">
        <v>71</v>
      </c>
      <c r="AY172" s="228" t="s">
        <v>123</v>
      </c>
    </row>
    <row r="173" spans="1:51" s="13" customFormat="1" ht="12">
      <c r="A173" s="13"/>
      <c r="B173" s="217"/>
      <c r="C173" s="218"/>
      <c r="D173" s="219" t="s">
        <v>137</v>
      </c>
      <c r="E173" s="220" t="s">
        <v>19</v>
      </c>
      <c r="F173" s="221" t="s">
        <v>172</v>
      </c>
      <c r="G173" s="218"/>
      <c r="H173" s="222">
        <v>3.44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8" t="s">
        <v>137</v>
      </c>
      <c r="AU173" s="228" t="s">
        <v>133</v>
      </c>
      <c r="AV173" s="13" t="s">
        <v>133</v>
      </c>
      <c r="AW173" s="13" t="s">
        <v>33</v>
      </c>
      <c r="AX173" s="13" t="s">
        <v>71</v>
      </c>
      <c r="AY173" s="228" t="s">
        <v>123</v>
      </c>
    </row>
    <row r="174" spans="1:51" s="13" customFormat="1" ht="12">
      <c r="A174" s="13"/>
      <c r="B174" s="217"/>
      <c r="C174" s="218"/>
      <c r="D174" s="219" t="s">
        <v>137</v>
      </c>
      <c r="E174" s="220" t="s">
        <v>19</v>
      </c>
      <c r="F174" s="221" t="s">
        <v>245</v>
      </c>
      <c r="G174" s="218"/>
      <c r="H174" s="222">
        <v>3.29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8" t="s">
        <v>137</v>
      </c>
      <c r="AU174" s="228" t="s">
        <v>133</v>
      </c>
      <c r="AV174" s="13" t="s">
        <v>133</v>
      </c>
      <c r="AW174" s="13" t="s">
        <v>33</v>
      </c>
      <c r="AX174" s="13" t="s">
        <v>71</v>
      </c>
      <c r="AY174" s="228" t="s">
        <v>123</v>
      </c>
    </row>
    <row r="175" spans="1:51" s="14" customFormat="1" ht="12">
      <c r="A175" s="14"/>
      <c r="B175" s="229"/>
      <c r="C175" s="230"/>
      <c r="D175" s="219" t="s">
        <v>137</v>
      </c>
      <c r="E175" s="231" t="s">
        <v>19</v>
      </c>
      <c r="F175" s="232" t="s">
        <v>146</v>
      </c>
      <c r="G175" s="230"/>
      <c r="H175" s="233">
        <v>31.65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39" t="s">
        <v>137</v>
      </c>
      <c r="AU175" s="239" t="s">
        <v>133</v>
      </c>
      <c r="AV175" s="14" t="s">
        <v>132</v>
      </c>
      <c r="AW175" s="14" t="s">
        <v>33</v>
      </c>
      <c r="AX175" s="14" t="s">
        <v>76</v>
      </c>
      <c r="AY175" s="239" t="s">
        <v>123</v>
      </c>
    </row>
    <row r="176" spans="1:65" s="2" customFormat="1" ht="24.15" customHeight="1">
      <c r="A176" s="40"/>
      <c r="B176" s="41"/>
      <c r="C176" s="199" t="s">
        <v>246</v>
      </c>
      <c r="D176" s="199" t="s">
        <v>127</v>
      </c>
      <c r="E176" s="200" t="s">
        <v>247</v>
      </c>
      <c r="F176" s="201" t="s">
        <v>248</v>
      </c>
      <c r="G176" s="202" t="s">
        <v>130</v>
      </c>
      <c r="H176" s="203">
        <v>96</v>
      </c>
      <c r="I176" s="204"/>
      <c r="J176" s="205">
        <f>ROUND(I176*H176,2)</f>
        <v>0</v>
      </c>
      <c r="K176" s="201" t="s">
        <v>249</v>
      </c>
      <c r="L176" s="46"/>
      <c r="M176" s="206" t="s">
        <v>19</v>
      </c>
      <c r="N176" s="207" t="s">
        <v>43</v>
      </c>
      <c r="O176" s="86"/>
      <c r="P176" s="208">
        <f>O176*H176</f>
        <v>0</v>
      </c>
      <c r="Q176" s="208">
        <v>0</v>
      </c>
      <c r="R176" s="208">
        <f>Q176*H176</f>
        <v>0</v>
      </c>
      <c r="S176" s="208">
        <v>0</v>
      </c>
      <c r="T176" s="20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0" t="s">
        <v>132</v>
      </c>
      <c r="AT176" s="210" t="s">
        <v>127</v>
      </c>
      <c r="AU176" s="210" t="s">
        <v>133</v>
      </c>
      <c r="AY176" s="19" t="s">
        <v>123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9" t="s">
        <v>133</v>
      </c>
      <c r="BK176" s="211">
        <f>ROUND(I176*H176,2)</f>
        <v>0</v>
      </c>
      <c r="BL176" s="19" t="s">
        <v>132</v>
      </c>
      <c r="BM176" s="210" t="s">
        <v>250</v>
      </c>
    </row>
    <row r="177" spans="1:47" s="2" customFormat="1" ht="12">
      <c r="A177" s="40"/>
      <c r="B177" s="41"/>
      <c r="C177" s="42"/>
      <c r="D177" s="212" t="s">
        <v>135</v>
      </c>
      <c r="E177" s="42"/>
      <c r="F177" s="213" t="s">
        <v>251</v>
      </c>
      <c r="G177" s="42"/>
      <c r="H177" s="42"/>
      <c r="I177" s="214"/>
      <c r="J177" s="42"/>
      <c r="K177" s="42"/>
      <c r="L177" s="46"/>
      <c r="M177" s="215"/>
      <c r="N177" s="216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135</v>
      </c>
      <c r="AU177" s="19" t="s">
        <v>133</v>
      </c>
    </row>
    <row r="178" spans="1:51" s="13" customFormat="1" ht="12">
      <c r="A178" s="13"/>
      <c r="B178" s="217"/>
      <c r="C178" s="218"/>
      <c r="D178" s="219" t="s">
        <v>137</v>
      </c>
      <c r="E178" s="220" t="s">
        <v>19</v>
      </c>
      <c r="F178" s="221" t="s">
        <v>252</v>
      </c>
      <c r="G178" s="218"/>
      <c r="H178" s="222">
        <v>96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8" t="s">
        <v>137</v>
      </c>
      <c r="AU178" s="228" t="s">
        <v>133</v>
      </c>
      <c r="AV178" s="13" t="s">
        <v>133</v>
      </c>
      <c r="AW178" s="13" t="s">
        <v>33</v>
      </c>
      <c r="AX178" s="13" t="s">
        <v>76</v>
      </c>
      <c r="AY178" s="228" t="s">
        <v>123</v>
      </c>
    </row>
    <row r="179" spans="1:65" s="2" customFormat="1" ht="33" customHeight="1">
      <c r="A179" s="40"/>
      <c r="B179" s="41"/>
      <c r="C179" s="199" t="s">
        <v>253</v>
      </c>
      <c r="D179" s="199" t="s">
        <v>127</v>
      </c>
      <c r="E179" s="200" t="s">
        <v>254</v>
      </c>
      <c r="F179" s="201" t="s">
        <v>255</v>
      </c>
      <c r="G179" s="202" t="s">
        <v>141</v>
      </c>
      <c r="H179" s="203">
        <v>27.274</v>
      </c>
      <c r="I179" s="204"/>
      <c r="J179" s="205">
        <f>ROUND(I179*H179,2)</f>
        <v>0</v>
      </c>
      <c r="K179" s="201" t="s">
        <v>131</v>
      </c>
      <c r="L179" s="46"/>
      <c r="M179" s="206" t="s">
        <v>19</v>
      </c>
      <c r="N179" s="207" t="s">
        <v>43</v>
      </c>
      <c r="O179" s="86"/>
      <c r="P179" s="208">
        <f>O179*H179</f>
        <v>0</v>
      </c>
      <c r="Q179" s="208">
        <v>0</v>
      </c>
      <c r="R179" s="208">
        <f>Q179*H179</f>
        <v>0</v>
      </c>
      <c r="S179" s="208">
        <v>0.1</v>
      </c>
      <c r="T179" s="209">
        <f>S179*H179</f>
        <v>2.7274000000000003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0" t="s">
        <v>132</v>
      </c>
      <c r="AT179" s="210" t="s">
        <v>127</v>
      </c>
      <c r="AU179" s="210" t="s">
        <v>133</v>
      </c>
      <c r="AY179" s="19" t="s">
        <v>123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9" t="s">
        <v>133</v>
      </c>
      <c r="BK179" s="211">
        <f>ROUND(I179*H179,2)</f>
        <v>0</v>
      </c>
      <c r="BL179" s="19" t="s">
        <v>132</v>
      </c>
      <c r="BM179" s="210" t="s">
        <v>256</v>
      </c>
    </row>
    <row r="180" spans="1:47" s="2" customFormat="1" ht="12">
      <c r="A180" s="40"/>
      <c r="B180" s="41"/>
      <c r="C180" s="42"/>
      <c r="D180" s="212" t="s">
        <v>135</v>
      </c>
      <c r="E180" s="42"/>
      <c r="F180" s="213" t="s">
        <v>257</v>
      </c>
      <c r="G180" s="42"/>
      <c r="H180" s="42"/>
      <c r="I180" s="214"/>
      <c r="J180" s="42"/>
      <c r="K180" s="42"/>
      <c r="L180" s="46"/>
      <c r="M180" s="215"/>
      <c r="N180" s="216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135</v>
      </c>
      <c r="AU180" s="19" t="s">
        <v>133</v>
      </c>
    </row>
    <row r="181" spans="1:51" s="13" customFormat="1" ht="12">
      <c r="A181" s="13"/>
      <c r="B181" s="217"/>
      <c r="C181" s="218"/>
      <c r="D181" s="219" t="s">
        <v>137</v>
      </c>
      <c r="E181" s="220" t="s">
        <v>19</v>
      </c>
      <c r="F181" s="221" t="s">
        <v>258</v>
      </c>
      <c r="G181" s="218"/>
      <c r="H181" s="222">
        <v>27.274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8" t="s">
        <v>137</v>
      </c>
      <c r="AU181" s="228" t="s">
        <v>133</v>
      </c>
      <c r="AV181" s="13" t="s">
        <v>133</v>
      </c>
      <c r="AW181" s="13" t="s">
        <v>33</v>
      </c>
      <c r="AX181" s="13" t="s">
        <v>76</v>
      </c>
      <c r="AY181" s="228" t="s">
        <v>123</v>
      </c>
    </row>
    <row r="182" spans="1:65" s="2" customFormat="1" ht="24.15" customHeight="1">
      <c r="A182" s="40"/>
      <c r="B182" s="41"/>
      <c r="C182" s="199" t="s">
        <v>7</v>
      </c>
      <c r="D182" s="199" t="s">
        <v>127</v>
      </c>
      <c r="E182" s="200" t="s">
        <v>259</v>
      </c>
      <c r="F182" s="201" t="s">
        <v>260</v>
      </c>
      <c r="G182" s="202" t="s">
        <v>141</v>
      </c>
      <c r="H182" s="203">
        <v>3.2</v>
      </c>
      <c r="I182" s="204"/>
      <c r="J182" s="205">
        <f>ROUND(I182*H182,2)</f>
        <v>0</v>
      </c>
      <c r="K182" s="201" t="s">
        <v>131</v>
      </c>
      <c r="L182" s="46"/>
      <c r="M182" s="206" t="s">
        <v>19</v>
      </c>
      <c r="N182" s="207" t="s">
        <v>43</v>
      </c>
      <c r="O182" s="86"/>
      <c r="P182" s="208">
        <f>O182*H182</f>
        <v>0</v>
      </c>
      <c r="Q182" s="208">
        <v>0</v>
      </c>
      <c r="R182" s="208">
        <f>Q182*H182</f>
        <v>0</v>
      </c>
      <c r="S182" s="208">
        <v>0.076</v>
      </c>
      <c r="T182" s="209">
        <f>S182*H182</f>
        <v>0.2432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0" t="s">
        <v>132</v>
      </c>
      <c r="AT182" s="210" t="s">
        <v>127</v>
      </c>
      <c r="AU182" s="210" t="s">
        <v>133</v>
      </c>
      <c r="AY182" s="19" t="s">
        <v>123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9" t="s">
        <v>133</v>
      </c>
      <c r="BK182" s="211">
        <f>ROUND(I182*H182,2)</f>
        <v>0</v>
      </c>
      <c r="BL182" s="19" t="s">
        <v>132</v>
      </c>
      <c r="BM182" s="210" t="s">
        <v>261</v>
      </c>
    </row>
    <row r="183" spans="1:47" s="2" customFormat="1" ht="12">
      <c r="A183" s="40"/>
      <c r="B183" s="41"/>
      <c r="C183" s="42"/>
      <c r="D183" s="212" t="s">
        <v>135</v>
      </c>
      <c r="E183" s="42"/>
      <c r="F183" s="213" t="s">
        <v>262</v>
      </c>
      <c r="G183" s="42"/>
      <c r="H183" s="42"/>
      <c r="I183" s="214"/>
      <c r="J183" s="42"/>
      <c r="K183" s="42"/>
      <c r="L183" s="46"/>
      <c r="M183" s="215"/>
      <c r="N183" s="21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135</v>
      </c>
      <c r="AU183" s="19" t="s">
        <v>133</v>
      </c>
    </row>
    <row r="184" spans="1:51" s="13" customFormat="1" ht="12">
      <c r="A184" s="13"/>
      <c r="B184" s="217"/>
      <c r="C184" s="218"/>
      <c r="D184" s="219" t="s">
        <v>137</v>
      </c>
      <c r="E184" s="220" t="s">
        <v>19</v>
      </c>
      <c r="F184" s="221" t="s">
        <v>263</v>
      </c>
      <c r="G184" s="218"/>
      <c r="H184" s="222">
        <v>1.6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8" t="s">
        <v>137</v>
      </c>
      <c r="AU184" s="228" t="s">
        <v>133</v>
      </c>
      <c r="AV184" s="13" t="s">
        <v>133</v>
      </c>
      <c r="AW184" s="13" t="s">
        <v>33</v>
      </c>
      <c r="AX184" s="13" t="s">
        <v>71</v>
      </c>
      <c r="AY184" s="228" t="s">
        <v>123</v>
      </c>
    </row>
    <row r="185" spans="1:51" s="13" customFormat="1" ht="12">
      <c r="A185" s="13"/>
      <c r="B185" s="217"/>
      <c r="C185" s="218"/>
      <c r="D185" s="219" t="s">
        <v>137</v>
      </c>
      <c r="E185" s="220" t="s">
        <v>19</v>
      </c>
      <c r="F185" s="221" t="s">
        <v>264</v>
      </c>
      <c r="G185" s="218"/>
      <c r="H185" s="222">
        <v>1.6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8" t="s">
        <v>137</v>
      </c>
      <c r="AU185" s="228" t="s">
        <v>133</v>
      </c>
      <c r="AV185" s="13" t="s">
        <v>133</v>
      </c>
      <c r="AW185" s="13" t="s">
        <v>33</v>
      </c>
      <c r="AX185" s="13" t="s">
        <v>71</v>
      </c>
      <c r="AY185" s="228" t="s">
        <v>123</v>
      </c>
    </row>
    <row r="186" spans="1:51" s="14" customFormat="1" ht="12">
      <c r="A186" s="14"/>
      <c r="B186" s="229"/>
      <c r="C186" s="230"/>
      <c r="D186" s="219" t="s">
        <v>137</v>
      </c>
      <c r="E186" s="231" t="s">
        <v>19</v>
      </c>
      <c r="F186" s="232" t="s">
        <v>146</v>
      </c>
      <c r="G186" s="230"/>
      <c r="H186" s="233">
        <v>3.2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39" t="s">
        <v>137</v>
      </c>
      <c r="AU186" s="239" t="s">
        <v>133</v>
      </c>
      <c r="AV186" s="14" t="s">
        <v>132</v>
      </c>
      <c r="AW186" s="14" t="s">
        <v>33</v>
      </c>
      <c r="AX186" s="14" t="s">
        <v>76</v>
      </c>
      <c r="AY186" s="239" t="s">
        <v>123</v>
      </c>
    </row>
    <row r="187" spans="1:65" s="2" customFormat="1" ht="24.15" customHeight="1">
      <c r="A187" s="40"/>
      <c r="B187" s="41"/>
      <c r="C187" s="199" t="s">
        <v>265</v>
      </c>
      <c r="D187" s="199" t="s">
        <v>127</v>
      </c>
      <c r="E187" s="200" t="s">
        <v>266</v>
      </c>
      <c r="F187" s="201" t="s">
        <v>267</v>
      </c>
      <c r="G187" s="202" t="s">
        <v>130</v>
      </c>
      <c r="H187" s="203">
        <v>4</v>
      </c>
      <c r="I187" s="204"/>
      <c r="J187" s="205">
        <f>ROUND(I187*H187,2)</f>
        <v>0</v>
      </c>
      <c r="K187" s="201" t="s">
        <v>131</v>
      </c>
      <c r="L187" s="46"/>
      <c r="M187" s="206" t="s">
        <v>19</v>
      </c>
      <c r="N187" s="207" t="s">
        <v>43</v>
      </c>
      <c r="O187" s="86"/>
      <c r="P187" s="208">
        <f>O187*H187</f>
        <v>0</v>
      </c>
      <c r="Q187" s="208">
        <v>0</v>
      </c>
      <c r="R187" s="208">
        <f>Q187*H187</f>
        <v>0</v>
      </c>
      <c r="S187" s="208">
        <v>0.001</v>
      </c>
      <c r="T187" s="209">
        <f>S187*H187</f>
        <v>0.004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0" t="s">
        <v>132</v>
      </c>
      <c r="AT187" s="210" t="s">
        <v>127</v>
      </c>
      <c r="AU187" s="210" t="s">
        <v>133</v>
      </c>
      <c r="AY187" s="19" t="s">
        <v>123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9" t="s">
        <v>133</v>
      </c>
      <c r="BK187" s="211">
        <f>ROUND(I187*H187,2)</f>
        <v>0</v>
      </c>
      <c r="BL187" s="19" t="s">
        <v>132</v>
      </c>
      <c r="BM187" s="210" t="s">
        <v>268</v>
      </c>
    </row>
    <row r="188" spans="1:47" s="2" customFormat="1" ht="12">
      <c r="A188" s="40"/>
      <c r="B188" s="41"/>
      <c r="C188" s="42"/>
      <c r="D188" s="212" t="s">
        <v>135</v>
      </c>
      <c r="E188" s="42"/>
      <c r="F188" s="213" t="s">
        <v>269</v>
      </c>
      <c r="G188" s="42"/>
      <c r="H188" s="42"/>
      <c r="I188" s="214"/>
      <c r="J188" s="42"/>
      <c r="K188" s="42"/>
      <c r="L188" s="46"/>
      <c r="M188" s="215"/>
      <c r="N188" s="216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135</v>
      </c>
      <c r="AU188" s="19" t="s">
        <v>133</v>
      </c>
    </row>
    <row r="189" spans="1:65" s="2" customFormat="1" ht="21.75" customHeight="1">
      <c r="A189" s="40"/>
      <c r="B189" s="41"/>
      <c r="C189" s="199" t="s">
        <v>270</v>
      </c>
      <c r="D189" s="199" t="s">
        <v>127</v>
      </c>
      <c r="E189" s="200" t="s">
        <v>271</v>
      </c>
      <c r="F189" s="201" t="s">
        <v>272</v>
      </c>
      <c r="G189" s="202" t="s">
        <v>154</v>
      </c>
      <c r="H189" s="203">
        <v>8</v>
      </c>
      <c r="I189" s="204"/>
      <c r="J189" s="205">
        <f>ROUND(I189*H189,2)</f>
        <v>0</v>
      </c>
      <c r="K189" s="201" t="s">
        <v>131</v>
      </c>
      <c r="L189" s="46"/>
      <c r="M189" s="206" t="s">
        <v>19</v>
      </c>
      <c r="N189" s="207" t="s">
        <v>43</v>
      </c>
      <c r="O189" s="86"/>
      <c r="P189" s="208">
        <f>O189*H189</f>
        <v>0</v>
      </c>
      <c r="Q189" s="208">
        <v>0</v>
      </c>
      <c r="R189" s="208">
        <f>Q189*H189</f>
        <v>0</v>
      </c>
      <c r="S189" s="208">
        <v>0.002</v>
      </c>
      <c r="T189" s="209">
        <f>S189*H189</f>
        <v>0.016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0" t="s">
        <v>132</v>
      </c>
      <c r="AT189" s="210" t="s">
        <v>127</v>
      </c>
      <c r="AU189" s="210" t="s">
        <v>133</v>
      </c>
      <c r="AY189" s="19" t="s">
        <v>123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9" t="s">
        <v>133</v>
      </c>
      <c r="BK189" s="211">
        <f>ROUND(I189*H189,2)</f>
        <v>0</v>
      </c>
      <c r="BL189" s="19" t="s">
        <v>132</v>
      </c>
      <c r="BM189" s="210" t="s">
        <v>273</v>
      </c>
    </row>
    <row r="190" spans="1:47" s="2" customFormat="1" ht="12">
      <c r="A190" s="40"/>
      <c r="B190" s="41"/>
      <c r="C190" s="42"/>
      <c r="D190" s="212" t="s">
        <v>135</v>
      </c>
      <c r="E190" s="42"/>
      <c r="F190" s="213" t="s">
        <v>274</v>
      </c>
      <c r="G190" s="42"/>
      <c r="H190" s="42"/>
      <c r="I190" s="214"/>
      <c r="J190" s="42"/>
      <c r="K190" s="42"/>
      <c r="L190" s="46"/>
      <c r="M190" s="215"/>
      <c r="N190" s="216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135</v>
      </c>
      <c r="AU190" s="19" t="s">
        <v>133</v>
      </c>
    </row>
    <row r="191" spans="1:51" s="13" customFormat="1" ht="12">
      <c r="A191" s="13"/>
      <c r="B191" s="217"/>
      <c r="C191" s="218"/>
      <c r="D191" s="219" t="s">
        <v>137</v>
      </c>
      <c r="E191" s="220" t="s">
        <v>19</v>
      </c>
      <c r="F191" s="221" t="s">
        <v>275</v>
      </c>
      <c r="G191" s="218"/>
      <c r="H191" s="222">
        <v>8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8" t="s">
        <v>137</v>
      </c>
      <c r="AU191" s="228" t="s">
        <v>133</v>
      </c>
      <c r="AV191" s="13" t="s">
        <v>133</v>
      </c>
      <c r="AW191" s="13" t="s">
        <v>33</v>
      </c>
      <c r="AX191" s="13" t="s">
        <v>76</v>
      </c>
      <c r="AY191" s="228" t="s">
        <v>123</v>
      </c>
    </row>
    <row r="192" spans="1:65" s="2" customFormat="1" ht="16.5" customHeight="1">
      <c r="A192" s="40"/>
      <c r="B192" s="41"/>
      <c r="C192" s="199" t="s">
        <v>276</v>
      </c>
      <c r="D192" s="199" t="s">
        <v>127</v>
      </c>
      <c r="E192" s="200" t="s">
        <v>277</v>
      </c>
      <c r="F192" s="201" t="s">
        <v>278</v>
      </c>
      <c r="G192" s="202" t="s">
        <v>154</v>
      </c>
      <c r="H192" s="203">
        <v>0.9</v>
      </c>
      <c r="I192" s="204"/>
      <c r="J192" s="205">
        <f>ROUND(I192*H192,2)</f>
        <v>0</v>
      </c>
      <c r="K192" s="201" t="s">
        <v>131</v>
      </c>
      <c r="L192" s="46"/>
      <c r="M192" s="206" t="s">
        <v>19</v>
      </c>
      <c r="N192" s="207" t="s">
        <v>43</v>
      </c>
      <c r="O192" s="86"/>
      <c r="P192" s="208">
        <f>O192*H192</f>
        <v>0</v>
      </c>
      <c r="Q192" s="208">
        <v>2E-05</v>
      </c>
      <c r="R192" s="208">
        <f>Q192*H192</f>
        <v>1.8E-05</v>
      </c>
      <c r="S192" s="208">
        <v>0.001</v>
      </c>
      <c r="T192" s="209">
        <f>S192*H192</f>
        <v>0.0009000000000000001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0" t="s">
        <v>132</v>
      </c>
      <c r="AT192" s="210" t="s">
        <v>127</v>
      </c>
      <c r="AU192" s="210" t="s">
        <v>133</v>
      </c>
      <c r="AY192" s="19" t="s">
        <v>123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9" t="s">
        <v>133</v>
      </c>
      <c r="BK192" s="211">
        <f>ROUND(I192*H192,2)</f>
        <v>0</v>
      </c>
      <c r="BL192" s="19" t="s">
        <v>132</v>
      </c>
      <c r="BM192" s="210" t="s">
        <v>279</v>
      </c>
    </row>
    <row r="193" spans="1:47" s="2" customFormat="1" ht="12">
      <c r="A193" s="40"/>
      <c r="B193" s="41"/>
      <c r="C193" s="42"/>
      <c r="D193" s="212" t="s">
        <v>135</v>
      </c>
      <c r="E193" s="42"/>
      <c r="F193" s="213" t="s">
        <v>280</v>
      </c>
      <c r="G193" s="42"/>
      <c r="H193" s="42"/>
      <c r="I193" s="214"/>
      <c r="J193" s="42"/>
      <c r="K193" s="42"/>
      <c r="L193" s="46"/>
      <c r="M193" s="215"/>
      <c r="N193" s="21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135</v>
      </c>
      <c r="AU193" s="19" t="s">
        <v>133</v>
      </c>
    </row>
    <row r="194" spans="1:51" s="13" customFormat="1" ht="12">
      <c r="A194" s="13"/>
      <c r="B194" s="217"/>
      <c r="C194" s="218"/>
      <c r="D194" s="219" t="s">
        <v>137</v>
      </c>
      <c r="E194" s="220" t="s">
        <v>19</v>
      </c>
      <c r="F194" s="221" t="s">
        <v>281</v>
      </c>
      <c r="G194" s="218"/>
      <c r="H194" s="222">
        <v>0.9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8" t="s">
        <v>137</v>
      </c>
      <c r="AU194" s="228" t="s">
        <v>133</v>
      </c>
      <c r="AV194" s="13" t="s">
        <v>133</v>
      </c>
      <c r="AW194" s="13" t="s">
        <v>33</v>
      </c>
      <c r="AX194" s="13" t="s">
        <v>76</v>
      </c>
      <c r="AY194" s="228" t="s">
        <v>123</v>
      </c>
    </row>
    <row r="195" spans="1:65" s="2" customFormat="1" ht="16.5" customHeight="1">
      <c r="A195" s="40"/>
      <c r="B195" s="41"/>
      <c r="C195" s="199" t="s">
        <v>282</v>
      </c>
      <c r="D195" s="199" t="s">
        <v>127</v>
      </c>
      <c r="E195" s="200" t="s">
        <v>283</v>
      </c>
      <c r="F195" s="201" t="s">
        <v>284</v>
      </c>
      <c r="G195" s="202" t="s">
        <v>141</v>
      </c>
      <c r="H195" s="203">
        <v>25.795</v>
      </c>
      <c r="I195" s="204"/>
      <c r="J195" s="205">
        <f>ROUND(I195*H195,2)</f>
        <v>0</v>
      </c>
      <c r="K195" s="201" t="s">
        <v>131</v>
      </c>
      <c r="L195" s="46"/>
      <c r="M195" s="206" t="s">
        <v>19</v>
      </c>
      <c r="N195" s="207" t="s">
        <v>43</v>
      </c>
      <c r="O195" s="86"/>
      <c r="P195" s="208">
        <f>O195*H195</f>
        <v>0</v>
      </c>
      <c r="Q195" s="208">
        <v>0</v>
      </c>
      <c r="R195" s="208">
        <f>Q195*H195</f>
        <v>0</v>
      </c>
      <c r="S195" s="208">
        <v>0</v>
      </c>
      <c r="T195" s="20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0" t="s">
        <v>186</v>
      </c>
      <c r="AT195" s="210" t="s">
        <v>127</v>
      </c>
      <c r="AU195" s="210" t="s">
        <v>133</v>
      </c>
      <c r="AY195" s="19" t="s">
        <v>123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9" t="s">
        <v>133</v>
      </c>
      <c r="BK195" s="211">
        <f>ROUND(I195*H195,2)</f>
        <v>0</v>
      </c>
      <c r="BL195" s="19" t="s">
        <v>186</v>
      </c>
      <c r="BM195" s="210" t="s">
        <v>285</v>
      </c>
    </row>
    <row r="196" spans="1:47" s="2" customFormat="1" ht="12">
      <c r="A196" s="40"/>
      <c r="B196" s="41"/>
      <c r="C196" s="42"/>
      <c r="D196" s="212" t="s">
        <v>135</v>
      </c>
      <c r="E196" s="42"/>
      <c r="F196" s="213" t="s">
        <v>286</v>
      </c>
      <c r="G196" s="42"/>
      <c r="H196" s="42"/>
      <c r="I196" s="214"/>
      <c r="J196" s="42"/>
      <c r="K196" s="42"/>
      <c r="L196" s="46"/>
      <c r="M196" s="215"/>
      <c r="N196" s="216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135</v>
      </c>
      <c r="AU196" s="19" t="s">
        <v>133</v>
      </c>
    </row>
    <row r="197" spans="1:51" s="13" customFormat="1" ht="12">
      <c r="A197" s="13"/>
      <c r="B197" s="217"/>
      <c r="C197" s="218"/>
      <c r="D197" s="219" t="s">
        <v>137</v>
      </c>
      <c r="E197" s="220" t="s">
        <v>19</v>
      </c>
      <c r="F197" s="221" t="s">
        <v>287</v>
      </c>
      <c r="G197" s="218"/>
      <c r="H197" s="222">
        <v>25.795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8" t="s">
        <v>137</v>
      </c>
      <c r="AU197" s="228" t="s">
        <v>133</v>
      </c>
      <c r="AV197" s="13" t="s">
        <v>133</v>
      </c>
      <c r="AW197" s="13" t="s">
        <v>33</v>
      </c>
      <c r="AX197" s="13" t="s">
        <v>76</v>
      </c>
      <c r="AY197" s="228" t="s">
        <v>123</v>
      </c>
    </row>
    <row r="198" spans="1:65" s="2" customFormat="1" ht="16.5" customHeight="1">
      <c r="A198" s="40"/>
      <c r="B198" s="41"/>
      <c r="C198" s="199" t="s">
        <v>288</v>
      </c>
      <c r="D198" s="199" t="s">
        <v>127</v>
      </c>
      <c r="E198" s="200" t="s">
        <v>289</v>
      </c>
      <c r="F198" s="201" t="s">
        <v>290</v>
      </c>
      <c r="G198" s="202" t="s">
        <v>141</v>
      </c>
      <c r="H198" s="203">
        <v>6.42</v>
      </c>
      <c r="I198" s="204"/>
      <c r="J198" s="205">
        <f>ROUND(I198*H198,2)</f>
        <v>0</v>
      </c>
      <c r="K198" s="201" t="s">
        <v>131</v>
      </c>
      <c r="L198" s="46"/>
      <c r="M198" s="206" t="s">
        <v>19</v>
      </c>
      <c r="N198" s="207" t="s">
        <v>43</v>
      </c>
      <c r="O198" s="86"/>
      <c r="P198" s="208">
        <f>O198*H198</f>
        <v>0</v>
      </c>
      <c r="Q198" s="208">
        <v>0</v>
      </c>
      <c r="R198" s="208">
        <f>Q198*H198</f>
        <v>0</v>
      </c>
      <c r="S198" s="208">
        <v>0</v>
      </c>
      <c r="T198" s="20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0" t="s">
        <v>132</v>
      </c>
      <c r="AT198" s="210" t="s">
        <v>127</v>
      </c>
      <c r="AU198" s="210" t="s">
        <v>133</v>
      </c>
      <c r="AY198" s="19" t="s">
        <v>123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19" t="s">
        <v>133</v>
      </c>
      <c r="BK198" s="211">
        <f>ROUND(I198*H198,2)</f>
        <v>0</v>
      </c>
      <c r="BL198" s="19" t="s">
        <v>132</v>
      </c>
      <c r="BM198" s="210" t="s">
        <v>291</v>
      </c>
    </row>
    <row r="199" spans="1:47" s="2" customFormat="1" ht="12">
      <c r="A199" s="40"/>
      <c r="B199" s="41"/>
      <c r="C199" s="42"/>
      <c r="D199" s="212" t="s">
        <v>135</v>
      </c>
      <c r="E199" s="42"/>
      <c r="F199" s="213" t="s">
        <v>292</v>
      </c>
      <c r="G199" s="42"/>
      <c r="H199" s="42"/>
      <c r="I199" s="214"/>
      <c r="J199" s="42"/>
      <c r="K199" s="42"/>
      <c r="L199" s="46"/>
      <c r="M199" s="215"/>
      <c r="N199" s="216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135</v>
      </c>
      <c r="AU199" s="19" t="s">
        <v>133</v>
      </c>
    </row>
    <row r="200" spans="1:51" s="13" customFormat="1" ht="12">
      <c r="A200" s="13"/>
      <c r="B200" s="217"/>
      <c r="C200" s="218"/>
      <c r="D200" s="219" t="s">
        <v>137</v>
      </c>
      <c r="E200" s="220" t="s">
        <v>19</v>
      </c>
      <c r="F200" s="221" t="s">
        <v>293</v>
      </c>
      <c r="G200" s="218"/>
      <c r="H200" s="222">
        <v>6.42</v>
      </c>
      <c r="I200" s="223"/>
      <c r="J200" s="218"/>
      <c r="K200" s="218"/>
      <c r="L200" s="224"/>
      <c r="M200" s="225"/>
      <c r="N200" s="226"/>
      <c r="O200" s="226"/>
      <c r="P200" s="226"/>
      <c r="Q200" s="226"/>
      <c r="R200" s="226"/>
      <c r="S200" s="226"/>
      <c r="T200" s="22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8" t="s">
        <v>137</v>
      </c>
      <c r="AU200" s="228" t="s">
        <v>133</v>
      </c>
      <c r="AV200" s="13" t="s">
        <v>133</v>
      </c>
      <c r="AW200" s="13" t="s">
        <v>33</v>
      </c>
      <c r="AX200" s="13" t="s">
        <v>76</v>
      </c>
      <c r="AY200" s="228" t="s">
        <v>123</v>
      </c>
    </row>
    <row r="201" spans="1:63" s="12" customFormat="1" ht="22.8" customHeight="1">
      <c r="A201" s="12"/>
      <c r="B201" s="183"/>
      <c r="C201" s="184"/>
      <c r="D201" s="185" t="s">
        <v>70</v>
      </c>
      <c r="E201" s="197" t="s">
        <v>294</v>
      </c>
      <c r="F201" s="197" t="s">
        <v>295</v>
      </c>
      <c r="G201" s="184"/>
      <c r="H201" s="184"/>
      <c r="I201" s="187"/>
      <c r="J201" s="198">
        <f>BK201</f>
        <v>0</v>
      </c>
      <c r="K201" s="184"/>
      <c r="L201" s="189"/>
      <c r="M201" s="190"/>
      <c r="N201" s="191"/>
      <c r="O201" s="191"/>
      <c r="P201" s="192">
        <f>SUM(P202:P210)</f>
        <v>0</v>
      </c>
      <c r="Q201" s="191"/>
      <c r="R201" s="192">
        <f>SUM(R202:R210)</f>
        <v>0</v>
      </c>
      <c r="S201" s="191"/>
      <c r="T201" s="193">
        <f>SUM(T202:T210)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94" t="s">
        <v>76</v>
      </c>
      <c r="AT201" s="195" t="s">
        <v>70</v>
      </c>
      <c r="AU201" s="195" t="s">
        <v>76</v>
      </c>
      <c r="AY201" s="194" t="s">
        <v>123</v>
      </c>
      <c r="BK201" s="196">
        <f>SUM(BK202:BK210)</f>
        <v>0</v>
      </c>
    </row>
    <row r="202" spans="1:65" s="2" customFormat="1" ht="24.15" customHeight="1">
      <c r="A202" s="40"/>
      <c r="B202" s="41"/>
      <c r="C202" s="199" t="s">
        <v>296</v>
      </c>
      <c r="D202" s="199" t="s">
        <v>127</v>
      </c>
      <c r="E202" s="200" t="s">
        <v>297</v>
      </c>
      <c r="F202" s="201" t="s">
        <v>298</v>
      </c>
      <c r="G202" s="202" t="s">
        <v>299</v>
      </c>
      <c r="H202" s="203">
        <v>4.555</v>
      </c>
      <c r="I202" s="204"/>
      <c r="J202" s="205">
        <f>ROUND(I202*H202,2)</f>
        <v>0</v>
      </c>
      <c r="K202" s="201" t="s">
        <v>131</v>
      </c>
      <c r="L202" s="46"/>
      <c r="M202" s="206" t="s">
        <v>19</v>
      </c>
      <c r="N202" s="207" t="s">
        <v>43</v>
      </c>
      <c r="O202" s="86"/>
      <c r="P202" s="208">
        <f>O202*H202</f>
        <v>0</v>
      </c>
      <c r="Q202" s="208">
        <v>0</v>
      </c>
      <c r="R202" s="208">
        <f>Q202*H202</f>
        <v>0</v>
      </c>
      <c r="S202" s="208">
        <v>0</v>
      </c>
      <c r="T202" s="20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0" t="s">
        <v>132</v>
      </c>
      <c r="AT202" s="210" t="s">
        <v>127</v>
      </c>
      <c r="AU202" s="210" t="s">
        <v>133</v>
      </c>
      <c r="AY202" s="19" t="s">
        <v>123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9" t="s">
        <v>133</v>
      </c>
      <c r="BK202" s="211">
        <f>ROUND(I202*H202,2)</f>
        <v>0</v>
      </c>
      <c r="BL202" s="19" t="s">
        <v>132</v>
      </c>
      <c r="BM202" s="210" t="s">
        <v>300</v>
      </c>
    </row>
    <row r="203" spans="1:47" s="2" customFormat="1" ht="12">
      <c r="A203" s="40"/>
      <c r="B203" s="41"/>
      <c r="C203" s="42"/>
      <c r="D203" s="212" t="s">
        <v>135</v>
      </c>
      <c r="E203" s="42"/>
      <c r="F203" s="213" t="s">
        <v>301</v>
      </c>
      <c r="G203" s="42"/>
      <c r="H203" s="42"/>
      <c r="I203" s="214"/>
      <c r="J203" s="42"/>
      <c r="K203" s="42"/>
      <c r="L203" s="46"/>
      <c r="M203" s="215"/>
      <c r="N203" s="216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135</v>
      </c>
      <c r="AU203" s="19" t="s">
        <v>133</v>
      </c>
    </row>
    <row r="204" spans="1:65" s="2" customFormat="1" ht="21.75" customHeight="1">
      <c r="A204" s="40"/>
      <c r="B204" s="41"/>
      <c r="C204" s="199" t="s">
        <v>302</v>
      </c>
      <c r="D204" s="199" t="s">
        <v>127</v>
      </c>
      <c r="E204" s="200" t="s">
        <v>303</v>
      </c>
      <c r="F204" s="201" t="s">
        <v>304</v>
      </c>
      <c r="G204" s="202" t="s">
        <v>299</v>
      </c>
      <c r="H204" s="203">
        <v>4.555</v>
      </c>
      <c r="I204" s="204"/>
      <c r="J204" s="205">
        <f>ROUND(I204*H204,2)</f>
        <v>0</v>
      </c>
      <c r="K204" s="201" t="s">
        <v>131</v>
      </c>
      <c r="L204" s="46"/>
      <c r="M204" s="206" t="s">
        <v>19</v>
      </c>
      <c r="N204" s="207" t="s">
        <v>43</v>
      </c>
      <c r="O204" s="86"/>
      <c r="P204" s="208">
        <f>O204*H204</f>
        <v>0</v>
      </c>
      <c r="Q204" s="208">
        <v>0</v>
      </c>
      <c r="R204" s="208">
        <f>Q204*H204</f>
        <v>0</v>
      </c>
      <c r="S204" s="208">
        <v>0</v>
      </c>
      <c r="T204" s="20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0" t="s">
        <v>132</v>
      </c>
      <c r="AT204" s="210" t="s">
        <v>127</v>
      </c>
      <c r="AU204" s="210" t="s">
        <v>133</v>
      </c>
      <c r="AY204" s="19" t="s">
        <v>123</v>
      </c>
      <c r="BE204" s="211">
        <f>IF(N204="základní",J204,0)</f>
        <v>0</v>
      </c>
      <c r="BF204" s="211">
        <f>IF(N204="snížená",J204,0)</f>
        <v>0</v>
      </c>
      <c r="BG204" s="211">
        <f>IF(N204="zákl. přenesená",J204,0)</f>
        <v>0</v>
      </c>
      <c r="BH204" s="211">
        <f>IF(N204="sníž. přenesená",J204,0)</f>
        <v>0</v>
      </c>
      <c r="BI204" s="211">
        <f>IF(N204="nulová",J204,0)</f>
        <v>0</v>
      </c>
      <c r="BJ204" s="19" t="s">
        <v>133</v>
      </c>
      <c r="BK204" s="211">
        <f>ROUND(I204*H204,2)</f>
        <v>0</v>
      </c>
      <c r="BL204" s="19" t="s">
        <v>132</v>
      </c>
      <c r="BM204" s="210" t="s">
        <v>305</v>
      </c>
    </row>
    <row r="205" spans="1:47" s="2" customFormat="1" ht="12">
      <c r="A205" s="40"/>
      <c r="B205" s="41"/>
      <c r="C205" s="42"/>
      <c r="D205" s="212" t="s">
        <v>135</v>
      </c>
      <c r="E205" s="42"/>
      <c r="F205" s="213" t="s">
        <v>306</v>
      </c>
      <c r="G205" s="42"/>
      <c r="H205" s="42"/>
      <c r="I205" s="214"/>
      <c r="J205" s="42"/>
      <c r="K205" s="42"/>
      <c r="L205" s="46"/>
      <c r="M205" s="215"/>
      <c r="N205" s="216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135</v>
      </c>
      <c r="AU205" s="19" t="s">
        <v>133</v>
      </c>
    </row>
    <row r="206" spans="1:65" s="2" customFormat="1" ht="24.15" customHeight="1">
      <c r="A206" s="40"/>
      <c r="B206" s="41"/>
      <c r="C206" s="199" t="s">
        <v>307</v>
      </c>
      <c r="D206" s="199" t="s">
        <v>127</v>
      </c>
      <c r="E206" s="200" t="s">
        <v>308</v>
      </c>
      <c r="F206" s="201" t="s">
        <v>309</v>
      </c>
      <c r="G206" s="202" t="s">
        <v>299</v>
      </c>
      <c r="H206" s="203">
        <v>45.55</v>
      </c>
      <c r="I206" s="204"/>
      <c r="J206" s="205">
        <f>ROUND(I206*H206,2)</f>
        <v>0</v>
      </c>
      <c r="K206" s="201" t="s">
        <v>131</v>
      </c>
      <c r="L206" s="46"/>
      <c r="M206" s="206" t="s">
        <v>19</v>
      </c>
      <c r="N206" s="207" t="s">
        <v>43</v>
      </c>
      <c r="O206" s="86"/>
      <c r="P206" s="208">
        <f>O206*H206</f>
        <v>0</v>
      </c>
      <c r="Q206" s="208">
        <v>0</v>
      </c>
      <c r="R206" s="208">
        <f>Q206*H206</f>
        <v>0</v>
      </c>
      <c r="S206" s="208">
        <v>0</v>
      </c>
      <c r="T206" s="20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0" t="s">
        <v>132</v>
      </c>
      <c r="AT206" s="210" t="s">
        <v>127</v>
      </c>
      <c r="AU206" s="210" t="s">
        <v>133</v>
      </c>
      <c r="AY206" s="19" t="s">
        <v>123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19" t="s">
        <v>133</v>
      </c>
      <c r="BK206" s="211">
        <f>ROUND(I206*H206,2)</f>
        <v>0</v>
      </c>
      <c r="BL206" s="19" t="s">
        <v>132</v>
      </c>
      <c r="BM206" s="210" t="s">
        <v>310</v>
      </c>
    </row>
    <row r="207" spans="1:47" s="2" customFormat="1" ht="12">
      <c r="A207" s="40"/>
      <c r="B207" s="41"/>
      <c r="C207" s="42"/>
      <c r="D207" s="212" t="s">
        <v>135</v>
      </c>
      <c r="E207" s="42"/>
      <c r="F207" s="213" t="s">
        <v>311</v>
      </c>
      <c r="G207" s="42"/>
      <c r="H207" s="42"/>
      <c r="I207" s="214"/>
      <c r="J207" s="42"/>
      <c r="K207" s="42"/>
      <c r="L207" s="46"/>
      <c r="M207" s="215"/>
      <c r="N207" s="216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135</v>
      </c>
      <c r="AU207" s="19" t="s">
        <v>133</v>
      </c>
    </row>
    <row r="208" spans="1:51" s="13" customFormat="1" ht="12">
      <c r="A208" s="13"/>
      <c r="B208" s="217"/>
      <c r="C208" s="218"/>
      <c r="D208" s="219" t="s">
        <v>137</v>
      </c>
      <c r="E208" s="218"/>
      <c r="F208" s="221" t="s">
        <v>312</v>
      </c>
      <c r="G208" s="218"/>
      <c r="H208" s="222">
        <v>45.55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8" t="s">
        <v>137</v>
      </c>
      <c r="AU208" s="228" t="s">
        <v>133</v>
      </c>
      <c r="AV208" s="13" t="s">
        <v>133</v>
      </c>
      <c r="AW208" s="13" t="s">
        <v>4</v>
      </c>
      <c r="AX208" s="13" t="s">
        <v>76</v>
      </c>
      <c r="AY208" s="228" t="s">
        <v>123</v>
      </c>
    </row>
    <row r="209" spans="1:65" s="2" customFormat="1" ht="24.15" customHeight="1">
      <c r="A209" s="40"/>
      <c r="B209" s="41"/>
      <c r="C209" s="199" t="s">
        <v>313</v>
      </c>
      <c r="D209" s="199" t="s">
        <v>127</v>
      </c>
      <c r="E209" s="200" t="s">
        <v>314</v>
      </c>
      <c r="F209" s="201" t="s">
        <v>315</v>
      </c>
      <c r="G209" s="202" t="s">
        <v>299</v>
      </c>
      <c r="H209" s="203">
        <v>4.555</v>
      </c>
      <c r="I209" s="204"/>
      <c r="J209" s="205">
        <f>ROUND(I209*H209,2)</f>
        <v>0</v>
      </c>
      <c r="K209" s="201" t="s">
        <v>131</v>
      </c>
      <c r="L209" s="46"/>
      <c r="M209" s="206" t="s">
        <v>19</v>
      </c>
      <c r="N209" s="207" t="s">
        <v>43</v>
      </c>
      <c r="O209" s="86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0" t="s">
        <v>132</v>
      </c>
      <c r="AT209" s="210" t="s">
        <v>127</v>
      </c>
      <c r="AU209" s="210" t="s">
        <v>133</v>
      </c>
      <c r="AY209" s="19" t="s">
        <v>123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9" t="s">
        <v>133</v>
      </c>
      <c r="BK209" s="211">
        <f>ROUND(I209*H209,2)</f>
        <v>0</v>
      </c>
      <c r="BL209" s="19" t="s">
        <v>132</v>
      </c>
      <c r="BM209" s="210" t="s">
        <v>316</v>
      </c>
    </row>
    <row r="210" spans="1:47" s="2" customFormat="1" ht="12">
      <c r="A210" s="40"/>
      <c r="B210" s="41"/>
      <c r="C210" s="42"/>
      <c r="D210" s="212" t="s">
        <v>135</v>
      </c>
      <c r="E210" s="42"/>
      <c r="F210" s="213" t="s">
        <v>317</v>
      </c>
      <c r="G210" s="42"/>
      <c r="H210" s="42"/>
      <c r="I210" s="214"/>
      <c r="J210" s="42"/>
      <c r="K210" s="42"/>
      <c r="L210" s="46"/>
      <c r="M210" s="215"/>
      <c r="N210" s="216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135</v>
      </c>
      <c r="AU210" s="19" t="s">
        <v>133</v>
      </c>
    </row>
    <row r="211" spans="1:63" s="12" customFormat="1" ht="22.8" customHeight="1">
      <c r="A211" s="12"/>
      <c r="B211" s="183"/>
      <c r="C211" s="184"/>
      <c r="D211" s="185" t="s">
        <v>70</v>
      </c>
      <c r="E211" s="197" t="s">
        <v>318</v>
      </c>
      <c r="F211" s="197" t="s">
        <v>319</v>
      </c>
      <c r="G211" s="184"/>
      <c r="H211" s="184"/>
      <c r="I211" s="187"/>
      <c r="J211" s="198">
        <f>BK211</f>
        <v>0</v>
      </c>
      <c r="K211" s="184"/>
      <c r="L211" s="189"/>
      <c r="M211" s="190"/>
      <c r="N211" s="191"/>
      <c r="O211" s="191"/>
      <c r="P211" s="192">
        <f>SUM(P212:P213)</f>
        <v>0</v>
      </c>
      <c r="Q211" s="191"/>
      <c r="R211" s="192">
        <f>SUM(R212:R213)</f>
        <v>0</v>
      </c>
      <c r="S211" s="191"/>
      <c r="T211" s="193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4" t="s">
        <v>76</v>
      </c>
      <c r="AT211" s="195" t="s">
        <v>70</v>
      </c>
      <c r="AU211" s="195" t="s">
        <v>76</v>
      </c>
      <c r="AY211" s="194" t="s">
        <v>123</v>
      </c>
      <c r="BK211" s="196">
        <f>SUM(BK212:BK213)</f>
        <v>0</v>
      </c>
    </row>
    <row r="212" spans="1:65" s="2" customFormat="1" ht="33" customHeight="1">
      <c r="A212" s="40"/>
      <c r="B212" s="41"/>
      <c r="C212" s="199" t="s">
        <v>320</v>
      </c>
      <c r="D212" s="199" t="s">
        <v>127</v>
      </c>
      <c r="E212" s="200" t="s">
        <v>321</v>
      </c>
      <c r="F212" s="201" t="s">
        <v>322</v>
      </c>
      <c r="G212" s="202" t="s">
        <v>299</v>
      </c>
      <c r="H212" s="203">
        <v>3.099</v>
      </c>
      <c r="I212" s="204"/>
      <c r="J212" s="205">
        <f>ROUND(I212*H212,2)</f>
        <v>0</v>
      </c>
      <c r="K212" s="201" t="s">
        <v>131</v>
      </c>
      <c r="L212" s="46"/>
      <c r="M212" s="206" t="s">
        <v>19</v>
      </c>
      <c r="N212" s="207" t="s">
        <v>43</v>
      </c>
      <c r="O212" s="86"/>
      <c r="P212" s="208">
        <f>O212*H212</f>
        <v>0</v>
      </c>
      <c r="Q212" s="208">
        <v>0</v>
      </c>
      <c r="R212" s="208">
        <f>Q212*H212</f>
        <v>0</v>
      </c>
      <c r="S212" s="208">
        <v>0</v>
      </c>
      <c r="T212" s="20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0" t="s">
        <v>132</v>
      </c>
      <c r="AT212" s="210" t="s">
        <v>127</v>
      </c>
      <c r="AU212" s="210" t="s">
        <v>133</v>
      </c>
      <c r="AY212" s="19" t="s">
        <v>123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9" t="s">
        <v>133</v>
      </c>
      <c r="BK212" s="211">
        <f>ROUND(I212*H212,2)</f>
        <v>0</v>
      </c>
      <c r="BL212" s="19" t="s">
        <v>132</v>
      </c>
      <c r="BM212" s="210" t="s">
        <v>323</v>
      </c>
    </row>
    <row r="213" spans="1:47" s="2" customFormat="1" ht="12">
      <c r="A213" s="40"/>
      <c r="B213" s="41"/>
      <c r="C213" s="42"/>
      <c r="D213" s="212" t="s">
        <v>135</v>
      </c>
      <c r="E213" s="42"/>
      <c r="F213" s="213" t="s">
        <v>324</v>
      </c>
      <c r="G213" s="42"/>
      <c r="H213" s="42"/>
      <c r="I213" s="214"/>
      <c r="J213" s="42"/>
      <c r="K213" s="42"/>
      <c r="L213" s="46"/>
      <c r="M213" s="215"/>
      <c r="N213" s="216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135</v>
      </c>
      <c r="AU213" s="19" t="s">
        <v>133</v>
      </c>
    </row>
    <row r="214" spans="1:63" s="12" customFormat="1" ht="25.9" customHeight="1">
      <c r="A214" s="12"/>
      <c r="B214" s="183"/>
      <c r="C214" s="184"/>
      <c r="D214" s="185" t="s">
        <v>70</v>
      </c>
      <c r="E214" s="186" t="s">
        <v>325</v>
      </c>
      <c r="F214" s="186" t="s">
        <v>326</v>
      </c>
      <c r="G214" s="184"/>
      <c r="H214" s="184"/>
      <c r="I214" s="187"/>
      <c r="J214" s="188">
        <f>BK214</f>
        <v>0</v>
      </c>
      <c r="K214" s="184"/>
      <c r="L214" s="189"/>
      <c r="M214" s="190"/>
      <c r="N214" s="191"/>
      <c r="O214" s="191"/>
      <c r="P214" s="192">
        <f>P215+P229+P246+P291+P292+P299+P306+P410+P429+P433+P460+P497+P518+P522+P571+P614+P658</f>
        <v>0</v>
      </c>
      <c r="Q214" s="191"/>
      <c r="R214" s="192">
        <f>R215+R229+R246+R291+R292+R299+R306+R410+R429+R433+R460+R497+R518+R522+R571+R614+R658</f>
        <v>1.3767282699999999</v>
      </c>
      <c r="S214" s="191"/>
      <c r="T214" s="193">
        <f>T215+T229+T246+T291+T292+T299+T306+T410+T429+T433+T460+T497+T518+T522+T571+T614+T658</f>
        <v>1.5632314200000004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94" t="s">
        <v>133</v>
      </c>
      <c r="AT214" s="195" t="s">
        <v>70</v>
      </c>
      <c r="AU214" s="195" t="s">
        <v>71</v>
      </c>
      <c r="AY214" s="194" t="s">
        <v>123</v>
      </c>
      <c r="BK214" s="196">
        <f>BK215+BK229+BK246+BK291+BK292+BK299+BK306+BK410+BK429+BK433+BK460+BK497+BK518+BK522+BK571+BK614+BK658</f>
        <v>0</v>
      </c>
    </row>
    <row r="215" spans="1:63" s="12" customFormat="1" ht="22.8" customHeight="1">
      <c r="A215" s="12"/>
      <c r="B215" s="183"/>
      <c r="C215" s="184"/>
      <c r="D215" s="185" t="s">
        <v>70</v>
      </c>
      <c r="E215" s="197" t="s">
        <v>327</v>
      </c>
      <c r="F215" s="197" t="s">
        <v>328</v>
      </c>
      <c r="G215" s="184"/>
      <c r="H215" s="184"/>
      <c r="I215" s="187"/>
      <c r="J215" s="198">
        <f>BK215</f>
        <v>0</v>
      </c>
      <c r="K215" s="184"/>
      <c r="L215" s="189"/>
      <c r="M215" s="190"/>
      <c r="N215" s="191"/>
      <c r="O215" s="191"/>
      <c r="P215" s="192">
        <f>SUM(P216:P228)</f>
        <v>0</v>
      </c>
      <c r="Q215" s="191"/>
      <c r="R215" s="192">
        <f>SUM(R216:R228)</f>
        <v>0.00422</v>
      </c>
      <c r="S215" s="191"/>
      <c r="T215" s="193">
        <f>SUM(T216:T228)</f>
        <v>0.009389999999999999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94" t="s">
        <v>133</v>
      </c>
      <c r="AT215" s="195" t="s">
        <v>70</v>
      </c>
      <c r="AU215" s="195" t="s">
        <v>76</v>
      </c>
      <c r="AY215" s="194" t="s">
        <v>123</v>
      </c>
      <c r="BK215" s="196">
        <f>SUM(BK216:BK228)</f>
        <v>0</v>
      </c>
    </row>
    <row r="216" spans="1:65" s="2" customFormat="1" ht="16.5" customHeight="1">
      <c r="A216" s="40"/>
      <c r="B216" s="41"/>
      <c r="C216" s="199" t="s">
        <v>329</v>
      </c>
      <c r="D216" s="199" t="s">
        <v>127</v>
      </c>
      <c r="E216" s="200" t="s">
        <v>330</v>
      </c>
      <c r="F216" s="201" t="s">
        <v>331</v>
      </c>
      <c r="G216" s="202" t="s">
        <v>154</v>
      </c>
      <c r="H216" s="203">
        <v>4</v>
      </c>
      <c r="I216" s="204"/>
      <c r="J216" s="205">
        <f>ROUND(I216*H216,2)</f>
        <v>0</v>
      </c>
      <c r="K216" s="201" t="s">
        <v>131</v>
      </c>
      <c r="L216" s="46"/>
      <c r="M216" s="206" t="s">
        <v>19</v>
      </c>
      <c r="N216" s="207" t="s">
        <v>43</v>
      </c>
      <c r="O216" s="86"/>
      <c r="P216" s="208">
        <f>O216*H216</f>
        <v>0</v>
      </c>
      <c r="Q216" s="208">
        <v>0</v>
      </c>
      <c r="R216" s="208">
        <f>Q216*H216</f>
        <v>0</v>
      </c>
      <c r="S216" s="208">
        <v>0.0021</v>
      </c>
      <c r="T216" s="209">
        <f>S216*H216</f>
        <v>0.0084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0" t="s">
        <v>186</v>
      </c>
      <c r="AT216" s="210" t="s">
        <v>127</v>
      </c>
      <c r="AU216" s="210" t="s">
        <v>133</v>
      </c>
      <c r="AY216" s="19" t="s">
        <v>123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9" t="s">
        <v>133</v>
      </c>
      <c r="BK216" s="211">
        <f>ROUND(I216*H216,2)</f>
        <v>0</v>
      </c>
      <c r="BL216" s="19" t="s">
        <v>186</v>
      </c>
      <c r="BM216" s="210" t="s">
        <v>332</v>
      </c>
    </row>
    <row r="217" spans="1:47" s="2" customFormat="1" ht="12">
      <c r="A217" s="40"/>
      <c r="B217" s="41"/>
      <c r="C217" s="42"/>
      <c r="D217" s="212" t="s">
        <v>135</v>
      </c>
      <c r="E217" s="42"/>
      <c r="F217" s="213" t="s">
        <v>333</v>
      </c>
      <c r="G217" s="42"/>
      <c r="H217" s="42"/>
      <c r="I217" s="214"/>
      <c r="J217" s="42"/>
      <c r="K217" s="42"/>
      <c r="L217" s="46"/>
      <c r="M217" s="215"/>
      <c r="N217" s="216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135</v>
      </c>
      <c r="AU217" s="19" t="s">
        <v>133</v>
      </c>
    </row>
    <row r="218" spans="1:65" s="2" customFormat="1" ht="16.5" customHeight="1">
      <c r="A218" s="40"/>
      <c r="B218" s="41"/>
      <c r="C218" s="199" t="s">
        <v>334</v>
      </c>
      <c r="D218" s="199" t="s">
        <v>127</v>
      </c>
      <c r="E218" s="200" t="s">
        <v>335</v>
      </c>
      <c r="F218" s="201" t="s">
        <v>336</v>
      </c>
      <c r="G218" s="202" t="s">
        <v>154</v>
      </c>
      <c r="H218" s="203">
        <v>0.5</v>
      </c>
      <c r="I218" s="204"/>
      <c r="J218" s="205">
        <f>ROUND(I218*H218,2)</f>
        <v>0</v>
      </c>
      <c r="K218" s="201" t="s">
        <v>131</v>
      </c>
      <c r="L218" s="46"/>
      <c r="M218" s="206" t="s">
        <v>19</v>
      </c>
      <c r="N218" s="207" t="s">
        <v>43</v>
      </c>
      <c r="O218" s="86"/>
      <c r="P218" s="208">
        <f>O218*H218</f>
        <v>0</v>
      </c>
      <c r="Q218" s="208">
        <v>0</v>
      </c>
      <c r="R218" s="208">
        <f>Q218*H218</f>
        <v>0</v>
      </c>
      <c r="S218" s="208">
        <v>0.00198</v>
      </c>
      <c r="T218" s="209">
        <f>S218*H218</f>
        <v>0.00099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0" t="s">
        <v>186</v>
      </c>
      <c r="AT218" s="210" t="s">
        <v>127</v>
      </c>
      <c r="AU218" s="210" t="s">
        <v>133</v>
      </c>
      <c r="AY218" s="19" t="s">
        <v>123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9" t="s">
        <v>133</v>
      </c>
      <c r="BK218" s="211">
        <f>ROUND(I218*H218,2)</f>
        <v>0</v>
      </c>
      <c r="BL218" s="19" t="s">
        <v>186</v>
      </c>
      <c r="BM218" s="210" t="s">
        <v>337</v>
      </c>
    </row>
    <row r="219" spans="1:47" s="2" customFormat="1" ht="12">
      <c r="A219" s="40"/>
      <c r="B219" s="41"/>
      <c r="C219" s="42"/>
      <c r="D219" s="212" t="s">
        <v>135</v>
      </c>
      <c r="E219" s="42"/>
      <c r="F219" s="213" t="s">
        <v>338</v>
      </c>
      <c r="G219" s="42"/>
      <c r="H219" s="42"/>
      <c r="I219" s="214"/>
      <c r="J219" s="42"/>
      <c r="K219" s="42"/>
      <c r="L219" s="46"/>
      <c r="M219" s="215"/>
      <c r="N219" s="216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135</v>
      </c>
      <c r="AU219" s="19" t="s">
        <v>133</v>
      </c>
    </row>
    <row r="220" spans="1:65" s="2" customFormat="1" ht="16.5" customHeight="1">
      <c r="A220" s="40"/>
      <c r="B220" s="41"/>
      <c r="C220" s="199" t="s">
        <v>339</v>
      </c>
      <c r="D220" s="199" t="s">
        <v>127</v>
      </c>
      <c r="E220" s="200" t="s">
        <v>340</v>
      </c>
      <c r="F220" s="201" t="s">
        <v>341</v>
      </c>
      <c r="G220" s="202" t="s">
        <v>154</v>
      </c>
      <c r="H220" s="203">
        <v>6</v>
      </c>
      <c r="I220" s="204"/>
      <c r="J220" s="205">
        <f>ROUND(I220*H220,2)</f>
        <v>0</v>
      </c>
      <c r="K220" s="201" t="s">
        <v>131</v>
      </c>
      <c r="L220" s="46"/>
      <c r="M220" s="206" t="s">
        <v>19</v>
      </c>
      <c r="N220" s="207" t="s">
        <v>43</v>
      </c>
      <c r="O220" s="86"/>
      <c r="P220" s="208">
        <f>O220*H220</f>
        <v>0</v>
      </c>
      <c r="Q220" s="208">
        <v>0.00048</v>
      </c>
      <c r="R220" s="208">
        <f>Q220*H220</f>
        <v>0.00288</v>
      </c>
      <c r="S220" s="208">
        <v>0</v>
      </c>
      <c r="T220" s="20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0" t="s">
        <v>186</v>
      </c>
      <c r="AT220" s="210" t="s">
        <v>127</v>
      </c>
      <c r="AU220" s="210" t="s">
        <v>133</v>
      </c>
      <c r="AY220" s="19" t="s">
        <v>123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9" t="s">
        <v>133</v>
      </c>
      <c r="BK220" s="211">
        <f>ROUND(I220*H220,2)</f>
        <v>0</v>
      </c>
      <c r="BL220" s="19" t="s">
        <v>186</v>
      </c>
      <c r="BM220" s="210" t="s">
        <v>342</v>
      </c>
    </row>
    <row r="221" spans="1:47" s="2" customFormat="1" ht="12">
      <c r="A221" s="40"/>
      <c r="B221" s="41"/>
      <c r="C221" s="42"/>
      <c r="D221" s="212" t="s">
        <v>135</v>
      </c>
      <c r="E221" s="42"/>
      <c r="F221" s="213" t="s">
        <v>343</v>
      </c>
      <c r="G221" s="42"/>
      <c r="H221" s="42"/>
      <c r="I221" s="214"/>
      <c r="J221" s="42"/>
      <c r="K221" s="42"/>
      <c r="L221" s="46"/>
      <c r="M221" s="215"/>
      <c r="N221" s="216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135</v>
      </c>
      <c r="AU221" s="19" t="s">
        <v>133</v>
      </c>
    </row>
    <row r="222" spans="1:65" s="2" customFormat="1" ht="16.5" customHeight="1">
      <c r="A222" s="40"/>
      <c r="B222" s="41"/>
      <c r="C222" s="199" t="s">
        <v>344</v>
      </c>
      <c r="D222" s="199" t="s">
        <v>127</v>
      </c>
      <c r="E222" s="200" t="s">
        <v>345</v>
      </c>
      <c r="F222" s="201" t="s">
        <v>346</v>
      </c>
      <c r="G222" s="202" t="s">
        <v>154</v>
      </c>
      <c r="H222" s="203">
        <v>0.5</v>
      </c>
      <c r="I222" s="204"/>
      <c r="J222" s="205">
        <f>ROUND(I222*H222,2)</f>
        <v>0</v>
      </c>
      <c r="K222" s="201" t="s">
        <v>131</v>
      </c>
      <c r="L222" s="46"/>
      <c r="M222" s="206" t="s">
        <v>19</v>
      </c>
      <c r="N222" s="207" t="s">
        <v>43</v>
      </c>
      <c r="O222" s="86"/>
      <c r="P222" s="208">
        <f>O222*H222</f>
        <v>0</v>
      </c>
      <c r="Q222" s="208">
        <v>0.00224</v>
      </c>
      <c r="R222" s="208">
        <f>Q222*H222</f>
        <v>0.00112</v>
      </c>
      <c r="S222" s="208">
        <v>0</v>
      </c>
      <c r="T222" s="20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0" t="s">
        <v>186</v>
      </c>
      <c r="AT222" s="210" t="s">
        <v>127</v>
      </c>
      <c r="AU222" s="210" t="s">
        <v>133</v>
      </c>
      <c r="AY222" s="19" t="s">
        <v>123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19" t="s">
        <v>133</v>
      </c>
      <c r="BK222" s="211">
        <f>ROUND(I222*H222,2)</f>
        <v>0</v>
      </c>
      <c r="BL222" s="19" t="s">
        <v>186</v>
      </c>
      <c r="BM222" s="210" t="s">
        <v>347</v>
      </c>
    </row>
    <row r="223" spans="1:47" s="2" customFormat="1" ht="12">
      <c r="A223" s="40"/>
      <c r="B223" s="41"/>
      <c r="C223" s="42"/>
      <c r="D223" s="212" t="s">
        <v>135</v>
      </c>
      <c r="E223" s="42"/>
      <c r="F223" s="213" t="s">
        <v>348</v>
      </c>
      <c r="G223" s="42"/>
      <c r="H223" s="42"/>
      <c r="I223" s="214"/>
      <c r="J223" s="42"/>
      <c r="K223" s="42"/>
      <c r="L223" s="46"/>
      <c r="M223" s="215"/>
      <c r="N223" s="216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135</v>
      </c>
      <c r="AU223" s="19" t="s">
        <v>133</v>
      </c>
    </row>
    <row r="224" spans="1:65" s="2" customFormat="1" ht="16.5" customHeight="1">
      <c r="A224" s="40"/>
      <c r="B224" s="41"/>
      <c r="C224" s="199" t="s">
        <v>349</v>
      </c>
      <c r="D224" s="199" t="s">
        <v>127</v>
      </c>
      <c r="E224" s="200" t="s">
        <v>350</v>
      </c>
      <c r="F224" s="201" t="s">
        <v>351</v>
      </c>
      <c r="G224" s="202" t="s">
        <v>130</v>
      </c>
      <c r="H224" s="203">
        <v>1</v>
      </c>
      <c r="I224" s="204"/>
      <c r="J224" s="205">
        <f>ROUND(I224*H224,2)</f>
        <v>0</v>
      </c>
      <c r="K224" s="201" t="s">
        <v>131</v>
      </c>
      <c r="L224" s="46"/>
      <c r="M224" s="206" t="s">
        <v>19</v>
      </c>
      <c r="N224" s="207" t="s">
        <v>43</v>
      </c>
      <c r="O224" s="86"/>
      <c r="P224" s="208">
        <f>O224*H224</f>
        <v>0</v>
      </c>
      <c r="Q224" s="208">
        <v>0.00022</v>
      </c>
      <c r="R224" s="208">
        <f>Q224*H224</f>
        <v>0.00022</v>
      </c>
      <c r="S224" s="208">
        <v>0</v>
      </c>
      <c r="T224" s="20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0" t="s">
        <v>186</v>
      </c>
      <c r="AT224" s="210" t="s">
        <v>127</v>
      </c>
      <c r="AU224" s="210" t="s">
        <v>133</v>
      </c>
      <c r="AY224" s="19" t="s">
        <v>123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9" t="s">
        <v>133</v>
      </c>
      <c r="BK224" s="211">
        <f>ROUND(I224*H224,2)</f>
        <v>0</v>
      </c>
      <c r="BL224" s="19" t="s">
        <v>186</v>
      </c>
      <c r="BM224" s="210" t="s">
        <v>352</v>
      </c>
    </row>
    <row r="225" spans="1:47" s="2" customFormat="1" ht="12">
      <c r="A225" s="40"/>
      <c r="B225" s="41"/>
      <c r="C225" s="42"/>
      <c r="D225" s="212" t="s">
        <v>135</v>
      </c>
      <c r="E225" s="42"/>
      <c r="F225" s="213" t="s">
        <v>353</v>
      </c>
      <c r="G225" s="42"/>
      <c r="H225" s="42"/>
      <c r="I225" s="214"/>
      <c r="J225" s="42"/>
      <c r="K225" s="42"/>
      <c r="L225" s="46"/>
      <c r="M225" s="215"/>
      <c r="N225" s="216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135</v>
      </c>
      <c r="AU225" s="19" t="s">
        <v>133</v>
      </c>
    </row>
    <row r="226" spans="1:51" s="13" customFormat="1" ht="12">
      <c r="A226" s="13"/>
      <c r="B226" s="217"/>
      <c r="C226" s="218"/>
      <c r="D226" s="219" t="s">
        <v>137</v>
      </c>
      <c r="E226" s="220" t="s">
        <v>19</v>
      </c>
      <c r="F226" s="221" t="s">
        <v>354</v>
      </c>
      <c r="G226" s="218"/>
      <c r="H226" s="222">
        <v>1</v>
      </c>
      <c r="I226" s="223"/>
      <c r="J226" s="218"/>
      <c r="K226" s="218"/>
      <c r="L226" s="224"/>
      <c r="M226" s="225"/>
      <c r="N226" s="226"/>
      <c r="O226" s="226"/>
      <c r="P226" s="226"/>
      <c r="Q226" s="226"/>
      <c r="R226" s="226"/>
      <c r="S226" s="226"/>
      <c r="T226" s="22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8" t="s">
        <v>137</v>
      </c>
      <c r="AU226" s="228" t="s">
        <v>133</v>
      </c>
      <c r="AV226" s="13" t="s">
        <v>133</v>
      </c>
      <c r="AW226" s="13" t="s">
        <v>33</v>
      </c>
      <c r="AX226" s="13" t="s">
        <v>76</v>
      </c>
      <c r="AY226" s="228" t="s">
        <v>123</v>
      </c>
    </row>
    <row r="227" spans="1:65" s="2" customFormat="1" ht="24.15" customHeight="1">
      <c r="A227" s="40"/>
      <c r="B227" s="41"/>
      <c r="C227" s="199" t="s">
        <v>355</v>
      </c>
      <c r="D227" s="199" t="s">
        <v>127</v>
      </c>
      <c r="E227" s="200" t="s">
        <v>356</v>
      </c>
      <c r="F227" s="201" t="s">
        <v>357</v>
      </c>
      <c r="G227" s="202" t="s">
        <v>299</v>
      </c>
      <c r="H227" s="203">
        <v>0.004</v>
      </c>
      <c r="I227" s="204"/>
      <c r="J227" s="205">
        <f>ROUND(I227*H227,2)</f>
        <v>0</v>
      </c>
      <c r="K227" s="201" t="s">
        <v>131</v>
      </c>
      <c r="L227" s="46"/>
      <c r="M227" s="206" t="s">
        <v>19</v>
      </c>
      <c r="N227" s="207" t="s">
        <v>43</v>
      </c>
      <c r="O227" s="86"/>
      <c r="P227" s="208">
        <f>O227*H227</f>
        <v>0</v>
      </c>
      <c r="Q227" s="208">
        <v>0</v>
      </c>
      <c r="R227" s="208">
        <f>Q227*H227</f>
        <v>0</v>
      </c>
      <c r="S227" s="208">
        <v>0</v>
      </c>
      <c r="T227" s="209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0" t="s">
        <v>186</v>
      </c>
      <c r="AT227" s="210" t="s">
        <v>127</v>
      </c>
      <c r="AU227" s="210" t="s">
        <v>133</v>
      </c>
      <c r="AY227" s="19" t="s">
        <v>123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19" t="s">
        <v>133</v>
      </c>
      <c r="BK227" s="211">
        <f>ROUND(I227*H227,2)</f>
        <v>0</v>
      </c>
      <c r="BL227" s="19" t="s">
        <v>186</v>
      </c>
      <c r="BM227" s="210" t="s">
        <v>358</v>
      </c>
    </row>
    <row r="228" spans="1:47" s="2" customFormat="1" ht="12">
      <c r="A228" s="40"/>
      <c r="B228" s="41"/>
      <c r="C228" s="42"/>
      <c r="D228" s="212" t="s">
        <v>135</v>
      </c>
      <c r="E228" s="42"/>
      <c r="F228" s="213" t="s">
        <v>359</v>
      </c>
      <c r="G228" s="42"/>
      <c r="H228" s="42"/>
      <c r="I228" s="214"/>
      <c r="J228" s="42"/>
      <c r="K228" s="42"/>
      <c r="L228" s="46"/>
      <c r="M228" s="215"/>
      <c r="N228" s="216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135</v>
      </c>
      <c r="AU228" s="19" t="s">
        <v>133</v>
      </c>
    </row>
    <row r="229" spans="1:63" s="12" customFormat="1" ht="22.8" customHeight="1">
      <c r="A229" s="12"/>
      <c r="B229" s="183"/>
      <c r="C229" s="184"/>
      <c r="D229" s="185" t="s">
        <v>70</v>
      </c>
      <c r="E229" s="197" t="s">
        <v>360</v>
      </c>
      <c r="F229" s="197" t="s">
        <v>361</v>
      </c>
      <c r="G229" s="184"/>
      <c r="H229" s="184"/>
      <c r="I229" s="187"/>
      <c r="J229" s="198">
        <f>BK229</f>
        <v>0</v>
      </c>
      <c r="K229" s="184"/>
      <c r="L229" s="189"/>
      <c r="M229" s="190"/>
      <c r="N229" s="191"/>
      <c r="O229" s="191"/>
      <c r="P229" s="192">
        <f>SUM(P230:P245)</f>
        <v>0</v>
      </c>
      <c r="Q229" s="191"/>
      <c r="R229" s="192">
        <f>SUM(R230:R245)</f>
        <v>0.01203</v>
      </c>
      <c r="S229" s="191"/>
      <c r="T229" s="193">
        <f>SUM(T230:T245)</f>
        <v>0.0022099999999999997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94" t="s">
        <v>133</v>
      </c>
      <c r="AT229" s="195" t="s">
        <v>70</v>
      </c>
      <c r="AU229" s="195" t="s">
        <v>76</v>
      </c>
      <c r="AY229" s="194" t="s">
        <v>123</v>
      </c>
      <c r="BK229" s="196">
        <f>SUM(BK230:BK245)</f>
        <v>0</v>
      </c>
    </row>
    <row r="230" spans="1:65" s="2" customFormat="1" ht="16.5" customHeight="1">
      <c r="A230" s="40"/>
      <c r="B230" s="41"/>
      <c r="C230" s="199" t="s">
        <v>362</v>
      </c>
      <c r="D230" s="199" t="s">
        <v>127</v>
      </c>
      <c r="E230" s="200" t="s">
        <v>363</v>
      </c>
      <c r="F230" s="201" t="s">
        <v>364</v>
      </c>
      <c r="G230" s="202" t="s">
        <v>154</v>
      </c>
      <c r="H230" s="203">
        <v>6</v>
      </c>
      <c r="I230" s="204"/>
      <c r="J230" s="205">
        <f>ROUND(I230*H230,2)</f>
        <v>0</v>
      </c>
      <c r="K230" s="201" t="s">
        <v>131</v>
      </c>
      <c r="L230" s="46"/>
      <c r="M230" s="206" t="s">
        <v>19</v>
      </c>
      <c r="N230" s="207" t="s">
        <v>43</v>
      </c>
      <c r="O230" s="86"/>
      <c r="P230" s="208">
        <f>O230*H230</f>
        <v>0</v>
      </c>
      <c r="Q230" s="208">
        <v>0</v>
      </c>
      <c r="R230" s="208">
        <f>Q230*H230</f>
        <v>0</v>
      </c>
      <c r="S230" s="208">
        <v>0.00028</v>
      </c>
      <c r="T230" s="209">
        <f>S230*H230</f>
        <v>0.0016799999999999999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0" t="s">
        <v>186</v>
      </c>
      <c r="AT230" s="210" t="s">
        <v>127</v>
      </c>
      <c r="AU230" s="210" t="s">
        <v>133</v>
      </c>
      <c r="AY230" s="19" t="s">
        <v>123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9" t="s">
        <v>133</v>
      </c>
      <c r="BK230" s="211">
        <f>ROUND(I230*H230,2)</f>
        <v>0</v>
      </c>
      <c r="BL230" s="19" t="s">
        <v>186</v>
      </c>
      <c r="BM230" s="210" t="s">
        <v>365</v>
      </c>
    </row>
    <row r="231" spans="1:47" s="2" customFormat="1" ht="12">
      <c r="A231" s="40"/>
      <c r="B231" s="41"/>
      <c r="C231" s="42"/>
      <c r="D231" s="212" t="s">
        <v>135</v>
      </c>
      <c r="E231" s="42"/>
      <c r="F231" s="213" t="s">
        <v>366</v>
      </c>
      <c r="G231" s="42"/>
      <c r="H231" s="42"/>
      <c r="I231" s="214"/>
      <c r="J231" s="42"/>
      <c r="K231" s="42"/>
      <c r="L231" s="46"/>
      <c r="M231" s="215"/>
      <c r="N231" s="216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135</v>
      </c>
      <c r="AU231" s="19" t="s">
        <v>133</v>
      </c>
    </row>
    <row r="232" spans="1:65" s="2" customFormat="1" ht="21.75" customHeight="1">
      <c r="A232" s="40"/>
      <c r="B232" s="41"/>
      <c r="C232" s="199" t="s">
        <v>367</v>
      </c>
      <c r="D232" s="199" t="s">
        <v>127</v>
      </c>
      <c r="E232" s="200" t="s">
        <v>368</v>
      </c>
      <c r="F232" s="201" t="s">
        <v>369</v>
      </c>
      <c r="G232" s="202" t="s">
        <v>154</v>
      </c>
      <c r="H232" s="203">
        <v>6</v>
      </c>
      <c r="I232" s="204"/>
      <c r="J232" s="205">
        <f>ROUND(I232*H232,2)</f>
        <v>0</v>
      </c>
      <c r="K232" s="201" t="s">
        <v>131</v>
      </c>
      <c r="L232" s="46"/>
      <c r="M232" s="206" t="s">
        <v>19</v>
      </c>
      <c r="N232" s="207" t="s">
        <v>43</v>
      </c>
      <c r="O232" s="86"/>
      <c r="P232" s="208">
        <f>O232*H232</f>
        <v>0</v>
      </c>
      <c r="Q232" s="208">
        <v>0.00084</v>
      </c>
      <c r="R232" s="208">
        <f>Q232*H232</f>
        <v>0.00504</v>
      </c>
      <c r="S232" s="208">
        <v>0</v>
      </c>
      <c r="T232" s="20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0" t="s">
        <v>186</v>
      </c>
      <c r="AT232" s="210" t="s">
        <v>127</v>
      </c>
      <c r="AU232" s="210" t="s">
        <v>133</v>
      </c>
      <c r="AY232" s="19" t="s">
        <v>123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19" t="s">
        <v>133</v>
      </c>
      <c r="BK232" s="211">
        <f>ROUND(I232*H232,2)</f>
        <v>0</v>
      </c>
      <c r="BL232" s="19" t="s">
        <v>186</v>
      </c>
      <c r="BM232" s="210" t="s">
        <v>370</v>
      </c>
    </row>
    <row r="233" spans="1:47" s="2" customFormat="1" ht="12">
      <c r="A233" s="40"/>
      <c r="B233" s="41"/>
      <c r="C233" s="42"/>
      <c r="D233" s="212" t="s">
        <v>135</v>
      </c>
      <c r="E233" s="42"/>
      <c r="F233" s="213" t="s">
        <v>371</v>
      </c>
      <c r="G233" s="42"/>
      <c r="H233" s="42"/>
      <c r="I233" s="214"/>
      <c r="J233" s="42"/>
      <c r="K233" s="42"/>
      <c r="L233" s="46"/>
      <c r="M233" s="215"/>
      <c r="N233" s="216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135</v>
      </c>
      <c r="AU233" s="19" t="s">
        <v>133</v>
      </c>
    </row>
    <row r="234" spans="1:65" s="2" customFormat="1" ht="21.75" customHeight="1">
      <c r="A234" s="40"/>
      <c r="B234" s="41"/>
      <c r="C234" s="199" t="s">
        <v>372</v>
      </c>
      <c r="D234" s="199" t="s">
        <v>127</v>
      </c>
      <c r="E234" s="200" t="s">
        <v>373</v>
      </c>
      <c r="F234" s="201" t="s">
        <v>374</v>
      </c>
      <c r="G234" s="202" t="s">
        <v>154</v>
      </c>
      <c r="H234" s="203">
        <v>5</v>
      </c>
      <c r="I234" s="204"/>
      <c r="J234" s="205">
        <f>ROUND(I234*H234,2)</f>
        <v>0</v>
      </c>
      <c r="K234" s="201" t="s">
        <v>131</v>
      </c>
      <c r="L234" s="46"/>
      <c r="M234" s="206" t="s">
        <v>19</v>
      </c>
      <c r="N234" s="207" t="s">
        <v>43</v>
      </c>
      <c r="O234" s="86"/>
      <c r="P234" s="208">
        <f>O234*H234</f>
        <v>0</v>
      </c>
      <c r="Q234" s="208">
        <v>0.00098</v>
      </c>
      <c r="R234" s="208">
        <f>Q234*H234</f>
        <v>0.0049</v>
      </c>
      <c r="S234" s="208">
        <v>0</v>
      </c>
      <c r="T234" s="20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0" t="s">
        <v>186</v>
      </c>
      <c r="AT234" s="210" t="s">
        <v>127</v>
      </c>
      <c r="AU234" s="210" t="s">
        <v>133</v>
      </c>
      <c r="AY234" s="19" t="s">
        <v>123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9" t="s">
        <v>133</v>
      </c>
      <c r="BK234" s="211">
        <f>ROUND(I234*H234,2)</f>
        <v>0</v>
      </c>
      <c r="BL234" s="19" t="s">
        <v>186</v>
      </c>
      <c r="BM234" s="210" t="s">
        <v>375</v>
      </c>
    </row>
    <row r="235" spans="1:47" s="2" customFormat="1" ht="12">
      <c r="A235" s="40"/>
      <c r="B235" s="41"/>
      <c r="C235" s="42"/>
      <c r="D235" s="212" t="s">
        <v>135</v>
      </c>
      <c r="E235" s="42"/>
      <c r="F235" s="213" t="s">
        <v>376</v>
      </c>
      <c r="G235" s="42"/>
      <c r="H235" s="42"/>
      <c r="I235" s="214"/>
      <c r="J235" s="42"/>
      <c r="K235" s="42"/>
      <c r="L235" s="46"/>
      <c r="M235" s="215"/>
      <c r="N235" s="216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135</v>
      </c>
      <c r="AU235" s="19" t="s">
        <v>133</v>
      </c>
    </row>
    <row r="236" spans="1:65" s="2" customFormat="1" ht="16.5" customHeight="1">
      <c r="A236" s="40"/>
      <c r="B236" s="41"/>
      <c r="C236" s="199" t="s">
        <v>377</v>
      </c>
      <c r="D236" s="199" t="s">
        <v>127</v>
      </c>
      <c r="E236" s="200" t="s">
        <v>378</v>
      </c>
      <c r="F236" s="201" t="s">
        <v>379</v>
      </c>
      <c r="G236" s="202" t="s">
        <v>130</v>
      </c>
      <c r="H236" s="203">
        <v>8</v>
      </c>
      <c r="I236" s="204"/>
      <c r="J236" s="205">
        <f>ROUND(I236*H236,2)</f>
        <v>0</v>
      </c>
      <c r="K236" s="201" t="s">
        <v>131</v>
      </c>
      <c r="L236" s="46"/>
      <c r="M236" s="206" t="s">
        <v>19</v>
      </c>
      <c r="N236" s="207" t="s">
        <v>43</v>
      </c>
      <c r="O236" s="86"/>
      <c r="P236" s="208">
        <f>O236*H236</f>
        <v>0</v>
      </c>
      <c r="Q236" s="208">
        <v>0</v>
      </c>
      <c r="R236" s="208">
        <f>Q236*H236</f>
        <v>0</v>
      </c>
      <c r="S236" s="208">
        <v>0</v>
      </c>
      <c r="T236" s="20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0" t="s">
        <v>186</v>
      </c>
      <c r="AT236" s="210" t="s">
        <v>127</v>
      </c>
      <c r="AU236" s="210" t="s">
        <v>133</v>
      </c>
      <c r="AY236" s="19" t="s">
        <v>123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19" t="s">
        <v>133</v>
      </c>
      <c r="BK236" s="211">
        <f>ROUND(I236*H236,2)</f>
        <v>0</v>
      </c>
      <c r="BL236" s="19" t="s">
        <v>186</v>
      </c>
      <c r="BM236" s="210" t="s">
        <v>380</v>
      </c>
    </row>
    <row r="237" spans="1:47" s="2" customFormat="1" ht="12">
      <c r="A237" s="40"/>
      <c r="B237" s="41"/>
      <c r="C237" s="42"/>
      <c r="D237" s="212" t="s">
        <v>135</v>
      </c>
      <c r="E237" s="42"/>
      <c r="F237" s="213" t="s">
        <v>381</v>
      </c>
      <c r="G237" s="42"/>
      <c r="H237" s="42"/>
      <c r="I237" s="214"/>
      <c r="J237" s="42"/>
      <c r="K237" s="42"/>
      <c r="L237" s="46"/>
      <c r="M237" s="215"/>
      <c r="N237" s="216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135</v>
      </c>
      <c r="AU237" s="19" t="s">
        <v>133</v>
      </c>
    </row>
    <row r="238" spans="1:65" s="2" customFormat="1" ht="16.5" customHeight="1">
      <c r="A238" s="40"/>
      <c r="B238" s="41"/>
      <c r="C238" s="199" t="s">
        <v>382</v>
      </c>
      <c r="D238" s="199" t="s">
        <v>127</v>
      </c>
      <c r="E238" s="200" t="s">
        <v>383</v>
      </c>
      <c r="F238" s="201" t="s">
        <v>384</v>
      </c>
      <c r="G238" s="202" t="s">
        <v>130</v>
      </c>
      <c r="H238" s="203">
        <v>1</v>
      </c>
      <c r="I238" s="204"/>
      <c r="J238" s="205">
        <f>ROUND(I238*H238,2)</f>
        <v>0</v>
      </c>
      <c r="K238" s="201" t="s">
        <v>131</v>
      </c>
      <c r="L238" s="46"/>
      <c r="M238" s="206" t="s">
        <v>19</v>
      </c>
      <c r="N238" s="207" t="s">
        <v>43</v>
      </c>
      <c r="O238" s="86"/>
      <c r="P238" s="208">
        <f>O238*H238</f>
        <v>0</v>
      </c>
      <c r="Q238" s="208">
        <v>0</v>
      </c>
      <c r="R238" s="208">
        <f>Q238*H238</f>
        <v>0</v>
      </c>
      <c r="S238" s="208">
        <v>0.00053</v>
      </c>
      <c r="T238" s="209">
        <f>S238*H238</f>
        <v>0.00053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0" t="s">
        <v>186</v>
      </c>
      <c r="AT238" s="210" t="s">
        <v>127</v>
      </c>
      <c r="AU238" s="210" t="s">
        <v>133</v>
      </c>
      <c r="AY238" s="19" t="s">
        <v>123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19" t="s">
        <v>133</v>
      </c>
      <c r="BK238" s="211">
        <f>ROUND(I238*H238,2)</f>
        <v>0</v>
      </c>
      <c r="BL238" s="19" t="s">
        <v>186</v>
      </c>
      <c r="BM238" s="210" t="s">
        <v>385</v>
      </c>
    </row>
    <row r="239" spans="1:47" s="2" customFormat="1" ht="12">
      <c r="A239" s="40"/>
      <c r="B239" s="41"/>
      <c r="C239" s="42"/>
      <c r="D239" s="212" t="s">
        <v>135</v>
      </c>
      <c r="E239" s="42"/>
      <c r="F239" s="213" t="s">
        <v>386</v>
      </c>
      <c r="G239" s="42"/>
      <c r="H239" s="42"/>
      <c r="I239" s="214"/>
      <c r="J239" s="42"/>
      <c r="K239" s="42"/>
      <c r="L239" s="46"/>
      <c r="M239" s="215"/>
      <c r="N239" s="216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135</v>
      </c>
      <c r="AU239" s="19" t="s">
        <v>133</v>
      </c>
    </row>
    <row r="240" spans="1:51" s="13" customFormat="1" ht="12">
      <c r="A240" s="13"/>
      <c r="B240" s="217"/>
      <c r="C240" s="218"/>
      <c r="D240" s="219" t="s">
        <v>137</v>
      </c>
      <c r="E240" s="220" t="s">
        <v>19</v>
      </c>
      <c r="F240" s="221" t="s">
        <v>223</v>
      </c>
      <c r="G240" s="218"/>
      <c r="H240" s="222">
        <v>1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8" t="s">
        <v>137</v>
      </c>
      <c r="AU240" s="228" t="s">
        <v>133</v>
      </c>
      <c r="AV240" s="13" t="s">
        <v>133</v>
      </c>
      <c r="AW240" s="13" t="s">
        <v>33</v>
      </c>
      <c r="AX240" s="13" t="s">
        <v>71</v>
      </c>
      <c r="AY240" s="228" t="s">
        <v>123</v>
      </c>
    </row>
    <row r="241" spans="1:51" s="13" customFormat="1" ht="12">
      <c r="A241" s="13"/>
      <c r="B241" s="217"/>
      <c r="C241" s="218"/>
      <c r="D241" s="219" t="s">
        <v>137</v>
      </c>
      <c r="E241" s="220" t="s">
        <v>19</v>
      </c>
      <c r="F241" s="221" t="s">
        <v>387</v>
      </c>
      <c r="G241" s="218"/>
      <c r="H241" s="222">
        <v>1</v>
      </c>
      <c r="I241" s="223"/>
      <c r="J241" s="218"/>
      <c r="K241" s="218"/>
      <c r="L241" s="224"/>
      <c r="M241" s="225"/>
      <c r="N241" s="226"/>
      <c r="O241" s="226"/>
      <c r="P241" s="226"/>
      <c r="Q241" s="226"/>
      <c r="R241" s="226"/>
      <c r="S241" s="226"/>
      <c r="T241" s="22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8" t="s">
        <v>137</v>
      </c>
      <c r="AU241" s="228" t="s">
        <v>133</v>
      </c>
      <c r="AV241" s="13" t="s">
        <v>133</v>
      </c>
      <c r="AW241" s="13" t="s">
        <v>33</v>
      </c>
      <c r="AX241" s="13" t="s">
        <v>76</v>
      </c>
      <c r="AY241" s="228" t="s">
        <v>123</v>
      </c>
    </row>
    <row r="242" spans="1:65" s="2" customFormat="1" ht="24.15" customHeight="1">
      <c r="A242" s="40"/>
      <c r="B242" s="41"/>
      <c r="C242" s="199" t="s">
        <v>388</v>
      </c>
      <c r="D242" s="199" t="s">
        <v>127</v>
      </c>
      <c r="E242" s="200" t="s">
        <v>389</v>
      </c>
      <c r="F242" s="201" t="s">
        <v>390</v>
      </c>
      <c r="G242" s="202" t="s">
        <v>154</v>
      </c>
      <c r="H242" s="203">
        <v>11</v>
      </c>
      <c r="I242" s="204"/>
      <c r="J242" s="205">
        <f>ROUND(I242*H242,2)</f>
        <v>0</v>
      </c>
      <c r="K242" s="201" t="s">
        <v>131</v>
      </c>
      <c r="L242" s="46"/>
      <c r="M242" s="206" t="s">
        <v>19</v>
      </c>
      <c r="N242" s="207" t="s">
        <v>43</v>
      </c>
      <c r="O242" s="86"/>
      <c r="P242" s="208">
        <f>O242*H242</f>
        <v>0</v>
      </c>
      <c r="Q242" s="208">
        <v>0.00019</v>
      </c>
      <c r="R242" s="208">
        <f>Q242*H242</f>
        <v>0.0020900000000000003</v>
      </c>
      <c r="S242" s="208">
        <v>0</v>
      </c>
      <c r="T242" s="20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0" t="s">
        <v>186</v>
      </c>
      <c r="AT242" s="210" t="s">
        <v>127</v>
      </c>
      <c r="AU242" s="210" t="s">
        <v>133</v>
      </c>
      <c r="AY242" s="19" t="s">
        <v>123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19" t="s">
        <v>133</v>
      </c>
      <c r="BK242" s="211">
        <f>ROUND(I242*H242,2)</f>
        <v>0</v>
      </c>
      <c r="BL242" s="19" t="s">
        <v>186</v>
      </c>
      <c r="BM242" s="210" t="s">
        <v>391</v>
      </c>
    </row>
    <row r="243" spans="1:47" s="2" customFormat="1" ht="12">
      <c r="A243" s="40"/>
      <c r="B243" s="41"/>
      <c r="C243" s="42"/>
      <c r="D243" s="212" t="s">
        <v>135</v>
      </c>
      <c r="E243" s="42"/>
      <c r="F243" s="213" t="s">
        <v>392</v>
      </c>
      <c r="G243" s="42"/>
      <c r="H243" s="42"/>
      <c r="I243" s="214"/>
      <c r="J243" s="42"/>
      <c r="K243" s="42"/>
      <c r="L243" s="46"/>
      <c r="M243" s="215"/>
      <c r="N243" s="216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135</v>
      </c>
      <c r="AU243" s="19" t="s">
        <v>133</v>
      </c>
    </row>
    <row r="244" spans="1:65" s="2" customFormat="1" ht="24.15" customHeight="1">
      <c r="A244" s="40"/>
      <c r="B244" s="41"/>
      <c r="C244" s="199" t="s">
        <v>393</v>
      </c>
      <c r="D244" s="199" t="s">
        <v>127</v>
      </c>
      <c r="E244" s="200" t="s">
        <v>394</v>
      </c>
      <c r="F244" s="201" t="s">
        <v>395</v>
      </c>
      <c r="G244" s="202" t="s">
        <v>299</v>
      </c>
      <c r="H244" s="203">
        <v>0.012</v>
      </c>
      <c r="I244" s="204"/>
      <c r="J244" s="205">
        <f>ROUND(I244*H244,2)</f>
        <v>0</v>
      </c>
      <c r="K244" s="201" t="s">
        <v>131</v>
      </c>
      <c r="L244" s="46"/>
      <c r="M244" s="206" t="s">
        <v>19</v>
      </c>
      <c r="N244" s="207" t="s">
        <v>43</v>
      </c>
      <c r="O244" s="86"/>
      <c r="P244" s="208">
        <f>O244*H244</f>
        <v>0</v>
      </c>
      <c r="Q244" s="208">
        <v>0</v>
      </c>
      <c r="R244" s="208">
        <f>Q244*H244</f>
        <v>0</v>
      </c>
      <c r="S244" s="208">
        <v>0</v>
      </c>
      <c r="T244" s="20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0" t="s">
        <v>186</v>
      </c>
      <c r="AT244" s="210" t="s">
        <v>127</v>
      </c>
      <c r="AU244" s="210" t="s">
        <v>133</v>
      </c>
      <c r="AY244" s="19" t="s">
        <v>123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19" t="s">
        <v>133</v>
      </c>
      <c r="BK244" s="211">
        <f>ROUND(I244*H244,2)</f>
        <v>0</v>
      </c>
      <c r="BL244" s="19" t="s">
        <v>186</v>
      </c>
      <c r="BM244" s="210" t="s">
        <v>396</v>
      </c>
    </row>
    <row r="245" spans="1:47" s="2" customFormat="1" ht="12">
      <c r="A245" s="40"/>
      <c r="B245" s="41"/>
      <c r="C245" s="42"/>
      <c r="D245" s="212" t="s">
        <v>135</v>
      </c>
      <c r="E245" s="42"/>
      <c r="F245" s="213" t="s">
        <v>397</v>
      </c>
      <c r="G245" s="42"/>
      <c r="H245" s="42"/>
      <c r="I245" s="214"/>
      <c r="J245" s="42"/>
      <c r="K245" s="42"/>
      <c r="L245" s="46"/>
      <c r="M245" s="215"/>
      <c r="N245" s="216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135</v>
      </c>
      <c r="AU245" s="19" t="s">
        <v>133</v>
      </c>
    </row>
    <row r="246" spans="1:63" s="12" customFormat="1" ht="22.8" customHeight="1">
      <c r="A246" s="12"/>
      <c r="B246" s="183"/>
      <c r="C246" s="184"/>
      <c r="D246" s="185" t="s">
        <v>70</v>
      </c>
      <c r="E246" s="197" t="s">
        <v>398</v>
      </c>
      <c r="F246" s="197" t="s">
        <v>399</v>
      </c>
      <c r="G246" s="184"/>
      <c r="H246" s="184"/>
      <c r="I246" s="187"/>
      <c r="J246" s="198">
        <f>BK246</f>
        <v>0</v>
      </c>
      <c r="K246" s="184"/>
      <c r="L246" s="189"/>
      <c r="M246" s="190"/>
      <c r="N246" s="191"/>
      <c r="O246" s="191"/>
      <c r="P246" s="192">
        <f>SUM(P247:P290)</f>
        <v>0</v>
      </c>
      <c r="Q246" s="191"/>
      <c r="R246" s="192">
        <f>SUM(R247:R290)</f>
        <v>0.07535</v>
      </c>
      <c r="S246" s="191"/>
      <c r="T246" s="193">
        <f>SUM(T247:T290)</f>
        <v>0.08984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94" t="s">
        <v>133</v>
      </c>
      <c r="AT246" s="195" t="s">
        <v>70</v>
      </c>
      <c r="AU246" s="195" t="s">
        <v>76</v>
      </c>
      <c r="AY246" s="194" t="s">
        <v>123</v>
      </c>
      <c r="BK246" s="196">
        <f>SUM(BK247:BK290)</f>
        <v>0</v>
      </c>
    </row>
    <row r="247" spans="1:65" s="2" customFormat="1" ht="16.5" customHeight="1">
      <c r="A247" s="40"/>
      <c r="B247" s="41"/>
      <c r="C247" s="199" t="s">
        <v>400</v>
      </c>
      <c r="D247" s="199" t="s">
        <v>127</v>
      </c>
      <c r="E247" s="200" t="s">
        <v>401</v>
      </c>
      <c r="F247" s="201" t="s">
        <v>402</v>
      </c>
      <c r="G247" s="202" t="s">
        <v>403</v>
      </c>
      <c r="H247" s="203">
        <v>1</v>
      </c>
      <c r="I247" s="204"/>
      <c r="J247" s="205">
        <f>ROUND(I247*H247,2)</f>
        <v>0</v>
      </c>
      <c r="K247" s="201" t="s">
        <v>131</v>
      </c>
      <c r="L247" s="46"/>
      <c r="M247" s="206" t="s">
        <v>19</v>
      </c>
      <c r="N247" s="207" t="s">
        <v>43</v>
      </c>
      <c r="O247" s="86"/>
      <c r="P247" s="208">
        <f>O247*H247</f>
        <v>0</v>
      </c>
      <c r="Q247" s="208">
        <v>0</v>
      </c>
      <c r="R247" s="208">
        <f>Q247*H247</f>
        <v>0</v>
      </c>
      <c r="S247" s="208">
        <v>0.0342</v>
      </c>
      <c r="T247" s="209">
        <f>S247*H247</f>
        <v>0.0342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0" t="s">
        <v>186</v>
      </c>
      <c r="AT247" s="210" t="s">
        <v>127</v>
      </c>
      <c r="AU247" s="210" t="s">
        <v>133</v>
      </c>
      <c r="AY247" s="19" t="s">
        <v>123</v>
      </c>
      <c r="BE247" s="211">
        <f>IF(N247="základní",J247,0)</f>
        <v>0</v>
      </c>
      <c r="BF247" s="211">
        <f>IF(N247="snížená",J247,0)</f>
        <v>0</v>
      </c>
      <c r="BG247" s="211">
        <f>IF(N247="zákl. přenesená",J247,0)</f>
        <v>0</v>
      </c>
      <c r="BH247" s="211">
        <f>IF(N247="sníž. přenesená",J247,0)</f>
        <v>0</v>
      </c>
      <c r="BI247" s="211">
        <f>IF(N247="nulová",J247,0)</f>
        <v>0</v>
      </c>
      <c r="BJ247" s="19" t="s">
        <v>133</v>
      </c>
      <c r="BK247" s="211">
        <f>ROUND(I247*H247,2)</f>
        <v>0</v>
      </c>
      <c r="BL247" s="19" t="s">
        <v>186</v>
      </c>
      <c r="BM247" s="210" t="s">
        <v>404</v>
      </c>
    </row>
    <row r="248" spans="1:47" s="2" customFormat="1" ht="12">
      <c r="A248" s="40"/>
      <c r="B248" s="41"/>
      <c r="C248" s="42"/>
      <c r="D248" s="212" t="s">
        <v>135</v>
      </c>
      <c r="E248" s="42"/>
      <c r="F248" s="213" t="s">
        <v>405</v>
      </c>
      <c r="G248" s="42"/>
      <c r="H248" s="42"/>
      <c r="I248" s="214"/>
      <c r="J248" s="42"/>
      <c r="K248" s="42"/>
      <c r="L248" s="46"/>
      <c r="M248" s="215"/>
      <c r="N248" s="216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135</v>
      </c>
      <c r="AU248" s="19" t="s">
        <v>133</v>
      </c>
    </row>
    <row r="249" spans="1:65" s="2" customFormat="1" ht="16.5" customHeight="1">
      <c r="A249" s="40"/>
      <c r="B249" s="41"/>
      <c r="C249" s="199" t="s">
        <v>406</v>
      </c>
      <c r="D249" s="199" t="s">
        <v>127</v>
      </c>
      <c r="E249" s="200" t="s">
        <v>407</v>
      </c>
      <c r="F249" s="201" t="s">
        <v>408</v>
      </c>
      <c r="G249" s="202" t="s">
        <v>130</v>
      </c>
      <c r="H249" s="203">
        <v>1</v>
      </c>
      <c r="I249" s="204"/>
      <c r="J249" s="205">
        <f>ROUND(I249*H249,2)</f>
        <v>0</v>
      </c>
      <c r="K249" s="201" t="s">
        <v>131</v>
      </c>
      <c r="L249" s="46"/>
      <c r="M249" s="206" t="s">
        <v>19</v>
      </c>
      <c r="N249" s="207" t="s">
        <v>43</v>
      </c>
      <c r="O249" s="86"/>
      <c r="P249" s="208">
        <f>O249*H249</f>
        <v>0</v>
      </c>
      <c r="Q249" s="208">
        <v>0.00183</v>
      </c>
      <c r="R249" s="208">
        <f>Q249*H249</f>
        <v>0.00183</v>
      </c>
      <c r="S249" s="208">
        <v>0</v>
      </c>
      <c r="T249" s="20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0" t="s">
        <v>186</v>
      </c>
      <c r="AT249" s="210" t="s">
        <v>127</v>
      </c>
      <c r="AU249" s="210" t="s">
        <v>133</v>
      </c>
      <c r="AY249" s="19" t="s">
        <v>123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9" t="s">
        <v>133</v>
      </c>
      <c r="BK249" s="211">
        <f>ROUND(I249*H249,2)</f>
        <v>0</v>
      </c>
      <c r="BL249" s="19" t="s">
        <v>186</v>
      </c>
      <c r="BM249" s="210" t="s">
        <v>409</v>
      </c>
    </row>
    <row r="250" spans="1:47" s="2" customFormat="1" ht="12">
      <c r="A250" s="40"/>
      <c r="B250" s="41"/>
      <c r="C250" s="42"/>
      <c r="D250" s="212" t="s">
        <v>135</v>
      </c>
      <c r="E250" s="42"/>
      <c r="F250" s="213" t="s">
        <v>410</v>
      </c>
      <c r="G250" s="42"/>
      <c r="H250" s="42"/>
      <c r="I250" s="214"/>
      <c r="J250" s="42"/>
      <c r="K250" s="42"/>
      <c r="L250" s="46"/>
      <c r="M250" s="215"/>
      <c r="N250" s="216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135</v>
      </c>
      <c r="AU250" s="19" t="s">
        <v>133</v>
      </c>
    </row>
    <row r="251" spans="1:65" s="2" customFormat="1" ht="37.8" customHeight="1">
      <c r="A251" s="40"/>
      <c r="B251" s="41"/>
      <c r="C251" s="240" t="s">
        <v>411</v>
      </c>
      <c r="D251" s="240" t="s">
        <v>224</v>
      </c>
      <c r="E251" s="241" t="s">
        <v>412</v>
      </c>
      <c r="F251" s="242" t="s">
        <v>413</v>
      </c>
      <c r="G251" s="243" t="s">
        <v>130</v>
      </c>
      <c r="H251" s="244">
        <v>1</v>
      </c>
      <c r="I251" s="245"/>
      <c r="J251" s="246">
        <f>ROUND(I251*H251,2)</f>
        <v>0</v>
      </c>
      <c r="K251" s="242" t="s">
        <v>19</v>
      </c>
      <c r="L251" s="247"/>
      <c r="M251" s="248" t="s">
        <v>19</v>
      </c>
      <c r="N251" s="249" t="s">
        <v>43</v>
      </c>
      <c r="O251" s="86"/>
      <c r="P251" s="208">
        <f>O251*H251</f>
        <v>0</v>
      </c>
      <c r="Q251" s="208">
        <v>0.0327</v>
      </c>
      <c r="R251" s="208">
        <f>Q251*H251</f>
        <v>0.0327</v>
      </c>
      <c r="S251" s="208">
        <v>0</v>
      </c>
      <c r="T251" s="209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0" t="s">
        <v>329</v>
      </c>
      <c r="AT251" s="210" t="s">
        <v>224</v>
      </c>
      <c r="AU251" s="210" t="s">
        <v>133</v>
      </c>
      <c r="AY251" s="19" t="s">
        <v>123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19" t="s">
        <v>133</v>
      </c>
      <c r="BK251" s="211">
        <f>ROUND(I251*H251,2)</f>
        <v>0</v>
      </c>
      <c r="BL251" s="19" t="s">
        <v>186</v>
      </c>
      <c r="BM251" s="210" t="s">
        <v>414</v>
      </c>
    </row>
    <row r="252" spans="1:65" s="2" customFormat="1" ht="16.5" customHeight="1">
      <c r="A252" s="40"/>
      <c r="B252" s="41"/>
      <c r="C252" s="199" t="s">
        <v>415</v>
      </c>
      <c r="D252" s="199" t="s">
        <v>127</v>
      </c>
      <c r="E252" s="200" t="s">
        <v>416</v>
      </c>
      <c r="F252" s="201" t="s">
        <v>417</v>
      </c>
      <c r="G252" s="202" t="s">
        <v>403</v>
      </c>
      <c r="H252" s="203">
        <v>1</v>
      </c>
      <c r="I252" s="204"/>
      <c r="J252" s="205">
        <f>ROUND(I252*H252,2)</f>
        <v>0</v>
      </c>
      <c r="K252" s="201" t="s">
        <v>131</v>
      </c>
      <c r="L252" s="46"/>
      <c r="M252" s="206" t="s">
        <v>19</v>
      </c>
      <c r="N252" s="207" t="s">
        <v>43</v>
      </c>
      <c r="O252" s="86"/>
      <c r="P252" s="208">
        <f>O252*H252</f>
        <v>0</v>
      </c>
      <c r="Q252" s="208">
        <v>0</v>
      </c>
      <c r="R252" s="208">
        <f>Q252*H252</f>
        <v>0</v>
      </c>
      <c r="S252" s="208">
        <v>0.01946</v>
      </c>
      <c r="T252" s="209">
        <f>S252*H252</f>
        <v>0.01946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0" t="s">
        <v>186</v>
      </c>
      <c r="AT252" s="210" t="s">
        <v>127</v>
      </c>
      <c r="AU252" s="210" t="s">
        <v>133</v>
      </c>
      <c r="AY252" s="19" t="s">
        <v>123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19" t="s">
        <v>133</v>
      </c>
      <c r="BK252" s="211">
        <f>ROUND(I252*H252,2)</f>
        <v>0</v>
      </c>
      <c r="BL252" s="19" t="s">
        <v>186</v>
      </c>
      <c r="BM252" s="210" t="s">
        <v>418</v>
      </c>
    </row>
    <row r="253" spans="1:47" s="2" customFormat="1" ht="12">
      <c r="A253" s="40"/>
      <c r="B253" s="41"/>
      <c r="C253" s="42"/>
      <c r="D253" s="212" t="s">
        <v>135</v>
      </c>
      <c r="E253" s="42"/>
      <c r="F253" s="213" t="s">
        <v>419</v>
      </c>
      <c r="G253" s="42"/>
      <c r="H253" s="42"/>
      <c r="I253" s="214"/>
      <c r="J253" s="42"/>
      <c r="K253" s="42"/>
      <c r="L253" s="46"/>
      <c r="M253" s="215"/>
      <c r="N253" s="216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135</v>
      </c>
      <c r="AU253" s="19" t="s">
        <v>133</v>
      </c>
    </row>
    <row r="254" spans="1:65" s="2" customFormat="1" ht="16.5" customHeight="1">
      <c r="A254" s="40"/>
      <c r="B254" s="41"/>
      <c r="C254" s="199" t="s">
        <v>420</v>
      </c>
      <c r="D254" s="199" t="s">
        <v>127</v>
      </c>
      <c r="E254" s="200" t="s">
        <v>421</v>
      </c>
      <c r="F254" s="201" t="s">
        <v>422</v>
      </c>
      <c r="G254" s="202" t="s">
        <v>403</v>
      </c>
      <c r="H254" s="203">
        <v>1</v>
      </c>
      <c r="I254" s="204"/>
      <c r="J254" s="205">
        <f>ROUND(I254*H254,2)</f>
        <v>0</v>
      </c>
      <c r="K254" s="201" t="s">
        <v>131</v>
      </c>
      <c r="L254" s="46"/>
      <c r="M254" s="206" t="s">
        <v>19</v>
      </c>
      <c r="N254" s="207" t="s">
        <v>43</v>
      </c>
      <c r="O254" s="86"/>
      <c r="P254" s="208">
        <f>O254*H254</f>
        <v>0</v>
      </c>
      <c r="Q254" s="208">
        <v>0.00173</v>
      </c>
      <c r="R254" s="208">
        <f>Q254*H254</f>
        <v>0.00173</v>
      </c>
      <c r="S254" s="208">
        <v>0</v>
      </c>
      <c r="T254" s="209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0" t="s">
        <v>186</v>
      </c>
      <c r="AT254" s="210" t="s">
        <v>127</v>
      </c>
      <c r="AU254" s="210" t="s">
        <v>133</v>
      </c>
      <c r="AY254" s="19" t="s">
        <v>123</v>
      </c>
      <c r="BE254" s="211">
        <f>IF(N254="základní",J254,0)</f>
        <v>0</v>
      </c>
      <c r="BF254" s="211">
        <f>IF(N254="snížená",J254,0)</f>
        <v>0</v>
      </c>
      <c r="BG254" s="211">
        <f>IF(N254="zákl. přenesená",J254,0)</f>
        <v>0</v>
      </c>
      <c r="BH254" s="211">
        <f>IF(N254="sníž. přenesená",J254,0)</f>
        <v>0</v>
      </c>
      <c r="BI254" s="211">
        <f>IF(N254="nulová",J254,0)</f>
        <v>0</v>
      </c>
      <c r="BJ254" s="19" t="s">
        <v>133</v>
      </c>
      <c r="BK254" s="211">
        <f>ROUND(I254*H254,2)</f>
        <v>0</v>
      </c>
      <c r="BL254" s="19" t="s">
        <v>186</v>
      </c>
      <c r="BM254" s="210" t="s">
        <v>423</v>
      </c>
    </row>
    <row r="255" spans="1:47" s="2" customFormat="1" ht="12">
      <c r="A255" s="40"/>
      <c r="B255" s="41"/>
      <c r="C255" s="42"/>
      <c r="D255" s="212" t="s">
        <v>135</v>
      </c>
      <c r="E255" s="42"/>
      <c r="F255" s="213" t="s">
        <v>424</v>
      </c>
      <c r="G255" s="42"/>
      <c r="H255" s="42"/>
      <c r="I255" s="214"/>
      <c r="J255" s="42"/>
      <c r="K255" s="42"/>
      <c r="L255" s="46"/>
      <c r="M255" s="215"/>
      <c r="N255" s="216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135</v>
      </c>
      <c r="AU255" s="19" t="s">
        <v>133</v>
      </c>
    </row>
    <row r="256" spans="1:65" s="2" customFormat="1" ht="16.5" customHeight="1">
      <c r="A256" s="40"/>
      <c r="B256" s="41"/>
      <c r="C256" s="240" t="s">
        <v>425</v>
      </c>
      <c r="D256" s="240" t="s">
        <v>224</v>
      </c>
      <c r="E256" s="241" t="s">
        <v>426</v>
      </c>
      <c r="F256" s="242" t="s">
        <v>427</v>
      </c>
      <c r="G256" s="243" t="s">
        <v>130</v>
      </c>
      <c r="H256" s="244">
        <v>1</v>
      </c>
      <c r="I256" s="245"/>
      <c r="J256" s="246">
        <f>ROUND(I256*H256,2)</f>
        <v>0</v>
      </c>
      <c r="K256" s="242" t="s">
        <v>131</v>
      </c>
      <c r="L256" s="247"/>
      <c r="M256" s="248" t="s">
        <v>19</v>
      </c>
      <c r="N256" s="249" t="s">
        <v>43</v>
      </c>
      <c r="O256" s="86"/>
      <c r="P256" s="208">
        <f>O256*H256</f>
        <v>0</v>
      </c>
      <c r="Q256" s="208">
        <v>0.0135</v>
      </c>
      <c r="R256" s="208">
        <f>Q256*H256</f>
        <v>0.0135</v>
      </c>
      <c r="S256" s="208">
        <v>0</v>
      </c>
      <c r="T256" s="209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0" t="s">
        <v>329</v>
      </c>
      <c r="AT256" s="210" t="s">
        <v>224</v>
      </c>
      <c r="AU256" s="210" t="s">
        <v>133</v>
      </c>
      <c r="AY256" s="19" t="s">
        <v>123</v>
      </c>
      <c r="BE256" s="211">
        <f>IF(N256="základní",J256,0)</f>
        <v>0</v>
      </c>
      <c r="BF256" s="211">
        <f>IF(N256="snížená",J256,0)</f>
        <v>0</v>
      </c>
      <c r="BG256" s="211">
        <f>IF(N256="zákl. přenesená",J256,0)</f>
        <v>0</v>
      </c>
      <c r="BH256" s="211">
        <f>IF(N256="sníž. přenesená",J256,0)</f>
        <v>0</v>
      </c>
      <c r="BI256" s="211">
        <f>IF(N256="nulová",J256,0)</f>
        <v>0</v>
      </c>
      <c r="BJ256" s="19" t="s">
        <v>133</v>
      </c>
      <c r="BK256" s="211">
        <f>ROUND(I256*H256,2)</f>
        <v>0</v>
      </c>
      <c r="BL256" s="19" t="s">
        <v>186</v>
      </c>
      <c r="BM256" s="210" t="s">
        <v>428</v>
      </c>
    </row>
    <row r="257" spans="1:65" s="2" customFormat="1" ht="16.5" customHeight="1">
      <c r="A257" s="40"/>
      <c r="B257" s="41"/>
      <c r="C257" s="199" t="s">
        <v>429</v>
      </c>
      <c r="D257" s="199" t="s">
        <v>127</v>
      </c>
      <c r="E257" s="200" t="s">
        <v>430</v>
      </c>
      <c r="F257" s="201" t="s">
        <v>431</v>
      </c>
      <c r="G257" s="202" t="s">
        <v>403</v>
      </c>
      <c r="H257" s="203">
        <v>1</v>
      </c>
      <c r="I257" s="204"/>
      <c r="J257" s="205">
        <f>ROUND(I257*H257,2)</f>
        <v>0</v>
      </c>
      <c r="K257" s="201" t="s">
        <v>131</v>
      </c>
      <c r="L257" s="46"/>
      <c r="M257" s="206" t="s">
        <v>19</v>
      </c>
      <c r="N257" s="207" t="s">
        <v>43</v>
      </c>
      <c r="O257" s="86"/>
      <c r="P257" s="208">
        <f>O257*H257</f>
        <v>0</v>
      </c>
      <c r="Q257" s="208">
        <v>0</v>
      </c>
      <c r="R257" s="208">
        <f>Q257*H257</f>
        <v>0</v>
      </c>
      <c r="S257" s="208">
        <v>0.0329</v>
      </c>
      <c r="T257" s="209">
        <f>S257*H257</f>
        <v>0.0329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0" t="s">
        <v>186</v>
      </c>
      <c r="AT257" s="210" t="s">
        <v>127</v>
      </c>
      <c r="AU257" s="210" t="s">
        <v>133</v>
      </c>
      <c r="AY257" s="19" t="s">
        <v>123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9" t="s">
        <v>133</v>
      </c>
      <c r="BK257" s="211">
        <f>ROUND(I257*H257,2)</f>
        <v>0</v>
      </c>
      <c r="BL257" s="19" t="s">
        <v>186</v>
      </c>
      <c r="BM257" s="210" t="s">
        <v>432</v>
      </c>
    </row>
    <row r="258" spans="1:47" s="2" customFormat="1" ht="12">
      <c r="A258" s="40"/>
      <c r="B258" s="41"/>
      <c r="C258" s="42"/>
      <c r="D258" s="212" t="s">
        <v>135</v>
      </c>
      <c r="E258" s="42"/>
      <c r="F258" s="213" t="s">
        <v>433</v>
      </c>
      <c r="G258" s="42"/>
      <c r="H258" s="42"/>
      <c r="I258" s="214"/>
      <c r="J258" s="42"/>
      <c r="K258" s="42"/>
      <c r="L258" s="46"/>
      <c r="M258" s="215"/>
      <c r="N258" s="216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135</v>
      </c>
      <c r="AU258" s="19" t="s">
        <v>133</v>
      </c>
    </row>
    <row r="259" spans="1:65" s="2" customFormat="1" ht="16.5" customHeight="1">
      <c r="A259" s="40"/>
      <c r="B259" s="41"/>
      <c r="C259" s="199" t="s">
        <v>434</v>
      </c>
      <c r="D259" s="199" t="s">
        <v>127</v>
      </c>
      <c r="E259" s="200" t="s">
        <v>435</v>
      </c>
      <c r="F259" s="201" t="s">
        <v>436</v>
      </c>
      <c r="G259" s="202" t="s">
        <v>403</v>
      </c>
      <c r="H259" s="203">
        <v>1</v>
      </c>
      <c r="I259" s="204"/>
      <c r="J259" s="205">
        <f>ROUND(I259*H259,2)</f>
        <v>0</v>
      </c>
      <c r="K259" s="201" t="s">
        <v>131</v>
      </c>
      <c r="L259" s="46"/>
      <c r="M259" s="206" t="s">
        <v>19</v>
      </c>
      <c r="N259" s="207" t="s">
        <v>43</v>
      </c>
      <c r="O259" s="86"/>
      <c r="P259" s="208">
        <f>O259*H259</f>
        <v>0</v>
      </c>
      <c r="Q259" s="208">
        <v>0.00157</v>
      </c>
      <c r="R259" s="208">
        <f>Q259*H259</f>
        <v>0.00157</v>
      </c>
      <c r="S259" s="208">
        <v>0</v>
      </c>
      <c r="T259" s="209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0" t="s">
        <v>186</v>
      </c>
      <c r="AT259" s="210" t="s">
        <v>127</v>
      </c>
      <c r="AU259" s="210" t="s">
        <v>133</v>
      </c>
      <c r="AY259" s="19" t="s">
        <v>123</v>
      </c>
      <c r="BE259" s="211">
        <f>IF(N259="základní",J259,0)</f>
        <v>0</v>
      </c>
      <c r="BF259" s="211">
        <f>IF(N259="snížená",J259,0)</f>
        <v>0</v>
      </c>
      <c r="BG259" s="211">
        <f>IF(N259="zákl. přenesená",J259,0)</f>
        <v>0</v>
      </c>
      <c r="BH259" s="211">
        <f>IF(N259="sníž. přenesená",J259,0)</f>
        <v>0</v>
      </c>
      <c r="BI259" s="211">
        <f>IF(N259="nulová",J259,0)</f>
        <v>0</v>
      </c>
      <c r="BJ259" s="19" t="s">
        <v>133</v>
      </c>
      <c r="BK259" s="211">
        <f>ROUND(I259*H259,2)</f>
        <v>0</v>
      </c>
      <c r="BL259" s="19" t="s">
        <v>186</v>
      </c>
      <c r="BM259" s="210" t="s">
        <v>437</v>
      </c>
    </row>
    <row r="260" spans="1:47" s="2" customFormat="1" ht="12">
      <c r="A260" s="40"/>
      <c r="B260" s="41"/>
      <c r="C260" s="42"/>
      <c r="D260" s="212" t="s">
        <v>135</v>
      </c>
      <c r="E260" s="42"/>
      <c r="F260" s="213" t="s">
        <v>438</v>
      </c>
      <c r="G260" s="42"/>
      <c r="H260" s="42"/>
      <c r="I260" s="214"/>
      <c r="J260" s="42"/>
      <c r="K260" s="42"/>
      <c r="L260" s="46"/>
      <c r="M260" s="215"/>
      <c r="N260" s="216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135</v>
      </c>
      <c r="AU260" s="19" t="s">
        <v>133</v>
      </c>
    </row>
    <row r="261" spans="1:65" s="2" customFormat="1" ht="16.5" customHeight="1">
      <c r="A261" s="40"/>
      <c r="B261" s="41"/>
      <c r="C261" s="240" t="s">
        <v>439</v>
      </c>
      <c r="D261" s="240" t="s">
        <v>224</v>
      </c>
      <c r="E261" s="241" t="s">
        <v>440</v>
      </c>
      <c r="F261" s="242" t="s">
        <v>441</v>
      </c>
      <c r="G261" s="243" t="s">
        <v>130</v>
      </c>
      <c r="H261" s="244">
        <v>1</v>
      </c>
      <c r="I261" s="245"/>
      <c r="J261" s="246">
        <f>ROUND(I261*H261,2)</f>
        <v>0</v>
      </c>
      <c r="K261" s="242" t="s">
        <v>131</v>
      </c>
      <c r="L261" s="247"/>
      <c r="M261" s="248" t="s">
        <v>19</v>
      </c>
      <c r="N261" s="249" t="s">
        <v>43</v>
      </c>
      <c r="O261" s="86"/>
      <c r="P261" s="208">
        <f>O261*H261</f>
        <v>0</v>
      </c>
      <c r="Q261" s="208">
        <v>0.013</v>
      </c>
      <c r="R261" s="208">
        <f>Q261*H261</f>
        <v>0.013</v>
      </c>
      <c r="S261" s="208">
        <v>0</v>
      </c>
      <c r="T261" s="209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0" t="s">
        <v>329</v>
      </c>
      <c r="AT261" s="210" t="s">
        <v>224</v>
      </c>
      <c r="AU261" s="210" t="s">
        <v>133</v>
      </c>
      <c r="AY261" s="19" t="s">
        <v>123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19" t="s">
        <v>133</v>
      </c>
      <c r="BK261" s="211">
        <f>ROUND(I261*H261,2)</f>
        <v>0</v>
      </c>
      <c r="BL261" s="19" t="s">
        <v>186</v>
      </c>
      <c r="BM261" s="210" t="s">
        <v>442</v>
      </c>
    </row>
    <row r="262" spans="1:65" s="2" customFormat="1" ht="16.5" customHeight="1">
      <c r="A262" s="40"/>
      <c r="B262" s="41"/>
      <c r="C262" s="199" t="s">
        <v>443</v>
      </c>
      <c r="D262" s="199" t="s">
        <v>127</v>
      </c>
      <c r="E262" s="200" t="s">
        <v>444</v>
      </c>
      <c r="F262" s="201" t="s">
        <v>445</v>
      </c>
      <c r="G262" s="202" t="s">
        <v>403</v>
      </c>
      <c r="H262" s="203">
        <v>2</v>
      </c>
      <c r="I262" s="204"/>
      <c r="J262" s="205">
        <f>ROUND(I262*H262,2)</f>
        <v>0</v>
      </c>
      <c r="K262" s="201" t="s">
        <v>131</v>
      </c>
      <c r="L262" s="46"/>
      <c r="M262" s="206" t="s">
        <v>19</v>
      </c>
      <c r="N262" s="207" t="s">
        <v>43</v>
      </c>
      <c r="O262" s="86"/>
      <c r="P262" s="208">
        <f>O262*H262</f>
        <v>0</v>
      </c>
      <c r="Q262" s="208">
        <v>0.0011</v>
      </c>
      <c r="R262" s="208">
        <f>Q262*H262</f>
        <v>0.0022</v>
      </c>
      <c r="S262" s="208">
        <v>0</v>
      </c>
      <c r="T262" s="209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0" t="s">
        <v>186</v>
      </c>
      <c r="AT262" s="210" t="s">
        <v>127</v>
      </c>
      <c r="AU262" s="210" t="s">
        <v>133</v>
      </c>
      <c r="AY262" s="19" t="s">
        <v>123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19" t="s">
        <v>133</v>
      </c>
      <c r="BK262" s="211">
        <f>ROUND(I262*H262,2)</f>
        <v>0</v>
      </c>
      <c r="BL262" s="19" t="s">
        <v>186</v>
      </c>
      <c r="BM262" s="210" t="s">
        <v>446</v>
      </c>
    </row>
    <row r="263" spans="1:47" s="2" customFormat="1" ht="12">
      <c r="A263" s="40"/>
      <c r="B263" s="41"/>
      <c r="C263" s="42"/>
      <c r="D263" s="212" t="s">
        <v>135</v>
      </c>
      <c r="E263" s="42"/>
      <c r="F263" s="213" t="s">
        <v>447</v>
      </c>
      <c r="G263" s="42"/>
      <c r="H263" s="42"/>
      <c r="I263" s="214"/>
      <c r="J263" s="42"/>
      <c r="K263" s="42"/>
      <c r="L263" s="46"/>
      <c r="M263" s="215"/>
      <c r="N263" s="216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135</v>
      </c>
      <c r="AU263" s="19" t="s">
        <v>133</v>
      </c>
    </row>
    <row r="264" spans="1:51" s="13" customFormat="1" ht="12">
      <c r="A264" s="13"/>
      <c r="B264" s="217"/>
      <c r="C264" s="218"/>
      <c r="D264" s="219" t="s">
        <v>137</v>
      </c>
      <c r="E264" s="220" t="s">
        <v>19</v>
      </c>
      <c r="F264" s="221" t="s">
        <v>448</v>
      </c>
      <c r="G264" s="218"/>
      <c r="H264" s="222">
        <v>2</v>
      </c>
      <c r="I264" s="223"/>
      <c r="J264" s="218"/>
      <c r="K264" s="218"/>
      <c r="L264" s="224"/>
      <c r="M264" s="225"/>
      <c r="N264" s="226"/>
      <c r="O264" s="226"/>
      <c r="P264" s="226"/>
      <c r="Q264" s="226"/>
      <c r="R264" s="226"/>
      <c r="S264" s="226"/>
      <c r="T264" s="22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8" t="s">
        <v>137</v>
      </c>
      <c r="AU264" s="228" t="s">
        <v>133</v>
      </c>
      <c r="AV264" s="13" t="s">
        <v>133</v>
      </c>
      <c r="AW264" s="13" t="s">
        <v>33</v>
      </c>
      <c r="AX264" s="13" t="s">
        <v>76</v>
      </c>
      <c r="AY264" s="228" t="s">
        <v>123</v>
      </c>
    </row>
    <row r="265" spans="1:65" s="2" customFormat="1" ht="16.5" customHeight="1">
      <c r="A265" s="40"/>
      <c r="B265" s="41"/>
      <c r="C265" s="199" t="s">
        <v>449</v>
      </c>
      <c r="D265" s="199" t="s">
        <v>127</v>
      </c>
      <c r="E265" s="200" t="s">
        <v>450</v>
      </c>
      <c r="F265" s="201" t="s">
        <v>451</v>
      </c>
      <c r="G265" s="202" t="s">
        <v>403</v>
      </c>
      <c r="H265" s="203">
        <v>3</v>
      </c>
      <c r="I265" s="204"/>
      <c r="J265" s="205">
        <f>ROUND(I265*H265,2)</f>
        <v>0</v>
      </c>
      <c r="K265" s="201" t="s">
        <v>131</v>
      </c>
      <c r="L265" s="46"/>
      <c r="M265" s="206" t="s">
        <v>19</v>
      </c>
      <c r="N265" s="207" t="s">
        <v>43</v>
      </c>
      <c r="O265" s="86"/>
      <c r="P265" s="208">
        <f>O265*H265</f>
        <v>0</v>
      </c>
      <c r="Q265" s="208">
        <v>0.00024</v>
      </c>
      <c r="R265" s="208">
        <f>Q265*H265</f>
        <v>0.00072</v>
      </c>
      <c r="S265" s="208">
        <v>0</v>
      </c>
      <c r="T265" s="209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0" t="s">
        <v>186</v>
      </c>
      <c r="AT265" s="210" t="s">
        <v>127</v>
      </c>
      <c r="AU265" s="210" t="s">
        <v>133</v>
      </c>
      <c r="AY265" s="19" t="s">
        <v>123</v>
      </c>
      <c r="BE265" s="211">
        <f>IF(N265="základní",J265,0)</f>
        <v>0</v>
      </c>
      <c r="BF265" s="211">
        <f>IF(N265="snížená",J265,0)</f>
        <v>0</v>
      </c>
      <c r="BG265" s="211">
        <f>IF(N265="zákl. přenesená",J265,0)</f>
        <v>0</v>
      </c>
      <c r="BH265" s="211">
        <f>IF(N265="sníž. přenesená",J265,0)</f>
        <v>0</v>
      </c>
      <c r="BI265" s="211">
        <f>IF(N265="nulová",J265,0)</f>
        <v>0</v>
      </c>
      <c r="BJ265" s="19" t="s">
        <v>133</v>
      </c>
      <c r="BK265" s="211">
        <f>ROUND(I265*H265,2)</f>
        <v>0</v>
      </c>
      <c r="BL265" s="19" t="s">
        <v>186</v>
      </c>
      <c r="BM265" s="210" t="s">
        <v>452</v>
      </c>
    </row>
    <row r="266" spans="1:47" s="2" customFormat="1" ht="12">
      <c r="A266" s="40"/>
      <c r="B266" s="41"/>
      <c r="C266" s="42"/>
      <c r="D266" s="212" t="s">
        <v>135</v>
      </c>
      <c r="E266" s="42"/>
      <c r="F266" s="213" t="s">
        <v>453</v>
      </c>
      <c r="G266" s="42"/>
      <c r="H266" s="42"/>
      <c r="I266" s="214"/>
      <c r="J266" s="42"/>
      <c r="K266" s="42"/>
      <c r="L266" s="46"/>
      <c r="M266" s="215"/>
      <c r="N266" s="216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135</v>
      </c>
      <c r="AU266" s="19" t="s">
        <v>133</v>
      </c>
    </row>
    <row r="267" spans="1:51" s="13" customFormat="1" ht="12">
      <c r="A267" s="13"/>
      <c r="B267" s="217"/>
      <c r="C267" s="218"/>
      <c r="D267" s="219" t="s">
        <v>137</v>
      </c>
      <c r="E267" s="220" t="s">
        <v>19</v>
      </c>
      <c r="F267" s="221" t="s">
        <v>454</v>
      </c>
      <c r="G267" s="218"/>
      <c r="H267" s="222">
        <v>2</v>
      </c>
      <c r="I267" s="223"/>
      <c r="J267" s="218"/>
      <c r="K267" s="218"/>
      <c r="L267" s="224"/>
      <c r="M267" s="225"/>
      <c r="N267" s="226"/>
      <c r="O267" s="226"/>
      <c r="P267" s="226"/>
      <c r="Q267" s="226"/>
      <c r="R267" s="226"/>
      <c r="S267" s="226"/>
      <c r="T267" s="22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8" t="s">
        <v>137</v>
      </c>
      <c r="AU267" s="228" t="s">
        <v>133</v>
      </c>
      <c r="AV267" s="13" t="s">
        <v>133</v>
      </c>
      <c r="AW267" s="13" t="s">
        <v>33</v>
      </c>
      <c r="AX267" s="13" t="s">
        <v>71</v>
      </c>
      <c r="AY267" s="228" t="s">
        <v>123</v>
      </c>
    </row>
    <row r="268" spans="1:51" s="13" customFormat="1" ht="12">
      <c r="A268" s="13"/>
      <c r="B268" s="217"/>
      <c r="C268" s="218"/>
      <c r="D268" s="219" t="s">
        <v>137</v>
      </c>
      <c r="E268" s="220" t="s">
        <v>19</v>
      </c>
      <c r="F268" s="221" t="s">
        <v>455</v>
      </c>
      <c r="G268" s="218"/>
      <c r="H268" s="222">
        <v>1</v>
      </c>
      <c r="I268" s="223"/>
      <c r="J268" s="218"/>
      <c r="K268" s="218"/>
      <c r="L268" s="224"/>
      <c r="M268" s="225"/>
      <c r="N268" s="226"/>
      <c r="O268" s="226"/>
      <c r="P268" s="226"/>
      <c r="Q268" s="226"/>
      <c r="R268" s="226"/>
      <c r="S268" s="226"/>
      <c r="T268" s="22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8" t="s">
        <v>137</v>
      </c>
      <c r="AU268" s="228" t="s">
        <v>133</v>
      </c>
      <c r="AV268" s="13" t="s">
        <v>133</v>
      </c>
      <c r="AW268" s="13" t="s">
        <v>33</v>
      </c>
      <c r="AX268" s="13" t="s">
        <v>71</v>
      </c>
      <c r="AY268" s="228" t="s">
        <v>123</v>
      </c>
    </row>
    <row r="269" spans="1:51" s="14" customFormat="1" ht="12">
      <c r="A269" s="14"/>
      <c r="B269" s="229"/>
      <c r="C269" s="230"/>
      <c r="D269" s="219" t="s">
        <v>137</v>
      </c>
      <c r="E269" s="231" t="s">
        <v>19</v>
      </c>
      <c r="F269" s="232" t="s">
        <v>146</v>
      </c>
      <c r="G269" s="230"/>
      <c r="H269" s="233">
        <v>3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39" t="s">
        <v>137</v>
      </c>
      <c r="AU269" s="239" t="s">
        <v>133</v>
      </c>
      <c r="AV269" s="14" t="s">
        <v>132</v>
      </c>
      <c r="AW269" s="14" t="s">
        <v>33</v>
      </c>
      <c r="AX269" s="14" t="s">
        <v>76</v>
      </c>
      <c r="AY269" s="239" t="s">
        <v>123</v>
      </c>
    </row>
    <row r="270" spans="1:65" s="2" customFormat="1" ht="16.5" customHeight="1">
      <c r="A270" s="40"/>
      <c r="B270" s="41"/>
      <c r="C270" s="199" t="s">
        <v>456</v>
      </c>
      <c r="D270" s="199" t="s">
        <v>127</v>
      </c>
      <c r="E270" s="200" t="s">
        <v>457</v>
      </c>
      <c r="F270" s="201" t="s">
        <v>458</v>
      </c>
      <c r="G270" s="202" t="s">
        <v>130</v>
      </c>
      <c r="H270" s="203">
        <v>1</v>
      </c>
      <c r="I270" s="204"/>
      <c r="J270" s="205">
        <f>ROUND(I270*H270,2)</f>
        <v>0</v>
      </c>
      <c r="K270" s="201" t="s">
        <v>131</v>
      </c>
      <c r="L270" s="46"/>
      <c r="M270" s="206" t="s">
        <v>19</v>
      </c>
      <c r="N270" s="207" t="s">
        <v>43</v>
      </c>
      <c r="O270" s="86"/>
      <c r="P270" s="208">
        <f>O270*H270</f>
        <v>0</v>
      </c>
      <c r="Q270" s="208">
        <v>0.00109</v>
      </c>
      <c r="R270" s="208">
        <f>Q270*H270</f>
        <v>0.00109</v>
      </c>
      <c r="S270" s="208">
        <v>0</v>
      </c>
      <c r="T270" s="20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0" t="s">
        <v>186</v>
      </c>
      <c r="AT270" s="210" t="s">
        <v>127</v>
      </c>
      <c r="AU270" s="210" t="s">
        <v>133</v>
      </c>
      <c r="AY270" s="19" t="s">
        <v>123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19" t="s">
        <v>133</v>
      </c>
      <c r="BK270" s="211">
        <f>ROUND(I270*H270,2)</f>
        <v>0</v>
      </c>
      <c r="BL270" s="19" t="s">
        <v>186</v>
      </c>
      <c r="BM270" s="210" t="s">
        <v>459</v>
      </c>
    </row>
    <row r="271" spans="1:47" s="2" customFormat="1" ht="12">
      <c r="A271" s="40"/>
      <c r="B271" s="41"/>
      <c r="C271" s="42"/>
      <c r="D271" s="212" t="s">
        <v>135</v>
      </c>
      <c r="E271" s="42"/>
      <c r="F271" s="213" t="s">
        <v>460</v>
      </c>
      <c r="G271" s="42"/>
      <c r="H271" s="42"/>
      <c r="I271" s="214"/>
      <c r="J271" s="42"/>
      <c r="K271" s="42"/>
      <c r="L271" s="46"/>
      <c r="M271" s="215"/>
      <c r="N271" s="216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135</v>
      </c>
      <c r="AU271" s="19" t="s">
        <v>133</v>
      </c>
    </row>
    <row r="272" spans="1:65" s="2" customFormat="1" ht="16.5" customHeight="1">
      <c r="A272" s="40"/>
      <c r="B272" s="41"/>
      <c r="C272" s="199" t="s">
        <v>461</v>
      </c>
      <c r="D272" s="199" t="s">
        <v>127</v>
      </c>
      <c r="E272" s="200" t="s">
        <v>462</v>
      </c>
      <c r="F272" s="201" t="s">
        <v>463</v>
      </c>
      <c r="G272" s="202" t="s">
        <v>403</v>
      </c>
      <c r="H272" s="203">
        <v>1</v>
      </c>
      <c r="I272" s="204"/>
      <c r="J272" s="205">
        <f>ROUND(I272*H272,2)</f>
        <v>0</v>
      </c>
      <c r="K272" s="201" t="s">
        <v>131</v>
      </c>
      <c r="L272" s="46"/>
      <c r="M272" s="206" t="s">
        <v>19</v>
      </c>
      <c r="N272" s="207" t="s">
        <v>43</v>
      </c>
      <c r="O272" s="86"/>
      <c r="P272" s="208">
        <f>O272*H272</f>
        <v>0</v>
      </c>
      <c r="Q272" s="208">
        <v>0</v>
      </c>
      <c r="R272" s="208">
        <f>Q272*H272</f>
        <v>0</v>
      </c>
      <c r="S272" s="208">
        <v>0.00156</v>
      </c>
      <c r="T272" s="209">
        <f>S272*H272</f>
        <v>0.00156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0" t="s">
        <v>186</v>
      </c>
      <c r="AT272" s="210" t="s">
        <v>127</v>
      </c>
      <c r="AU272" s="210" t="s">
        <v>133</v>
      </c>
      <c r="AY272" s="19" t="s">
        <v>123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19" t="s">
        <v>133</v>
      </c>
      <c r="BK272" s="211">
        <f>ROUND(I272*H272,2)</f>
        <v>0</v>
      </c>
      <c r="BL272" s="19" t="s">
        <v>186</v>
      </c>
      <c r="BM272" s="210" t="s">
        <v>464</v>
      </c>
    </row>
    <row r="273" spans="1:47" s="2" customFormat="1" ht="12">
      <c r="A273" s="40"/>
      <c r="B273" s="41"/>
      <c r="C273" s="42"/>
      <c r="D273" s="212" t="s">
        <v>135</v>
      </c>
      <c r="E273" s="42"/>
      <c r="F273" s="213" t="s">
        <v>465</v>
      </c>
      <c r="G273" s="42"/>
      <c r="H273" s="42"/>
      <c r="I273" s="214"/>
      <c r="J273" s="42"/>
      <c r="K273" s="42"/>
      <c r="L273" s="46"/>
      <c r="M273" s="215"/>
      <c r="N273" s="216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135</v>
      </c>
      <c r="AU273" s="19" t="s">
        <v>133</v>
      </c>
    </row>
    <row r="274" spans="1:65" s="2" customFormat="1" ht="16.5" customHeight="1">
      <c r="A274" s="40"/>
      <c r="B274" s="41"/>
      <c r="C274" s="199" t="s">
        <v>466</v>
      </c>
      <c r="D274" s="199" t="s">
        <v>127</v>
      </c>
      <c r="E274" s="200" t="s">
        <v>467</v>
      </c>
      <c r="F274" s="201" t="s">
        <v>468</v>
      </c>
      <c r="G274" s="202" t="s">
        <v>403</v>
      </c>
      <c r="H274" s="203">
        <v>2</v>
      </c>
      <c r="I274" s="204"/>
      <c r="J274" s="205">
        <f>ROUND(I274*H274,2)</f>
        <v>0</v>
      </c>
      <c r="K274" s="201" t="s">
        <v>131</v>
      </c>
      <c r="L274" s="46"/>
      <c r="M274" s="206" t="s">
        <v>19</v>
      </c>
      <c r="N274" s="207" t="s">
        <v>43</v>
      </c>
      <c r="O274" s="86"/>
      <c r="P274" s="208">
        <f>O274*H274</f>
        <v>0</v>
      </c>
      <c r="Q274" s="208">
        <v>0</v>
      </c>
      <c r="R274" s="208">
        <f>Q274*H274</f>
        <v>0</v>
      </c>
      <c r="S274" s="208">
        <v>0.00086</v>
      </c>
      <c r="T274" s="209">
        <f>S274*H274</f>
        <v>0.00172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0" t="s">
        <v>186</v>
      </c>
      <c r="AT274" s="210" t="s">
        <v>127</v>
      </c>
      <c r="AU274" s="210" t="s">
        <v>133</v>
      </c>
      <c r="AY274" s="19" t="s">
        <v>123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9" t="s">
        <v>133</v>
      </c>
      <c r="BK274" s="211">
        <f>ROUND(I274*H274,2)</f>
        <v>0</v>
      </c>
      <c r="BL274" s="19" t="s">
        <v>186</v>
      </c>
      <c r="BM274" s="210" t="s">
        <v>469</v>
      </c>
    </row>
    <row r="275" spans="1:47" s="2" customFormat="1" ht="12">
      <c r="A275" s="40"/>
      <c r="B275" s="41"/>
      <c r="C275" s="42"/>
      <c r="D275" s="212" t="s">
        <v>135</v>
      </c>
      <c r="E275" s="42"/>
      <c r="F275" s="213" t="s">
        <v>470</v>
      </c>
      <c r="G275" s="42"/>
      <c r="H275" s="42"/>
      <c r="I275" s="214"/>
      <c r="J275" s="42"/>
      <c r="K275" s="42"/>
      <c r="L275" s="46"/>
      <c r="M275" s="215"/>
      <c r="N275" s="216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135</v>
      </c>
      <c r="AU275" s="19" t="s">
        <v>133</v>
      </c>
    </row>
    <row r="276" spans="1:65" s="2" customFormat="1" ht="16.5" customHeight="1">
      <c r="A276" s="40"/>
      <c r="B276" s="41"/>
      <c r="C276" s="199" t="s">
        <v>471</v>
      </c>
      <c r="D276" s="199" t="s">
        <v>127</v>
      </c>
      <c r="E276" s="200" t="s">
        <v>472</v>
      </c>
      <c r="F276" s="201" t="s">
        <v>473</v>
      </c>
      <c r="G276" s="202" t="s">
        <v>130</v>
      </c>
      <c r="H276" s="203">
        <v>1</v>
      </c>
      <c r="I276" s="204"/>
      <c r="J276" s="205">
        <f>ROUND(I276*H276,2)</f>
        <v>0</v>
      </c>
      <c r="K276" s="201" t="s">
        <v>131</v>
      </c>
      <c r="L276" s="46"/>
      <c r="M276" s="206" t="s">
        <v>19</v>
      </c>
      <c r="N276" s="207" t="s">
        <v>43</v>
      </c>
      <c r="O276" s="86"/>
      <c r="P276" s="208">
        <f>O276*H276</f>
        <v>0</v>
      </c>
      <c r="Q276" s="208">
        <v>0</v>
      </c>
      <c r="R276" s="208">
        <f>Q276*H276</f>
        <v>0</v>
      </c>
      <c r="S276" s="208">
        <v>0</v>
      </c>
      <c r="T276" s="209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0" t="s">
        <v>186</v>
      </c>
      <c r="AT276" s="210" t="s">
        <v>127</v>
      </c>
      <c r="AU276" s="210" t="s">
        <v>133</v>
      </c>
      <c r="AY276" s="19" t="s">
        <v>123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19" t="s">
        <v>133</v>
      </c>
      <c r="BK276" s="211">
        <f>ROUND(I276*H276,2)</f>
        <v>0</v>
      </c>
      <c r="BL276" s="19" t="s">
        <v>186</v>
      </c>
      <c r="BM276" s="210" t="s">
        <v>474</v>
      </c>
    </row>
    <row r="277" spans="1:47" s="2" customFormat="1" ht="12">
      <c r="A277" s="40"/>
      <c r="B277" s="41"/>
      <c r="C277" s="42"/>
      <c r="D277" s="212" t="s">
        <v>135</v>
      </c>
      <c r="E277" s="42"/>
      <c r="F277" s="213" t="s">
        <v>475</v>
      </c>
      <c r="G277" s="42"/>
      <c r="H277" s="42"/>
      <c r="I277" s="214"/>
      <c r="J277" s="42"/>
      <c r="K277" s="42"/>
      <c r="L277" s="46"/>
      <c r="M277" s="215"/>
      <c r="N277" s="216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135</v>
      </c>
      <c r="AU277" s="19" t="s">
        <v>133</v>
      </c>
    </row>
    <row r="278" spans="1:65" s="2" customFormat="1" ht="16.5" customHeight="1">
      <c r="A278" s="40"/>
      <c r="B278" s="41"/>
      <c r="C278" s="240" t="s">
        <v>476</v>
      </c>
      <c r="D278" s="240" t="s">
        <v>224</v>
      </c>
      <c r="E278" s="241" t="s">
        <v>477</v>
      </c>
      <c r="F278" s="242" t="s">
        <v>478</v>
      </c>
      <c r="G278" s="243" t="s">
        <v>130</v>
      </c>
      <c r="H278" s="244">
        <v>1</v>
      </c>
      <c r="I278" s="245"/>
      <c r="J278" s="246">
        <f>ROUND(I278*H278,2)</f>
        <v>0</v>
      </c>
      <c r="K278" s="242" t="s">
        <v>131</v>
      </c>
      <c r="L278" s="247"/>
      <c r="M278" s="248" t="s">
        <v>19</v>
      </c>
      <c r="N278" s="249" t="s">
        <v>43</v>
      </c>
      <c r="O278" s="86"/>
      <c r="P278" s="208">
        <f>O278*H278</f>
        <v>0</v>
      </c>
      <c r="Q278" s="208">
        <v>0.0018</v>
      </c>
      <c r="R278" s="208">
        <f>Q278*H278</f>
        <v>0.0018</v>
      </c>
      <c r="S278" s="208">
        <v>0</v>
      </c>
      <c r="T278" s="209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0" t="s">
        <v>329</v>
      </c>
      <c r="AT278" s="210" t="s">
        <v>224</v>
      </c>
      <c r="AU278" s="210" t="s">
        <v>133</v>
      </c>
      <c r="AY278" s="19" t="s">
        <v>123</v>
      </c>
      <c r="BE278" s="211">
        <f>IF(N278="základní",J278,0)</f>
        <v>0</v>
      </c>
      <c r="BF278" s="211">
        <f>IF(N278="snížená",J278,0)</f>
        <v>0</v>
      </c>
      <c r="BG278" s="211">
        <f>IF(N278="zákl. přenesená",J278,0)</f>
        <v>0</v>
      </c>
      <c r="BH278" s="211">
        <f>IF(N278="sníž. přenesená",J278,0)</f>
        <v>0</v>
      </c>
      <c r="BI278" s="211">
        <f>IF(N278="nulová",J278,0)</f>
        <v>0</v>
      </c>
      <c r="BJ278" s="19" t="s">
        <v>133</v>
      </c>
      <c r="BK278" s="211">
        <f>ROUND(I278*H278,2)</f>
        <v>0</v>
      </c>
      <c r="BL278" s="19" t="s">
        <v>186</v>
      </c>
      <c r="BM278" s="210" t="s">
        <v>479</v>
      </c>
    </row>
    <row r="279" spans="1:65" s="2" customFormat="1" ht="16.5" customHeight="1">
      <c r="A279" s="40"/>
      <c r="B279" s="41"/>
      <c r="C279" s="199" t="s">
        <v>480</v>
      </c>
      <c r="D279" s="199" t="s">
        <v>127</v>
      </c>
      <c r="E279" s="200" t="s">
        <v>481</v>
      </c>
      <c r="F279" s="201" t="s">
        <v>482</v>
      </c>
      <c r="G279" s="202" t="s">
        <v>130</v>
      </c>
      <c r="H279" s="203">
        <v>1</v>
      </c>
      <c r="I279" s="204"/>
      <c r="J279" s="205">
        <f>ROUND(I279*H279,2)</f>
        <v>0</v>
      </c>
      <c r="K279" s="201" t="s">
        <v>131</v>
      </c>
      <c r="L279" s="46"/>
      <c r="M279" s="206" t="s">
        <v>19</v>
      </c>
      <c r="N279" s="207" t="s">
        <v>43</v>
      </c>
      <c r="O279" s="86"/>
      <c r="P279" s="208">
        <f>O279*H279</f>
        <v>0</v>
      </c>
      <c r="Q279" s="208">
        <v>4E-05</v>
      </c>
      <c r="R279" s="208">
        <f>Q279*H279</f>
        <v>4E-05</v>
      </c>
      <c r="S279" s="208">
        <v>0</v>
      </c>
      <c r="T279" s="209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0" t="s">
        <v>186</v>
      </c>
      <c r="AT279" s="210" t="s">
        <v>127</v>
      </c>
      <c r="AU279" s="210" t="s">
        <v>133</v>
      </c>
      <c r="AY279" s="19" t="s">
        <v>123</v>
      </c>
      <c r="BE279" s="211">
        <f>IF(N279="základní",J279,0)</f>
        <v>0</v>
      </c>
      <c r="BF279" s="211">
        <f>IF(N279="snížená",J279,0)</f>
        <v>0</v>
      </c>
      <c r="BG279" s="211">
        <f>IF(N279="zákl. přenesená",J279,0)</f>
        <v>0</v>
      </c>
      <c r="BH279" s="211">
        <f>IF(N279="sníž. přenesená",J279,0)</f>
        <v>0</v>
      </c>
      <c r="BI279" s="211">
        <f>IF(N279="nulová",J279,0)</f>
        <v>0</v>
      </c>
      <c r="BJ279" s="19" t="s">
        <v>133</v>
      </c>
      <c r="BK279" s="211">
        <f>ROUND(I279*H279,2)</f>
        <v>0</v>
      </c>
      <c r="BL279" s="19" t="s">
        <v>186</v>
      </c>
      <c r="BM279" s="210" t="s">
        <v>483</v>
      </c>
    </row>
    <row r="280" spans="1:47" s="2" customFormat="1" ht="12">
      <c r="A280" s="40"/>
      <c r="B280" s="41"/>
      <c r="C280" s="42"/>
      <c r="D280" s="212" t="s">
        <v>135</v>
      </c>
      <c r="E280" s="42"/>
      <c r="F280" s="213" t="s">
        <v>484</v>
      </c>
      <c r="G280" s="42"/>
      <c r="H280" s="42"/>
      <c r="I280" s="214"/>
      <c r="J280" s="42"/>
      <c r="K280" s="42"/>
      <c r="L280" s="46"/>
      <c r="M280" s="215"/>
      <c r="N280" s="216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135</v>
      </c>
      <c r="AU280" s="19" t="s">
        <v>133</v>
      </c>
    </row>
    <row r="281" spans="1:65" s="2" customFormat="1" ht="16.5" customHeight="1">
      <c r="A281" s="40"/>
      <c r="B281" s="41"/>
      <c r="C281" s="240" t="s">
        <v>485</v>
      </c>
      <c r="D281" s="240" t="s">
        <v>224</v>
      </c>
      <c r="E281" s="241" t="s">
        <v>486</v>
      </c>
      <c r="F281" s="242" t="s">
        <v>487</v>
      </c>
      <c r="G281" s="243" t="s">
        <v>130</v>
      </c>
      <c r="H281" s="244">
        <v>1</v>
      </c>
      <c r="I281" s="245"/>
      <c r="J281" s="246">
        <f>ROUND(I281*H281,2)</f>
        <v>0</v>
      </c>
      <c r="K281" s="242" t="s">
        <v>131</v>
      </c>
      <c r="L281" s="247"/>
      <c r="M281" s="248" t="s">
        <v>19</v>
      </c>
      <c r="N281" s="249" t="s">
        <v>43</v>
      </c>
      <c r="O281" s="86"/>
      <c r="P281" s="208">
        <f>O281*H281</f>
        <v>0</v>
      </c>
      <c r="Q281" s="208">
        <v>0.0015</v>
      </c>
      <c r="R281" s="208">
        <f>Q281*H281</f>
        <v>0.0015</v>
      </c>
      <c r="S281" s="208">
        <v>0</v>
      </c>
      <c r="T281" s="209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0" t="s">
        <v>329</v>
      </c>
      <c r="AT281" s="210" t="s">
        <v>224</v>
      </c>
      <c r="AU281" s="210" t="s">
        <v>133</v>
      </c>
      <c r="AY281" s="19" t="s">
        <v>123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19" t="s">
        <v>133</v>
      </c>
      <c r="BK281" s="211">
        <f>ROUND(I281*H281,2)</f>
        <v>0</v>
      </c>
      <c r="BL281" s="19" t="s">
        <v>186</v>
      </c>
      <c r="BM281" s="210" t="s">
        <v>488</v>
      </c>
    </row>
    <row r="282" spans="1:65" s="2" customFormat="1" ht="16.5" customHeight="1">
      <c r="A282" s="40"/>
      <c r="B282" s="41"/>
      <c r="C282" s="199" t="s">
        <v>489</v>
      </c>
      <c r="D282" s="199" t="s">
        <v>127</v>
      </c>
      <c r="E282" s="200" t="s">
        <v>490</v>
      </c>
      <c r="F282" s="201" t="s">
        <v>491</v>
      </c>
      <c r="G282" s="202" t="s">
        <v>130</v>
      </c>
      <c r="H282" s="203">
        <v>1</v>
      </c>
      <c r="I282" s="204"/>
      <c r="J282" s="205">
        <f>ROUND(I282*H282,2)</f>
        <v>0</v>
      </c>
      <c r="K282" s="201" t="s">
        <v>131</v>
      </c>
      <c r="L282" s="46"/>
      <c r="M282" s="206" t="s">
        <v>19</v>
      </c>
      <c r="N282" s="207" t="s">
        <v>43</v>
      </c>
      <c r="O282" s="86"/>
      <c r="P282" s="208">
        <f>O282*H282</f>
        <v>0</v>
      </c>
      <c r="Q282" s="208">
        <v>0.00012</v>
      </c>
      <c r="R282" s="208">
        <f>Q282*H282</f>
        <v>0.00012</v>
      </c>
      <c r="S282" s="208">
        <v>0</v>
      </c>
      <c r="T282" s="209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0" t="s">
        <v>186</v>
      </c>
      <c r="AT282" s="210" t="s">
        <v>127</v>
      </c>
      <c r="AU282" s="210" t="s">
        <v>133</v>
      </c>
      <c r="AY282" s="19" t="s">
        <v>123</v>
      </c>
      <c r="BE282" s="211">
        <f>IF(N282="základní",J282,0)</f>
        <v>0</v>
      </c>
      <c r="BF282" s="211">
        <f>IF(N282="snížená",J282,0)</f>
        <v>0</v>
      </c>
      <c r="BG282" s="211">
        <f>IF(N282="zákl. přenesená",J282,0)</f>
        <v>0</v>
      </c>
      <c r="BH282" s="211">
        <f>IF(N282="sníž. přenesená",J282,0)</f>
        <v>0</v>
      </c>
      <c r="BI282" s="211">
        <f>IF(N282="nulová",J282,0)</f>
        <v>0</v>
      </c>
      <c r="BJ282" s="19" t="s">
        <v>133</v>
      </c>
      <c r="BK282" s="211">
        <f>ROUND(I282*H282,2)</f>
        <v>0</v>
      </c>
      <c r="BL282" s="19" t="s">
        <v>186</v>
      </c>
      <c r="BM282" s="210" t="s">
        <v>492</v>
      </c>
    </row>
    <row r="283" spans="1:47" s="2" customFormat="1" ht="12">
      <c r="A283" s="40"/>
      <c r="B283" s="41"/>
      <c r="C283" s="42"/>
      <c r="D283" s="212" t="s">
        <v>135</v>
      </c>
      <c r="E283" s="42"/>
      <c r="F283" s="213" t="s">
        <v>493</v>
      </c>
      <c r="G283" s="42"/>
      <c r="H283" s="42"/>
      <c r="I283" s="214"/>
      <c r="J283" s="42"/>
      <c r="K283" s="42"/>
      <c r="L283" s="46"/>
      <c r="M283" s="215"/>
      <c r="N283" s="216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135</v>
      </c>
      <c r="AU283" s="19" t="s">
        <v>133</v>
      </c>
    </row>
    <row r="284" spans="1:65" s="2" customFormat="1" ht="16.5" customHeight="1">
      <c r="A284" s="40"/>
      <c r="B284" s="41"/>
      <c r="C284" s="240" t="s">
        <v>494</v>
      </c>
      <c r="D284" s="240" t="s">
        <v>224</v>
      </c>
      <c r="E284" s="241" t="s">
        <v>495</v>
      </c>
      <c r="F284" s="242" t="s">
        <v>496</v>
      </c>
      <c r="G284" s="243" t="s">
        <v>130</v>
      </c>
      <c r="H284" s="244">
        <v>1</v>
      </c>
      <c r="I284" s="245"/>
      <c r="J284" s="246">
        <f>ROUND(I284*H284,2)</f>
        <v>0</v>
      </c>
      <c r="K284" s="242" t="s">
        <v>131</v>
      </c>
      <c r="L284" s="247"/>
      <c r="M284" s="248" t="s">
        <v>19</v>
      </c>
      <c r="N284" s="249" t="s">
        <v>43</v>
      </c>
      <c r="O284" s="86"/>
      <c r="P284" s="208">
        <f>O284*H284</f>
        <v>0</v>
      </c>
      <c r="Q284" s="208">
        <v>0.0021</v>
      </c>
      <c r="R284" s="208">
        <f>Q284*H284</f>
        <v>0.0021</v>
      </c>
      <c r="S284" s="208">
        <v>0</v>
      </c>
      <c r="T284" s="209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0" t="s">
        <v>329</v>
      </c>
      <c r="AT284" s="210" t="s">
        <v>224</v>
      </c>
      <c r="AU284" s="210" t="s">
        <v>133</v>
      </c>
      <c r="AY284" s="19" t="s">
        <v>123</v>
      </c>
      <c r="BE284" s="211">
        <f>IF(N284="základní",J284,0)</f>
        <v>0</v>
      </c>
      <c r="BF284" s="211">
        <f>IF(N284="snížená",J284,0)</f>
        <v>0</v>
      </c>
      <c r="BG284" s="211">
        <f>IF(N284="zákl. přenesená",J284,0)</f>
        <v>0</v>
      </c>
      <c r="BH284" s="211">
        <f>IF(N284="sníž. přenesená",J284,0)</f>
        <v>0</v>
      </c>
      <c r="BI284" s="211">
        <f>IF(N284="nulová",J284,0)</f>
        <v>0</v>
      </c>
      <c r="BJ284" s="19" t="s">
        <v>133</v>
      </c>
      <c r="BK284" s="211">
        <f>ROUND(I284*H284,2)</f>
        <v>0</v>
      </c>
      <c r="BL284" s="19" t="s">
        <v>186</v>
      </c>
      <c r="BM284" s="210" t="s">
        <v>497</v>
      </c>
    </row>
    <row r="285" spans="1:65" s="2" customFormat="1" ht="16.5" customHeight="1">
      <c r="A285" s="40"/>
      <c r="B285" s="41"/>
      <c r="C285" s="240" t="s">
        <v>498</v>
      </c>
      <c r="D285" s="240" t="s">
        <v>224</v>
      </c>
      <c r="E285" s="241" t="s">
        <v>499</v>
      </c>
      <c r="F285" s="242" t="s">
        <v>500</v>
      </c>
      <c r="G285" s="243" t="s">
        <v>501</v>
      </c>
      <c r="H285" s="244">
        <v>1</v>
      </c>
      <c r="I285" s="245"/>
      <c r="J285" s="246">
        <f>ROUND(I285*H285,2)</f>
        <v>0</v>
      </c>
      <c r="K285" s="242" t="s">
        <v>131</v>
      </c>
      <c r="L285" s="247"/>
      <c r="M285" s="248" t="s">
        <v>19</v>
      </c>
      <c r="N285" s="249" t="s">
        <v>43</v>
      </c>
      <c r="O285" s="86"/>
      <c r="P285" s="208">
        <f>O285*H285</f>
        <v>0</v>
      </c>
      <c r="Q285" s="208">
        <v>0.00098</v>
      </c>
      <c r="R285" s="208">
        <f>Q285*H285</f>
        <v>0.00098</v>
      </c>
      <c r="S285" s="208">
        <v>0</v>
      </c>
      <c r="T285" s="209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0" t="s">
        <v>329</v>
      </c>
      <c r="AT285" s="210" t="s">
        <v>224</v>
      </c>
      <c r="AU285" s="210" t="s">
        <v>133</v>
      </c>
      <c r="AY285" s="19" t="s">
        <v>123</v>
      </c>
      <c r="BE285" s="211">
        <f>IF(N285="základní",J285,0)</f>
        <v>0</v>
      </c>
      <c r="BF285" s="211">
        <f>IF(N285="snížená",J285,0)</f>
        <v>0</v>
      </c>
      <c r="BG285" s="211">
        <f>IF(N285="zákl. přenesená",J285,0)</f>
        <v>0</v>
      </c>
      <c r="BH285" s="211">
        <f>IF(N285="sníž. přenesená",J285,0)</f>
        <v>0</v>
      </c>
      <c r="BI285" s="211">
        <f>IF(N285="nulová",J285,0)</f>
        <v>0</v>
      </c>
      <c r="BJ285" s="19" t="s">
        <v>133</v>
      </c>
      <c r="BK285" s="211">
        <f>ROUND(I285*H285,2)</f>
        <v>0</v>
      </c>
      <c r="BL285" s="19" t="s">
        <v>186</v>
      </c>
      <c r="BM285" s="210" t="s">
        <v>502</v>
      </c>
    </row>
    <row r="286" spans="1:65" s="2" customFormat="1" ht="21.75" customHeight="1">
      <c r="A286" s="40"/>
      <c r="B286" s="41"/>
      <c r="C286" s="199" t="s">
        <v>503</v>
      </c>
      <c r="D286" s="199" t="s">
        <v>127</v>
      </c>
      <c r="E286" s="200" t="s">
        <v>504</v>
      </c>
      <c r="F286" s="201" t="s">
        <v>505</v>
      </c>
      <c r="G286" s="202" t="s">
        <v>130</v>
      </c>
      <c r="H286" s="203">
        <v>1</v>
      </c>
      <c r="I286" s="204"/>
      <c r="J286" s="205">
        <f>ROUND(I286*H286,2)</f>
        <v>0</v>
      </c>
      <c r="K286" s="201" t="s">
        <v>131</v>
      </c>
      <c r="L286" s="46"/>
      <c r="M286" s="206" t="s">
        <v>19</v>
      </c>
      <c r="N286" s="207" t="s">
        <v>43</v>
      </c>
      <c r="O286" s="86"/>
      <c r="P286" s="208">
        <f>O286*H286</f>
        <v>0</v>
      </c>
      <c r="Q286" s="208">
        <v>0.00047</v>
      </c>
      <c r="R286" s="208">
        <f>Q286*H286</f>
        <v>0.00047</v>
      </c>
      <c r="S286" s="208">
        <v>0</v>
      </c>
      <c r="T286" s="209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0" t="s">
        <v>186</v>
      </c>
      <c r="AT286" s="210" t="s">
        <v>127</v>
      </c>
      <c r="AU286" s="210" t="s">
        <v>133</v>
      </c>
      <c r="AY286" s="19" t="s">
        <v>123</v>
      </c>
      <c r="BE286" s="211">
        <f>IF(N286="základní",J286,0)</f>
        <v>0</v>
      </c>
      <c r="BF286" s="211">
        <f>IF(N286="snížená",J286,0)</f>
        <v>0</v>
      </c>
      <c r="BG286" s="211">
        <f>IF(N286="zákl. přenesená",J286,0)</f>
        <v>0</v>
      </c>
      <c r="BH286" s="211">
        <f>IF(N286="sníž. přenesená",J286,0)</f>
        <v>0</v>
      </c>
      <c r="BI286" s="211">
        <f>IF(N286="nulová",J286,0)</f>
        <v>0</v>
      </c>
      <c r="BJ286" s="19" t="s">
        <v>133</v>
      </c>
      <c r="BK286" s="211">
        <f>ROUND(I286*H286,2)</f>
        <v>0</v>
      </c>
      <c r="BL286" s="19" t="s">
        <v>186</v>
      </c>
      <c r="BM286" s="210" t="s">
        <v>506</v>
      </c>
    </row>
    <row r="287" spans="1:47" s="2" customFormat="1" ht="12">
      <c r="A287" s="40"/>
      <c r="B287" s="41"/>
      <c r="C287" s="42"/>
      <c r="D287" s="212" t="s">
        <v>135</v>
      </c>
      <c r="E287" s="42"/>
      <c r="F287" s="213" t="s">
        <v>507</v>
      </c>
      <c r="G287" s="42"/>
      <c r="H287" s="42"/>
      <c r="I287" s="214"/>
      <c r="J287" s="42"/>
      <c r="K287" s="42"/>
      <c r="L287" s="46"/>
      <c r="M287" s="215"/>
      <c r="N287" s="216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135</v>
      </c>
      <c r="AU287" s="19" t="s">
        <v>133</v>
      </c>
    </row>
    <row r="288" spans="1:65" s="2" customFormat="1" ht="16.5" customHeight="1">
      <c r="A288" s="40"/>
      <c r="B288" s="41"/>
      <c r="C288" s="199" t="s">
        <v>508</v>
      </c>
      <c r="D288" s="199" t="s">
        <v>127</v>
      </c>
      <c r="E288" s="200" t="s">
        <v>509</v>
      </c>
      <c r="F288" s="201" t="s">
        <v>510</v>
      </c>
      <c r="G288" s="202" t="s">
        <v>511</v>
      </c>
      <c r="H288" s="203">
        <v>1</v>
      </c>
      <c r="I288" s="204"/>
      <c r="J288" s="205">
        <f>ROUND(I288*H288,2)</f>
        <v>0</v>
      </c>
      <c r="K288" s="201" t="s">
        <v>19</v>
      </c>
      <c r="L288" s="46"/>
      <c r="M288" s="206" t="s">
        <v>19</v>
      </c>
      <c r="N288" s="207" t="s">
        <v>43</v>
      </c>
      <c r="O288" s="86"/>
      <c r="P288" s="208">
        <f>O288*H288</f>
        <v>0</v>
      </c>
      <c r="Q288" s="208">
        <v>0</v>
      </c>
      <c r="R288" s="208">
        <f>Q288*H288</f>
        <v>0</v>
      </c>
      <c r="S288" s="208">
        <v>0</v>
      </c>
      <c r="T288" s="209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0" t="s">
        <v>186</v>
      </c>
      <c r="AT288" s="210" t="s">
        <v>127</v>
      </c>
      <c r="AU288" s="210" t="s">
        <v>133</v>
      </c>
      <c r="AY288" s="19" t="s">
        <v>123</v>
      </c>
      <c r="BE288" s="211">
        <f>IF(N288="základní",J288,0)</f>
        <v>0</v>
      </c>
      <c r="BF288" s="211">
        <f>IF(N288="snížená",J288,0)</f>
        <v>0</v>
      </c>
      <c r="BG288" s="211">
        <f>IF(N288="zákl. přenesená",J288,0)</f>
        <v>0</v>
      </c>
      <c r="BH288" s="211">
        <f>IF(N288="sníž. přenesená",J288,0)</f>
        <v>0</v>
      </c>
      <c r="BI288" s="211">
        <f>IF(N288="nulová",J288,0)</f>
        <v>0</v>
      </c>
      <c r="BJ288" s="19" t="s">
        <v>133</v>
      </c>
      <c r="BK288" s="211">
        <f>ROUND(I288*H288,2)</f>
        <v>0</v>
      </c>
      <c r="BL288" s="19" t="s">
        <v>186</v>
      </c>
      <c r="BM288" s="210" t="s">
        <v>512</v>
      </c>
    </row>
    <row r="289" spans="1:65" s="2" customFormat="1" ht="24.15" customHeight="1">
      <c r="A289" s="40"/>
      <c r="B289" s="41"/>
      <c r="C289" s="199" t="s">
        <v>513</v>
      </c>
      <c r="D289" s="199" t="s">
        <v>127</v>
      </c>
      <c r="E289" s="200" t="s">
        <v>514</v>
      </c>
      <c r="F289" s="201" t="s">
        <v>515</v>
      </c>
      <c r="G289" s="202" t="s">
        <v>299</v>
      </c>
      <c r="H289" s="203">
        <v>0.075</v>
      </c>
      <c r="I289" s="204"/>
      <c r="J289" s="205">
        <f>ROUND(I289*H289,2)</f>
        <v>0</v>
      </c>
      <c r="K289" s="201" t="s">
        <v>131</v>
      </c>
      <c r="L289" s="46"/>
      <c r="M289" s="206" t="s">
        <v>19</v>
      </c>
      <c r="N289" s="207" t="s">
        <v>43</v>
      </c>
      <c r="O289" s="86"/>
      <c r="P289" s="208">
        <f>O289*H289</f>
        <v>0</v>
      </c>
      <c r="Q289" s="208">
        <v>0</v>
      </c>
      <c r="R289" s="208">
        <f>Q289*H289</f>
        <v>0</v>
      </c>
      <c r="S289" s="208">
        <v>0</v>
      </c>
      <c r="T289" s="209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0" t="s">
        <v>186</v>
      </c>
      <c r="AT289" s="210" t="s">
        <v>127</v>
      </c>
      <c r="AU289" s="210" t="s">
        <v>133</v>
      </c>
      <c r="AY289" s="19" t="s">
        <v>123</v>
      </c>
      <c r="BE289" s="211">
        <f>IF(N289="základní",J289,0)</f>
        <v>0</v>
      </c>
      <c r="BF289" s="211">
        <f>IF(N289="snížená",J289,0)</f>
        <v>0</v>
      </c>
      <c r="BG289" s="211">
        <f>IF(N289="zákl. přenesená",J289,0)</f>
        <v>0</v>
      </c>
      <c r="BH289" s="211">
        <f>IF(N289="sníž. přenesená",J289,0)</f>
        <v>0</v>
      </c>
      <c r="BI289" s="211">
        <f>IF(N289="nulová",J289,0)</f>
        <v>0</v>
      </c>
      <c r="BJ289" s="19" t="s">
        <v>133</v>
      </c>
      <c r="BK289" s="211">
        <f>ROUND(I289*H289,2)</f>
        <v>0</v>
      </c>
      <c r="BL289" s="19" t="s">
        <v>186</v>
      </c>
      <c r="BM289" s="210" t="s">
        <v>516</v>
      </c>
    </row>
    <row r="290" spans="1:47" s="2" customFormat="1" ht="12">
      <c r="A290" s="40"/>
      <c r="B290" s="41"/>
      <c r="C290" s="42"/>
      <c r="D290" s="212" t="s">
        <v>135</v>
      </c>
      <c r="E290" s="42"/>
      <c r="F290" s="213" t="s">
        <v>517</v>
      </c>
      <c r="G290" s="42"/>
      <c r="H290" s="42"/>
      <c r="I290" s="214"/>
      <c r="J290" s="42"/>
      <c r="K290" s="42"/>
      <c r="L290" s="46"/>
      <c r="M290" s="215"/>
      <c r="N290" s="216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135</v>
      </c>
      <c r="AU290" s="19" t="s">
        <v>133</v>
      </c>
    </row>
    <row r="291" spans="1:63" s="12" customFormat="1" ht="22.8" customHeight="1">
      <c r="A291" s="12"/>
      <c r="B291" s="183"/>
      <c r="C291" s="184"/>
      <c r="D291" s="185" t="s">
        <v>70</v>
      </c>
      <c r="E291" s="197" t="s">
        <v>518</v>
      </c>
      <c r="F291" s="197" t="s">
        <v>519</v>
      </c>
      <c r="G291" s="184"/>
      <c r="H291" s="184"/>
      <c r="I291" s="187"/>
      <c r="J291" s="198">
        <f>BK291</f>
        <v>0</v>
      </c>
      <c r="K291" s="184"/>
      <c r="L291" s="189"/>
      <c r="M291" s="190"/>
      <c r="N291" s="191"/>
      <c r="O291" s="191"/>
      <c r="P291" s="192">
        <v>0</v>
      </c>
      <c r="Q291" s="191"/>
      <c r="R291" s="192">
        <v>0</v>
      </c>
      <c r="S291" s="191"/>
      <c r="T291" s="193"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94" t="s">
        <v>133</v>
      </c>
      <c r="AT291" s="195" t="s">
        <v>70</v>
      </c>
      <c r="AU291" s="195" t="s">
        <v>76</v>
      </c>
      <c r="AY291" s="194" t="s">
        <v>123</v>
      </c>
      <c r="BK291" s="196">
        <v>0</v>
      </c>
    </row>
    <row r="292" spans="1:63" s="12" customFormat="1" ht="22.8" customHeight="1">
      <c r="A292" s="12"/>
      <c r="B292" s="183"/>
      <c r="C292" s="184"/>
      <c r="D292" s="185" t="s">
        <v>70</v>
      </c>
      <c r="E292" s="197" t="s">
        <v>520</v>
      </c>
      <c r="F292" s="197" t="s">
        <v>521</v>
      </c>
      <c r="G292" s="184"/>
      <c r="H292" s="184"/>
      <c r="I292" s="187"/>
      <c r="J292" s="198">
        <f>BK292</f>
        <v>0</v>
      </c>
      <c r="K292" s="184"/>
      <c r="L292" s="189"/>
      <c r="M292" s="190"/>
      <c r="N292" s="191"/>
      <c r="O292" s="191"/>
      <c r="P292" s="192">
        <f>SUM(P293:P298)</f>
        <v>0</v>
      </c>
      <c r="Q292" s="191"/>
      <c r="R292" s="192">
        <f>SUM(R293:R298)</f>
        <v>0.00046</v>
      </c>
      <c r="S292" s="191"/>
      <c r="T292" s="193">
        <f>SUM(T293:T298)</f>
        <v>0.0015500000000000002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94" t="s">
        <v>133</v>
      </c>
      <c r="AT292" s="195" t="s">
        <v>70</v>
      </c>
      <c r="AU292" s="195" t="s">
        <v>76</v>
      </c>
      <c r="AY292" s="194" t="s">
        <v>123</v>
      </c>
      <c r="BK292" s="196">
        <f>SUM(BK293:BK298)</f>
        <v>0</v>
      </c>
    </row>
    <row r="293" spans="1:65" s="2" customFormat="1" ht="16.5" customHeight="1">
      <c r="A293" s="40"/>
      <c r="B293" s="41"/>
      <c r="C293" s="199" t="s">
        <v>522</v>
      </c>
      <c r="D293" s="199" t="s">
        <v>127</v>
      </c>
      <c r="E293" s="200" t="s">
        <v>523</v>
      </c>
      <c r="F293" s="201" t="s">
        <v>524</v>
      </c>
      <c r="G293" s="202" t="s">
        <v>130</v>
      </c>
      <c r="H293" s="203">
        <v>1</v>
      </c>
      <c r="I293" s="204"/>
      <c r="J293" s="205">
        <f>ROUND(I293*H293,2)</f>
        <v>0</v>
      </c>
      <c r="K293" s="201" t="s">
        <v>131</v>
      </c>
      <c r="L293" s="46"/>
      <c r="M293" s="206" t="s">
        <v>19</v>
      </c>
      <c r="N293" s="207" t="s">
        <v>43</v>
      </c>
      <c r="O293" s="86"/>
      <c r="P293" s="208">
        <f>O293*H293</f>
        <v>0</v>
      </c>
      <c r="Q293" s="208">
        <v>4E-05</v>
      </c>
      <c r="R293" s="208">
        <f>Q293*H293</f>
        <v>4E-05</v>
      </c>
      <c r="S293" s="208">
        <v>0.00045</v>
      </c>
      <c r="T293" s="209">
        <f>S293*H293</f>
        <v>0.00045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0" t="s">
        <v>186</v>
      </c>
      <c r="AT293" s="210" t="s">
        <v>127</v>
      </c>
      <c r="AU293" s="210" t="s">
        <v>133</v>
      </c>
      <c r="AY293" s="19" t="s">
        <v>123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19" t="s">
        <v>133</v>
      </c>
      <c r="BK293" s="211">
        <f>ROUND(I293*H293,2)</f>
        <v>0</v>
      </c>
      <c r="BL293" s="19" t="s">
        <v>186</v>
      </c>
      <c r="BM293" s="210" t="s">
        <v>525</v>
      </c>
    </row>
    <row r="294" spans="1:47" s="2" customFormat="1" ht="12">
      <c r="A294" s="40"/>
      <c r="B294" s="41"/>
      <c r="C294" s="42"/>
      <c r="D294" s="212" t="s">
        <v>135</v>
      </c>
      <c r="E294" s="42"/>
      <c r="F294" s="213" t="s">
        <v>526</v>
      </c>
      <c r="G294" s="42"/>
      <c r="H294" s="42"/>
      <c r="I294" s="214"/>
      <c r="J294" s="42"/>
      <c r="K294" s="42"/>
      <c r="L294" s="46"/>
      <c r="M294" s="215"/>
      <c r="N294" s="216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135</v>
      </c>
      <c r="AU294" s="19" t="s">
        <v>133</v>
      </c>
    </row>
    <row r="295" spans="1:65" s="2" customFormat="1" ht="16.5" customHeight="1">
      <c r="A295" s="40"/>
      <c r="B295" s="41"/>
      <c r="C295" s="199" t="s">
        <v>527</v>
      </c>
      <c r="D295" s="199" t="s">
        <v>127</v>
      </c>
      <c r="E295" s="200" t="s">
        <v>528</v>
      </c>
      <c r="F295" s="201" t="s">
        <v>529</v>
      </c>
      <c r="G295" s="202" t="s">
        <v>130</v>
      </c>
      <c r="H295" s="203">
        <v>1</v>
      </c>
      <c r="I295" s="204"/>
      <c r="J295" s="205">
        <f>ROUND(I295*H295,2)</f>
        <v>0</v>
      </c>
      <c r="K295" s="201" t="s">
        <v>131</v>
      </c>
      <c r="L295" s="46"/>
      <c r="M295" s="206" t="s">
        <v>19</v>
      </c>
      <c r="N295" s="207" t="s">
        <v>43</v>
      </c>
      <c r="O295" s="86"/>
      <c r="P295" s="208">
        <f>O295*H295</f>
        <v>0</v>
      </c>
      <c r="Q295" s="208">
        <v>0.00013</v>
      </c>
      <c r="R295" s="208">
        <f>Q295*H295</f>
        <v>0.00013</v>
      </c>
      <c r="S295" s="208">
        <v>0.0011</v>
      </c>
      <c r="T295" s="209">
        <f>S295*H295</f>
        <v>0.0011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0" t="s">
        <v>186</v>
      </c>
      <c r="AT295" s="210" t="s">
        <v>127</v>
      </c>
      <c r="AU295" s="210" t="s">
        <v>133</v>
      </c>
      <c r="AY295" s="19" t="s">
        <v>123</v>
      </c>
      <c r="BE295" s="211">
        <f>IF(N295="základní",J295,0)</f>
        <v>0</v>
      </c>
      <c r="BF295" s="211">
        <f>IF(N295="snížená",J295,0)</f>
        <v>0</v>
      </c>
      <c r="BG295" s="211">
        <f>IF(N295="zákl. přenesená",J295,0)</f>
        <v>0</v>
      </c>
      <c r="BH295" s="211">
        <f>IF(N295="sníž. přenesená",J295,0)</f>
        <v>0</v>
      </c>
      <c r="BI295" s="211">
        <f>IF(N295="nulová",J295,0)</f>
        <v>0</v>
      </c>
      <c r="BJ295" s="19" t="s">
        <v>133</v>
      </c>
      <c r="BK295" s="211">
        <f>ROUND(I295*H295,2)</f>
        <v>0</v>
      </c>
      <c r="BL295" s="19" t="s">
        <v>186</v>
      </c>
      <c r="BM295" s="210" t="s">
        <v>530</v>
      </c>
    </row>
    <row r="296" spans="1:47" s="2" customFormat="1" ht="12">
      <c r="A296" s="40"/>
      <c r="B296" s="41"/>
      <c r="C296" s="42"/>
      <c r="D296" s="212" t="s">
        <v>135</v>
      </c>
      <c r="E296" s="42"/>
      <c r="F296" s="213" t="s">
        <v>531</v>
      </c>
      <c r="G296" s="42"/>
      <c r="H296" s="42"/>
      <c r="I296" s="214"/>
      <c r="J296" s="42"/>
      <c r="K296" s="42"/>
      <c r="L296" s="46"/>
      <c r="M296" s="215"/>
      <c r="N296" s="216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135</v>
      </c>
      <c r="AU296" s="19" t="s">
        <v>133</v>
      </c>
    </row>
    <row r="297" spans="1:65" s="2" customFormat="1" ht="21.75" customHeight="1">
      <c r="A297" s="40"/>
      <c r="B297" s="41"/>
      <c r="C297" s="199" t="s">
        <v>532</v>
      </c>
      <c r="D297" s="199" t="s">
        <v>127</v>
      </c>
      <c r="E297" s="200" t="s">
        <v>533</v>
      </c>
      <c r="F297" s="201" t="s">
        <v>534</v>
      </c>
      <c r="G297" s="202" t="s">
        <v>130</v>
      </c>
      <c r="H297" s="203">
        <v>1</v>
      </c>
      <c r="I297" s="204"/>
      <c r="J297" s="205">
        <f>ROUND(I297*H297,2)</f>
        <v>0</v>
      </c>
      <c r="K297" s="201" t="s">
        <v>131</v>
      </c>
      <c r="L297" s="46"/>
      <c r="M297" s="206" t="s">
        <v>19</v>
      </c>
      <c r="N297" s="207" t="s">
        <v>43</v>
      </c>
      <c r="O297" s="86"/>
      <c r="P297" s="208">
        <f>O297*H297</f>
        <v>0</v>
      </c>
      <c r="Q297" s="208">
        <v>0.00029</v>
      </c>
      <c r="R297" s="208">
        <f>Q297*H297</f>
        <v>0.00029</v>
      </c>
      <c r="S297" s="208">
        <v>0</v>
      </c>
      <c r="T297" s="209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0" t="s">
        <v>186</v>
      </c>
      <c r="AT297" s="210" t="s">
        <v>127</v>
      </c>
      <c r="AU297" s="210" t="s">
        <v>133</v>
      </c>
      <c r="AY297" s="19" t="s">
        <v>123</v>
      </c>
      <c r="BE297" s="211">
        <f>IF(N297="základní",J297,0)</f>
        <v>0</v>
      </c>
      <c r="BF297" s="211">
        <f>IF(N297="snížená",J297,0)</f>
        <v>0</v>
      </c>
      <c r="BG297" s="211">
        <f>IF(N297="zákl. přenesená",J297,0)</f>
        <v>0</v>
      </c>
      <c r="BH297" s="211">
        <f>IF(N297="sníž. přenesená",J297,0)</f>
        <v>0</v>
      </c>
      <c r="BI297" s="211">
        <f>IF(N297="nulová",J297,0)</f>
        <v>0</v>
      </c>
      <c r="BJ297" s="19" t="s">
        <v>133</v>
      </c>
      <c r="BK297" s="211">
        <f>ROUND(I297*H297,2)</f>
        <v>0</v>
      </c>
      <c r="BL297" s="19" t="s">
        <v>186</v>
      </c>
      <c r="BM297" s="210" t="s">
        <v>535</v>
      </c>
    </row>
    <row r="298" spans="1:47" s="2" customFormat="1" ht="12">
      <c r="A298" s="40"/>
      <c r="B298" s="41"/>
      <c r="C298" s="42"/>
      <c r="D298" s="212" t="s">
        <v>135</v>
      </c>
      <c r="E298" s="42"/>
      <c r="F298" s="213" t="s">
        <v>536</v>
      </c>
      <c r="G298" s="42"/>
      <c r="H298" s="42"/>
      <c r="I298" s="214"/>
      <c r="J298" s="42"/>
      <c r="K298" s="42"/>
      <c r="L298" s="46"/>
      <c r="M298" s="215"/>
      <c r="N298" s="216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135</v>
      </c>
      <c r="AU298" s="19" t="s">
        <v>133</v>
      </c>
    </row>
    <row r="299" spans="1:63" s="12" customFormat="1" ht="22.8" customHeight="1">
      <c r="A299" s="12"/>
      <c r="B299" s="183"/>
      <c r="C299" s="184"/>
      <c r="D299" s="185" t="s">
        <v>70</v>
      </c>
      <c r="E299" s="197" t="s">
        <v>537</v>
      </c>
      <c r="F299" s="197" t="s">
        <v>538</v>
      </c>
      <c r="G299" s="184"/>
      <c r="H299" s="184"/>
      <c r="I299" s="187"/>
      <c r="J299" s="198">
        <f>BK299</f>
        <v>0</v>
      </c>
      <c r="K299" s="184"/>
      <c r="L299" s="189"/>
      <c r="M299" s="190"/>
      <c r="N299" s="191"/>
      <c r="O299" s="191"/>
      <c r="P299" s="192">
        <f>SUM(P300:P305)</f>
        <v>0</v>
      </c>
      <c r="Q299" s="191"/>
      <c r="R299" s="192">
        <f>SUM(R300:R305)</f>
        <v>0</v>
      </c>
      <c r="S299" s="191"/>
      <c r="T299" s="193">
        <f>SUM(T300:T305)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194" t="s">
        <v>133</v>
      </c>
      <c r="AT299" s="195" t="s">
        <v>70</v>
      </c>
      <c r="AU299" s="195" t="s">
        <v>76</v>
      </c>
      <c r="AY299" s="194" t="s">
        <v>123</v>
      </c>
      <c r="BK299" s="196">
        <f>SUM(BK300:BK305)</f>
        <v>0</v>
      </c>
    </row>
    <row r="300" spans="1:65" s="2" customFormat="1" ht="24.15" customHeight="1">
      <c r="A300" s="40"/>
      <c r="B300" s="41"/>
      <c r="C300" s="199" t="s">
        <v>539</v>
      </c>
      <c r="D300" s="199" t="s">
        <v>127</v>
      </c>
      <c r="E300" s="200" t="s">
        <v>540</v>
      </c>
      <c r="F300" s="201" t="s">
        <v>541</v>
      </c>
      <c r="G300" s="202" t="s">
        <v>141</v>
      </c>
      <c r="H300" s="203">
        <v>26.52</v>
      </c>
      <c r="I300" s="204"/>
      <c r="J300" s="205">
        <f>ROUND(I300*H300,2)</f>
        <v>0</v>
      </c>
      <c r="K300" s="201" t="s">
        <v>131</v>
      </c>
      <c r="L300" s="46"/>
      <c r="M300" s="206" t="s">
        <v>19</v>
      </c>
      <c r="N300" s="207" t="s">
        <v>43</v>
      </c>
      <c r="O300" s="86"/>
      <c r="P300" s="208">
        <f>O300*H300</f>
        <v>0</v>
      </c>
      <c r="Q300" s="208">
        <v>0</v>
      </c>
      <c r="R300" s="208">
        <f>Q300*H300</f>
        <v>0</v>
      </c>
      <c r="S300" s="208">
        <v>0</v>
      </c>
      <c r="T300" s="209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0" t="s">
        <v>186</v>
      </c>
      <c r="AT300" s="210" t="s">
        <v>127</v>
      </c>
      <c r="AU300" s="210" t="s">
        <v>133</v>
      </c>
      <c r="AY300" s="19" t="s">
        <v>123</v>
      </c>
      <c r="BE300" s="211">
        <f>IF(N300="základní",J300,0)</f>
        <v>0</v>
      </c>
      <c r="BF300" s="211">
        <f>IF(N300="snížená",J300,0)</f>
        <v>0</v>
      </c>
      <c r="BG300" s="211">
        <f>IF(N300="zákl. přenesená",J300,0)</f>
        <v>0</v>
      </c>
      <c r="BH300" s="211">
        <f>IF(N300="sníž. přenesená",J300,0)</f>
        <v>0</v>
      </c>
      <c r="BI300" s="211">
        <f>IF(N300="nulová",J300,0)</f>
        <v>0</v>
      </c>
      <c r="BJ300" s="19" t="s">
        <v>133</v>
      </c>
      <c r="BK300" s="211">
        <f>ROUND(I300*H300,2)</f>
        <v>0</v>
      </c>
      <c r="BL300" s="19" t="s">
        <v>186</v>
      </c>
      <c r="BM300" s="210" t="s">
        <v>542</v>
      </c>
    </row>
    <row r="301" spans="1:47" s="2" customFormat="1" ht="12">
      <c r="A301" s="40"/>
      <c r="B301" s="41"/>
      <c r="C301" s="42"/>
      <c r="D301" s="212" t="s">
        <v>135</v>
      </c>
      <c r="E301" s="42"/>
      <c r="F301" s="213" t="s">
        <v>543</v>
      </c>
      <c r="G301" s="42"/>
      <c r="H301" s="42"/>
      <c r="I301" s="214"/>
      <c r="J301" s="42"/>
      <c r="K301" s="42"/>
      <c r="L301" s="46"/>
      <c r="M301" s="215"/>
      <c r="N301" s="216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135</v>
      </c>
      <c r="AU301" s="19" t="s">
        <v>133</v>
      </c>
    </row>
    <row r="302" spans="1:65" s="2" customFormat="1" ht="16.5" customHeight="1">
      <c r="A302" s="40"/>
      <c r="B302" s="41"/>
      <c r="C302" s="199" t="s">
        <v>544</v>
      </c>
      <c r="D302" s="199" t="s">
        <v>127</v>
      </c>
      <c r="E302" s="200" t="s">
        <v>545</v>
      </c>
      <c r="F302" s="201" t="s">
        <v>546</v>
      </c>
      <c r="G302" s="202" t="s">
        <v>141</v>
      </c>
      <c r="H302" s="203">
        <v>26.52</v>
      </c>
      <c r="I302" s="204"/>
      <c r="J302" s="205">
        <f>ROUND(I302*H302,2)</f>
        <v>0</v>
      </c>
      <c r="K302" s="201" t="s">
        <v>131</v>
      </c>
      <c r="L302" s="46"/>
      <c r="M302" s="206" t="s">
        <v>19</v>
      </c>
      <c r="N302" s="207" t="s">
        <v>43</v>
      </c>
      <c r="O302" s="86"/>
      <c r="P302" s="208">
        <f>O302*H302</f>
        <v>0</v>
      </c>
      <c r="Q302" s="208">
        <v>0</v>
      </c>
      <c r="R302" s="208">
        <f>Q302*H302</f>
        <v>0</v>
      </c>
      <c r="S302" s="208">
        <v>0</v>
      </c>
      <c r="T302" s="209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0" t="s">
        <v>186</v>
      </c>
      <c r="AT302" s="210" t="s">
        <v>127</v>
      </c>
      <c r="AU302" s="210" t="s">
        <v>133</v>
      </c>
      <c r="AY302" s="19" t="s">
        <v>123</v>
      </c>
      <c r="BE302" s="211">
        <f>IF(N302="základní",J302,0)</f>
        <v>0</v>
      </c>
      <c r="BF302" s="211">
        <f>IF(N302="snížená",J302,0)</f>
        <v>0</v>
      </c>
      <c r="BG302" s="211">
        <f>IF(N302="zákl. přenesená",J302,0)</f>
        <v>0</v>
      </c>
      <c r="BH302" s="211">
        <f>IF(N302="sníž. přenesená",J302,0)</f>
        <v>0</v>
      </c>
      <c r="BI302" s="211">
        <f>IF(N302="nulová",J302,0)</f>
        <v>0</v>
      </c>
      <c r="BJ302" s="19" t="s">
        <v>133</v>
      </c>
      <c r="BK302" s="211">
        <f>ROUND(I302*H302,2)</f>
        <v>0</v>
      </c>
      <c r="BL302" s="19" t="s">
        <v>186</v>
      </c>
      <c r="BM302" s="210" t="s">
        <v>547</v>
      </c>
    </row>
    <row r="303" spans="1:47" s="2" customFormat="1" ht="12">
      <c r="A303" s="40"/>
      <c r="B303" s="41"/>
      <c r="C303" s="42"/>
      <c r="D303" s="212" t="s">
        <v>135</v>
      </c>
      <c r="E303" s="42"/>
      <c r="F303" s="213" t="s">
        <v>548</v>
      </c>
      <c r="G303" s="42"/>
      <c r="H303" s="42"/>
      <c r="I303" s="214"/>
      <c r="J303" s="42"/>
      <c r="K303" s="42"/>
      <c r="L303" s="46"/>
      <c r="M303" s="215"/>
      <c r="N303" s="216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135</v>
      </c>
      <c r="AU303" s="19" t="s">
        <v>133</v>
      </c>
    </row>
    <row r="304" spans="1:51" s="13" customFormat="1" ht="12">
      <c r="A304" s="13"/>
      <c r="B304" s="217"/>
      <c r="C304" s="218"/>
      <c r="D304" s="219" t="s">
        <v>137</v>
      </c>
      <c r="E304" s="220" t="s">
        <v>19</v>
      </c>
      <c r="F304" s="221" t="s">
        <v>549</v>
      </c>
      <c r="G304" s="218"/>
      <c r="H304" s="222">
        <v>26.52</v>
      </c>
      <c r="I304" s="223"/>
      <c r="J304" s="218"/>
      <c r="K304" s="218"/>
      <c r="L304" s="224"/>
      <c r="M304" s="225"/>
      <c r="N304" s="226"/>
      <c r="O304" s="226"/>
      <c r="P304" s="226"/>
      <c r="Q304" s="226"/>
      <c r="R304" s="226"/>
      <c r="S304" s="226"/>
      <c r="T304" s="22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8" t="s">
        <v>137</v>
      </c>
      <c r="AU304" s="228" t="s">
        <v>133</v>
      </c>
      <c r="AV304" s="13" t="s">
        <v>133</v>
      </c>
      <c r="AW304" s="13" t="s">
        <v>33</v>
      </c>
      <c r="AX304" s="13" t="s">
        <v>71</v>
      </c>
      <c r="AY304" s="228" t="s">
        <v>123</v>
      </c>
    </row>
    <row r="305" spans="1:51" s="14" customFormat="1" ht="12">
      <c r="A305" s="14"/>
      <c r="B305" s="229"/>
      <c r="C305" s="230"/>
      <c r="D305" s="219" t="s">
        <v>137</v>
      </c>
      <c r="E305" s="231" t="s">
        <v>19</v>
      </c>
      <c r="F305" s="232" t="s">
        <v>146</v>
      </c>
      <c r="G305" s="230"/>
      <c r="H305" s="233">
        <v>26.52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39" t="s">
        <v>137</v>
      </c>
      <c r="AU305" s="239" t="s">
        <v>133</v>
      </c>
      <c r="AV305" s="14" t="s">
        <v>132</v>
      </c>
      <c r="AW305" s="14" t="s">
        <v>4</v>
      </c>
      <c r="AX305" s="14" t="s">
        <v>76</v>
      </c>
      <c r="AY305" s="239" t="s">
        <v>123</v>
      </c>
    </row>
    <row r="306" spans="1:63" s="12" customFormat="1" ht="22.8" customHeight="1">
      <c r="A306" s="12"/>
      <c r="B306" s="183"/>
      <c r="C306" s="184"/>
      <c r="D306" s="185" t="s">
        <v>70</v>
      </c>
      <c r="E306" s="197" t="s">
        <v>550</v>
      </c>
      <c r="F306" s="197" t="s">
        <v>551</v>
      </c>
      <c r="G306" s="184"/>
      <c r="H306" s="184"/>
      <c r="I306" s="187"/>
      <c r="J306" s="198">
        <f>BK306</f>
        <v>0</v>
      </c>
      <c r="K306" s="184"/>
      <c r="L306" s="189"/>
      <c r="M306" s="190"/>
      <c r="N306" s="191"/>
      <c r="O306" s="191"/>
      <c r="P306" s="192">
        <f>SUM(P307:P409)</f>
        <v>0</v>
      </c>
      <c r="Q306" s="191"/>
      <c r="R306" s="192">
        <f>SUM(R307:R409)</f>
        <v>0.04649995000000001</v>
      </c>
      <c r="S306" s="191"/>
      <c r="T306" s="193">
        <f>SUM(T307:T409)</f>
        <v>0.015576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94" t="s">
        <v>133</v>
      </c>
      <c r="AT306" s="195" t="s">
        <v>70</v>
      </c>
      <c r="AU306" s="195" t="s">
        <v>76</v>
      </c>
      <c r="AY306" s="194" t="s">
        <v>123</v>
      </c>
      <c r="BK306" s="196">
        <f>SUM(BK307:BK409)</f>
        <v>0</v>
      </c>
    </row>
    <row r="307" spans="1:65" s="2" customFormat="1" ht="16.5" customHeight="1">
      <c r="A307" s="40"/>
      <c r="B307" s="41"/>
      <c r="C307" s="199" t="s">
        <v>552</v>
      </c>
      <c r="D307" s="199" t="s">
        <v>127</v>
      </c>
      <c r="E307" s="200" t="s">
        <v>553</v>
      </c>
      <c r="F307" s="201" t="s">
        <v>554</v>
      </c>
      <c r="G307" s="202" t="s">
        <v>130</v>
      </c>
      <c r="H307" s="203">
        <v>3</v>
      </c>
      <c r="I307" s="204"/>
      <c r="J307" s="205">
        <f>ROUND(I307*H307,2)</f>
        <v>0</v>
      </c>
      <c r="K307" s="201" t="s">
        <v>555</v>
      </c>
      <c r="L307" s="46"/>
      <c r="M307" s="206" t="s">
        <v>19</v>
      </c>
      <c r="N307" s="207" t="s">
        <v>43</v>
      </c>
      <c r="O307" s="86"/>
      <c r="P307" s="208">
        <f>O307*H307</f>
        <v>0</v>
      </c>
      <c r="Q307" s="208">
        <v>0</v>
      </c>
      <c r="R307" s="208">
        <f>Q307*H307</f>
        <v>0</v>
      </c>
      <c r="S307" s="208">
        <v>0</v>
      </c>
      <c r="T307" s="209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0" t="s">
        <v>494</v>
      </c>
      <c r="AT307" s="210" t="s">
        <v>127</v>
      </c>
      <c r="AU307" s="210" t="s">
        <v>133</v>
      </c>
      <c r="AY307" s="19" t="s">
        <v>123</v>
      </c>
      <c r="BE307" s="211">
        <f>IF(N307="základní",J307,0)</f>
        <v>0</v>
      </c>
      <c r="BF307" s="211">
        <f>IF(N307="snížená",J307,0)</f>
        <v>0</v>
      </c>
      <c r="BG307" s="211">
        <f>IF(N307="zákl. přenesená",J307,0)</f>
        <v>0</v>
      </c>
      <c r="BH307" s="211">
        <f>IF(N307="sníž. přenesená",J307,0)</f>
        <v>0</v>
      </c>
      <c r="BI307" s="211">
        <f>IF(N307="nulová",J307,0)</f>
        <v>0</v>
      </c>
      <c r="BJ307" s="19" t="s">
        <v>133</v>
      </c>
      <c r="BK307" s="211">
        <f>ROUND(I307*H307,2)</f>
        <v>0</v>
      </c>
      <c r="BL307" s="19" t="s">
        <v>494</v>
      </c>
      <c r="BM307" s="210" t="s">
        <v>556</v>
      </c>
    </row>
    <row r="308" spans="1:65" s="2" customFormat="1" ht="16.5" customHeight="1">
      <c r="A308" s="40"/>
      <c r="B308" s="41"/>
      <c r="C308" s="240" t="s">
        <v>557</v>
      </c>
      <c r="D308" s="240" t="s">
        <v>224</v>
      </c>
      <c r="E308" s="241" t="s">
        <v>558</v>
      </c>
      <c r="F308" s="242" t="s">
        <v>559</v>
      </c>
      <c r="G308" s="243" t="s">
        <v>130</v>
      </c>
      <c r="H308" s="244">
        <v>3</v>
      </c>
      <c r="I308" s="245"/>
      <c r="J308" s="246">
        <f>ROUND(I308*H308,2)</f>
        <v>0</v>
      </c>
      <c r="K308" s="242" t="s">
        <v>131</v>
      </c>
      <c r="L308" s="247"/>
      <c r="M308" s="248" t="s">
        <v>19</v>
      </c>
      <c r="N308" s="249" t="s">
        <v>43</v>
      </c>
      <c r="O308" s="86"/>
      <c r="P308" s="208">
        <f>O308*H308</f>
        <v>0</v>
      </c>
      <c r="Q308" s="208">
        <v>0.00026</v>
      </c>
      <c r="R308" s="208">
        <f>Q308*H308</f>
        <v>0.0007799999999999999</v>
      </c>
      <c r="S308" s="208">
        <v>0</v>
      </c>
      <c r="T308" s="209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0" t="s">
        <v>560</v>
      </c>
      <c r="AT308" s="210" t="s">
        <v>224</v>
      </c>
      <c r="AU308" s="210" t="s">
        <v>133</v>
      </c>
      <c r="AY308" s="19" t="s">
        <v>123</v>
      </c>
      <c r="BE308" s="211">
        <f>IF(N308="základní",J308,0)</f>
        <v>0</v>
      </c>
      <c r="BF308" s="211">
        <f>IF(N308="snížená",J308,0)</f>
        <v>0</v>
      </c>
      <c r="BG308" s="211">
        <f>IF(N308="zákl. přenesená",J308,0)</f>
        <v>0</v>
      </c>
      <c r="BH308" s="211">
        <f>IF(N308="sníž. přenesená",J308,0)</f>
        <v>0</v>
      </c>
      <c r="BI308" s="211">
        <f>IF(N308="nulová",J308,0)</f>
        <v>0</v>
      </c>
      <c r="BJ308" s="19" t="s">
        <v>133</v>
      </c>
      <c r="BK308" s="211">
        <f>ROUND(I308*H308,2)</f>
        <v>0</v>
      </c>
      <c r="BL308" s="19" t="s">
        <v>494</v>
      </c>
      <c r="BM308" s="210" t="s">
        <v>561</v>
      </c>
    </row>
    <row r="309" spans="1:65" s="2" customFormat="1" ht="16.5" customHeight="1">
      <c r="A309" s="40"/>
      <c r="B309" s="41"/>
      <c r="C309" s="240" t="s">
        <v>562</v>
      </c>
      <c r="D309" s="240" t="s">
        <v>224</v>
      </c>
      <c r="E309" s="241" t="s">
        <v>563</v>
      </c>
      <c r="F309" s="242" t="s">
        <v>564</v>
      </c>
      <c r="G309" s="243" t="s">
        <v>154</v>
      </c>
      <c r="H309" s="244">
        <v>1.5</v>
      </c>
      <c r="I309" s="245"/>
      <c r="J309" s="246">
        <f>ROUND(I309*H309,2)</f>
        <v>0</v>
      </c>
      <c r="K309" s="242" t="s">
        <v>131</v>
      </c>
      <c r="L309" s="247"/>
      <c r="M309" s="248" t="s">
        <v>19</v>
      </c>
      <c r="N309" s="249" t="s">
        <v>43</v>
      </c>
      <c r="O309" s="86"/>
      <c r="P309" s="208">
        <f>O309*H309</f>
        <v>0</v>
      </c>
      <c r="Q309" s="208">
        <v>7E-05</v>
      </c>
      <c r="R309" s="208">
        <f>Q309*H309</f>
        <v>0.00010499999999999999</v>
      </c>
      <c r="S309" s="208">
        <v>0</v>
      </c>
      <c r="T309" s="209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0" t="s">
        <v>560</v>
      </c>
      <c r="AT309" s="210" t="s">
        <v>224</v>
      </c>
      <c r="AU309" s="210" t="s">
        <v>133</v>
      </c>
      <c r="AY309" s="19" t="s">
        <v>123</v>
      </c>
      <c r="BE309" s="211">
        <f>IF(N309="základní",J309,0)</f>
        <v>0</v>
      </c>
      <c r="BF309" s="211">
        <f>IF(N309="snížená",J309,0)</f>
        <v>0</v>
      </c>
      <c r="BG309" s="211">
        <f>IF(N309="zákl. přenesená",J309,0)</f>
        <v>0</v>
      </c>
      <c r="BH309" s="211">
        <f>IF(N309="sníž. přenesená",J309,0)</f>
        <v>0</v>
      </c>
      <c r="BI309" s="211">
        <f>IF(N309="nulová",J309,0)</f>
        <v>0</v>
      </c>
      <c r="BJ309" s="19" t="s">
        <v>133</v>
      </c>
      <c r="BK309" s="211">
        <f>ROUND(I309*H309,2)</f>
        <v>0</v>
      </c>
      <c r="BL309" s="19" t="s">
        <v>494</v>
      </c>
      <c r="BM309" s="210" t="s">
        <v>565</v>
      </c>
    </row>
    <row r="310" spans="1:65" s="2" customFormat="1" ht="24.15" customHeight="1">
      <c r="A310" s="40"/>
      <c r="B310" s="41"/>
      <c r="C310" s="199" t="s">
        <v>566</v>
      </c>
      <c r="D310" s="199" t="s">
        <v>127</v>
      </c>
      <c r="E310" s="200" t="s">
        <v>567</v>
      </c>
      <c r="F310" s="201" t="s">
        <v>568</v>
      </c>
      <c r="G310" s="202" t="s">
        <v>154</v>
      </c>
      <c r="H310" s="203">
        <v>32</v>
      </c>
      <c r="I310" s="204"/>
      <c r="J310" s="205">
        <f>ROUND(I310*H310,2)</f>
        <v>0</v>
      </c>
      <c r="K310" s="201" t="s">
        <v>569</v>
      </c>
      <c r="L310" s="46"/>
      <c r="M310" s="206" t="s">
        <v>19</v>
      </c>
      <c r="N310" s="207" t="s">
        <v>43</v>
      </c>
      <c r="O310" s="86"/>
      <c r="P310" s="208">
        <f>O310*H310</f>
        <v>0</v>
      </c>
      <c r="Q310" s="208">
        <v>0</v>
      </c>
      <c r="R310" s="208">
        <f>Q310*H310</f>
        <v>0</v>
      </c>
      <c r="S310" s="208">
        <v>0</v>
      </c>
      <c r="T310" s="209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0" t="s">
        <v>186</v>
      </c>
      <c r="AT310" s="210" t="s">
        <v>127</v>
      </c>
      <c r="AU310" s="210" t="s">
        <v>133</v>
      </c>
      <c r="AY310" s="19" t="s">
        <v>123</v>
      </c>
      <c r="BE310" s="211">
        <f>IF(N310="základní",J310,0)</f>
        <v>0</v>
      </c>
      <c r="BF310" s="211">
        <f>IF(N310="snížená",J310,0)</f>
        <v>0</v>
      </c>
      <c r="BG310" s="211">
        <f>IF(N310="zákl. přenesená",J310,0)</f>
        <v>0</v>
      </c>
      <c r="BH310" s="211">
        <f>IF(N310="sníž. přenesená",J310,0)</f>
        <v>0</v>
      </c>
      <c r="BI310" s="211">
        <f>IF(N310="nulová",J310,0)</f>
        <v>0</v>
      </c>
      <c r="BJ310" s="19" t="s">
        <v>133</v>
      </c>
      <c r="BK310" s="211">
        <f>ROUND(I310*H310,2)</f>
        <v>0</v>
      </c>
      <c r="BL310" s="19" t="s">
        <v>186</v>
      </c>
      <c r="BM310" s="210" t="s">
        <v>570</v>
      </c>
    </row>
    <row r="311" spans="1:47" s="2" customFormat="1" ht="12">
      <c r="A311" s="40"/>
      <c r="B311" s="41"/>
      <c r="C311" s="42"/>
      <c r="D311" s="212" t="s">
        <v>135</v>
      </c>
      <c r="E311" s="42"/>
      <c r="F311" s="213" t="s">
        <v>571</v>
      </c>
      <c r="G311" s="42"/>
      <c r="H311" s="42"/>
      <c r="I311" s="214"/>
      <c r="J311" s="42"/>
      <c r="K311" s="42"/>
      <c r="L311" s="46"/>
      <c r="M311" s="215"/>
      <c r="N311" s="216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135</v>
      </c>
      <c r="AU311" s="19" t="s">
        <v>133</v>
      </c>
    </row>
    <row r="312" spans="1:65" s="2" customFormat="1" ht="16.5" customHeight="1">
      <c r="A312" s="40"/>
      <c r="B312" s="41"/>
      <c r="C312" s="240" t="s">
        <v>572</v>
      </c>
      <c r="D312" s="240" t="s">
        <v>224</v>
      </c>
      <c r="E312" s="241" t="s">
        <v>573</v>
      </c>
      <c r="F312" s="242" t="s">
        <v>574</v>
      </c>
      <c r="G312" s="243" t="s">
        <v>154</v>
      </c>
      <c r="H312" s="244">
        <v>15</v>
      </c>
      <c r="I312" s="245"/>
      <c r="J312" s="246">
        <f>ROUND(I312*H312,2)</f>
        <v>0</v>
      </c>
      <c r="K312" s="242" t="s">
        <v>131</v>
      </c>
      <c r="L312" s="247"/>
      <c r="M312" s="248" t="s">
        <v>19</v>
      </c>
      <c r="N312" s="249" t="s">
        <v>43</v>
      </c>
      <c r="O312" s="86"/>
      <c r="P312" s="208">
        <f>O312*H312</f>
        <v>0</v>
      </c>
      <c r="Q312" s="208">
        <v>0.0001</v>
      </c>
      <c r="R312" s="208">
        <f>Q312*H312</f>
        <v>0.0015</v>
      </c>
      <c r="S312" s="208">
        <v>0</v>
      </c>
      <c r="T312" s="20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0" t="s">
        <v>329</v>
      </c>
      <c r="AT312" s="210" t="s">
        <v>224</v>
      </c>
      <c r="AU312" s="210" t="s">
        <v>133</v>
      </c>
      <c r="AY312" s="19" t="s">
        <v>123</v>
      </c>
      <c r="BE312" s="211">
        <f>IF(N312="základní",J312,0)</f>
        <v>0</v>
      </c>
      <c r="BF312" s="211">
        <f>IF(N312="snížená",J312,0)</f>
        <v>0</v>
      </c>
      <c r="BG312" s="211">
        <f>IF(N312="zákl. přenesená",J312,0)</f>
        <v>0</v>
      </c>
      <c r="BH312" s="211">
        <f>IF(N312="sníž. přenesená",J312,0)</f>
        <v>0</v>
      </c>
      <c r="BI312" s="211">
        <f>IF(N312="nulová",J312,0)</f>
        <v>0</v>
      </c>
      <c r="BJ312" s="19" t="s">
        <v>133</v>
      </c>
      <c r="BK312" s="211">
        <f>ROUND(I312*H312,2)</f>
        <v>0</v>
      </c>
      <c r="BL312" s="19" t="s">
        <v>186</v>
      </c>
      <c r="BM312" s="210" t="s">
        <v>575</v>
      </c>
    </row>
    <row r="313" spans="1:65" s="2" customFormat="1" ht="16.5" customHeight="1">
      <c r="A313" s="40"/>
      <c r="B313" s="41"/>
      <c r="C313" s="240" t="s">
        <v>576</v>
      </c>
      <c r="D313" s="240" t="s">
        <v>224</v>
      </c>
      <c r="E313" s="241" t="s">
        <v>577</v>
      </c>
      <c r="F313" s="242" t="s">
        <v>578</v>
      </c>
      <c r="G313" s="243" t="s">
        <v>154</v>
      </c>
      <c r="H313" s="244">
        <v>8</v>
      </c>
      <c r="I313" s="245"/>
      <c r="J313" s="246">
        <f>ROUND(I313*H313,2)</f>
        <v>0</v>
      </c>
      <c r="K313" s="242" t="s">
        <v>131</v>
      </c>
      <c r="L313" s="247"/>
      <c r="M313" s="248" t="s">
        <v>19</v>
      </c>
      <c r="N313" s="249" t="s">
        <v>43</v>
      </c>
      <c r="O313" s="86"/>
      <c r="P313" s="208">
        <f>O313*H313</f>
        <v>0</v>
      </c>
      <c r="Q313" s="208">
        <v>7E-05</v>
      </c>
      <c r="R313" s="208">
        <f>Q313*H313</f>
        <v>0.00056</v>
      </c>
      <c r="S313" s="208">
        <v>0</v>
      </c>
      <c r="T313" s="209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0" t="s">
        <v>329</v>
      </c>
      <c r="AT313" s="210" t="s">
        <v>224</v>
      </c>
      <c r="AU313" s="210" t="s">
        <v>133</v>
      </c>
      <c r="AY313" s="19" t="s">
        <v>123</v>
      </c>
      <c r="BE313" s="211">
        <f>IF(N313="základní",J313,0)</f>
        <v>0</v>
      </c>
      <c r="BF313" s="211">
        <f>IF(N313="snížená",J313,0)</f>
        <v>0</v>
      </c>
      <c r="BG313" s="211">
        <f>IF(N313="zákl. přenesená",J313,0)</f>
        <v>0</v>
      </c>
      <c r="BH313" s="211">
        <f>IF(N313="sníž. přenesená",J313,0)</f>
        <v>0</v>
      </c>
      <c r="BI313" s="211">
        <f>IF(N313="nulová",J313,0)</f>
        <v>0</v>
      </c>
      <c r="BJ313" s="19" t="s">
        <v>133</v>
      </c>
      <c r="BK313" s="211">
        <f>ROUND(I313*H313,2)</f>
        <v>0</v>
      </c>
      <c r="BL313" s="19" t="s">
        <v>186</v>
      </c>
      <c r="BM313" s="210" t="s">
        <v>579</v>
      </c>
    </row>
    <row r="314" spans="1:65" s="2" customFormat="1" ht="16.5" customHeight="1">
      <c r="A314" s="40"/>
      <c r="B314" s="41"/>
      <c r="C314" s="240" t="s">
        <v>580</v>
      </c>
      <c r="D314" s="240" t="s">
        <v>224</v>
      </c>
      <c r="E314" s="241" t="s">
        <v>581</v>
      </c>
      <c r="F314" s="242" t="s">
        <v>582</v>
      </c>
      <c r="G314" s="243" t="s">
        <v>154</v>
      </c>
      <c r="H314" s="244">
        <v>6</v>
      </c>
      <c r="I314" s="245"/>
      <c r="J314" s="246">
        <f>ROUND(I314*H314,2)</f>
        <v>0</v>
      </c>
      <c r="K314" s="242" t="s">
        <v>131</v>
      </c>
      <c r="L314" s="247"/>
      <c r="M314" s="248" t="s">
        <v>19</v>
      </c>
      <c r="N314" s="249" t="s">
        <v>43</v>
      </c>
      <c r="O314" s="86"/>
      <c r="P314" s="208">
        <f>O314*H314</f>
        <v>0</v>
      </c>
      <c r="Q314" s="208">
        <v>0.00015</v>
      </c>
      <c r="R314" s="208">
        <f>Q314*H314</f>
        <v>0.0009</v>
      </c>
      <c r="S314" s="208">
        <v>0</v>
      </c>
      <c r="T314" s="209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0" t="s">
        <v>329</v>
      </c>
      <c r="AT314" s="210" t="s">
        <v>224</v>
      </c>
      <c r="AU314" s="210" t="s">
        <v>133</v>
      </c>
      <c r="AY314" s="19" t="s">
        <v>123</v>
      </c>
      <c r="BE314" s="211">
        <f>IF(N314="základní",J314,0)</f>
        <v>0</v>
      </c>
      <c r="BF314" s="211">
        <f>IF(N314="snížená",J314,0)</f>
        <v>0</v>
      </c>
      <c r="BG314" s="211">
        <f>IF(N314="zákl. přenesená",J314,0)</f>
        <v>0</v>
      </c>
      <c r="BH314" s="211">
        <f>IF(N314="sníž. přenesená",J314,0)</f>
        <v>0</v>
      </c>
      <c r="BI314" s="211">
        <f>IF(N314="nulová",J314,0)</f>
        <v>0</v>
      </c>
      <c r="BJ314" s="19" t="s">
        <v>133</v>
      </c>
      <c r="BK314" s="211">
        <f>ROUND(I314*H314,2)</f>
        <v>0</v>
      </c>
      <c r="BL314" s="19" t="s">
        <v>186</v>
      </c>
      <c r="BM314" s="210" t="s">
        <v>583</v>
      </c>
    </row>
    <row r="315" spans="1:65" s="2" customFormat="1" ht="16.5" customHeight="1">
      <c r="A315" s="40"/>
      <c r="B315" s="41"/>
      <c r="C315" s="240" t="s">
        <v>584</v>
      </c>
      <c r="D315" s="240" t="s">
        <v>224</v>
      </c>
      <c r="E315" s="241" t="s">
        <v>585</v>
      </c>
      <c r="F315" s="242" t="s">
        <v>586</v>
      </c>
      <c r="G315" s="243" t="s">
        <v>154</v>
      </c>
      <c r="H315" s="244">
        <v>3</v>
      </c>
      <c r="I315" s="245"/>
      <c r="J315" s="246">
        <f>ROUND(I315*H315,2)</f>
        <v>0</v>
      </c>
      <c r="K315" s="242" t="s">
        <v>131</v>
      </c>
      <c r="L315" s="247"/>
      <c r="M315" s="248" t="s">
        <v>19</v>
      </c>
      <c r="N315" s="249" t="s">
        <v>43</v>
      </c>
      <c r="O315" s="86"/>
      <c r="P315" s="208">
        <f>O315*H315</f>
        <v>0</v>
      </c>
      <c r="Q315" s="208">
        <v>0.00023</v>
      </c>
      <c r="R315" s="208">
        <f>Q315*H315</f>
        <v>0.0006900000000000001</v>
      </c>
      <c r="S315" s="208">
        <v>0</v>
      </c>
      <c r="T315" s="209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0" t="s">
        <v>329</v>
      </c>
      <c r="AT315" s="210" t="s">
        <v>224</v>
      </c>
      <c r="AU315" s="210" t="s">
        <v>133</v>
      </c>
      <c r="AY315" s="19" t="s">
        <v>123</v>
      </c>
      <c r="BE315" s="211">
        <f>IF(N315="základní",J315,0)</f>
        <v>0</v>
      </c>
      <c r="BF315" s="211">
        <f>IF(N315="snížená",J315,0)</f>
        <v>0</v>
      </c>
      <c r="BG315" s="211">
        <f>IF(N315="zákl. přenesená",J315,0)</f>
        <v>0</v>
      </c>
      <c r="BH315" s="211">
        <f>IF(N315="sníž. přenesená",J315,0)</f>
        <v>0</v>
      </c>
      <c r="BI315" s="211">
        <f>IF(N315="nulová",J315,0)</f>
        <v>0</v>
      </c>
      <c r="BJ315" s="19" t="s">
        <v>133</v>
      </c>
      <c r="BK315" s="211">
        <f>ROUND(I315*H315,2)</f>
        <v>0</v>
      </c>
      <c r="BL315" s="19" t="s">
        <v>186</v>
      </c>
      <c r="BM315" s="210" t="s">
        <v>587</v>
      </c>
    </row>
    <row r="316" spans="1:65" s="2" customFormat="1" ht="24.15" customHeight="1">
      <c r="A316" s="40"/>
      <c r="B316" s="41"/>
      <c r="C316" s="199" t="s">
        <v>588</v>
      </c>
      <c r="D316" s="199" t="s">
        <v>127</v>
      </c>
      <c r="E316" s="200" t="s">
        <v>589</v>
      </c>
      <c r="F316" s="201" t="s">
        <v>590</v>
      </c>
      <c r="G316" s="202" t="s">
        <v>130</v>
      </c>
      <c r="H316" s="203">
        <v>3</v>
      </c>
      <c r="I316" s="204"/>
      <c r="J316" s="205">
        <f>ROUND(I316*H316,2)</f>
        <v>0</v>
      </c>
      <c r="K316" s="201" t="s">
        <v>555</v>
      </c>
      <c r="L316" s="46"/>
      <c r="M316" s="206" t="s">
        <v>19</v>
      </c>
      <c r="N316" s="207" t="s">
        <v>43</v>
      </c>
      <c r="O316" s="86"/>
      <c r="P316" s="208">
        <f>O316*H316</f>
        <v>0</v>
      </c>
      <c r="Q316" s="208">
        <v>0</v>
      </c>
      <c r="R316" s="208">
        <f>Q316*H316</f>
        <v>0</v>
      </c>
      <c r="S316" s="208">
        <v>0</v>
      </c>
      <c r="T316" s="209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0" t="s">
        <v>186</v>
      </c>
      <c r="AT316" s="210" t="s">
        <v>127</v>
      </c>
      <c r="AU316" s="210" t="s">
        <v>133</v>
      </c>
      <c r="AY316" s="19" t="s">
        <v>123</v>
      </c>
      <c r="BE316" s="211">
        <f>IF(N316="základní",J316,0)</f>
        <v>0</v>
      </c>
      <c r="BF316" s="211">
        <f>IF(N316="snížená",J316,0)</f>
        <v>0</v>
      </c>
      <c r="BG316" s="211">
        <f>IF(N316="zákl. přenesená",J316,0)</f>
        <v>0</v>
      </c>
      <c r="BH316" s="211">
        <f>IF(N316="sníž. přenesená",J316,0)</f>
        <v>0</v>
      </c>
      <c r="BI316" s="211">
        <f>IF(N316="nulová",J316,0)</f>
        <v>0</v>
      </c>
      <c r="BJ316" s="19" t="s">
        <v>133</v>
      </c>
      <c r="BK316" s="211">
        <f>ROUND(I316*H316,2)</f>
        <v>0</v>
      </c>
      <c r="BL316" s="19" t="s">
        <v>186</v>
      </c>
      <c r="BM316" s="210" t="s">
        <v>591</v>
      </c>
    </row>
    <row r="317" spans="1:65" s="2" customFormat="1" ht="16.5" customHeight="1">
      <c r="A317" s="40"/>
      <c r="B317" s="41"/>
      <c r="C317" s="240" t="s">
        <v>592</v>
      </c>
      <c r="D317" s="240" t="s">
        <v>224</v>
      </c>
      <c r="E317" s="241" t="s">
        <v>593</v>
      </c>
      <c r="F317" s="242" t="s">
        <v>594</v>
      </c>
      <c r="G317" s="243" t="s">
        <v>130</v>
      </c>
      <c r="H317" s="244">
        <v>3</v>
      </c>
      <c r="I317" s="245"/>
      <c r="J317" s="246">
        <f>ROUND(I317*H317,2)</f>
        <v>0</v>
      </c>
      <c r="K317" s="242" t="s">
        <v>131</v>
      </c>
      <c r="L317" s="247"/>
      <c r="M317" s="248" t="s">
        <v>19</v>
      </c>
      <c r="N317" s="249" t="s">
        <v>43</v>
      </c>
      <c r="O317" s="86"/>
      <c r="P317" s="208">
        <f>O317*H317</f>
        <v>0</v>
      </c>
      <c r="Q317" s="208">
        <v>5E-05</v>
      </c>
      <c r="R317" s="208">
        <f>Q317*H317</f>
        <v>0.00015000000000000001</v>
      </c>
      <c r="S317" s="208">
        <v>0</v>
      </c>
      <c r="T317" s="209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0" t="s">
        <v>329</v>
      </c>
      <c r="AT317" s="210" t="s">
        <v>224</v>
      </c>
      <c r="AU317" s="210" t="s">
        <v>133</v>
      </c>
      <c r="AY317" s="19" t="s">
        <v>123</v>
      </c>
      <c r="BE317" s="211">
        <f>IF(N317="základní",J317,0)</f>
        <v>0</v>
      </c>
      <c r="BF317" s="211">
        <f>IF(N317="snížená",J317,0)</f>
        <v>0</v>
      </c>
      <c r="BG317" s="211">
        <f>IF(N317="zákl. přenesená",J317,0)</f>
        <v>0</v>
      </c>
      <c r="BH317" s="211">
        <f>IF(N317="sníž. přenesená",J317,0)</f>
        <v>0</v>
      </c>
      <c r="BI317" s="211">
        <f>IF(N317="nulová",J317,0)</f>
        <v>0</v>
      </c>
      <c r="BJ317" s="19" t="s">
        <v>133</v>
      </c>
      <c r="BK317" s="211">
        <f>ROUND(I317*H317,2)</f>
        <v>0</v>
      </c>
      <c r="BL317" s="19" t="s">
        <v>186</v>
      </c>
      <c r="BM317" s="210" t="s">
        <v>595</v>
      </c>
    </row>
    <row r="318" spans="1:65" s="2" customFormat="1" ht="24.15" customHeight="1">
      <c r="A318" s="40"/>
      <c r="B318" s="41"/>
      <c r="C318" s="199" t="s">
        <v>596</v>
      </c>
      <c r="D318" s="199" t="s">
        <v>127</v>
      </c>
      <c r="E318" s="200" t="s">
        <v>597</v>
      </c>
      <c r="F318" s="201" t="s">
        <v>598</v>
      </c>
      <c r="G318" s="202" t="s">
        <v>130</v>
      </c>
      <c r="H318" s="203">
        <v>8</v>
      </c>
      <c r="I318" s="204"/>
      <c r="J318" s="205">
        <f>ROUND(I318*H318,2)</f>
        <v>0</v>
      </c>
      <c r="K318" s="201" t="s">
        <v>131</v>
      </c>
      <c r="L318" s="46"/>
      <c r="M318" s="206" t="s">
        <v>19</v>
      </c>
      <c r="N318" s="207" t="s">
        <v>43</v>
      </c>
      <c r="O318" s="86"/>
      <c r="P318" s="208">
        <f>O318*H318</f>
        <v>0</v>
      </c>
      <c r="Q318" s="208">
        <v>0</v>
      </c>
      <c r="R318" s="208">
        <f>Q318*H318</f>
        <v>0</v>
      </c>
      <c r="S318" s="208">
        <v>0</v>
      </c>
      <c r="T318" s="209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0" t="s">
        <v>186</v>
      </c>
      <c r="AT318" s="210" t="s">
        <v>127</v>
      </c>
      <c r="AU318" s="210" t="s">
        <v>133</v>
      </c>
      <c r="AY318" s="19" t="s">
        <v>123</v>
      </c>
      <c r="BE318" s="211">
        <f>IF(N318="základní",J318,0)</f>
        <v>0</v>
      </c>
      <c r="BF318" s="211">
        <f>IF(N318="snížená",J318,0)</f>
        <v>0</v>
      </c>
      <c r="BG318" s="211">
        <f>IF(N318="zákl. přenesená",J318,0)</f>
        <v>0</v>
      </c>
      <c r="BH318" s="211">
        <f>IF(N318="sníž. přenesená",J318,0)</f>
        <v>0</v>
      </c>
      <c r="BI318" s="211">
        <f>IF(N318="nulová",J318,0)</f>
        <v>0</v>
      </c>
      <c r="BJ318" s="19" t="s">
        <v>133</v>
      </c>
      <c r="BK318" s="211">
        <f>ROUND(I318*H318,2)</f>
        <v>0</v>
      </c>
      <c r="BL318" s="19" t="s">
        <v>186</v>
      </c>
      <c r="BM318" s="210" t="s">
        <v>599</v>
      </c>
    </row>
    <row r="319" spans="1:47" s="2" customFormat="1" ht="12">
      <c r="A319" s="40"/>
      <c r="B319" s="41"/>
      <c r="C319" s="42"/>
      <c r="D319" s="212" t="s">
        <v>135</v>
      </c>
      <c r="E319" s="42"/>
      <c r="F319" s="213" t="s">
        <v>600</v>
      </c>
      <c r="G319" s="42"/>
      <c r="H319" s="42"/>
      <c r="I319" s="214"/>
      <c r="J319" s="42"/>
      <c r="K319" s="42"/>
      <c r="L319" s="46"/>
      <c r="M319" s="215"/>
      <c r="N319" s="216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135</v>
      </c>
      <c r="AU319" s="19" t="s">
        <v>133</v>
      </c>
    </row>
    <row r="320" spans="1:65" s="2" customFormat="1" ht="16.5" customHeight="1">
      <c r="A320" s="40"/>
      <c r="B320" s="41"/>
      <c r="C320" s="240" t="s">
        <v>601</v>
      </c>
      <c r="D320" s="240" t="s">
        <v>224</v>
      </c>
      <c r="E320" s="241" t="s">
        <v>602</v>
      </c>
      <c r="F320" s="242" t="s">
        <v>603</v>
      </c>
      <c r="G320" s="243" t="s">
        <v>130</v>
      </c>
      <c r="H320" s="244">
        <v>8</v>
      </c>
      <c r="I320" s="245"/>
      <c r="J320" s="246">
        <f>ROUND(I320*H320,2)</f>
        <v>0</v>
      </c>
      <c r="K320" s="242" t="s">
        <v>131</v>
      </c>
      <c r="L320" s="247"/>
      <c r="M320" s="248" t="s">
        <v>19</v>
      </c>
      <c r="N320" s="249" t="s">
        <v>43</v>
      </c>
      <c r="O320" s="86"/>
      <c r="P320" s="208">
        <f>O320*H320</f>
        <v>0</v>
      </c>
      <c r="Q320" s="208">
        <v>5E-05</v>
      </c>
      <c r="R320" s="208">
        <f>Q320*H320</f>
        <v>0.0004</v>
      </c>
      <c r="S320" s="208">
        <v>0</v>
      </c>
      <c r="T320" s="209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0" t="s">
        <v>329</v>
      </c>
      <c r="AT320" s="210" t="s">
        <v>224</v>
      </c>
      <c r="AU320" s="210" t="s">
        <v>133</v>
      </c>
      <c r="AY320" s="19" t="s">
        <v>123</v>
      </c>
      <c r="BE320" s="211">
        <f>IF(N320="základní",J320,0)</f>
        <v>0</v>
      </c>
      <c r="BF320" s="211">
        <f>IF(N320="snížená",J320,0)</f>
        <v>0</v>
      </c>
      <c r="BG320" s="211">
        <f>IF(N320="zákl. přenesená",J320,0)</f>
        <v>0</v>
      </c>
      <c r="BH320" s="211">
        <f>IF(N320="sníž. přenesená",J320,0)</f>
        <v>0</v>
      </c>
      <c r="BI320" s="211">
        <f>IF(N320="nulová",J320,0)</f>
        <v>0</v>
      </c>
      <c r="BJ320" s="19" t="s">
        <v>133</v>
      </c>
      <c r="BK320" s="211">
        <f>ROUND(I320*H320,2)</f>
        <v>0</v>
      </c>
      <c r="BL320" s="19" t="s">
        <v>186</v>
      </c>
      <c r="BM320" s="210" t="s">
        <v>604</v>
      </c>
    </row>
    <row r="321" spans="1:65" s="2" customFormat="1" ht="24.15" customHeight="1">
      <c r="A321" s="40"/>
      <c r="B321" s="41"/>
      <c r="C321" s="199" t="s">
        <v>605</v>
      </c>
      <c r="D321" s="199" t="s">
        <v>127</v>
      </c>
      <c r="E321" s="200" t="s">
        <v>606</v>
      </c>
      <c r="F321" s="201" t="s">
        <v>607</v>
      </c>
      <c r="G321" s="202" t="s">
        <v>130</v>
      </c>
      <c r="H321" s="203">
        <v>7</v>
      </c>
      <c r="I321" s="204"/>
      <c r="J321" s="205">
        <f>ROUND(I321*H321,2)</f>
        <v>0</v>
      </c>
      <c r="K321" s="201" t="s">
        <v>555</v>
      </c>
      <c r="L321" s="46"/>
      <c r="M321" s="206" t="s">
        <v>19</v>
      </c>
      <c r="N321" s="207" t="s">
        <v>43</v>
      </c>
      <c r="O321" s="86"/>
      <c r="P321" s="208">
        <f>O321*H321</f>
        <v>0</v>
      </c>
      <c r="Q321" s="208">
        <v>0</v>
      </c>
      <c r="R321" s="208">
        <f>Q321*H321</f>
        <v>0</v>
      </c>
      <c r="S321" s="208">
        <v>0</v>
      </c>
      <c r="T321" s="209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0" t="s">
        <v>186</v>
      </c>
      <c r="AT321" s="210" t="s">
        <v>127</v>
      </c>
      <c r="AU321" s="210" t="s">
        <v>133</v>
      </c>
      <c r="AY321" s="19" t="s">
        <v>123</v>
      </c>
      <c r="BE321" s="211">
        <f>IF(N321="základní",J321,0)</f>
        <v>0</v>
      </c>
      <c r="BF321" s="211">
        <f>IF(N321="snížená",J321,0)</f>
        <v>0</v>
      </c>
      <c r="BG321" s="211">
        <f>IF(N321="zákl. přenesená",J321,0)</f>
        <v>0</v>
      </c>
      <c r="BH321" s="211">
        <f>IF(N321="sníž. přenesená",J321,0)</f>
        <v>0</v>
      </c>
      <c r="BI321" s="211">
        <f>IF(N321="nulová",J321,0)</f>
        <v>0</v>
      </c>
      <c r="BJ321" s="19" t="s">
        <v>133</v>
      </c>
      <c r="BK321" s="211">
        <f>ROUND(I321*H321,2)</f>
        <v>0</v>
      </c>
      <c r="BL321" s="19" t="s">
        <v>186</v>
      </c>
      <c r="BM321" s="210" t="s">
        <v>608</v>
      </c>
    </row>
    <row r="322" spans="1:65" s="2" customFormat="1" ht="16.5" customHeight="1">
      <c r="A322" s="40"/>
      <c r="B322" s="41"/>
      <c r="C322" s="240" t="s">
        <v>609</v>
      </c>
      <c r="D322" s="240" t="s">
        <v>224</v>
      </c>
      <c r="E322" s="241" t="s">
        <v>610</v>
      </c>
      <c r="F322" s="242" t="s">
        <v>611</v>
      </c>
      <c r="G322" s="243" t="s">
        <v>130</v>
      </c>
      <c r="H322" s="244">
        <v>7</v>
      </c>
      <c r="I322" s="245"/>
      <c r="J322" s="246">
        <f>ROUND(I322*H322,2)</f>
        <v>0</v>
      </c>
      <c r="K322" s="242" t="s">
        <v>131</v>
      </c>
      <c r="L322" s="247"/>
      <c r="M322" s="248" t="s">
        <v>19</v>
      </c>
      <c r="N322" s="249" t="s">
        <v>43</v>
      </c>
      <c r="O322" s="86"/>
      <c r="P322" s="208">
        <f>O322*H322</f>
        <v>0</v>
      </c>
      <c r="Q322" s="208">
        <v>9E-05</v>
      </c>
      <c r="R322" s="208">
        <f>Q322*H322</f>
        <v>0.00063</v>
      </c>
      <c r="S322" s="208">
        <v>0</v>
      </c>
      <c r="T322" s="209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0" t="s">
        <v>329</v>
      </c>
      <c r="AT322" s="210" t="s">
        <v>224</v>
      </c>
      <c r="AU322" s="210" t="s">
        <v>133</v>
      </c>
      <c r="AY322" s="19" t="s">
        <v>123</v>
      </c>
      <c r="BE322" s="211">
        <f>IF(N322="základní",J322,0)</f>
        <v>0</v>
      </c>
      <c r="BF322" s="211">
        <f>IF(N322="snížená",J322,0)</f>
        <v>0</v>
      </c>
      <c r="BG322" s="211">
        <f>IF(N322="zákl. přenesená",J322,0)</f>
        <v>0</v>
      </c>
      <c r="BH322" s="211">
        <f>IF(N322="sníž. přenesená",J322,0)</f>
        <v>0</v>
      </c>
      <c r="BI322" s="211">
        <f>IF(N322="nulová",J322,0)</f>
        <v>0</v>
      </c>
      <c r="BJ322" s="19" t="s">
        <v>133</v>
      </c>
      <c r="BK322" s="211">
        <f>ROUND(I322*H322,2)</f>
        <v>0</v>
      </c>
      <c r="BL322" s="19" t="s">
        <v>186</v>
      </c>
      <c r="BM322" s="210" t="s">
        <v>612</v>
      </c>
    </row>
    <row r="323" spans="1:65" s="2" customFormat="1" ht="33" customHeight="1">
      <c r="A323" s="40"/>
      <c r="B323" s="41"/>
      <c r="C323" s="199" t="s">
        <v>613</v>
      </c>
      <c r="D323" s="199" t="s">
        <v>127</v>
      </c>
      <c r="E323" s="200" t="s">
        <v>614</v>
      </c>
      <c r="F323" s="201" t="s">
        <v>615</v>
      </c>
      <c r="G323" s="202" t="s">
        <v>154</v>
      </c>
      <c r="H323" s="203">
        <v>6</v>
      </c>
      <c r="I323" s="204"/>
      <c r="J323" s="205">
        <f>ROUND(I323*H323,2)</f>
        <v>0</v>
      </c>
      <c r="K323" s="201" t="s">
        <v>555</v>
      </c>
      <c r="L323" s="46"/>
      <c r="M323" s="206" t="s">
        <v>19</v>
      </c>
      <c r="N323" s="207" t="s">
        <v>43</v>
      </c>
      <c r="O323" s="86"/>
      <c r="P323" s="208">
        <f>O323*H323</f>
        <v>0</v>
      </c>
      <c r="Q323" s="208">
        <v>0</v>
      </c>
      <c r="R323" s="208">
        <f>Q323*H323</f>
        <v>0</v>
      </c>
      <c r="S323" s="208">
        <v>0</v>
      </c>
      <c r="T323" s="209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0" t="s">
        <v>186</v>
      </c>
      <c r="AT323" s="210" t="s">
        <v>127</v>
      </c>
      <c r="AU323" s="210" t="s">
        <v>133</v>
      </c>
      <c r="AY323" s="19" t="s">
        <v>123</v>
      </c>
      <c r="BE323" s="211">
        <f>IF(N323="základní",J323,0)</f>
        <v>0</v>
      </c>
      <c r="BF323" s="211">
        <f>IF(N323="snížená",J323,0)</f>
        <v>0</v>
      </c>
      <c r="BG323" s="211">
        <f>IF(N323="zákl. přenesená",J323,0)</f>
        <v>0</v>
      </c>
      <c r="BH323" s="211">
        <f>IF(N323="sníž. přenesená",J323,0)</f>
        <v>0</v>
      </c>
      <c r="BI323" s="211">
        <f>IF(N323="nulová",J323,0)</f>
        <v>0</v>
      </c>
      <c r="BJ323" s="19" t="s">
        <v>133</v>
      </c>
      <c r="BK323" s="211">
        <f>ROUND(I323*H323,2)</f>
        <v>0</v>
      </c>
      <c r="BL323" s="19" t="s">
        <v>186</v>
      </c>
      <c r="BM323" s="210" t="s">
        <v>616</v>
      </c>
    </row>
    <row r="324" spans="1:65" s="2" customFormat="1" ht="16.5" customHeight="1">
      <c r="A324" s="40"/>
      <c r="B324" s="41"/>
      <c r="C324" s="240" t="s">
        <v>617</v>
      </c>
      <c r="D324" s="240" t="s">
        <v>224</v>
      </c>
      <c r="E324" s="241" t="s">
        <v>618</v>
      </c>
      <c r="F324" s="242" t="s">
        <v>619</v>
      </c>
      <c r="G324" s="243" t="s">
        <v>154</v>
      </c>
      <c r="H324" s="244">
        <v>6</v>
      </c>
      <c r="I324" s="245"/>
      <c r="J324" s="246">
        <f>ROUND(I324*H324,2)</f>
        <v>0</v>
      </c>
      <c r="K324" s="242" t="s">
        <v>131</v>
      </c>
      <c r="L324" s="247"/>
      <c r="M324" s="248" t="s">
        <v>19</v>
      </c>
      <c r="N324" s="249" t="s">
        <v>43</v>
      </c>
      <c r="O324" s="86"/>
      <c r="P324" s="208">
        <f>O324*H324</f>
        <v>0</v>
      </c>
      <c r="Q324" s="208">
        <v>7E-05</v>
      </c>
      <c r="R324" s="208">
        <f>Q324*H324</f>
        <v>0.00041999999999999996</v>
      </c>
      <c r="S324" s="208">
        <v>0</v>
      </c>
      <c r="T324" s="209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0" t="s">
        <v>329</v>
      </c>
      <c r="AT324" s="210" t="s">
        <v>224</v>
      </c>
      <c r="AU324" s="210" t="s">
        <v>133</v>
      </c>
      <c r="AY324" s="19" t="s">
        <v>123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9" t="s">
        <v>133</v>
      </c>
      <c r="BK324" s="211">
        <f>ROUND(I324*H324,2)</f>
        <v>0</v>
      </c>
      <c r="BL324" s="19" t="s">
        <v>186</v>
      </c>
      <c r="BM324" s="210" t="s">
        <v>620</v>
      </c>
    </row>
    <row r="325" spans="1:65" s="2" customFormat="1" ht="24.15" customHeight="1">
      <c r="A325" s="40"/>
      <c r="B325" s="41"/>
      <c r="C325" s="199" t="s">
        <v>621</v>
      </c>
      <c r="D325" s="199" t="s">
        <v>127</v>
      </c>
      <c r="E325" s="200" t="s">
        <v>622</v>
      </c>
      <c r="F325" s="201" t="s">
        <v>623</v>
      </c>
      <c r="G325" s="202" t="s">
        <v>154</v>
      </c>
      <c r="H325" s="203">
        <v>10</v>
      </c>
      <c r="I325" s="204"/>
      <c r="J325" s="205">
        <f>ROUND(I325*H325,2)</f>
        <v>0</v>
      </c>
      <c r="K325" s="201" t="s">
        <v>131</v>
      </c>
      <c r="L325" s="46"/>
      <c r="M325" s="206" t="s">
        <v>19</v>
      </c>
      <c r="N325" s="207" t="s">
        <v>43</v>
      </c>
      <c r="O325" s="86"/>
      <c r="P325" s="208">
        <f>O325*H325</f>
        <v>0</v>
      </c>
      <c r="Q325" s="208">
        <v>0</v>
      </c>
      <c r="R325" s="208">
        <f>Q325*H325</f>
        <v>0</v>
      </c>
      <c r="S325" s="208">
        <v>0</v>
      </c>
      <c r="T325" s="209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0" t="s">
        <v>186</v>
      </c>
      <c r="AT325" s="210" t="s">
        <v>127</v>
      </c>
      <c r="AU325" s="210" t="s">
        <v>133</v>
      </c>
      <c r="AY325" s="19" t="s">
        <v>123</v>
      </c>
      <c r="BE325" s="211">
        <f>IF(N325="základní",J325,0)</f>
        <v>0</v>
      </c>
      <c r="BF325" s="211">
        <f>IF(N325="snížená",J325,0)</f>
        <v>0</v>
      </c>
      <c r="BG325" s="211">
        <f>IF(N325="zákl. přenesená",J325,0)</f>
        <v>0</v>
      </c>
      <c r="BH325" s="211">
        <f>IF(N325="sníž. přenesená",J325,0)</f>
        <v>0</v>
      </c>
      <c r="BI325" s="211">
        <f>IF(N325="nulová",J325,0)</f>
        <v>0</v>
      </c>
      <c r="BJ325" s="19" t="s">
        <v>133</v>
      </c>
      <c r="BK325" s="211">
        <f>ROUND(I325*H325,2)</f>
        <v>0</v>
      </c>
      <c r="BL325" s="19" t="s">
        <v>186</v>
      </c>
      <c r="BM325" s="210" t="s">
        <v>624</v>
      </c>
    </row>
    <row r="326" spans="1:47" s="2" customFormat="1" ht="12">
      <c r="A326" s="40"/>
      <c r="B326" s="41"/>
      <c r="C326" s="42"/>
      <c r="D326" s="212" t="s">
        <v>135</v>
      </c>
      <c r="E326" s="42"/>
      <c r="F326" s="213" t="s">
        <v>625</v>
      </c>
      <c r="G326" s="42"/>
      <c r="H326" s="42"/>
      <c r="I326" s="214"/>
      <c r="J326" s="42"/>
      <c r="K326" s="42"/>
      <c r="L326" s="46"/>
      <c r="M326" s="215"/>
      <c r="N326" s="216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135</v>
      </c>
      <c r="AU326" s="19" t="s">
        <v>133</v>
      </c>
    </row>
    <row r="327" spans="1:65" s="2" customFormat="1" ht="16.5" customHeight="1">
      <c r="A327" s="40"/>
      <c r="B327" s="41"/>
      <c r="C327" s="240" t="s">
        <v>626</v>
      </c>
      <c r="D327" s="240" t="s">
        <v>224</v>
      </c>
      <c r="E327" s="241" t="s">
        <v>627</v>
      </c>
      <c r="F327" s="242" t="s">
        <v>628</v>
      </c>
      <c r="G327" s="243" t="s">
        <v>154</v>
      </c>
      <c r="H327" s="244">
        <v>11.5</v>
      </c>
      <c r="I327" s="245"/>
      <c r="J327" s="246">
        <f>ROUND(I327*H327,2)</f>
        <v>0</v>
      </c>
      <c r="K327" s="242" t="s">
        <v>131</v>
      </c>
      <c r="L327" s="247"/>
      <c r="M327" s="248" t="s">
        <v>19</v>
      </c>
      <c r="N327" s="249" t="s">
        <v>43</v>
      </c>
      <c r="O327" s="86"/>
      <c r="P327" s="208">
        <f>O327*H327</f>
        <v>0</v>
      </c>
      <c r="Q327" s="208">
        <v>0.00017</v>
      </c>
      <c r="R327" s="208">
        <f>Q327*H327</f>
        <v>0.001955</v>
      </c>
      <c r="S327" s="208">
        <v>0</v>
      </c>
      <c r="T327" s="209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0" t="s">
        <v>329</v>
      </c>
      <c r="AT327" s="210" t="s">
        <v>224</v>
      </c>
      <c r="AU327" s="210" t="s">
        <v>133</v>
      </c>
      <c r="AY327" s="19" t="s">
        <v>123</v>
      </c>
      <c r="BE327" s="211">
        <f>IF(N327="základní",J327,0)</f>
        <v>0</v>
      </c>
      <c r="BF327" s="211">
        <f>IF(N327="snížená",J327,0)</f>
        <v>0</v>
      </c>
      <c r="BG327" s="211">
        <f>IF(N327="zákl. přenesená",J327,0)</f>
        <v>0</v>
      </c>
      <c r="BH327" s="211">
        <f>IF(N327="sníž. přenesená",J327,0)</f>
        <v>0</v>
      </c>
      <c r="BI327" s="211">
        <f>IF(N327="nulová",J327,0)</f>
        <v>0</v>
      </c>
      <c r="BJ327" s="19" t="s">
        <v>133</v>
      </c>
      <c r="BK327" s="211">
        <f>ROUND(I327*H327,2)</f>
        <v>0</v>
      </c>
      <c r="BL327" s="19" t="s">
        <v>186</v>
      </c>
      <c r="BM327" s="210" t="s">
        <v>629</v>
      </c>
    </row>
    <row r="328" spans="1:47" s="2" customFormat="1" ht="12">
      <c r="A328" s="40"/>
      <c r="B328" s="41"/>
      <c r="C328" s="42"/>
      <c r="D328" s="219" t="s">
        <v>236</v>
      </c>
      <c r="E328" s="42"/>
      <c r="F328" s="250" t="s">
        <v>630</v>
      </c>
      <c r="G328" s="42"/>
      <c r="H328" s="42"/>
      <c r="I328" s="214"/>
      <c r="J328" s="42"/>
      <c r="K328" s="42"/>
      <c r="L328" s="46"/>
      <c r="M328" s="215"/>
      <c r="N328" s="216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236</v>
      </c>
      <c r="AU328" s="19" t="s">
        <v>133</v>
      </c>
    </row>
    <row r="329" spans="1:51" s="13" customFormat="1" ht="12">
      <c r="A329" s="13"/>
      <c r="B329" s="217"/>
      <c r="C329" s="218"/>
      <c r="D329" s="219" t="s">
        <v>137</v>
      </c>
      <c r="E329" s="218"/>
      <c r="F329" s="221" t="s">
        <v>631</v>
      </c>
      <c r="G329" s="218"/>
      <c r="H329" s="222">
        <v>11.5</v>
      </c>
      <c r="I329" s="223"/>
      <c r="J329" s="218"/>
      <c r="K329" s="218"/>
      <c r="L329" s="224"/>
      <c r="M329" s="225"/>
      <c r="N329" s="226"/>
      <c r="O329" s="226"/>
      <c r="P329" s="226"/>
      <c r="Q329" s="226"/>
      <c r="R329" s="226"/>
      <c r="S329" s="226"/>
      <c r="T329" s="22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28" t="s">
        <v>137</v>
      </c>
      <c r="AU329" s="228" t="s">
        <v>133</v>
      </c>
      <c r="AV329" s="13" t="s">
        <v>133</v>
      </c>
      <c r="AW329" s="13" t="s">
        <v>4</v>
      </c>
      <c r="AX329" s="13" t="s">
        <v>76</v>
      </c>
      <c r="AY329" s="228" t="s">
        <v>123</v>
      </c>
    </row>
    <row r="330" spans="1:65" s="2" customFormat="1" ht="24.15" customHeight="1">
      <c r="A330" s="40"/>
      <c r="B330" s="41"/>
      <c r="C330" s="199" t="s">
        <v>632</v>
      </c>
      <c r="D330" s="199" t="s">
        <v>127</v>
      </c>
      <c r="E330" s="200" t="s">
        <v>633</v>
      </c>
      <c r="F330" s="201" t="s">
        <v>634</v>
      </c>
      <c r="G330" s="202" t="s">
        <v>154</v>
      </c>
      <c r="H330" s="203">
        <v>10</v>
      </c>
      <c r="I330" s="204"/>
      <c r="J330" s="205">
        <f>ROUND(I330*H330,2)</f>
        <v>0</v>
      </c>
      <c r="K330" s="201" t="s">
        <v>131</v>
      </c>
      <c r="L330" s="46"/>
      <c r="M330" s="206" t="s">
        <v>19</v>
      </c>
      <c r="N330" s="207" t="s">
        <v>43</v>
      </c>
      <c r="O330" s="86"/>
      <c r="P330" s="208">
        <f>O330*H330</f>
        <v>0</v>
      </c>
      <c r="Q330" s="208">
        <v>0</v>
      </c>
      <c r="R330" s="208">
        <f>Q330*H330</f>
        <v>0</v>
      </c>
      <c r="S330" s="208">
        <v>0</v>
      </c>
      <c r="T330" s="209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0" t="s">
        <v>186</v>
      </c>
      <c r="AT330" s="210" t="s">
        <v>127</v>
      </c>
      <c r="AU330" s="210" t="s">
        <v>133</v>
      </c>
      <c r="AY330" s="19" t="s">
        <v>123</v>
      </c>
      <c r="BE330" s="211">
        <f>IF(N330="základní",J330,0)</f>
        <v>0</v>
      </c>
      <c r="BF330" s="211">
        <f>IF(N330="snížená",J330,0)</f>
        <v>0</v>
      </c>
      <c r="BG330" s="211">
        <f>IF(N330="zákl. přenesená",J330,0)</f>
        <v>0</v>
      </c>
      <c r="BH330" s="211">
        <f>IF(N330="sníž. přenesená",J330,0)</f>
        <v>0</v>
      </c>
      <c r="BI330" s="211">
        <f>IF(N330="nulová",J330,0)</f>
        <v>0</v>
      </c>
      <c r="BJ330" s="19" t="s">
        <v>133</v>
      </c>
      <c r="BK330" s="211">
        <f>ROUND(I330*H330,2)</f>
        <v>0</v>
      </c>
      <c r="BL330" s="19" t="s">
        <v>186</v>
      </c>
      <c r="BM330" s="210" t="s">
        <v>635</v>
      </c>
    </row>
    <row r="331" spans="1:47" s="2" customFormat="1" ht="12">
      <c r="A331" s="40"/>
      <c r="B331" s="41"/>
      <c r="C331" s="42"/>
      <c r="D331" s="212" t="s">
        <v>135</v>
      </c>
      <c r="E331" s="42"/>
      <c r="F331" s="213" t="s">
        <v>636</v>
      </c>
      <c r="G331" s="42"/>
      <c r="H331" s="42"/>
      <c r="I331" s="214"/>
      <c r="J331" s="42"/>
      <c r="K331" s="42"/>
      <c r="L331" s="46"/>
      <c r="M331" s="215"/>
      <c r="N331" s="216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135</v>
      </c>
      <c r="AU331" s="19" t="s">
        <v>133</v>
      </c>
    </row>
    <row r="332" spans="1:65" s="2" customFormat="1" ht="16.5" customHeight="1">
      <c r="A332" s="40"/>
      <c r="B332" s="41"/>
      <c r="C332" s="240" t="s">
        <v>637</v>
      </c>
      <c r="D332" s="240" t="s">
        <v>224</v>
      </c>
      <c r="E332" s="241" t="s">
        <v>638</v>
      </c>
      <c r="F332" s="242" t="s">
        <v>639</v>
      </c>
      <c r="G332" s="243" t="s">
        <v>154</v>
      </c>
      <c r="H332" s="244">
        <v>11.5</v>
      </c>
      <c r="I332" s="245"/>
      <c r="J332" s="246">
        <f>ROUND(I332*H332,2)</f>
        <v>0</v>
      </c>
      <c r="K332" s="242" t="s">
        <v>131</v>
      </c>
      <c r="L332" s="247"/>
      <c r="M332" s="248" t="s">
        <v>19</v>
      </c>
      <c r="N332" s="249" t="s">
        <v>43</v>
      </c>
      <c r="O332" s="86"/>
      <c r="P332" s="208">
        <f>O332*H332</f>
        <v>0</v>
      </c>
      <c r="Q332" s="208">
        <v>0.00025</v>
      </c>
      <c r="R332" s="208">
        <f>Q332*H332</f>
        <v>0.002875</v>
      </c>
      <c r="S332" s="208">
        <v>0</v>
      </c>
      <c r="T332" s="209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0" t="s">
        <v>329</v>
      </c>
      <c r="AT332" s="210" t="s">
        <v>224</v>
      </c>
      <c r="AU332" s="210" t="s">
        <v>133</v>
      </c>
      <c r="AY332" s="19" t="s">
        <v>123</v>
      </c>
      <c r="BE332" s="211">
        <f>IF(N332="základní",J332,0)</f>
        <v>0</v>
      </c>
      <c r="BF332" s="211">
        <f>IF(N332="snížená",J332,0)</f>
        <v>0</v>
      </c>
      <c r="BG332" s="211">
        <f>IF(N332="zákl. přenesená",J332,0)</f>
        <v>0</v>
      </c>
      <c r="BH332" s="211">
        <f>IF(N332="sníž. přenesená",J332,0)</f>
        <v>0</v>
      </c>
      <c r="BI332" s="211">
        <f>IF(N332="nulová",J332,0)</f>
        <v>0</v>
      </c>
      <c r="BJ332" s="19" t="s">
        <v>133</v>
      </c>
      <c r="BK332" s="211">
        <f>ROUND(I332*H332,2)</f>
        <v>0</v>
      </c>
      <c r="BL332" s="19" t="s">
        <v>186</v>
      </c>
      <c r="BM332" s="210" t="s">
        <v>640</v>
      </c>
    </row>
    <row r="333" spans="1:47" s="2" customFormat="1" ht="12">
      <c r="A333" s="40"/>
      <c r="B333" s="41"/>
      <c r="C333" s="42"/>
      <c r="D333" s="219" t="s">
        <v>236</v>
      </c>
      <c r="E333" s="42"/>
      <c r="F333" s="250" t="s">
        <v>641</v>
      </c>
      <c r="G333" s="42"/>
      <c r="H333" s="42"/>
      <c r="I333" s="214"/>
      <c r="J333" s="42"/>
      <c r="K333" s="42"/>
      <c r="L333" s="46"/>
      <c r="M333" s="215"/>
      <c r="N333" s="216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236</v>
      </c>
      <c r="AU333" s="19" t="s">
        <v>133</v>
      </c>
    </row>
    <row r="334" spans="1:51" s="13" customFormat="1" ht="12">
      <c r="A334" s="13"/>
      <c r="B334" s="217"/>
      <c r="C334" s="218"/>
      <c r="D334" s="219" t="s">
        <v>137</v>
      </c>
      <c r="E334" s="218"/>
      <c r="F334" s="221" t="s">
        <v>631</v>
      </c>
      <c r="G334" s="218"/>
      <c r="H334" s="222">
        <v>11.5</v>
      </c>
      <c r="I334" s="223"/>
      <c r="J334" s="218"/>
      <c r="K334" s="218"/>
      <c r="L334" s="224"/>
      <c r="M334" s="225"/>
      <c r="N334" s="226"/>
      <c r="O334" s="226"/>
      <c r="P334" s="226"/>
      <c r="Q334" s="226"/>
      <c r="R334" s="226"/>
      <c r="S334" s="226"/>
      <c r="T334" s="22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28" t="s">
        <v>137</v>
      </c>
      <c r="AU334" s="228" t="s">
        <v>133</v>
      </c>
      <c r="AV334" s="13" t="s">
        <v>133</v>
      </c>
      <c r="AW334" s="13" t="s">
        <v>4</v>
      </c>
      <c r="AX334" s="13" t="s">
        <v>76</v>
      </c>
      <c r="AY334" s="228" t="s">
        <v>123</v>
      </c>
    </row>
    <row r="335" spans="1:65" s="2" customFormat="1" ht="24.15" customHeight="1">
      <c r="A335" s="40"/>
      <c r="B335" s="41"/>
      <c r="C335" s="199" t="s">
        <v>642</v>
      </c>
      <c r="D335" s="199" t="s">
        <v>127</v>
      </c>
      <c r="E335" s="200" t="s">
        <v>643</v>
      </c>
      <c r="F335" s="201" t="s">
        <v>644</v>
      </c>
      <c r="G335" s="202" t="s">
        <v>154</v>
      </c>
      <c r="H335" s="203">
        <v>121</v>
      </c>
      <c r="I335" s="204"/>
      <c r="J335" s="205">
        <f>ROUND(I335*H335,2)</f>
        <v>0</v>
      </c>
      <c r="K335" s="201" t="s">
        <v>569</v>
      </c>
      <c r="L335" s="46"/>
      <c r="M335" s="206" t="s">
        <v>19</v>
      </c>
      <c r="N335" s="207" t="s">
        <v>43</v>
      </c>
      <c r="O335" s="86"/>
      <c r="P335" s="208">
        <f>O335*H335</f>
        <v>0</v>
      </c>
      <c r="Q335" s="208">
        <v>0</v>
      </c>
      <c r="R335" s="208">
        <f>Q335*H335</f>
        <v>0</v>
      </c>
      <c r="S335" s="208">
        <v>0</v>
      </c>
      <c r="T335" s="209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0" t="s">
        <v>186</v>
      </c>
      <c r="AT335" s="210" t="s">
        <v>127</v>
      </c>
      <c r="AU335" s="210" t="s">
        <v>133</v>
      </c>
      <c r="AY335" s="19" t="s">
        <v>123</v>
      </c>
      <c r="BE335" s="211">
        <f>IF(N335="základní",J335,0)</f>
        <v>0</v>
      </c>
      <c r="BF335" s="211">
        <f>IF(N335="snížená",J335,0)</f>
        <v>0</v>
      </c>
      <c r="BG335" s="211">
        <f>IF(N335="zákl. přenesená",J335,0)</f>
        <v>0</v>
      </c>
      <c r="BH335" s="211">
        <f>IF(N335="sníž. přenesená",J335,0)</f>
        <v>0</v>
      </c>
      <c r="BI335" s="211">
        <f>IF(N335="nulová",J335,0)</f>
        <v>0</v>
      </c>
      <c r="BJ335" s="19" t="s">
        <v>133</v>
      </c>
      <c r="BK335" s="211">
        <f>ROUND(I335*H335,2)</f>
        <v>0</v>
      </c>
      <c r="BL335" s="19" t="s">
        <v>186</v>
      </c>
      <c r="BM335" s="210" t="s">
        <v>645</v>
      </c>
    </row>
    <row r="336" spans="1:47" s="2" customFormat="1" ht="12">
      <c r="A336" s="40"/>
      <c r="B336" s="41"/>
      <c r="C336" s="42"/>
      <c r="D336" s="212" t="s">
        <v>135</v>
      </c>
      <c r="E336" s="42"/>
      <c r="F336" s="213" t="s">
        <v>646</v>
      </c>
      <c r="G336" s="42"/>
      <c r="H336" s="42"/>
      <c r="I336" s="214"/>
      <c r="J336" s="42"/>
      <c r="K336" s="42"/>
      <c r="L336" s="46"/>
      <c r="M336" s="215"/>
      <c r="N336" s="216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135</v>
      </c>
      <c r="AU336" s="19" t="s">
        <v>133</v>
      </c>
    </row>
    <row r="337" spans="1:65" s="2" customFormat="1" ht="16.5" customHeight="1">
      <c r="A337" s="40"/>
      <c r="B337" s="41"/>
      <c r="C337" s="240" t="s">
        <v>647</v>
      </c>
      <c r="D337" s="240" t="s">
        <v>224</v>
      </c>
      <c r="E337" s="241" t="s">
        <v>627</v>
      </c>
      <c r="F337" s="242" t="s">
        <v>628</v>
      </c>
      <c r="G337" s="243" t="s">
        <v>154</v>
      </c>
      <c r="H337" s="244">
        <v>80.5</v>
      </c>
      <c r="I337" s="245"/>
      <c r="J337" s="246">
        <f>ROUND(I337*H337,2)</f>
        <v>0</v>
      </c>
      <c r="K337" s="242" t="s">
        <v>131</v>
      </c>
      <c r="L337" s="247"/>
      <c r="M337" s="248" t="s">
        <v>19</v>
      </c>
      <c r="N337" s="249" t="s">
        <v>43</v>
      </c>
      <c r="O337" s="86"/>
      <c r="P337" s="208">
        <f>O337*H337</f>
        <v>0</v>
      </c>
      <c r="Q337" s="208">
        <v>0.00017</v>
      </c>
      <c r="R337" s="208">
        <f>Q337*H337</f>
        <v>0.013685000000000001</v>
      </c>
      <c r="S337" s="208">
        <v>0</v>
      </c>
      <c r="T337" s="209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0" t="s">
        <v>329</v>
      </c>
      <c r="AT337" s="210" t="s">
        <v>224</v>
      </c>
      <c r="AU337" s="210" t="s">
        <v>133</v>
      </c>
      <c r="AY337" s="19" t="s">
        <v>123</v>
      </c>
      <c r="BE337" s="211">
        <f>IF(N337="základní",J337,0)</f>
        <v>0</v>
      </c>
      <c r="BF337" s="211">
        <f>IF(N337="snížená",J337,0)</f>
        <v>0</v>
      </c>
      <c r="BG337" s="211">
        <f>IF(N337="zákl. přenesená",J337,0)</f>
        <v>0</v>
      </c>
      <c r="BH337" s="211">
        <f>IF(N337="sníž. přenesená",J337,0)</f>
        <v>0</v>
      </c>
      <c r="BI337" s="211">
        <f>IF(N337="nulová",J337,0)</f>
        <v>0</v>
      </c>
      <c r="BJ337" s="19" t="s">
        <v>133</v>
      </c>
      <c r="BK337" s="211">
        <f>ROUND(I337*H337,2)</f>
        <v>0</v>
      </c>
      <c r="BL337" s="19" t="s">
        <v>186</v>
      </c>
      <c r="BM337" s="210" t="s">
        <v>648</v>
      </c>
    </row>
    <row r="338" spans="1:47" s="2" customFormat="1" ht="12">
      <c r="A338" s="40"/>
      <c r="B338" s="41"/>
      <c r="C338" s="42"/>
      <c r="D338" s="219" t="s">
        <v>236</v>
      </c>
      <c r="E338" s="42"/>
      <c r="F338" s="250" t="s">
        <v>630</v>
      </c>
      <c r="G338" s="42"/>
      <c r="H338" s="42"/>
      <c r="I338" s="214"/>
      <c r="J338" s="42"/>
      <c r="K338" s="42"/>
      <c r="L338" s="46"/>
      <c r="M338" s="215"/>
      <c r="N338" s="216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236</v>
      </c>
      <c r="AU338" s="19" t="s">
        <v>133</v>
      </c>
    </row>
    <row r="339" spans="1:51" s="13" customFormat="1" ht="12">
      <c r="A339" s="13"/>
      <c r="B339" s="217"/>
      <c r="C339" s="218"/>
      <c r="D339" s="219" t="s">
        <v>137</v>
      </c>
      <c r="E339" s="218"/>
      <c r="F339" s="221" t="s">
        <v>649</v>
      </c>
      <c r="G339" s="218"/>
      <c r="H339" s="222">
        <v>80.5</v>
      </c>
      <c r="I339" s="223"/>
      <c r="J339" s="218"/>
      <c r="K339" s="218"/>
      <c r="L339" s="224"/>
      <c r="M339" s="225"/>
      <c r="N339" s="226"/>
      <c r="O339" s="226"/>
      <c r="P339" s="226"/>
      <c r="Q339" s="226"/>
      <c r="R339" s="226"/>
      <c r="S339" s="226"/>
      <c r="T339" s="22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28" t="s">
        <v>137</v>
      </c>
      <c r="AU339" s="228" t="s">
        <v>133</v>
      </c>
      <c r="AV339" s="13" t="s">
        <v>133</v>
      </c>
      <c r="AW339" s="13" t="s">
        <v>4</v>
      </c>
      <c r="AX339" s="13" t="s">
        <v>76</v>
      </c>
      <c r="AY339" s="228" t="s">
        <v>123</v>
      </c>
    </row>
    <row r="340" spans="1:65" s="2" customFormat="1" ht="16.5" customHeight="1">
      <c r="A340" s="40"/>
      <c r="B340" s="41"/>
      <c r="C340" s="240" t="s">
        <v>650</v>
      </c>
      <c r="D340" s="240" t="s">
        <v>224</v>
      </c>
      <c r="E340" s="241" t="s">
        <v>651</v>
      </c>
      <c r="F340" s="242" t="s">
        <v>652</v>
      </c>
      <c r="G340" s="243" t="s">
        <v>154</v>
      </c>
      <c r="H340" s="244">
        <v>58.65</v>
      </c>
      <c r="I340" s="245"/>
      <c r="J340" s="246">
        <f>ROUND(I340*H340,2)</f>
        <v>0</v>
      </c>
      <c r="K340" s="242" t="s">
        <v>131</v>
      </c>
      <c r="L340" s="247"/>
      <c r="M340" s="248" t="s">
        <v>19</v>
      </c>
      <c r="N340" s="249" t="s">
        <v>43</v>
      </c>
      <c r="O340" s="86"/>
      <c r="P340" s="208">
        <f>O340*H340</f>
        <v>0</v>
      </c>
      <c r="Q340" s="208">
        <v>0.00012</v>
      </c>
      <c r="R340" s="208">
        <f>Q340*H340</f>
        <v>0.007038</v>
      </c>
      <c r="S340" s="208">
        <v>0</v>
      </c>
      <c r="T340" s="209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0" t="s">
        <v>329</v>
      </c>
      <c r="AT340" s="210" t="s">
        <v>224</v>
      </c>
      <c r="AU340" s="210" t="s">
        <v>133</v>
      </c>
      <c r="AY340" s="19" t="s">
        <v>123</v>
      </c>
      <c r="BE340" s="211">
        <f>IF(N340="základní",J340,0)</f>
        <v>0</v>
      </c>
      <c r="BF340" s="211">
        <f>IF(N340="snížená",J340,0)</f>
        <v>0</v>
      </c>
      <c r="BG340" s="211">
        <f>IF(N340="zákl. přenesená",J340,0)</f>
        <v>0</v>
      </c>
      <c r="BH340" s="211">
        <f>IF(N340="sníž. přenesená",J340,0)</f>
        <v>0</v>
      </c>
      <c r="BI340" s="211">
        <f>IF(N340="nulová",J340,0)</f>
        <v>0</v>
      </c>
      <c r="BJ340" s="19" t="s">
        <v>133</v>
      </c>
      <c r="BK340" s="211">
        <f>ROUND(I340*H340,2)</f>
        <v>0</v>
      </c>
      <c r="BL340" s="19" t="s">
        <v>186</v>
      </c>
      <c r="BM340" s="210" t="s">
        <v>653</v>
      </c>
    </row>
    <row r="341" spans="1:51" s="13" customFormat="1" ht="12">
      <c r="A341" s="13"/>
      <c r="B341" s="217"/>
      <c r="C341" s="218"/>
      <c r="D341" s="219" t="s">
        <v>137</v>
      </c>
      <c r="E341" s="218"/>
      <c r="F341" s="221" t="s">
        <v>654</v>
      </c>
      <c r="G341" s="218"/>
      <c r="H341" s="222">
        <v>58.65</v>
      </c>
      <c r="I341" s="223"/>
      <c r="J341" s="218"/>
      <c r="K341" s="218"/>
      <c r="L341" s="224"/>
      <c r="M341" s="225"/>
      <c r="N341" s="226"/>
      <c r="O341" s="226"/>
      <c r="P341" s="226"/>
      <c r="Q341" s="226"/>
      <c r="R341" s="226"/>
      <c r="S341" s="226"/>
      <c r="T341" s="22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28" t="s">
        <v>137</v>
      </c>
      <c r="AU341" s="228" t="s">
        <v>133</v>
      </c>
      <c r="AV341" s="13" t="s">
        <v>133</v>
      </c>
      <c r="AW341" s="13" t="s">
        <v>4</v>
      </c>
      <c r="AX341" s="13" t="s">
        <v>76</v>
      </c>
      <c r="AY341" s="228" t="s">
        <v>123</v>
      </c>
    </row>
    <row r="342" spans="1:65" s="2" customFormat="1" ht="21.75" customHeight="1">
      <c r="A342" s="40"/>
      <c r="B342" s="41"/>
      <c r="C342" s="199" t="s">
        <v>655</v>
      </c>
      <c r="D342" s="199" t="s">
        <v>127</v>
      </c>
      <c r="E342" s="200" t="s">
        <v>656</v>
      </c>
      <c r="F342" s="201" t="s">
        <v>657</v>
      </c>
      <c r="G342" s="202" t="s">
        <v>130</v>
      </c>
      <c r="H342" s="203">
        <v>72</v>
      </c>
      <c r="I342" s="204"/>
      <c r="J342" s="205">
        <f>ROUND(I342*H342,2)</f>
        <v>0</v>
      </c>
      <c r="K342" s="201" t="s">
        <v>131</v>
      </c>
      <c r="L342" s="46"/>
      <c r="M342" s="206" t="s">
        <v>19</v>
      </c>
      <c r="N342" s="207" t="s">
        <v>43</v>
      </c>
      <c r="O342" s="86"/>
      <c r="P342" s="208">
        <f>O342*H342</f>
        <v>0</v>
      </c>
      <c r="Q342" s="208">
        <v>0</v>
      </c>
      <c r="R342" s="208">
        <f>Q342*H342</f>
        <v>0</v>
      </c>
      <c r="S342" s="208">
        <v>0</v>
      </c>
      <c r="T342" s="209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0" t="s">
        <v>186</v>
      </c>
      <c r="AT342" s="210" t="s">
        <v>127</v>
      </c>
      <c r="AU342" s="210" t="s">
        <v>133</v>
      </c>
      <c r="AY342" s="19" t="s">
        <v>123</v>
      </c>
      <c r="BE342" s="211">
        <f>IF(N342="základní",J342,0)</f>
        <v>0</v>
      </c>
      <c r="BF342" s="211">
        <f>IF(N342="snížená",J342,0)</f>
        <v>0</v>
      </c>
      <c r="BG342" s="211">
        <f>IF(N342="zákl. přenesená",J342,0)</f>
        <v>0</v>
      </c>
      <c r="BH342" s="211">
        <f>IF(N342="sníž. přenesená",J342,0)</f>
        <v>0</v>
      </c>
      <c r="BI342" s="211">
        <f>IF(N342="nulová",J342,0)</f>
        <v>0</v>
      </c>
      <c r="BJ342" s="19" t="s">
        <v>133</v>
      </c>
      <c r="BK342" s="211">
        <f>ROUND(I342*H342,2)</f>
        <v>0</v>
      </c>
      <c r="BL342" s="19" t="s">
        <v>186</v>
      </c>
      <c r="BM342" s="210" t="s">
        <v>658</v>
      </c>
    </row>
    <row r="343" spans="1:47" s="2" customFormat="1" ht="12">
      <c r="A343" s="40"/>
      <c r="B343" s="41"/>
      <c r="C343" s="42"/>
      <c r="D343" s="212" t="s">
        <v>135</v>
      </c>
      <c r="E343" s="42"/>
      <c r="F343" s="213" t="s">
        <v>659</v>
      </c>
      <c r="G343" s="42"/>
      <c r="H343" s="42"/>
      <c r="I343" s="214"/>
      <c r="J343" s="42"/>
      <c r="K343" s="42"/>
      <c r="L343" s="46"/>
      <c r="M343" s="215"/>
      <c r="N343" s="216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135</v>
      </c>
      <c r="AU343" s="19" t="s">
        <v>133</v>
      </c>
    </row>
    <row r="344" spans="1:51" s="13" customFormat="1" ht="12">
      <c r="A344" s="13"/>
      <c r="B344" s="217"/>
      <c r="C344" s="218"/>
      <c r="D344" s="219" t="s">
        <v>137</v>
      </c>
      <c r="E344" s="220" t="s">
        <v>19</v>
      </c>
      <c r="F344" s="221" t="s">
        <v>660</v>
      </c>
      <c r="G344" s="218"/>
      <c r="H344" s="222">
        <v>72</v>
      </c>
      <c r="I344" s="223"/>
      <c r="J344" s="218"/>
      <c r="K344" s="218"/>
      <c r="L344" s="224"/>
      <c r="M344" s="225"/>
      <c r="N344" s="226"/>
      <c r="O344" s="226"/>
      <c r="P344" s="226"/>
      <c r="Q344" s="226"/>
      <c r="R344" s="226"/>
      <c r="S344" s="226"/>
      <c r="T344" s="22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8" t="s">
        <v>137</v>
      </c>
      <c r="AU344" s="228" t="s">
        <v>133</v>
      </c>
      <c r="AV344" s="13" t="s">
        <v>133</v>
      </c>
      <c r="AW344" s="13" t="s">
        <v>33</v>
      </c>
      <c r="AX344" s="13" t="s">
        <v>76</v>
      </c>
      <c r="AY344" s="228" t="s">
        <v>123</v>
      </c>
    </row>
    <row r="345" spans="1:65" s="2" customFormat="1" ht="21.75" customHeight="1">
      <c r="A345" s="40"/>
      <c r="B345" s="41"/>
      <c r="C345" s="199" t="s">
        <v>661</v>
      </c>
      <c r="D345" s="199" t="s">
        <v>127</v>
      </c>
      <c r="E345" s="200" t="s">
        <v>662</v>
      </c>
      <c r="F345" s="201" t="s">
        <v>663</v>
      </c>
      <c r="G345" s="202" t="s">
        <v>130</v>
      </c>
      <c r="H345" s="203">
        <v>4</v>
      </c>
      <c r="I345" s="204"/>
      <c r="J345" s="205">
        <f>ROUND(I345*H345,2)</f>
        <v>0</v>
      </c>
      <c r="K345" s="201" t="s">
        <v>555</v>
      </c>
      <c r="L345" s="46"/>
      <c r="M345" s="206" t="s">
        <v>19</v>
      </c>
      <c r="N345" s="207" t="s">
        <v>43</v>
      </c>
      <c r="O345" s="86"/>
      <c r="P345" s="208">
        <f>O345*H345</f>
        <v>0</v>
      </c>
      <c r="Q345" s="208">
        <v>0</v>
      </c>
      <c r="R345" s="208">
        <f>Q345*H345</f>
        <v>0</v>
      </c>
      <c r="S345" s="208">
        <v>0</v>
      </c>
      <c r="T345" s="209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0" t="s">
        <v>186</v>
      </c>
      <c r="AT345" s="210" t="s">
        <v>127</v>
      </c>
      <c r="AU345" s="210" t="s">
        <v>133</v>
      </c>
      <c r="AY345" s="19" t="s">
        <v>123</v>
      </c>
      <c r="BE345" s="211">
        <f>IF(N345="základní",J345,0)</f>
        <v>0</v>
      </c>
      <c r="BF345" s="211">
        <f>IF(N345="snížená",J345,0)</f>
        <v>0</v>
      </c>
      <c r="BG345" s="211">
        <f>IF(N345="zákl. přenesená",J345,0)</f>
        <v>0</v>
      </c>
      <c r="BH345" s="211">
        <f>IF(N345="sníž. přenesená",J345,0)</f>
        <v>0</v>
      </c>
      <c r="BI345" s="211">
        <f>IF(N345="nulová",J345,0)</f>
        <v>0</v>
      </c>
      <c r="BJ345" s="19" t="s">
        <v>133</v>
      </c>
      <c r="BK345" s="211">
        <f>ROUND(I345*H345,2)</f>
        <v>0</v>
      </c>
      <c r="BL345" s="19" t="s">
        <v>186</v>
      </c>
      <c r="BM345" s="210" t="s">
        <v>664</v>
      </c>
    </row>
    <row r="346" spans="1:65" s="2" customFormat="1" ht="21.75" customHeight="1">
      <c r="A346" s="40"/>
      <c r="B346" s="41"/>
      <c r="C346" s="199" t="s">
        <v>665</v>
      </c>
      <c r="D346" s="199" t="s">
        <v>127</v>
      </c>
      <c r="E346" s="200" t="s">
        <v>666</v>
      </c>
      <c r="F346" s="201" t="s">
        <v>667</v>
      </c>
      <c r="G346" s="202" t="s">
        <v>130</v>
      </c>
      <c r="H346" s="203">
        <v>1</v>
      </c>
      <c r="I346" s="204"/>
      <c r="J346" s="205">
        <f>ROUND(I346*H346,2)</f>
        <v>0</v>
      </c>
      <c r="K346" s="201" t="s">
        <v>131</v>
      </c>
      <c r="L346" s="46"/>
      <c r="M346" s="206" t="s">
        <v>19</v>
      </c>
      <c r="N346" s="207" t="s">
        <v>43</v>
      </c>
      <c r="O346" s="86"/>
      <c r="P346" s="208">
        <f>O346*H346</f>
        <v>0</v>
      </c>
      <c r="Q346" s="208">
        <v>0</v>
      </c>
      <c r="R346" s="208">
        <f>Q346*H346</f>
        <v>0</v>
      </c>
      <c r="S346" s="208">
        <v>0</v>
      </c>
      <c r="T346" s="209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0" t="s">
        <v>186</v>
      </c>
      <c r="AT346" s="210" t="s">
        <v>127</v>
      </c>
      <c r="AU346" s="210" t="s">
        <v>133</v>
      </c>
      <c r="AY346" s="19" t="s">
        <v>123</v>
      </c>
      <c r="BE346" s="211">
        <f>IF(N346="základní",J346,0)</f>
        <v>0</v>
      </c>
      <c r="BF346" s="211">
        <f>IF(N346="snížená",J346,0)</f>
        <v>0</v>
      </c>
      <c r="BG346" s="211">
        <f>IF(N346="zákl. přenesená",J346,0)</f>
        <v>0</v>
      </c>
      <c r="BH346" s="211">
        <f>IF(N346="sníž. přenesená",J346,0)</f>
        <v>0</v>
      </c>
      <c r="BI346" s="211">
        <f>IF(N346="nulová",J346,0)</f>
        <v>0</v>
      </c>
      <c r="BJ346" s="19" t="s">
        <v>133</v>
      </c>
      <c r="BK346" s="211">
        <f>ROUND(I346*H346,2)</f>
        <v>0</v>
      </c>
      <c r="BL346" s="19" t="s">
        <v>186</v>
      </c>
      <c r="BM346" s="210" t="s">
        <v>668</v>
      </c>
    </row>
    <row r="347" spans="1:47" s="2" customFormat="1" ht="12">
      <c r="A347" s="40"/>
      <c r="B347" s="41"/>
      <c r="C347" s="42"/>
      <c r="D347" s="212" t="s">
        <v>135</v>
      </c>
      <c r="E347" s="42"/>
      <c r="F347" s="213" t="s">
        <v>669</v>
      </c>
      <c r="G347" s="42"/>
      <c r="H347" s="42"/>
      <c r="I347" s="214"/>
      <c r="J347" s="42"/>
      <c r="K347" s="42"/>
      <c r="L347" s="46"/>
      <c r="M347" s="215"/>
      <c r="N347" s="216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135</v>
      </c>
      <c r="AU347" s="19" t="s">
        <v>133</v>
      </c>
    </row>
    <row r="348" spans="1:65" s="2" customFormat="1" ht="16.5" customHeight="1">
      <c r="A348" s="40"/>
      <c r="B348" s="41"/>
      <c r="C348" s="240" t="s">
        <v>670</v>
      </c>
      <c r="D348" s="240" t="s">
        <v>224</v>
      </c>
      <c r="E348" s="241" t="s">
        <v>671</v>
      </c>
      <c r="F348" s="242" t="s">
        <v>672</v>
      </c>
      <c r="G348" s="243" t="s">
        <v>130</v>
      </c>
      <c r="H348" s="244">
        <v>1</v>
      </c>
      <c r="I348" s="245"/>
      <c r="J348" s="246">
        <f>ROUND(I348*H348,2)</f>
        <v>0</v>
      </c>
      <c r="K348" s="242" t="s">
        <v>131</v>
      </c>
      <c r="L348" s="247"/>
      <c r="M348" s="248" t="s">
        <v>19</v>
      </c>
      <c r="N348" s="249" t="s">
        <v>43</v>
      </c>
      <c r="O348" s="86"/>
      <c r="P348" s="208">
        <f>O348*H348</f>
        <v>0</v>
      </c>
      <c r="Q348" s="208">
        <v>0.00142</v>
      </c>
      <c r="R348" s="208">
        <f>Q348*H348</f>
        <v>0.00142</v>
      </c>
      <c r="S348" s="208">
        <v>0</v>
      </c>
      <c r="T348" s="209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0" t="s">
        <v>329</v>
      </c>
      <c r="AT348" s="210" t="s">
        <v>224</v>
      </c>
      <c r="AU348" s="210" t="s">
        <v>133</v>
      </c>
      <c r="AY348" s="19" t="s">
        <v>123</v>
      </c>
      <c r="BE348" s="211">
        <f>IF(N348="základní",J348,0)</f>
        <v>0</v>
      </c>
      <c r="BF348" s="211">
        <f>IF(N348="snížená",J348,0)</f>
        <v>0</v>
      </c>
      <c r="BG348" s="211">
        <f>IF(N348="zákl. přenesená",J348,0)</f>
        <v>0</v>
      </c>
      <c r="BH348" s="211">
        <f>IF(N348="sníž. přenesená",J348,0)</f>
        <v>0</v>
      </c>
      <c r="BI348" s="211">
        <f>IF(N348="nulová",J348,0)</f>
        <v>0</v>
      </c>
      <c r="BJ348" s="19" t="s">
        <v>133</v>
      </c>
      <c r="BK348" s="211">
        <f>ROUND(I348*H348,2)</f>
        <v>0</v>
      </c>
      <c r="BL348" s="19" t="s">
        <v>186</v>
      </c>
      <c r="BM348" s="210" t="s">
        <v>673</v>
      </c>
    </row>
    <row r="349" spans="1:65" s="2" customFormat="1" ht="16.5" customHeight="1">
      <c r="A349" s="40"/>
      <c r="B349" s="41"/>
      <c r="C349" s="199" t="s">
        <v>674</v>
      </c>
      <c r="D349" s="199" t="s">
        <v>127</v>
      </c>
      <c r="E349" s="200" t="s">
        <v>675</v>
      </c>
      <c r="F349" s="201" t="s">
        <v>676</v>
      </c>
      <c r="G349" s="202" t="s">
        <v>130</v>
      </c>
      <c r="H349" s="203">
        <v>1</v>
      </c>
      <c r="I349" s="204"/>
      <c r="J349" s="205">
        <f>ROUND(I349*H349,2)</f>
        <v>0</v>
      </c>
      <c r="K349" s="201" t="s">
        <v>131</v>
      </c>
      <c r="L349" s="46"/>
      <c r="M349" s="206" t="s">
        <v>19</v>
      </c>
      <c r="N349" s="207" t="s">
        <v>43</v>
      </c>
      <c r="O349" s="86"/>
      <c r="P349" s="208">
        <f>O349*H349</f>
        <v>0</v>
      </c>
      <c r="Q349" s="208">
        <v>0</v>
      </c>
      <c r="R349" s="208">
        <f>Q349*H349</f>
        <v>0</v>
      </c>
      <c r="S349" s="208">
        <v>0.011</v>
      </c>
      <c r="T349" s="209">
        <f>S349*H349</f>
        <v>0.011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0" t="s">
        <v>186</v>
      </c>
      <c r="AT349" s="210" t="s">
        <v>127</v>
      </c>
      <c r="AU349" s="210" t="s">
        <v>133</v>
      </c>
      <c r="AY349" s="19" t="s">
        <v>123</v>
      </c>
      <c r="BE349" s="211">
        <f>IF(N349="základní",J349,0)</f>
        <v>0</v>
      </c>
      <c r="BF349" s="211">
        <f>IF(N349="snížená",J349,0)</f>
        <v>0</v>
      </c>
      <c r="BG349" s="211">
        <f>IF(N349="zákl. přenesená",J349,0)</f>
        <v>0</v>
      </c>
      <c r="BH349" s="211">
        <f>IF(N349="sníž. přenesená",J349,0)</f>
        <v>0</v>
      </c>
      <c r="BI349" s="211">
        <f>IF(N349="nulová",J349,0)</f>
        <v>0</v>
      </c>
      <c r="BJ349" s="19" t="s">
        <v>133</v>
      </c>
      <c r="BK349" s="211">
        <f>ROUND(I349*H349,2)</f>
        <v>0</v>
      </c>
      <c r="BL349" s="19" t="s">
        <v>186</v>
      </c>
      <c r="BM349" s="210" t="s">
        <v>677</v>
      </c>
    </row>
    <row r="350" spans="1:47" s="2" customFormat="1" ht="12">
      <c r="A350" s="40"/>
      <c r="B350" s="41"/>
      <c r="C350" s="42"/>
      <c r="D350" s="212" t="s">
        <v>135</v>
      </c>
      <c r="E350" s="42"/>
      <c r="F350" s="213" t="s">
        <v>678</v>
      </c>
      <c r="G350" s="42"/>
      <c r="H350" s="42"/>
      <c r="I350" s="214"/>
      <c r="J350" s="42"/>
      <c r="K350" s="42"/>
      <c r="L350" s="46"/>
      <c r="M350" s="215"/>
      <c r="N350" s="216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135</v>
      </c>
      <c r="AU350" s="19" t="s">
        <v>133</v>
      </c>
    </row>
    <row r="351" spans="1:65" s="2" customFormat="1" ht="24.15" customHeight="1">
      <c r="A351" s="40"/>
      <c r="B351" s="41"/>
      <c r="C351" s="199" t="s">
        <v>679</v>
      </c>
      <c r="D351" s="199" t="s">
        <v>127</v>
      </c>
      <c r="E351" s="200" t="s">
        <v>680</v>
      </c>
      <c r="F351" s="201" t="s">
        <v>681</v>
      </c>
      <c r="G351" s="202" t="s">
        <v>130</v>
      </c>
      <c r="H351" s="203">
        <v>1</v>
      </c>
      <c r="I351" s="204"/>
      <c r="J351" s="205">
        <f>ROUND(I351*H351,2)</f>
        <v>0</v>
      </c>
      <c r="K351" s="201" t="s">
        <v>131</v>
      </c>
      <c r="L351" s="46"/>
      <c r="M351" s="206" t="s">
        <v>19</v>
      </c>
      <c r="N351" s="207" t="s">
        <v>43</v>
      </c>
      <c r="O351" s="86"/>
      <c r="P351" s="208">
        <f>O351*H351</f>
        <v>0</v>
      </c>
      <c r="Q351" s="208">
        <v>0</v>
      </c>
      <c r="R351" s="208">
        <f>Q351*H351</f>
        <v>0</v>
      </c>
      <c r="S351" s="208">
        <v>0</v>
      </c>
      <c r="T351" s="209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0" t="s">
        <v>186</v>
      </c>
      <c r="AT351" s="210" t="s">
        <v>127</v>
      </c>
      <c r="AU351" s="210" t="s">
        <v>133</v>
      </c>
      <c r="AY351" s="19" t="s">
        <v>123</v>
      </c>
      <c r="BE351" s="211">
        <f>IF(N351="základní",J351,0)</f>
        <v>0</v>
      </c>
      <c r="BF351" s="211">
        <f>IF(N351="snížená",J351,0)</f>
        <v>0</v>
      </c>
      <c r="BG351" s="211">
        <f>IF(N351="zákl. přenesená",J351,0)</f>
        <v>0</v>
      </c>
      <c r="BH351" s="211">
        <f>IF(N351="sníž. přenesená",J351,0)</f>
        <v>0</v>
      </c>
      <c r="BI351" s="211">
        <f>IF(N351="nulová",J351,0)</f>
        <v>0</v>
      </c>
      <c r="BJ351" s="19" t="s">
        <v>133</v>
      </c>
      <c r="BK351" s="211">
        <f>ROUND(I351*H351,2)</f>
        <v>0</v>
      </c>
      <c r="BL351" s="19" t="s">
        <v>186</v>
      </c>
      <c r="BM351" s="210" t="s">
        <v>682</v>
      </c>
    </row>
    <row r="352" spans="1:47" s="2" customFormat="1" ht="12">
      <c r="A352" s="40"/>
      <c r="B352" s="41"/>
      <c r="C352" s="42"/>
      <c r="D352" s="212" t="s">
        <v>135</v>
      </c>
      <c r="E352" s="42"/>
      <c r="F352" s="213" t="s">
        <v>683</v>
      </c>
      <c r="G352" s="42"/>
      <c r="H352" s="42"/>
      <c r="I352" s="214"/>
      <c r="J352" s="42"/>
      <c r="K352" s="42"/>
      <c r="L352" s="46"/>
      <c r="M352" s="215"/>
      <c r="N352" s="216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135</v>
      </c>
      <c r="AU352" s="19" t="s">
        <v>133</v>
      </c>
    </row>
    <row r="353" spans="1:65" s="2" customFormat="1" ht="16.5" customHeight="1">
      <c r="A353" s="40"/>
      <c r="B353" s="41"/>
      <c r="C353" s="240" t="s">
        <v>684</v>
      </c>
      <c r="D353" s="240" t="s">
        <v>224</v>
      </c>
      <c r="E353" s="241" t="s">
        <v>685</v>
      </c>
      <c r="F353" s="242" t="s">
        <v>686</v>
      </c>
      <c r="G353" s="243" t="s">
        <v>130</v>
      </c>
      <c r="H353" s="244">
        <v>1</v>
      </c>
      <c r="I353" s="245"/>
      <c r="J353" s="246">
        <f>ROUND(I353*H353,2)</f>
        <v>0</v>
      </c>
      <c r="K353" s="242" t="s">
        <v>131</v>
      </c>
      <c r="L353" s="247"/>
      <c r="M353" s="248" t="s">
        <v>19</v>
      </c>
      <c r="N353" s="249" t="s">
        <v>43</v>
      </c>
      <c r="O353" s="86"/>
      <c r="P353" s="208">
        <f>O353*H353</f>
        <v>0</v>
      </c>
      <c r="Q353" s="208">
        <v>0.00022</v>
      </c>
      <c r="R353" s="208">
        <f>Q353*H353</f>
        <v>0.00022</v>
      </c>
      <c r="S353" s="208">
        <v>0</v>
      </c>
      <c r="T353" s="209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0" t="s">
        <v>329</v>
      </c>
      <c r="AT353" s="210" t="s">
        <v>224</v>
      </c>
      <c r="AU353" s="210" t="s">
        <v>133</v>
      </c>
      <c r="AY353" s="19" t="s">
        <v>123</v>
      </c>
      <c r="BE353" s="211">
        <f>IF(N353="základní",J353,0)</f>
        <v>0</v>
      </c>
      <c r="BF353" s="211">
        <f>IF(N353="snížená",J353,0)</f>
        <v>0</v>
      </c>
      <c r="BG353" s="211">
        <f>IF(N353="zákl. přenesená",J353,0)</f>
        <v>0</v>
      </c>
      <c r="BH353" s="211">
        <f>IF(N353="sníž. přenesená",J353,0)</f>
        <v>0</v>
      </c>
      <c r="BI353" s="211">
        <f>IF(N353="nulová",J353,0)</f>
        <v>0</v>
      </c>
      <c r="BJ353" s="19" t="s">
        <v>133</v>
      </c>
      <c r="BK353" s="211">
        <f>ROUND(I353*H353,2)</f>
        <v>0</v>
      </c>
      <c r="BL353" s="19" t="s">
        <v>186</v>
      </c>
      <c r="BM353" s="210" t="s">
        <v>687</v>
      </c>
    </row>
    <row r="354" spans="1:65" s="2" customFormat="1" ht="24.15" customHeight="1">
      <c r="A354" s="40"/>
      <c r="B354" s="41"/>
      <c r="C354" s="199" t="s">
        <v>688</v>
      </c>
      <c r="D354" s="199" t="s">
        <v>127</v>
      </c>
      <c r="E354" s="200" t="s">
        <v>689</v>
      </c>
      <c r="F354" s="201" t="s">
        <v>690</v>
      </c>
      <c r="G354" s="202" t="s">
        <v>130</v>
      </c>
      <c r="H354" s="203">
        <v>2</v>
      </c>
      <c r="I354" s="204"/>
      <c r="J354" s="205">
        <f>ROUND(I354*H354,2)</f>
        <v>0</v>
      </c>
      <c r="K354" s="201" t="s">
        <v>131</v>
      </c>
      <c r="L354" s="46"/>
      <c r="M354" s="206" t="s">
        <v>19</v>
      </c>
      <c r="N354" s="207" t="s">
        <v>43</v>
      </c>
      <c r="O354" s="86"/>
      <c r="P354" s="208">
        <f>O354*H354</f>
        <v>0</v>
      </c>
      <c r="Q354" s="208">
        <v>0</v>
      </c>
      <c r="R354" s="208">
        <f>Q354*H354</f>
        <v>0</v>
      </c>
      <c r="S354" s="208">
        <v>0</v>
      </c>
      <c r="T354" s="209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0" t="s">
        <v>186</v>
      </c>
      <c r="AT354" s="210" t="s">
        <v>127</v>
      </c>
      <c r="AU354" s="210" t="s">
        <v>133</v>
      </c>
      <c r="AY354" s="19" t="s">
        <v>123</v>
      </c>
      <c r="BE354" s="211">
        <f>IF(N354="základní",J354,0)</f>
        <v>0</v>
      </c>
      <c r="BF354" s="211">
        <f>IF(N354="snížená",J354,0)</f>
        <v>0</v>
      </c>
      <c r="BG354" s="211">
        <f>IF(N354="zákl. přenesená",J354,0)</f>
        <v>0</v>
      </c>
      <c r="BH354" s="211">
        <f>IF(N354="sníž. přenesená",J354,0)</f>
        <v>0</v>
      </c>
      <c r="BI354" s="211">
        <f>IF(N354="nulová",J354,0)</f>
        <v>0</v>
      </c>
      <c r="BJ354" s="19" t="s">
        <v>133</v>
      </c>
      <c r="BK354" s="211">
        <f>ROUND(I354*H354,2)</f>
        <v>0</v>
      </c>
      <c r="BL354" s="19" t="s">
        <v>186</v>
      </c>
      <c r="BM354" s="210" t="s">
        <v>691</v>
      </c>
    </row>
    <row r="355" spans="1:47" s="2" customFormat="1" ht="12">
      <c r="A355" s="40"/>
      <c r="B355" s="41"/>
      <c r="C355" s="42"/>
      <c r="D355" s="212" t="s">
        <v>135</v>
      </c>
      <c r="E355" s="42"/>
      <c r="F355" s="213" t="s">
        <v>692</v>
      </c>
      <c r="G355" s="42"/>
      <c r="H355" s="42"/>
      <c r="I355" s="214"/>
      <c r="J355" s="42"/>
      <c r="K355" s="42"/>
      <c r="L355" s="46"/>
      <c r="M355" s="215"/>
      <c r="N355" s="216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135</v>
      </c>
      <c r="AU355" s="19" t="s">
        <v>133</v>
      </c>
    </row>
    <row r="356" spans="1:65" s="2" customFormat="1" ht="16.5" customHeight="1">
      <c r="A356" s="40"/>
      <c r="B356" s="41"/>
      <c r="C356" s="240" t="s">
        <v>693</v>
      </c>
      <c r="D356" s="240" t="s">
        <v>224</v>
      </c>
      <c r="E356" s="241" t="s">
        <v>694</v>
      </c>
      <c r="F356" s="242" t="s">
        <v>695</v>
      </c>
      <c r="G356" s="243" t="s">
        <v>130</v>
      </c>
      <c r="H356" s="244">
        <v>2</v>
      </c>
      <c r="I356" s="245"/>
      <c r="J356" s="246">
        <f>ROUND(I356*H356,2)</f>
        <v>0</v>
      </c>
      <c r="K356" s="242" t="s">
        <v>131</v>
      </c>
      <c r="L356" s="247"/>
      <c r="M356" s="248" t="s">
        <v>19</v>
      </c>
      <c r="N356" s="249" t="s">
        <v>43</v>
      </c>
      <c r="O356" s="86"/>
      <c r="P356" s="208">
        <f>O356*H356</f>
        <v>0</v>
      </c>
      <c r="Q356" s="208">
        <v>4E-05</v>
      </c>
      <c r="R356" s="208">
        <f>Q356*H356</f>
        <v>8E-05</v>
      </c>
      <c r="S356" s="208">
        <v>0</v>
      </c>
      <c r="T356" s="209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0" t="s">
        <v>329</v>
      </c>
      <c r="AT356" s="210" t="s">
        <v>224</v>
      </c>
      <c r="AU356" s="210" t="s">
        <v>133</v>
      </c>
      <c r="AY356" s="19" t="s">
        <v>123</v>
      </c>
      <c r="BE356" s="211">
        <f>IF(N356="základní",J356,0)</f>
        <v>0</v>
      </c>
      <c r="BF356" s="211">
        <f>IF(N356="snížená",J356,0)</f>
        <v>0</v>
      </c>
      <c r="BG356" s="211">
        <f>IF(N356="zákl. přenesená",J356,0)</f>
        <v>0</v>
      </c>
      <c r="BH356" s="211">
        <f>IF(N356="sníž. přenesená",J356,0)</f>
        <v>0</v>
      </c>
      <c r="BI356" s="211">
        <f>IF(N356="nulová",J356,0)</f>
        <v>0</v>
      </c>
      <c r="BJ356" s="19" t="s">
        <v>133</v>
      </c>
      <c r="BK356" s="211">
        <f>ROUND(I356*H356,2)</f>
        <v>0</v>
      </c>
      <c r="BL356" s="19" t="s">
        <v>186</v>
      </c>
      <c r="BM356" s="210" t="s">
        <v>696</v>
      </c>
    </row>
    <row r="357" spans="1:65" s="2" customFormat="1" ht="16.5" customHeight="1">
      <c r="A357" s="40"/>
      <c r="B357" s="41"/>
      <c r="C357" s="240" t="s">
        <v>697</v>
      </c>
      <c r="D357" s="240" t="s">
        <v>224</v>
      </c>
      <c r="E357" s="241" t="s">
        <v>698</v>
      </c>
      <c r="F357" s="242" t="s">
        <v>699</v>
      </c>
      <c r="G357" s="243" t="s">
        <v>130</v>
      </c>
      <c r="H357" s="244">
        <v>2</v>
      </c>
      <c r="I357" s="245"/>
      <c r="J357" s="246">
        <f>ROUND(I357*H357,2)</f>
        <v>0</v>
      </c>
      <c r="K357" s="242" t="s">
        <v>131</v>
      </c>
      <c r="L357" s="247"/>
      <c r="M357" s="248" t="s">
        <v>19</v>
      </c>
      <c r="N357" s="249" t="s">
        <v>43</v>
      </c>
      <c r="O357" s="86"/>
      <c r="P357" s="208">
        <f>O357*H357</f>
        <v>0</v>
      </c>
      <c r="Q357" s="208">
        <v>3E-05</v>
      </c>
      <c r="R357" s="208">
        <f>Q357*H357</f>
        <v>6E-05</v>
      </c>
      <c r="S357" s="208">
        <v>0</v>
      </c>
      <c r="T357" s="209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0" t="s">
        <v>329</v>
      </c>
      <c r="AT357" s="210" t="s">
        <v>224</v>
      </c>
      <c r="AU357" s="210" t="s">
        <v>133</v>
      </c>
      <c r="AY357" s="19" t="s">
        <v>123</v>
      </c>
      <c r="BE357" s="211">
        <f>IF(N357="základní",J357,0)</f>
        <v>0</v>
      </c>
      <c r="BF357" s="211">
        <f>IF(N357="snížená",J357,0)</f>
        <v>0</v>
      </c>
      <c r="BG357" s="211">
        <f>IF(N357="zákl. přenesená",J357,0)</f>
        <v>0</v>
      </c>
      <c r="BH357" s="211">
        <f>IF(N357="sníž. přenesená",J357,0)</f>
        <v>0</v>
      </c>
      <c r="BI357" s="211">
        <f>IF(N357="nulová",J357,0)</f>
        <v>0</v>
      </c>
      <c r="BJ357" s="19" t="s">
        <v>133</v>
      </c>
      <c r="BK357" s="211">
        <f>ROUND(I357*H357,2)</f>
        <v>0</v>
      </c>
      <c r="BL357" s="19" t="s">
        <v>186</v>
      </c>
      <c r="BM357" s="210" t="s">
        <v>700</v>
      </c>
    </row>
    <row r="358" spans="1:65" s="2" customFormat="1" ht="16.5" customHeight="1">
      <c r="A358" s="40"/>
      <c r="B358" s="41"/>
      <c r="C358" s="240" t="s">
        <v>701</v>
      </c>
      <c r="D358" s="240" t="s">
        <v>224</v>
      </c>
      <c r="E358" s="241" t="s">
        <v>702</v>
      </c>
      <c r="F358" s="242" t="s">
        <v>703</v>
      </c>
      <c r="G358" s="243" t="s">
        <v>130</v>
      </c>
      <c r="H358" s="244">
        <v>2</v>
      </c>
      <c r="I358" s="245"/>
      <c r="J358" s="246">
        <f>ROUND(I358*H358,2)</f>
        <v>0</v>
      </c>
      <c r="K358" s="242" t="s">
        <v>131</v>
      </c>
      <c r="L358" s="247"/>
      <c r="M358" s="248" t="s">
        <v>19</v>
      </c>
      <c r="N358" s="249" t="s">
        <v>43</v>
      </c>
      <c r="O358" s="86"/>
      <c r="P358" s="208">
        <f>O358*H358</f>
        <v>0</v>
      </c>
      <c r="Q358" s="208">
        <v>1E-05</v>
      </c>
      <c r="R358" s="208">
        <f>Q358*H358</f>
        <v>2E-05</v>
      </c>
      <c r="S358" s="208">
        <v>0</v>
      </c>
      <c r="T358" s="209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0" t="s">
        <v>329</v>
      </c>
      <c r="AT358" s="210" t="s">
        <v>224</v>
      </c>
      <c r="AU358" s="210" t="s">
        <v>133</v>
      </c>
      <c r="AY358" s="19" t="s">
        <v>123</v>
      </c>
      <c r="BE358" s="211">
        <f>IF(N358="základní",J358,0)</f>
        <v>0</v>
      </c>
      <c r="BF358" s="211">
        <f>IF(N358="snížená",J358,0)</f>
        <v>0</v>
      </c>
      <c r="BG358" s="211">
        <f>IF(N358="zákl. přenesená",J358,0)</f>
        <v>0</v>
      </c>
      <c r="BH358" s="211">
        <f>IF(N358="sníž. přenesená",J358,0)</f>
        <v>0</v>
      </c>
      <c r="BI358" s="211">
        <f>IF(N358="nulová",J358,0)</f>
        <v>0</v>
      </c>
      <c r="BJ358" s="19" t="s">
        <v>133</v>
      </c>
      <c r="BK358" s="211">
        <f>ROUND(I358*H358,2)</f>
        <v>0</v>
      </c>
      <c r="BL358" s="19" t="s">
        <v>186</v>
      </c>
      <c r="BM358" s="210" t="s">
        <v>704</v>
      </c>
    </row>
    <row r="359" spans="1:65" s="2" customFormat="1" ht="24.15" customHeight="1">
      <c r="A359" s="40"/>
      <c r="B359" s="41"/>
      <c r="C359" s="199" t="s">
        <v>705</v>
      </c>
      <c r="D359" s="199" t="s">
        <v>127</v>
      </c>
      <c r="E359" s="200" t="s">
        <v>706</v>
      </c>
      <c r="F359" s="201" t="s">
        <v>707</v>
      </c>
      <c r="G359" s="202" t="s">
        <v>130</v>
      </c>
      <c r="H359" s="203">
        <v>2</v>
      </c>
      <c r="I359" s="204"/>
      <c r="J359" s="205">
        <f>ROUND(I359*H359,2)</f>
        <v>0</v>
      </c>
      <c r="K359" s="201" t="s">
        <v>131</v>
      </c>
      <c r="L359" s="46"/>
      <c r="M359" s="206" t="s">
        <v>19</v>
      </c>
      <c r="N359" s="207" t="s">
        <v>43</v>
      </c>
      <c r="O359" s="86"/>
      <c r="P359" s="208">
        <f>O359*H359</f>
        <v>0</v>
      </c>
      <c r="Q359" s="208">
        <v>0</v>
      </c>
      <c r="R359" s="208">
        <f>Q359*H359</f>
        <v>0</v>
      </c>
      <c r="S359" s="208">
        <v>0</v>
      </c>
      <c r="T359" s="209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0" t="s">
        <v>186</v>
      </c>
      <c r="AT359" s="210" t="s">
        <v>127</v>
      </c>
      <c r="AU359" s="210" t="s">
        <v>133</v>
      </c>
      <c r="AY359" s="19" t="s">
        <v>123</v>
      </c>
      <c r="BE359" s="211">
        <f>IF(N359="základní",J359,0)</f>
        <v>0</v>
      </c>
      <c r="BF359" s="211">
        <f>IF(N359="snížená",J359,0)</f>
        <v>0</v>
      </c>
      <c r="BG359" s="211">
        <f>IF(N359="zákl. přenesená",J359,0)</f>
        <v>0</v>
      </c>
      <c r="BH359" s="211">
        <f>IF(N359="sníž. přenesená",J359,0)</f>
        <v>0</v>
      </c>
      <c r="BI359" s="211">
        <f>IF(N359="nulová",J359,0)</f>
        <v>0</v>
      </c>
      <c r="BJ359" s="19" t="s">
        <v>133</v>
      </c>
      <c r="BK359" s="211">
        <f>ROUND(I359*H359,2)</f>
        <v>0</v>
      </c>
      <c r="BL359" s="19" t="s">
        <v>186</v>
      </c>
      <c r="BM359" s="210" t="s">
        <v>708</v>
      </c>
    </row>
    <row r="360" spans="1:47" s="2" customFormat="1" ht="12">
      <c r="A360" s="40"/>
      <c r="B360" s="41"/>
      <c r="C360" s="42"/>
      <c r="D360" s="212" t="s">
        <v>135</v>
      </c>
      <c r="E360" s="42"/>
      <c r="F360" s="213" t="s">
        <v>709</v>
      </c>
      <c r="G360" s="42"/>
      <c r="H360" s="42"/>
      <c r="I360" s="214"/>
      <c r="J360" s="42"/>
      <c r="K360" s="42"/>
      <c r="L360" s="46"/>
      <c r="M360" s="215"/>
      <c r="N360" s="216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135</v>
      </c>
      <c r="AU360" s="19" t="s">
        <v>133</v>
      </c>
    </row>
    <row r="361" spans="1:65" s="2" customFormat="1" ht="16.5" customHeight="1">
      <c r="A361" s="40"/>
      <c r="B361" s="41"/>
      <c r="C361" s="240" t="s">
        <v>710</v>
      </c>
      <c r="D361" s="240" t="s">
        <v>224</v>
      </c>
      <c r="E361" s="241" t="s">
        <v>711</v>
      </c>
      <c r="F361" s="242" t="s">
        <v>712</v>
      </c>
      <c r="G361" s="243" t="s">
        <v>130</v>
      </c>
      <c r="H361" s="244">
        <v>2</v>
      </c>
      <c r="I361" s="245"/>
      <c r="J361" s="246">
        <f>ROUND(I361*H361,2)</f>
        <v>0</v>
      </c>
      <c r="K361" s="242" t="s">
        <v>131</v>
      </c>
      <c r="L361" s="247"/>
      <c r="M361" s="248" t="s">
        <v>19</v>
      </c>
      <c r="N361" s="249" t="s">
        <v>43</v>
      </c>
      <c r="O361" s="86"/>
      <c r="P361" s="208">
        <f>O361*H361</f>
        <v>0</v>
      </c>
      <c r="Q361" s="208">
        <v>4E-05</v>
      </c>
      <c r="R361" s="208">
        <f>Q361*H361</f>
        <v>8E-05</v>
      </c>
      <c r="S361" s="208">
        <v>0</v>
      </c>
      <c r="T361" s="209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0" t="s">
        <v>329</v>
      </c>
      <c r="AT361" s="210" t="s">
        <v>224</v>
      </c>
      <c r="AU361" s="210" t="s">
        <v>133</v>
      </c>
      <c r="AY361" s="19" t="s">
        <v>123</v>
      </c>
      <c r="BE361" s="211">
        <f>IF(N361="základní",J361,0)</f>
        <v>0</v>
      </c>
      <c r="BF361" s="211">
        <f>IF(N361="snížená",J361,0)</f>
        <v>0</v>
      </c>
      <c r="BG361" s="211">
        <f>IF(N361="zákl. přenesená",J361,0)</f>
        <v>0</v>
      </c>
      <c r="BH361" s="211">
        <f>IF(N361="sníž. přenesená",J361,0)</f>
        <v>0</v>
      </c>
      <c r="BI361" s="211">
        <f>IF(N361="nulová",J361,0)</f>
        <v>0</v>
      </c>
      <c r="BJ361" s="19" t="s">
        <v>133</v>
      </c>
      <c r="BK361" s="211">
        <f>ROUND(I361*H361,2)</f>
        <v>0</v>
      </c>
      <c r="BL361" s="19" t="s">
        <v>186</v>
      </c>
      <c r="BM361" s="210" t="s">
        <v>713</v>
      </c>
    </row>
    <row r="362" spans="1:65" s="2" customFormat="1" ht="16.5" customHeight="1">
      <c r="A362" s="40"/>
      <c r="B362" s="41"/>
      <c r="C362" s="240" t="s">
        <v>714</v>
      </c>
      <c r="D362" s="240" t="s">
        <v>224</v>
      </c>
      <c r="E362" s="241" t="s">
        <v>715</v>
      </c>
      <c r="F362" s="242" t="s">
        <v>716</v>
      </c>
      <c r="G362" s="243" t="s">
        <v>130</v>
      </c>
      <c r="H362" s="244">
        <v>2</v>
      </c>
      <c r="I362" s="245"/>
      <c r="J362" s="246">
        <f>ROUND(I362*H362,2)</f>
        <v>0</v>
      </c>
      <c r="K362" s="242" t="s">
        <v>131</v>
      </c>
      <c r="L362" s="247"/>
      <c r="M362" s="248" t="s">
        <v>19</v>
      </c>
      <c r="N362" s="249" t="s">
        <v>43</v>
      </c>
      <c r="O362" s="86"/>
      <c r="P362" s="208">
        <f>O362*H362</f>
        <v>0</v>
      </c>
      <c r="Q362" s="208">
        <v>3E-05</v>
      </c>
      <c r="R362" s="208">
        <f>Q362*H362</f>
        <v>6E-05</v>
      </c>
      <c r="S362" s="208">
        <v>0</v>
      </c>
      <c r="T362" s="209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0" t="s">
        <v>329</v>
      </c>
      <c r="AT362" s="210" t="s">
        <v>224</v>
      </c>
      <c r="AU362" s="210" t="s">
        <v>133</v>
      </c>
      <c r="AY362" s="19" t="s">
        <v>123</v>
      </c>
      <c r="BE362" s="211">
        <f>IF(N362="základní",J362,0)</f>
        <v>0</v>
      </c>
      <c r="BF362" s="211">
        <f>IF(N362="snížená",J362,0)</f>
        <v>0</v>
      </c>
      <c r="BG362" s="211">
        <f>IF(N362="zákl. přenesená",J362,0)</f>
        <v>0</v>
      </c>
      <c r="BH362" s="211">
        <f>IF(N362="sníž. přenesená",J362,0)</f>
        <v>0</v>
      </c>
      <c r="BI362" s="211">
        <f>IF(N362="nulová",J362,0)</f>
        <v>0</v>
      </c>
      <c r="BJ362" s="19" t="s">
        <v>133</v>
      </c>
      <c r="BK362" s="211">
        <f>ROUND(I362*H362,2)</f>
        <v>0</v>
      </c>
      <c r="BL362" s="19" t="s">
        <v>186</v>
      </c>
      <c r="BM362" s="210" t="s">
        <v>717</v>
      </c>
    </row>
    <row r="363" spans="1:65" s="2" customFormat="1" ht="16.5" customHeight="1">
      <c r="A363" s="40"/>
      <c r="B363" s="41"/>
      <c r="C363" s="240" t="s">
        <v>718</v>
      </c>
      <c r="D363" s="240" t="s">
        <v>224</v>
      </c>
      <c r="E363" s="241" t="s">
        <v>702</v>
      </c>
      <c r="F363" s="242" t="s">
        <v>703</v>
      </c>
      <c r="G363" s="243" t="s">
        <v>130</v>
      </c>
      <c r="H363" s="244">
        <v>2</v>
      </c>
      <c r="I363" s="245"/>
      <c r="J363" s="246">
        <f>ROUND(I363*H363,2)</f>
        <v>0</v>
      </c>
      <c r="K363" s="242" t="s">
        <v>131</v>
      </c>
      <c r="L363" s="247"/>
      <c r="M363" s="248" t="s">
        <v>19</v>
      </c>
      <c r="N363" s="249" t="s">
        <v>43</v>
      </c>
      <c r="O363" s="86"/>
      <c r="P363" s="208">
        <f>O363*H363</f>
        <v>0</v>
      </c>
      <c r="Q363" s="208">
        <v>1E-05</v>
      </c>
      <c r="R363" s="208">
        <f>Q363*H363</f>
        <v>2E-05</v>
      </c>
      <c r="S363" s="208">
        <v>0</v>
      </c>
      <c r="T363" s="209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0" t="s">
        <v>329</v>
      </c>
      <c r="AT363" s="210" t="s">
        <v>224</v>
      </c>
      <c r="AU363" s="210" t="s">
        <v>133</v>
      </c>
      <c r="AY363" s="19" t="s">
        <v>123</v>
      </c>
      <c r="BE363" s="211">
        <f>IF(N363="základní",J363,0)</f>
        <v>0</v>
      </c>
      <c r="BF363" s="211">
        <f>IF(N363="snížená",J363,0)</f>
        <v>0</v>
      </c>
      <c r="BG363" s="211">
        <f>IF(N363="zákl. přenesená",J363,0)</f>
        <v>0</v>
      </c>
      <c r="BH363" s="211">
        <f>IF(N363="sníž. přenesená",J363,0)</f>
        <v>0</v>
      </c>
      <c r="BI363" s="211">
        <f>IF(N363="nulová",J363,0)</f>
        <v>0</v>
      </c>
      <c r="BJ363" s="19" t="s">
        <v>133</v>
      </c>
      <c r="BK363" s="211">
        <f>ROUND(I363*H363,2)</f>
        <v>0</v>
      </c>
      <c r="BL363" s="19" t="s">
        <v>186</v>
      </c>
      <c r="BM363" s="210" t="s">
        <v>719</v>
      </c>
    </row>
    <row r="364" spans="1:65" s="2" customFormat="1" ht="24.15" customHeight="1">
      <c r="A364" s="40"/>
      <c r="B364" s="41"/>
      <c r="C364" s="199" t="s">
        <v>720</v>
      </c>
      <c r="D364" s="199" t="s">
        <v>127</v>
      </c>
      <c r="E364" s="200" t="s">
        <v>721</v>
      </c>
      <c r="F364" s="201" t="s">
        <v>722</v>
      </c>
      <c r="G364" s="202" t="s">
        <v>130</v>
      </c>
      <c r="H364" s="203">
        <v>2</v>
      </c>
      <c r="I364" s="204"/>
      <c r="J364" s="205">
        <f>ROUND(I364*H364,2)</f>
        <v>0</v>
      </c>
      <c r="K364" s="201" t="s">
        <v>131</v>
      </c>
      <c r="L364" s="46"/>
      <c r="M364" s="206" t="s">
        <v>19</v>
      </c>
      <c r="N364" s="207" t="s">
        <v>43</v>
      </c>
      <c r="O364" s="86"/>
      <c r="P364" s="208">
        <f>O364*H364</f>
        <v>0</v>
      </c>
      <c r="Q364" s="208">
        <v>0</v>
      </c>
      <c r="R364" s="208">
        <f>Q364*H364</f>
        <v>0</v>
      </c>
      <c r="S364" s="208">
        <v>0</v>
      </c>
      <c r="T364" s="209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0" t="s">
        <v>186</v>
      </c>
      <c r="AT364" s="210" t="s">
        <v>127</v>
      </c>
      <c r="AU364" s="210" t="s">
        <v>133</v>
      </c>
      <c r="AY364" s="19" t="s">
        <v>123</v>
      </c>
      <c r="BE364" s="211">
        <f>IF(N364="základní",J364,0)</f>
        <v>0</v>
      </c>
      <c r="BF364" s="211">
        <f>IF(N364="snížená",J364,0)</f>
        <v>0</v>
      </c>
      <c r="BG364" s="211">
        <f>IF(N364="zákl. přenesená",J364,0)</f>
        <v>0</v>
      </c>
      <c r="BH364" s="211">
        <f>IF(N364="sníž. přenesená",J364,0)</f>
        <v>0</v>
      </c>
      <c r="BI364" s="211">
        <f>IF(N364="nulová",J364,0)</f>
        <v>0</v>
      </c>
      <c r="BJ364" s="19" t="s">
        <v>133</v>
      </c>
      <c r="BK364" s="211">
        <f>ROUND(I364*H364,2)</f>
        <v>0</v>
      </c>
      <c r="BL364" s="19" t="s">
        <v>186</v>
      </c>
      <c r="BM364" s="210" t="s">
        <v>723</v>
      </c>
    </row>
    <row r="365" spans="1:47" s="2" customFormat="1" ht="12">
      <c r="A365" s="40"/>
      <c r="B365" s="41"/>
      <c r="C365" s="42"/>
      <c r="D365" s="212" t="s">
        <v>135</v>
      </c>
      <c r="E365" s="42"/>
      <c r="F365" s="213" t="s">
        <v>724</v>
      </c>
      <c r="G365" s="42"/>
      <c r="H365" s="42"/>
      <c r="I365" s="214"/>
      <c r="J365" s="42"/>
      <c r="K365" s="42"/>
      <c r="L365" s="46"/>
      <c r="M365" s="215"/>
      <c r="N365" s="216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135</v>
      </c>
      <c r="AU365" s="19" t="s">
        <v>133</v>
      </c>
    </row>
    <row r="366" spans="1:65" s="2" customFormat="1" ht="16.5" customHeight="1">
      <c r="A366" s="40"/>
      <c r="B366" s="41"/>
      <c r="C366" s="240" t="s">
        <v>725</v>
      </c>
      <c r="D366" s="240" t="s">
        <v>224</v>
      </c>
      <c r="E366" s="241" t="s">
        <v>726</v>
      </c>
      <c r="F366" s="242" t="s">
        <v>727</v>
      </c>
      <c r="G366" s="243" t="s">
        <v>130</v>
      </c>
      <c r="H366" s="244">
        <v>2</v>
      </c>
      <c r="I366" s="245"/>
      <c r="J366" s="246">
        <f>ROUND(I366*H366,2)</f>
        <v>0</v>
      </c>
      <c r="K366" s="242" t="s">
        <v>131</v>
      </c>
      <c r="L366" s="247"/>
      <c r="M366" s="248" t="s">
        <v>19</v>
      </c>
      <c r="N366" s="249" t="s">
        <v>43</v>
      </c>
      <c r="O366" s="86"/>
      <c r="P366" s="208">
        <f>O366*H366</f>
        <v>0</v>
      </c>
      <c r="Q366" s="208">
        <v>4E-05</v>
      </c>
      <c r="R366" s="208">
        <f>Q366*H366</f>
        <v>8E-05</v>
      </c>
      <c r="S366" s="208">
        <v>0</v>
      </c>
      <c r="T366" s="209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0" t="s">
        <v>329</v>
      </c>
      <c r="AT366" s="210" t="s">
        <v>224</v>
      </c>
      <c r="AU366" s="210" t="s">
        <v>133</v>
      </c>
      <c r="AY366" s="19" t="s">
        <v>123</v>
      </c>
      <c r="BE366" s="211">
        <f>IF(N366="základní",J366,0)</f>
        <v>0</v>
      </c>
      <c r="BF366" s="211">
        <f>IF(N366="snížená",J366,0)</f>
        <v>0</v>
      </c>
      <c r="BG366" s="211">
        <f>IF(N366="zákl. přenesená",J366,0)</f>
        <v>0</v>
      </c>
      <c r="BH366" s="211">
        <f>IF(N366="sníž. přenesená",J366,0)</f>
        <v>0</v>
      </c>
      <c r="BI366" s="211">
        <f>IF(N366="nulová",J366,0)</f>
        <v>0</v>
      </c>
      <c r="BJ366" s="19" t="s">
        <v>133</v>
      </c>
      <c r="BK366" s="211">
        <f>ROUND(I366*H366,2)</f>
        <v>0</v>
      </c>
      <c r="BL366" s="19" t="s">
        <v>186</v>
      </c>
      <c r="BM366" s="210" t="s">
        <v>728</v>
      </c>
    </row>
    <row r="367" spans="1:65" s="2" customFormat="1" ht="16.5" customHeight="1">
      <c r="A367" s="40"/>
      <c r="B367" s="41"/>
      <c r="C367" s="240" t="s">
        <v>729</v>
      </c>
      <c r="D367" s="240" t="s">
        <v>224</v>
      </c>
      <c r="E367" s="241" t="s">
        <v>698</v>
      </c>
      <c r="F367" s="242" t="s">
        <v>699</v>
      </c>
      <c r="G367" s="243" t="s">
        <v>130</v>
      </c>
      <c r="H367" s="244">
        <v>2</v>
      </c>
      <c r="I367" s="245"/>
      <c r="J367" s="246">
        <f>ROUND(I367*H367,2)</f>
        <v>0</v>
      </c>
      <c r="K367" s="242" t="s">
        <v>131</v>
      </c>
      <c r="L367" s="247"/>
      <c r="M367" s="248" t="s">
        <v>19</v>
      </c>
      <c r="N367" s="249" t="s">
        <v>43</v>
      </c>
      <c r="O367" s="86"/>
      <c r="P367" s="208">
        <f>O367*H367</f>
        <v>0</v>
      </c>
      <c r="Q367" s="208">
        <v>3E-05</v>
      </c>
      <c r="R367" s="208">
        <f>Q367*H367</f>
        <v>6E-05</v>
      </c>
      <c r="S367" s="208">
        <v>0</v>
      </c>
      <c r="T367" s="209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0" t="s">
        <v>329</v>
      </c>
      <c r="AT367" s="210" t="s">
        <v>224</v>
      </c>
      <c r="AU367" s="210" t="s">
        <v>133</v>
      </c>
      <c r="AY367" s="19" t="s">
        <v>123</v>
      </c>
      <c r="BE367" s="211">
        <f>IF(N367="základní",J367,0)</f>
        <v>0</v>
      </c>
      <c r="BF367" s="211">
        <f>IF(N367="snížená",J367,0)</f>
        <v>0</v>
      </c>
      <c r="BG367" s="211">
        <f>IF(N367="zákl. přenesená",J367,0)</f>
        <v>0</v>
      </c>
      <c r="BH367" s="211">
        <f>IF(N367="sníž. přenesená",J367,0)</f>
        <v>0</v>
      </c>
      <c r="BI367" s="211">
        <f>IF(N367="nulová",J367,0)</f>
        <v>0</v>
      </c>
      <c r="BJ367" s="19" t="s">
        <v>133</v>
      </c>
      <c r="BK367" s="211">
        <f>ROUND(I367*H367,2)</f>
        <v>0</v>
      </c>
      <c r="BL367" s="19" t="s">
        <v>186</v>
      </c>
      <c r="BM367" s="210" t="s">
        <v>730</v>
      </c>
    </row>
    <row r="368" spans="1:65" s="2" customFormat="1" ht="16.5" customHeight="1">
      <c r="A368" s="40"/>
      <c r="B368" s="41"/>
      <c r="C368" s="240" t="s">
        <v>731</v>
      </c>
      <c r="D368" s="240" t="s">
        <v>224</v>
      </c>
      <c r="E368" s="241" t="s">
        <v>702</v>
      </c>
      <c r="F368" s="242" t="s">
        <v>703</v>
      </c>
      <c r="G368" s="243" t="s">
        <v>130</v>
      </c>
      <c r="H368" s="244">
        <v>2</v>
      </c>
      <c r="I368" s="245"/>
      <c r="J368" s="246">
        <f>ROUND(I368*H368,2)</f>
        <v>0</v>
      </c>
      <c r="K368" s="242" t="s">
        <v>131</v>
      </c>
      <c r="L368" s="247"/>
      <c r="M368" s="248" t="s">
        <v>19</v>
      </c>
      <c r="N368" s="249" t="s">
        <v>43</v>
      </c>
      <c r="O368" s="86"/>
      <c r="P368" s="208">
        <f>O368*H368</f>
        <v>0</v>
      </c>
      <c r="Q368" s="208">
        <v>1E-05</v>
      </c>
      <c r="R368" s="208">
        <f>Q368*H368</f>
        <v>2E-05</v>
      </c>
      <c r="S368" s="208">
        <v>0</v>
      </c>
      <c r="T368" s="209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0" t="s">
        <v>329</v>
      </c>
      <c r="AT368" s="210" t="s">
        <v>224</v>
      </c>
      <c r="AU368" s="210" t="s">
        <v>133</v>
      </c>
      <c r="AY368" s="19" t="s">
        <v>123</v>
      </c>
      <c r="BE368" s="211">
        <f>IF(N368="základní",J368,0)</f>
        <v>0</v>
      </c>
      <c r="BF368" s="211">
        <f>IF(N368="snížená",J368,0)</f>
        <v>0</v>
      </c>
      <c r="BG368" s="211">
        <f>IF(N368="zákl. přenesená",J368,0)</f>
        <v>0</v>
      </c>
      <c r="BH368" s="211">
        <f>IF(N368="sníž. přenesená",J368,0)</f>
        <v>0</v>
      </c>
      <c r="BI368" s="211">
        <f>IF(N368="nulová",J368,0)</f>
        <v>0</v>
      </c>
      <c r="BJ368" s="19" t="s">
        <v>133</v>
      </c>
      <c r="BK368" s="211">
        <f>ROUND(I368*H368,2)</f>
        <v>0</v>
      </c>
      <c r="BL368" s="19" t="s">
        <v>186</v>
      </c>
      <c r="BM368" s="210" t="s">
        <v>732</v>
      </c>
    </row>
    <row r="369" spans="1:65" s="2" customFormat="1" ht="16.5" customHeight="1">
      <c r="A369" s="40"/>
      <c r="B369" s="41"/>
      <c r="C369" s="199" t="s">
        <v>733</v>
      </c>
      <c r="D369" s="199" t="s">
        <v>127</v>
      </c>
      <c r="E369" s="200" t="s">
        <v>734</v>
      </c>
      <c r="F369" s="201" t="s">
        <v>735</v>
      </c>
      <c r="G369" s="202" t="s">
        <v>130</v>
      </c>
      <c r="H369" s="203">
        <v>1</v>
      </c>
      <c r="I369" s="204"/>
      <c r="J369" s="205">
        <f>ROUND(I369*H369,2)</f>
        <v>0</v>
      </c>
      <c r="K369" s="201" t="s">
        <v>131</v>
      </c>
      <c r="L369" s="46"/>
      <c r="M369" s="206" t="s">
        <v>19</v>
      </c>
      <c r="N369" s="207" t="s">
        <v>43</v>
      </c>
      <c r="O369" s="86"/>
      <c r="P369" s="208">
        <f>O369*H369</f>
        <v>0</v>
      </c>
      <c r="Q369" s="208">
        <v>0</v>
      </c>
      <c r="R369" s="208">
        <f>Q369*H369</f>
        <v>0</v>
      </c>
      <c r="S369" s="208">
        <v>0</v>
      </c>
      <c r="T369" s="209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0" t="s">
        <v>186</v>
      </c>
      <c r="AT369" s="210" t="s">
        <v>127</v>
      </c>
      <c r="AU369" s="210" t="s">
        <v>133</v>
      </c>
      <c r="AY369" s="19" t="s">
        <v>123</v>
      </c>
      <c r="BE369" s="211">
        <f>IF(N369="základní",J369,0)</f>
        <v>0</v>
      </c>
      <c r="BF369" s="211">
        <f>IF(N369="snížená",J369,0)</f>
        <v>0</v>
      </c>
      <c r="BG369" s="211">
        <f>IF(N369="zákl. přenesená",J369,0)</f>
        <v>0</v>
      </c>
      <c r="BH369" s="211">
        <f>IF(N369="sníž. přenesená",J369,0)</f>
        <v>0</v>
      </c>
      <c r="BI369" s="211">
        <f>IF(N369="nulová",J369,0)</f>
        <v>0</v>
      </c>
      <c r="BJ369" s="19" t="s">
        <v>133</v>
      </c>
      <c r="BK369" s="211">
        <f>ROUND(I369*H369,2)</f>
        <v>0</v>
      </c>
      <c r="BL369" s="19" t="s">
        <v>186</v>
      </c>
      <c r="BM369" s="210" t="s">
        <v>736</v>
      </c>
    </row>
    <row r="370" spans="1:47" s="2" customFormat="1" ht="12">
      <c r="A370" s="40"/>
      <c r="B370" s="41"/>
      <c r="C370" s="42"/>
      <c r="D370" s="212" t="s">
        <v>135</v>
      </c>
      <c r="E370" s="42"/>
      <c r="F370" s="213" t="s">
        <v>737</v>
      </c>
      <c r="G370" s="42"/>
      <c r="H370" s="42"/>
      <c r="I370" s="214"/>
      <c r="J370" s="42"/>
      <c r="K370" s="42"/>
      <c r="L370" s="46"/>
      <c r="M370" s="215"/>
      <c r="N370" s="216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135</v>
      </c>
      <c r="AU370" s="19" t="s">
        <v>133</v>
      </c>
    </row>
    <row r="371" spans="1:65" s="2" customFormat="1" ht="21.75" customHeight="1">
      <c r="A371" s="40"/>
      <c r="B371" s="41"/>
      <c r="C371" s="240" t="s">
        <v>738</v>
      </c>
      <c r="D371" s="240" t="s">
        <v>224</v>
      </c>
      <c r="E371" s="241" t="s">
        <v>739</v>
      </c>
      <c r="F371" s="242" t="s">
        <v>740</v>
      </c>
      <c r="G371" s="243" t="s">
        <v>130</v>
      </c>
      <c r="H371" s="244">
        <v>1</v>
      </c>
      <c r="I371" s="245"/>
      <c r="J371" s="246">
        <f>ROUND(I371*H371,2)</f>
        <v>0</v>
      </c>
      <c r="K371" s="242" t="s">
        <v>131</v>
      </c>
      <c r="L371" s="247"/>
      <c r="M371" s="248" t="s">
        <v>19</v>
      </c>
      <c r="N371" s="249" t="s">
        <v>43</v>
      </c>
      <c r="O371" s="86"/>
      <c r="P371" s="208">
        <f>O371*H371</f>
        <v>0</v>
      </c>
      <c r="Q371" s="208">
        <v>0.00039</v>
      </c>
      <c r="R371" s="208">
        <f>Q371*H371</f>
        <v>0.00039</v>
      </c>
      <c r="S371" s="208">
        <v>0</v>
      </c>
      <c r="T371" s="209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0" t="s">
        <v>329</v>
      </c>
      <c r="AT371" s="210" t="s">
        <v>224</v>
      </c>
      <c r="AU371" s="210" t="s">
        <v>133</v>
      </c>
      <c r="AY371" s="19" t="s">
        <v>123</v>
      </c>
      <c r="BE371" s="211">
        <f>IF(N371="základní",J371,0)</f>
        <v>0</v>
      </c>
      <c r="BF371" s="211">
        <f>IF(N371="snížená",J371,0)</f>
        <v>0</v>
      </c>
      <c r="BG371" s="211">
        <f>IF(N371="zákl. přenesená",J371,0)</f>
        <v>0</v>
      </c>
      <c r="BH371" s="211">
        <f>IF(N371="sníž. přenesená",J371,0)</f>
        <v>0</v>
      </c>
      <c r="BI371" s="211">
        <f>IF(N371="nulová",J371,0)</f>
        <v>0</v>
      </c>
      <c r="BJ371" s="19" t="s">
        <v>133</v>
      </c>
      <c r="BK371" s="211">
        <f>ROUND(I371*H371,2)</f>
        <v>0</v>
      </c>
      <c r="BL371" s="19" t="s">
        <v>186</v>
      </c>
      <c r="BM371" s="210" t="s">
        <v>741</v>
      </c>
    </row>
    <row r="372" spans="1:65" s="2" customFormat="1" ht="24.15" customHeight="1">
      <c r="A372" s="40"/>
      <c r="B372" s="41"/>
      <c r="C372" s="199" t="s">
        <v>742</v>
      </c>
      <c r="D372" s="199" t="s">
        <v>127</v>
      </c>
      <c r="E372" s="200" t="s">
        <v>743</v>
      </c>
      <c r="F372" s="201" t="s">
        <v>744</v>
      </c>
      <c r="G372" s="202" t="s">
        <v>130</v>
      </c>
      <c r="H372" s="203">
        <v>3</v>
      </c>
      <c r="I372" s="204"/>
      <c r="J372" s="205">
        <f>ROUND(I372*H372,2)</f>
        <v>0</v>
      </c>
      <c r="K372" s="201" t="s">
        <v>131</v>
      </c>
      <c r="L372" s="46"/>
      <c r="M372" s="206" t="s">
        <v>19</v>
      </c>
      <c r="N372" s="207" t="s">
        <v>43</v>
      </c>
      <c r="O372" s="86"/>
      <c r="P372" s="208">
        <f>O372*H372</f>
        <v>0</v>
      </c>
      <c r="Q372" s="208">
        <v>0</v>
      </c>
      <c r="R372" s="208">
        <f>Q372*H372</f>
        <v>0</v>
      </c>
      <c r="S372" s="208">
        <v>4.8E-05</v>
      </c>
      <c r="T372" s="209">
        <f>S372*H372</f>
        <v>0.000144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0" t="s">
        <v>186</v>
      </c>
      <c r="AT372" s="210" t="s">
        <v>127</v>
      </c>
      <c r="AU372" s="210" t="s">
        <v>133</v>
      </c>
      <c r="AY372" s="19" t="s">
        <v>123</v>
      </c>
      <c r="BE372" s="211">
        <f>IF(N372="základní",J372,0)</f>
        <v>0</v>
      </c>
      <c r="BF372" s="211">
        <f>IF(N372="snížená",J372,0)</f>
        <v>0</v>
      </c>
      <c r="BG372" s="211">
        <f>IF(N372="zákl. přenesená",J372,0)</f>
        <v>0</v>
      </c>
      <c r="BH372" s="211">
        <f>IF(N372="sníž. přenesená",J372,0)</f>
        <v>0</v>
      </c>
      <c r="BI372" s="211">
        <f>IF(N372="nulová",J372,0)</f>
        <v>0</v>
      </c>
      <c r="BJ372" s="19" t="s">
        <v>133</v>
      </c>
      <c r="BK372" s="211">
        <f>ROUND(I372*H372,2)</f>
        <v>0</v>
      </c>
      <c r="BL372" s="19" t="s">
        <v>186</v>
      </c>
      <c r="BM372" s="210" t="s">
        <v>745</v>
      </c>
    </row>
    <row r="373" spans="1:47" s="2" customFormat="1" ht="12">
      <c r="A373" s="40"/>
      <c r="B373" s="41"/>
      <c r="C373" s="42"/>
      <c r="D373" s="212" t="s">
        <v>135</v>
      </c>
      <c r="E373" s="42"/>
      <c r="F373" s="213" t="s">
        <v>746</v>
      </c>
      <c r="G373" s="42"/>
      <c r="H373" s="42"/>
      <c r="I373" s="214"/>
      <c r="J373" s="42"/>
      <c r="K373" s="42"/>
      <c r="L373" s="46"/>
      <c r="M373" s="215"/>
      <c r="N373" s="216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135</v>
      </c>
      <c r="AU373" s="19" t="s">
        <v>133</v>
      </c>
    </row>
    <row r="374" spans="1:65" s="2" customFormat="1" ht="24.15" customHeight="1">
      <c r="A374" s="40"/>
      <c r="B374" s="41"/>
      <c r="C374" s="199" t="s">
        <v>747</v>
      </c>
      <c r="D374" s="199" t="s">
        <v>127</v>
      </c>
      <c r="E374" s="200" t="s">
        <v>748</v>
      </c>
      <c r="F374" s="201" t="s">
        <v>749</v>
      </c>
      <c r="G374" s="202" t="s">
        <v>130</v>
      </c>
      <c r="H374" s="203">
        <v>2</v>
      </c>
      <c r="I374" s="204"/>
      <c r="J374" s="205">
        <f>ROUND(I374*H374,2)</f>
        <v>0</v>
      </c>
      <c r="K374" s="201" t="s">
        <v>131</v>
      </c>
      <c r="L374" s="46"/>
      <c r="M374" s="206" t="s">
        <v>19</v>
      </c>
      <c r="N374" s="207" t="s">
        <v>43</v>
      </c>
      <c r="O374" s="86"/>
      <c r="P374" s="208">
        <f>O374*H374</f>
        <v>0</v>
      </c>
      <c r="Q374" s="208">
        <v>0</v>
      </c>
      <c r="R374" s="208">
        <f>Q374*H374</f>
        <v>0</v>
      </c>
      <c r="S374" s="208">
        <v>4.8E-05</v>
      </c>
      <c r="T374" s="209">
        <f>S374*H374</f>
        <v>9.6E-05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0" t="s">
        <v>186</v>
      </c>
      <c r="AT374" s="210" t="s">
        <v>127</v>
      </c>
      <c r="AU374" s="210" t="s">
        <v>133</v>
      </c>
      <c r="AY374" s="19" t="s">
        <v>123</v>
      </c>
      <c r="BE374" s="211">
        <f>IF(N374="základní",J374,0)</f>
        <v>0</v>
      </c>
      <c r="BF374" s="211">
        <f>IF(N374="snížená",J374,0)</f>
        <v>0</v>
      </c>
      <c r="BG374" s="211">
        <f>IF(N374="zákl. přenesená",J374,0)</f>
        <v>0</v>
      </c>
      <c r="BH374" s="211">
        <f>IF(N374="sníž. přenesená",J374,0)</f>
        <v>0</v>
      </c>
      <c r="BI374" s="211">
        <f>IF(N374="nulová",J374,0)</f>
        <v>0</v>
      </c>
      <c r="BJ374" s="19" t="s">
        <v>133</v>
      </c>
      <c r="BK374" s="211">
        <f>ROUND(I374*H374,2)</f>
        <v>0</v>
      </c>
      <c r="BL374" s="19" t="s">
        <v>186</v>
      </c>
      <c r="BM374" s="210" t="s">
        <v>750</v>
      </c>
    </row>
    <row r="375" spans="1:47" s="2" customFormat="1" ht="12">
      <c r="A375" s="40"/>
      <c r="B375" s="41"/>
      <c r="C375" s="42"/>
      <c r="D375" s="212" t="s">
        <v>135</v>
      </c>
      <c r="E375" s="42"/>
      <c r="F375" s="213" t="s">
        <v>751</v>
      </c>
      <c r="G375" s="42"/>
      <c r="H375" s="42"/>
      <c r="I375" s="214"/>
      <c r="J375" s="42"/>
      <c r="K375" s="42"/>
      <c r="L375" s="46"/>
      <c r="M375" s="215"/>
      <c r="N375" s="216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135</v>
      </c>
      <c r="AU375" s="19" t="s">
        <v>133</v>
      </c>
    </row>
    <row r="376" spans="1:65" s="2" customFormat="1" ht="24.15" customHeight="1">
      <c r="A376" s="40"/>
      <c r="B376" s="41"/>
      <c r="C376" s="199" t="s">
        <v>752</v>
      </c>
      <c r="D376" s="199" t="s">
        <v>127</v>
      </c>
      <c r="E376" s="200" t="s">
        <v>753</v>
      </c>
      <c r="F376" s="201" t="s">
        <v>754</v>
      </c>
      <c r="G376" s="202" t="s">
        <v>130</v>
      </c>
      <c r="H376" s="203">
        <v>2</v>
      </c>
      <c r="I376" s="204"/>
      <c r="J376" s="205">
        <f>ROUND(I376*H376,2)</f>
        <v>0</v>
      </c>
      <c r="K376" s="201" t="s">
        <v>131</v>
      </c>
      <c r="L376" s="46"/>
      <c r="M376" s="206" t="s">
        <v>19</v>
      </c>
      <c r="N376" s="207" t="s">
        <v>43</v>
      </c>
      <c r="O376" s="86"/>
      <c r="P376" s="208">
        <f>O376*H376</f>
        <v>0</v>
      </c>
      <c r="Q376" s="208">
        <v>0</v>
      </c>
      <c r="R376" s="208">
        <f>Q376*H376</f>
        <v>0</v>
      </c>
      <c r="S376" s="208">
        <v>0</v>
      </c>
      <c r="T376" s="209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0" t="s">
        <v>186</v>
      </c>
      <c r="AT376" s="210" t="s">
        <v>127</v>
      </c>
      <c r="AU376" s="210" t="s">
        <v>133</v>
      </c>
      <c r="AY376" s="19" t="s">
        <v>123</v>
      </c>
      <c r="BE376" s="211">
        <f>IF(N376="základní",J376,0)</f>
        <v>0</v>
      </c>
      <c r="BF376" s="211">
        <f>IF(N376="snížená",J376,0)</f>
        <v>0</v>
      </c>
      <c r="BG376" s="211">
        <f>IF(N376="zákl. přenesená",J376,0)</f>
        <v>0</v>
      </c>
      <c r="BH376" s="211">
        <f>IF(N376="sníž. přenesená",J376,0)</f>
        <v>0</v>
      </c>
      <c r="BI376" s="211">
        <f>IF(N376="nulová",J376,0)</f>
        <v>0</v>
      </c>
      <c r="BJ376" s="19" t="s">
        <v>133</v>
      </c>
      <c r="BK376" s="211">
        <f>ROUND(I376*H376,2)</f>
        <v>0</v>
      </c>
      <c r="BL376" s="19" t="s">
        <v>186</v>
      </c>
      <c r="BM376" s="210" t="s">
        <v>755</v>
      </c>
    </row>
    <row r="377" spans="1:47" s="2" customFormat="1" ht="12">
      <c r="A377" s="40"/>
      <c r="B377" s="41"/>
      <c r="C377" s="42"/>
      <c r="D377" s="212" t="s">
        <v>135</v>
      </c>
      <c r="E377" s="42"/>
      <c r="F377" s="213" t="s">
        <v>756</v>
      </c>
      <c r="G377" s="42"/>
      <c r="H377" s="42"/>
      <c r="I377" s="214"/>
      <c r="J377" s="42"/>
      <c r="K377" s="42"/>
      <c r="L377" s="46"/>
      <c r="M377" s="215"/>
      <c r="N377" s="216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135</v>
      </c>
      <c r="AU377" s="19" t="s">
        <v>133</v>
      </c>
    </row>
    <row r="378" spans="1:65" s="2" customFormat="1" ht="16.5" customHeight="1">
      <c r="A378" s="40"/>
      <c r="B378" s="41"/>
      <c r="C378" s="240" t="s">
        <v>757</v>
      </c>
      <c r="D378" s="240" t="s">
        <v>224</v>
      </c>
      <c r="E378" s="241" t="s">
        <v>758</v>
      </c>
      <c r="F378" s="242" t="s">
        <v>759</v>
      </c>
      <c r="G378" s="243" t="s">
        <v>130</v>
      </c>
      <c r="H378" s="244">
        <v>2</v>
      </c>
      <c r="I378" s="245"/>
      <c r="J378" s="246">
        <f>ROUND(I378*H378,2)</f>
        <v>0</v>
      </c>
      <c r="K378" s="242" t="s">
        <v>131</v>
      </c>
      <c r="L378" s="247"/>
      <c r="M378" s="248" t="s">
        <v>19</v>
      </c>
      <c r="N378" s="249" t="s">
        <v>43</v>
      </c>
      <c r="O378" s="86"/>
      <c r="P378" s="208">
        <f>O378*H378</f>
        <v>0</v>
      </c>
      <c r="Q378" s="208">
        <v>7E-05</v>
      </c>
      <c r="R378" s="208">
        <f>Q378*H378</f>
        <v>0.00014</v>
      </c>
      <c r="S378" s="208">
        <v>0</v>
      </c>
      <c r="T378" s="209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0" t="s">
        <v>329</v>
      </c>
      <c r="AT378" s="210" t="s">
        <v>224</v>
      </c>
      <c r="AU378" s="210" t="s">
        <v>133</v>
      </c>
      <c r="AY378" s="19" t="s">
        <v>123</v>
      </c>
      <c r="BE378" s="211">
        <f>IF(N378="základní",J378,0)</f>
        <v>0</v>
      </c>
      <c r="BF378" s="211">
        <f>IF(N378="snížená",J378,0)</f>
        <v>0</v>
      </c>
      <c r="BG378" s="211">
        <f>IF(N378="zákl. přenesená",J378,0)</f>
        <v>0</v>
      </c>
      <c r="BH378" s="211">
        <f>IF(N378="sníž. přenesená",J378,0)</f>
        <v>0</v>
      </c>
      <c r="BI378" s="211">
        <f>IF(N378="nulová",J378,0)</f>
        <v>0</v>
      </c>
      <c r="BJ378" s="19" t="s">
        <v>133</v>
      </c>
      <c r="BK378" s="211">
        <f>ROUND(I378*H378,2)</f>
        <v>0</v>
      </c>
      <c r="BL378" s="19" t="s">
        <v>186</v>
      </c>
      <c r="BM378" s="210" t="s">
        <v>760</v>
      </c>
    </row>
    <row r="379" spans="1:65" s="2" customFormat="1" ht="16.5" customHeight="1">
      <c r="A379" s="40"/>
      <c r="B379" s="41"/>
      <c r="C379" s="240" t="s">
        <v>761</v>
      </c>
      <c r="D379" s="240" t="s">
        <v>224</v>
      </c>
      <c r="E379" s="241" t="s">
        <v>702</v>
      </c>
      <c r="F379" s="242" t="s">
        <v>703</v>
      </c>
      <c r="G379" s="243" t="s">
        <v>130</v>
      </c>
      <c r="H379" s="244">
        <v>2</v>
      </c>
      <c r="I379" s="245"/>
      <c r="J379" s="246">
        <f>ROUND(I379*H379,2)</f>
        <v>0</v>
      </c>
      <c r="K379" s="242" t="s">
        <v>131</v>
      </c>
      <c r="L379" s="247"/>
      <c r="M379" s="248" t="s">
        <v>19</v>
      </c>
      <c r="N379" s="249" t="s">
        <v>43</v>
      </c>
      <c r="O379" s="86"/>
      <c r="P379" s="208">
        <f>O379*H379</f>
        <v>0</v>
      </c>
      <c r="Q379" s="208">
        <v>1E-05</v>
      </c>
      <c r="R379" s="208">
        <f>Q379*H379</f>
        <v>2E-05</v>
      </c>
      <c r="S379" s="208">
        <v>0</v>
      </c>
      <c r="T379" s="209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0" t="s">
        <v>329</v>
      </c>
      <c r="AT379" s="210" t="s">
        <v>224</v>
      </c>
      <c r="AU379" s="210" t="s">
        <v>133</v>
      </c>
      <c r="AY379" s="19" t="s">
        <v>123</v>
      </c>
      <c r="BE379" s="211">
        <f>IF(N379="základní",J379,0)</f>
        <v>0</v>
      </c>
      <c r="BF379" s="211">
        <f>IF(N379="snížená",J379,0)</f>
        <v>0</v>
      </c>
      <c r="BG379" s="211">
        <f>IF(N379="zákl. přenesená",J379,0)</f>
        <v>0</v>
      </c>
      <c r="BH379" s="211">
        <f>IF(N379="sníž. přenesená",J379,0)</f>
        <v>0</v>
      </c>
      <c r="BI379" s="211">
        <f>IF(N379="nulová",J379,0)</f>
        <v>0</v>
      </c>
      <c r="BJ379" s="19" t="s">
        <v>133</v>
      </c>
      <c r="BK379" s="211">
        <f>ROUND(I379*H379,2)</f>
        <v>0</v>
      </c>
      <c r="BL379" s="19" t="s">
        <v>186</v>
      </c>
      <c r="BM379" s="210" t="s">
        <v>762</v>
      </c>
    </row>
    <row r="380" spans="1:65" s="2" customFormat="1" ht="24.15" customHeight="1">
      <c r="A380" s="40"/>
      <c r="B380" s="41"/>
      <c r="C380" s="199" t="s">
        <v>763</v>
      </c>
      <c r="D380" s="199" t="s">
        <v>127</v>
      </c>
      <c r="E380" s="200" t="s">
        <v>764</v>
      </c>
      <c r="F380" s="201" t="s">
        <v>765</v>
      </c>
      <c r="G380" s="202" t="s">
        <v>130</v>
      </c>
      <c r="H380" s="203">
        <v>10</v>
      </c>
      <c r="I380" s="204"/>
      <c r="J380" s="205">
        <f>ROUND(I380*H380,2)</f>
        <v>0</v>
      </c>
      <c r="K380" s="201" t="s">
        <v>131</v>
      </c>
      <c r="L380" s="46"/>
      <c r="M380" s="206" t="s">
        <v>19</v>
      </c>
      <c r="N380" s="207" t="s">
        <v>43</v>
      </c>
      <c r="O380" s="86"/>
      <c r="P380" s="208">
        <f>O380*H380</f>
        <v>0</v>
      </c>
      <c r="Q380" s="208">
        <v>0</v>
      </c>
      <c r="R380" s="208">
        <f>Q380*H380</f>
        <v>0</v>
      </c>
      <c r="S380" s="208">
        <v>0</v>
      </c>
      <c r="T380" s="209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0" t="s">
        <v>186</v>
      </c>
      <c r="AT380" s="210" t="s">
        <v>127</v>
      </c>
      <c r="AU380" s="210" t="s">
        <v>133</v>
      </c>
      <c r="AY380" s="19" t="s">
        <v>123</v>
      </c>
      <c r="BE380" s="211">
        <f>IF(N380="základní",J380,0)</f>
        <v>0</v>
      </c>
      <c r="BF380" s="211">
        <f>IF(N380="snížená",J380,0)</f>
        <v>0</v>
      </c>
      <c r="BG380" s="211">
        <f>IF(N380="zákl. přenesená",J380,0)</f>
        <v>0</v>
      </c>
      <c r="BH380" s="211">
        <f>IF(N380="sníž. přenesená",J380,0)</f>
        <v>0</v>
      </c>
      <c r="BI380" s="211">
        <f>IF(N380="nulová",J380,0)</f>
        <v>0</v>
      </c>
      <c r="BJ380" s="19" t="s">
        <v>133</v>
      </c>
      <c r="BK380" s="211">
        <f>ROUND(I380*H380,2)</f>
        <v>0</v>
      </c>
      <c r="BL380" s="19" t="s">
        <v>186</v>
      </c>
      <c r="BM380" s="210" t="s">
        <v>766</v>
      </c>
    </row>
    <row r="381" spans="1:47" s="2" customFormat="1" ht="12">
      <c r="A381" s="40"/>
      <c r="B381" s="41"/>
      <c r="C381" s="42"/>
      <c r="D381" s="212" t="s">
        <v>135</v>
      </c>
      <c r="E381" s="42"/>
      <c r="F381" s="213" t="s">
        <v>767</v>
      </c>
      <c r="G381" s="42"/>
      <c r="H381" s="42"/>
      <c r="I381" s="214"/>
      <c r="J381" s="42"/>
      <c r="K381" s="42"/>
      <c r="L381" s="46"/>
      <c r="M381" s="215"/>
      <c r="N381" s="216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135</v>
      </c>
      <c r="AU381" s="19" t="s">
        <v>133</v>
      </c>
    </row>
    <row r="382" spans="1:65" s="2" customFormat="1" ht="16.5" customHeight="1">
      <c r="A382" s="40"/>
      <c r="B382" s="41"/>
      <c r="C382" s="240" t="s">
        <v>768</v>
      </c>
      <c r="D382" s="240" t="s">
        <v>224</v>
      </c>
      <c r="E382" s="241" t="s">
        <v>769</v>
      </c>
      <c r="F382" s="242" t="s">
        <v>770</v>
      </c>
      <c r="G382" s="243" t="s">
        <v>130</v>
      </c>
      <c r="H382" s="244">
        <v>10</v>
      </c>
      <c r="I382" s="245"/>
      <c r="J382" s="246">
        <f>ROUND(I382*H382,2)</f>
        <v>0</v>
      </c>
      <c r="K382" s="242" t="s">
        <v>131</v>
      </c>
      <c r="L382" s="247"/>
      <c r="M382" s="248" t="s">
        <v>19</v>
      </c>
      <c r="N382" s="249" t="s">
        <v>43</v>
      </c>
      <c r="O382" s="86"/>
      <c r="P382" s="208">
        <f>O382*H382</f>
        <v>0</v>
      </c>
      <c r="Q382" s="208">
        <v>0.0001</v>
      </c>
      <c r="R382" s="208">
        <f>Q382*H382</f>
        <v>0.001</v>
      </c>
      <c r="S382" s="208">
        <v>0</v>
      </c>
      <c r="T382" s="209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0" t="s">
        <v>329</v>
      </c>
      <c r="AT382" s="210" t="s">
        <v>224</v>
      </c>
      <c r="AU382" s="210" t="s">
        <v>133</v>
      </c>
      <c r="AY382" s="19" t="s">
        <v>123</v>
      </c>
      <c r="BE382" s="211">
        <f>IF(N382="základní",J382,0)</f>
        <v>0</v>
      </c>
      <c r="BF382" s="211">
        <f>IF(N382="snížená",J382,0)</f>
        <v>0</v>
      </c>
      <c r="BG382" s="211">
        <f>IF(N382="zákl. přenesená",J382,0)</f>
        <v>0</v>
      </c>
      <c r="BH382" s="211">
        <f>IF(N382="sníž. přenesená",J382,0)</f>
        <v>0</v>
      </c>
      <c r="BI382" s="211">
        <f>IF(N382="nulová",J382,0)</f>
        <v>0</v>
      </c>
      <c r="BJ382" s="19" t="s">
        <v>133</v>
      </c>
      <c r="BK382" s="211">
        <f>ROUND(I382*H382,2)</f>
        <v>0</v>
      </c>
      <c r="BL382" s="19" t="s">
        <v>186</v>
      </c>
      <c r="BM382" s="210" t="s">
        <v>771</v>
      </c>
    </row>
    <row r="383" spans="1:65" s="2" customFormat="1" ht="24.15" customHeight="1">
      <c r="A383" s="40"/>
      <c r="B383" s="41"/>
      <c r="C383" s="199" t="s">
        <v>772</v>
      </c>
      <c r="D383" s="199" t="s">
        <v>127</v>
      </c>
      <c r="E383" s="200" t="s">
        <v>773</v>
      </c>
      <c r="F383" s="201" t="s">
        <v>774</v>
      </c>
      <c r="G383" s="202" t="s">
        <v>130</v>
      </c>
      <c r="H383" s="203">
        <v>7</v>
      </c>
      <c r="I383" s="204"/>
      <c r="J383" s="205">
        <f>ROUND(I383*H383,2)</f>
        <v>0</v>
      </c>
      <c r="K383" s="201" t="s">
        <v>131</v>
      </c>
      <c r="L383" s="46"/>
      <c r="M383" s="206" t="s">
        <v>19</v>
      </c>
      <c r="N383" s="207" t="s">
        <v>43</v>
      </c>
      <c r="O383" s="86"/>
      <c r="P383" s="208">
        <f>O383*H383</f>
        <v>0</v>
      </c>
      <c r="Q383" s="208">
        <v>0</v>
      </c>
      <c r="R383" s="208">
        <f>Q383*H383</f>
        <v>0</v>
      </c>
      <c r="S383" s="208">
        <v>4.8E-05</v>
      </c>
      <c r="T383" s="209">
        <f>S383*H383</f>
        <v>0.00033600000000000004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0" t="s">
        <v>186</v>
      </c>
      <c r="AT383" s="210" t="s">
        <v>127</v>
      </c>
      <c r="AU383" s="210" t="s">
        <v>133</v>
      </c>
      <c r="AY383" s="19" t="s">
        <v>123</v>
      </c>
      <c r="BE383" s="211">
        <f>IF(N383="základní",J383,0)</f>
        <v>0</v>
      </c>
      <c r="BF383" s="211">
        <f>IF(N383="snížená",J383,0)</f>
        <v>0</v>
      </c>
      <c r="BG383" s="211">
        <f>IF(N383="zákl. přenesená",J383,0)</f>
        <v>0</v>
      </c>
      <c r="BH383" s="211">
        <f>IF(N383="sníž. přenesená",J383,0)</f>
        <v>0</v>
      </c>
      <c r="BI383" s="211">
        <f>IF(N383="nulová",J383,0)</f>
        <v>0</v>
      </c>
      <c r="BJ383" s="19" t="s">
        <v>133</v>
      </c>
      <c r="BK383" s="211">
        <f>ROUND(I383*H383,2)</f>
        <v>0</v>
      </c>
      <c r="BL383" s="19" t="s">
        <v>186</v>
      </c>
      <c r="BM383" s="210" t="s">
        <v>775</v>
      </c>
    </row>
    <row r="384" spans="1:47" s="2" customFormat="1" ht="12">
      <c r="A384" s="40"/>
      <c r="B384" s="41"/>
      <c r="C384" s="42"/>
      <c r="D384" s="212" t="s">
        <v>135</v>
      </c>
      <c r="E384" s="42"/>
      <c r="F384" s="213" t="s">
        <v>776</v>
      </c>
      <c r="G384" s="42"/>
      <c r="H384" s="42"/>
      <c r="I384" s="214"/>
      <c r="J384" s="42"/>
      <c r="K384" s="42"/>
      <c r="L384" s="46"/>
      <c r="M384" s="215"/>
      <c r="N384" s="216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135</v>
      </c>
      <c r="AU384" s="19" t="s">
        <v>133</v>
      </c>
    </row>
    <row r="385" spans="1:65" s="2" customFormat="1" ht="16.5" customHeight="1">
      <c r="A385" s="40"/>
      <c r="B385" s="41"/>
      <c r="C385" s="199" t="s">
        <v>777</v>
      </c>
      <c r="D385" s="199" t="s">
        <v>127</v>
      </c>
      <c r="E385" s="200" t="s">
        <v>778</v>
      </c>
      <c r="F385" s="201" t="s">
        <v>779</v>
      </c>
      <c r="G385" s="202" t="s">
        <v>130</v>
      </c>
      <c r="H385" s="203">
        <v>9</v>
      </c>
      <c r="I385" s="204"/>
      <c r="J385" s="205">
        <f>ROUND(I385*H385,2)</f>
        <v>0</v>
      </c>
      <c r="K385" s="201" t="s">
        <v>131</v>
      </c>
      <c r="L385" s="46"/>
      <c r="M385" s="206" t="s">
        <v>19</v>
      </c>
      <c r="N385" s="207" t="s">
        <v>43</v>
      </c>
      <c r="O385" s="86"/>
      <c r="P385" s="208">
        <f>O385*H385</f>
        <v>0</v>
      </c>
      <c r="Q385" s="208">
        <v>0</v>
      </c>
      <c r="R385" s="208">
        <f>Q385*H385</f>
        <v>0</v>
      </c>
      <c r="S385" s="208">
        <v>0</v>
      </c>
      <c r="T385" s="209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0" t="s">
        <v>186</v>
      </c>
      <c r="AT385" s="210" t="s">
        <v>127</v>
      </c>
      <c r="AU385" s="210" t="s">
        <v>133</v>
      </c>
      <c r="AY385" s="19" t="s">
        <v>123</v>
      </c>
      <c r="BE385" s="211">
        <f>IF(N385="základní",J385,0)</f>
        <v>0</v>
      </c>
      <c r="BF385" s="211">
        <f>IF(N385="snížená",J385,0)</f>
        <v>0</v>
      </c>
      <c r="BG385" s="211">
        <f>IF(N385="zákl. přenesená",J385,0)</f>
        <v>0</v>
      </c>
      <c r="BH385" s="211">
        <f>IF(N385="sníž. přenesená",J385,0)</f>
        <v>0</v>
      </c>
      <c r="BI385" s="211">
        <f>IF(N385="nulová",J385,0)</f>
        <v>0</v>
      </c>
      <c r="BJ385" s="19" t="s">
        <v>133</v>
      </c>
      <c r="BK385" s="211">
        <f>ROUND(I385*H385,2)</f>
        <v>0</v>
      </c>
      <c r="BL385" s="19" t="s">
        <v>186</v>
      </c>
      <c r="BM385" s="210" t="s">
        <v>780</v>
      </c>
    </row>
    <row r="386" spans="1:47" s="2" customFormat="1" ht="12">
      <c r="A386" s="40"/>
      <c r="B386" s="41"/>
      <c r="C386" s="42"/>
      <c r="D386" s="212" t="s">
        <v>135</v>
      </c>
      <c r="E386" s="42"/>
      <c r="F386" s="213" t="s">
        <v>781</v>
      </c>
      <c r="G386" s="42"/>
      <c r="H386" s="42"/>
      <c r="I386" s="214"/>
      <c r="J386" s="42"/>
      <c r="K386" s="42"/>
      <c r="L386" s="46"/>
      <c r="M386" s="215"/>
      <c r="N386" s="216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135</v>
      </c>
      <c r="AU386" s="19" t="s">
        <v>133</v>
      </c>
    </row>
    <row r="387" spans="1:65" s="2" customFormat="1" ht="16.5" customHeight="1">
      <c r="A387" s="40"/>
      <c r="B387" s="41"/>
      <c r="C387" s="240" t="s">
        <v>782</v>
      </c>
      <c r="D387" s="240" t="s">
        <v>224</v>
      </c>
      <c r="E387" s="241" t="s">
        <v>783</v>
      </c>
      <c r="F387" s="242" t="s">
        <v>784</v>
      </c>
      <c r="G387" s="243" t="s">
        <v>130</v>
      </c>
      <c r="H387" s="244">
        <v>8</v>
      </c>
      <c r="I387" s="245"/>
      <c r="J387" s="246">
        <f>ROUND(I387*H387,2)</f>
        <v>0</v>
      </c>
      <c r="K387" s="242" t="s">
        <v>131</v>
      </c>
      <c r="L387" s="247"/>
      <c r="M387" s="248" t="s">
        <v>19</v>
      </c>
      <c r="N387" s="249" t="s">
        <v>43</v>
      </c>
      <c r="O387" s="86"/>
      <c r="P387" s="208">
        <f>O387*H387</f>
        <v>0</v>
      </c>
      <c r="Q387" s="208">
        <v>0.0004</v>
      </c>
      <c r="R387" s="208">
        <f>Q387*H387</f>
        <v>0.0032</v>
      </c>
      <c r="S387" s="208">
        <v>0</v>
      </c>
      <c r="T387" s="209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0" t="s">
        <v>329</v>
      </c>
      <c r="AT387" s="210" t="s">
        <v>224</v>
      </c>
      <c r="AU387" s="210" t="s">
        <v>133</v>
      </c>
      <c r="AY387" s="19" t="s">
        <v>123</v>
      </c>
      <c r="BE387" s="211">
        <f>IF(N387="základní",J387,0)</f>
        <v>0</v>
      </c>
      <c r="BF387" s="211">
        <f>IF(N387="snížená",J387,0)</f>
        <v>0</v>
      </c>
      <c r="BG387" s="211">
        <f>IF(N387="zákl. přenesená",J387,0)</f>
        <v>0</v>
      </c>
      <c r="BH387" s="211">
        <f>IF(N387="sníž. přenesená",J387,0)</f>
        <v>0</v>
      </c>
      <c r="BI387" s="211">
        <f>IF(N387="nulová",J387,0)</f>
        <v>0</v>
      </c>
      <c r="BJ387" s="19" t="s">
        <v>133</v>
      </c>
      <c r="BK387" s="211">
        <f>ROUND(I387*H387,2)</f>
        <v>0</v>
      </c>
      <c r="BL387" s="19" t="s">
        <v>186</v>
      </c>
      <c r="BM387" s="210" t="s">
        <v>785</v>
      </c>
    </row>
    <row r="388" spans="1:65" s="2" customFormat="1" ht="16.5" customHeight="1">
      <c r="A388" s="40"/>
      <c r="B388" s="41"/>
      <c r="C388" s="240" t="s">
        <v>786</v>
      </c>
      <c r="D388" s="240" t="s">
        <v>224</v>
      </c>
      <c r="E388" s="241" t="s">
        <v>787</v>
      </c>
      <c r="F388" s="242" t="s">
        <v>788</v>
      </c>
      <c r="G388" s="243" t="s">
        <v>130</v>
      </c>
      <c r="H388" s="244">
        <v>1</v>
      </c>
      <c r="I388" s="245"/>
      <c r="J388" s="246">
        <f>ROUND(I388*H388,2)</f>
        <v>0</v>
      </c>
      <c r="K388" s="242" t="s">
        <v>131</v>
      </c>
      <c r="L388" s="247"/>
      <c r="M388" s="248" t="s">
        <v>19</v>
      </c>
      <c r="N388" s="249" t="s">
        <v>43</v>
      </c>
      <c r="O388" s="86"/>
      <c r="P388" s="208">
        <f>O388*H388</f>
        <v>0</v>
      </c>
      <c r="Q388" s="208">
        <v>0.0004</v>
      </c>
      <c r="R388" s="208">
        <f>Q388*H388</f>
        <v>0.0004</v>
      </c>
      <c r="S388" s="208">
        <v>0</v>
      </c>
      <c r="T388" s="209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0" t="s">
        <v>329</v>
      </c>
      <c r="AT388" s="210" t="s">
        <v>224</v>
      </c>
      <c r="AU388" s="210" t="s">
        <v>133</v>
      </c>
      <c r="AY388" s="19" t="s">
        <v>123</v>
      </c>
      <c r="BE388" s="211">
        <f>IF(N388="základní",J388,0)</f>
        <v>0</v>
      </c>
      <c r="BF388" s="211">
        <f>IF(N388="snížená",J388,0)</f>
        <v>0</v>
      </c>
      <c r="BG388" s="211">
        <f>IF(N388="zákl. přenesená",J388,0)</f>
        <v>0</v>
      </c>
      <c r="BH388" s="211">
        <f>IF(N388="sníž. přenesená",J388,0)</f>
        <v>0</v>
      </c>
      <c r="BI388" s="211">
        <f>IF(N388="nulová",J388,0)</f>
        <v>0</v>
      </c>
      <c r="BJ388" s="19" t="s">
        <v>133</v>
      </c>
      <c r="BK388" s="211">
        <f>ROUND(I388*H388,2)</f>
        <v>0</v>
      </c>
      <c r="BL388" s="19" t="s">
        <v>186</v>
      </c>
      <c r="BM388" s="210" t="s">
        <v>789</v>
      </c>
    </row>
    <row r="389" spans="1:65" s="2" customFormat="1" ht="16.5" customHeight="1">
      <c r="A389" s="40"/>
      <c r="B389" s="41"/>
      <c r="C389" s="199" t="s">
        <v>790</v>
      </c>
      <c r="D389" s="199" t="s">
        <v>127</v>
      </c>
      <c r="E389" s="200" t="s">
        <v>791</v>
      </c>
      <c r="F389" s="201" t="s">
        <v>792</v>
      </c>
      <c r="G389" s="202" t="s">
        <v>130</v>
      </c>
      <c r="H389" s="203">
        <v>2</v>
      </c>
      <c r="I389" s="204"/>
      <c r="J389" s="205">
        <f>ROUND(I389*H389,2)</f>
        <v>0</v>
      </c>
      <c r="K389" s="201" t="s">
        <v>131</v>
      </c>
      <c r="L389" s="46"/>
      <c r="M389" s="206" t="s">
        <v>19</v>
      </c>
      <c r="N389" s="207" t="s">
        <v>43</v>
      </c>
      <c r="O389" s="86"/>
      <c r="P389" s="208">
        <f>O389*H389</f>
        <v>0</v>
      </c>
      <c r="Q389" s="208">
        <v>0</v>
      </c>
      <c r="R389" s="208">
        <f>Q389*H389</f>
        <v>0</v>
      </c>
      <c r="S389" s="208">
        <v>0</v>
      </c>
      <c r="T389" s="209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0" t="s">
        <v>186</v>
      </c>
      <c r="AT389" s="210" t="s">
        <v>127</v>
      </c>
      <c r="AU389" s="210" t="s">
        <v>133</v>
      </c>
      <c r="AY389" s="19" t="s">
        <v>123</v>
      </c>
      <c r="BE389" s="211">
        <f>IF(N389="základní",J389,0)</f>
        <v>0</v>
      </c>
      <c r="BF389" s="211">
        <f>IF(N389="snížená",J389,0)</f>
        <v>0</v>
      </c>
      <c r="BG389" s="211">
        <f>IF(N389="zákl. přenesená",J389,0)</f>
        <v>0</v>
      </c>
      <c r="BH389" s="211">
        <f>IF(N389="sníž. přenesená",J389,0)</f>
        <v>0</v>
      </c>
      <c r="BI389" s="211">
        <f>IF(N389="nulová",J389,0)</f>
        <v>0</v>
      </c>
      <c r="BJ389" s="19" t="s">
        <v>133</v>
      </c>
      <c r="BK389" s="211">
        <f>ROUND(I389*H389,2)</f>
        <v>0</v>
      </c>
      <c r="BL389" s="19" t="s">
        <v>186</v>
      </c>
      <c r="BM389" s="210" t="s">
        <v>793</v>
      </c>
    </row>
    <row r="390" spans="1:47" s="2" customFormat="1" ht="12">
      <c r="A390" s="40"/>
      <c r="B390" s="41"/>
      <c r="C390" s="42"/>
      <c r="D390" s="212" t="s">
        <v>135</v>
      </c>
      <c r="E390" s="42"/>
      <c r="F390" s="213" t="s">
        <v>794</v>
      </c>
      <c r="G390" s="42"/>
      <c r="H390" s="42"/>
      <c r="I390" s="214"/>
      <c r="J390" s="42"/>
      <c r="K390" s="42"/>
      <c r="L390" s="46"/>
      <c r="M390" s="215"/>
      <c r="N390" s="216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135</v>
      </c>
      <c r="AU390" s="19" t="s">
        <v>133</v>
      </c>
    </row>
    <row r="391" spans="1:65" s="2" customFormat="1" ht="16.5" customHeight="1">
      <c r="A391" s="40"/>
      <c r="B391" s="41"/>
      <c r="C391" s="240" t="s">
        <v>795</v>
      </c>
      <c r="D391" s="240" t="s">
        <v>224</v>
      </c>
      <c r="E391" s="241" t="s">
        <v>796</v>
      </c>
      <c r="F391" s="242" t="s">
        <v>797</v>
      </c>
      <c r="G391" s="243" t="s">
        <v>130</v>
      </c>
      <c r="H391" s="244">
        <v>2</v>
      </c>
      <c r="I391" s="245"/>
      <c r="J391" s="246">
        <f>ROUND(I391*H391,2)</f>
        <v>0</v>
      </c>
      <c r="K391" s="242" t="s">
        <v>19</v>
      </c>
      <c r="L391" s="247"/>
      <c r="M391" s="248" t="s">
        <v>19</v>
      </c>
      <c r="N391" s="249" t="s">
        <v>43</v>
      </c>
      <c r="O391" s="86"/>
      <c r="P391" s="208">
        <f>O391*H391</f>
        <v>0</v>
      </c>
      <c r="Q391" s="208">
        <v>0.00047</v>
      </c>
      <c r="R391" s="208">
        <f>Q391*H391</f>
        <v>0.00094</v>
      </c>
      <c r="S391" s="208">
        <v>0</v>
      </c>
      <c r="T391" s="209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0" t="s">
        <v>329</v>
      </c>
      <c r="AT391" s="210" t="s">
        <v>224</v>
      </c>
      <c r="AU391" s="210" t="s">
        <v>133</v>
      </c>
      <c r="AY391" s="19" t="s">
        <v>123</v>
      </c>
      <c r="BE391" s="211">
        <f>IF(N391="základní",J391,0)</f>
        <v>0</v>
      </c>
      <c r="BF391" s="211">
        <f>IF(N391="snížená",J391,0)</f>
        <v>0</v>
      </c>
      <c r="BG391" s="211">
        <f>IF(N391="zákl. přenesená",J391,0)</f>
        <v>0</v>
      </c>
      <c r="BH391" s="211">
        <f>IF(N391="sníž. přenesená",J391,0)</f>
        <v>0</v>
      </c>
      <c r="BI391" s="211">
        <f>IF(N391="nulová",J391,0)</f>
        <v>0</v>
      </c>
      <c r="BJ391" s="19" t="s">
        <v>133</v>
      </c>
      <c r="BK391" s="211">
        <f>ROUND(I391*H391,2)</f>
        <v>0</v>
      </c>
      <c r="BL391" s="19" t="s">
        <v>186</v>
      </c>
      <c r="BM391" s="210" t="s">
        <v>798</v>
      </c>
    </row>
    <row r="392" spans="1:65" s="2" customFormat="1" ht="24.15" customHeight="1">
      <c r="A392" s="40"/>
      <c r="B392" s="41"/>
      <c r="C392" s="199" t="s">
        <v>799</v>
      </c>
      <c r="D392" s="199" t="s">
        <v>127</v>
      </c>
      <c r="E392" s="200" t="s">
        <v>800</v>
      </c>
      <c r="F392" s="201" t="s">
        <v>801</v>
      </c>
      <c r="G392" s="202" t="s">
        <v>130</v>
      </c>
      <c r="H392" s="203">
        <v>2</v>
      </c>
      <c r="I392" s="204"/>
      <c r="J392" s="205">
        <f>ROUND(I392*H392,2)</f>
        <v>0</v>
      </c>
      <c r="K392" s="201" t="s">
        <v>131</v>
      </c>
      <c r="L392" s="46"/>
      <c r="M392" s="206" t="s">
        <v>19</v>
      </c>
      <c r="N392" s="207" t="s">
        <v>43</v>
      </c>
      <c r="O392" s="86"/>
      <c r="P392" s="208">
        <f>O392*H392</f>
        <v>0</v>
      </c>
      <c r="Q392" s="208">
        <v>0</v>
      </c>
      <c r="R392" s="208">
        <f>Q392*H392</f>
        <v>0</v>
      </c>
      <c r="S392" s="208">
        <v>0</v>
      </c>
      <c r="T392" s="209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0" t="s">
        <v>186</v>
      </c>
      <c r="AT392" s="210" t="s">
        <v>127</v>
      </c>
      <c r="AU392" s="210" t="s">
        <v>133</v>
      </c>
      <c r="AY392" s="19" t="s">
        <v>123</v>
      </c>
      <c r="BE392" s="211">
        <f>IF(N392="základní",J392,0)</f>
        <v>0</v>
      </c>
      <c r="BF392" s="211">
        <f>IF(N392="snížená",J392,0)</f>
        <v>0</v>
      </c>
      <c r="BG392" s="211">
        <f>IF(N392="zákl. přenesená",J392,0)</f>
        <v>0</v>
      </c>
      <c r="BH392" s="211">
        <f>IF(N392="sníž. přenesená",J392,0)</f>
        <v>0</v>
      </c>
      <c r="BI392" s="211">
        <f>IF(N392="nulová",J392,0)</f>
        <v>0</v>
      </c>
      <c r="BJ392" s="19" t="s">
        <v>133</v>
      </c>
      <c r="BK392" s="211">
        <f>ROUND(I392*H392,2)</f>
        <v>0</v>
      </c>
      <c r="BL392" s="19" t="s">
        <v>186</v>
      </c>
      <c r="BM392" s="210" t="s">
        <v>802</v>
      </c>
    </row>
    <row r="393" spans="1:47" s="2" customFormat="1" ht="12">
      <c r="A393" s="40"/>
      <c r="B393" s="41"/>
      <c r="C393" s="42"/>
      <c r="D393" s="212" t="s">
        <v>135</v>
      </c>
      <c r="E393" s="42"/>
      <c r="F393" s="213" t="s">
        <v>803</v>
      </c>
      <c r="G393" s="42"/>
      <c r="H393" s="42"/>
      <c r="I393" s="214"/>
      <c r="J393" s="42"/>
      <c r="K393" s="42"/>
      <c r="L393" s="46"/>
      <c r="M393" s="215"/>
      <c r="N393" s="216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135</v>
      </c>
      <c r="AU393" s="19" t="s">
        <v>133</v>
      </c>
    </row>
    <row r="394" spans="1:65" s="2" customFormat="1" ht="16.5" customHeight="1">
      <c r="A394" s="40"/>
      <c r="B394" s="41"/>
      <c r="C394" s="240" t="s">
        <v>804</v>
      </c>
      <c r="D394" s="240" t="s">
        <v>224</v>
      </c>
      <c r="E394" s="241" t="s">
        <v>805</v>
      </c>
      <c r="F394" s="242" t="s">
        <v>806</v>
      </c>
      <c r="G394" s="243" t="s">
        <v>130</v>
      </c>
      <c r="H394" s="244">
        <v>2</v>
      </c>
      <c r="I394" s="245"/>
      <c r="J394" s="246">
        <f>ROUND(I394*H394,2)</f>
        <v>0</v>
      </c>
      <c r="K394" s="242" t="s">
        <v>131</v>
      </c>
      <c r="L394" s="247"/>
      <c r="M394" s="248" t="s">
        <v>19</v>
      </c>
      <c r="N394" s="249" t="s">
        <v>43</v>
      </c>
      <c r="O394" s="86"/>
      <c r="P394" s="208">
        <f>O394*H394</f>
        <v>0</v>
      </c>
      <c r="Q394" s="208">
        <v>0.002</v>
      </c>
      <c r="R394" s="208">
        <f>Q394*H394</f>
        <v>0.004</v>
      </c>
      <c r="S394" s="208">
        <v>0</v>
      </c>
      <c r="T394" s="209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0" t="s">
        <v>329</v>
      </c>
      <c r="AT394" s="210" t="s">
        <v>224</v>
      </c>
      <c r="AU394" s="210" t="s">
        <v>133</v>
      </c>
      <c r="AY394" s="19" t="s">
        <v>123</v>
      </c>
      <c r="BE394" s="211">
        <f>IF(N394="základní",J394,0)</f>
        <v>0</v>
      </c>
      <c r="BF394" s="211">
        <f>IF(N394="snížená",J394,0)</f>
        <v>0</v>
      </c>
      <c r="BG394" s="211">
        <f>IF(N394="zákl. přenesená",J394,0)</f>
        <v>0</v>
      </c>
      <c r="BH394" s="211">
        <f>IF(N394="sníž. přenesená",J394,0)</f>
        <v>0</v>
      </c>
      <c r="BI394" s="211">
        <f>IF(N394="nulová",J394,0)</f>
        <v>0</v>
      </c>
      <c r="BJ394" s="19" t="s">
        <v>133</v>
      </c>
      <c r="BK394" s="211">
        <f>ROUND(I394*H394,2)</f>
        <v>0</v>
      </c>
      <c r="BL394" s="19" t="s">
        <v>186</v>
      </c>
      <c r="BM394" s="210" t="s">
        <v>807</v>
      </c>
    </row>
    <row r="395" spans="1:65" s="2" customFormat="1" ht="24.15" customHeight="1">
      <c r="A395" s="40"/>
      <c r="B395" s="41"/>
      <c r="C395" s="199" t="s">
        <v>808</v>
      </c>
      <c r="D395" s="199" t="s">
        <v>127</v>
      </c>
      <c r="E395" s="200" t="s">
        <v>809</v>
      </c>
      <c r="F395" s="201" t="s">
        <v>810</v>
      </c>
      <c r="G395" s="202" t="s">
        <v>130</v>
      </c>
      <c r="H395" s="203">
        <v>1</v>
      </c>
      <c r="I395" s="204"/>
      <c r="J395" s="205">
        <f>ROUND(I395*H395,2)</f>
        <v>0</v>
      </c>
      <c r="K395" s="201" t="s">
        <v>131</v>
      </c>
      <c r="L395" s="46"/>
      <c r="M395" s="206" t="s">
        <v>19</v>
      </c>
      <c r="N395" s="207" t="s">
        <v>43</v>
      </c>
      <c r="O395" s="86"/>
      <c r="P395" s="208">
        <f>O395*H395</f>
        <v>0</v>
      </c>
      <c r="Q395" s="208">
        <v>0</v>
      </c>
      <c r="R395" s="208">
        <f>Q395*H395</f>
        <v>0</v>
      </c>
      <c r="S395" s="208">
        <v>0</v>
      </c>
      <c r="T395" s="209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0" t="s">
        <v>186</v>
      </c>
      <c r="AT395" s="210" t="s">
        <v>127</v>
      </c>
      <c r="AU395" s="210" t="s">
        <v>133</v>
      </c>
      <c r="AY395" s="19" t="s">
        <v>123</v>
      </c>
      <c r="BE395" s="211">
        <f>IF(N395="základní",J395,0)</f>
        <v>0</v>
      </c>
      <c r="BF395" s="211">
        <f>IF(N395="snížená",J395,0)</f>
        <v>0</v>
      </c>
      <c r="BG395" s="211">
        <f>IF(N395="zákl. přenesená",J395,0)</f>
        <v>0</v>
      </c>
      <c r="BH395" s="211">
        <f>IF(N395="sníž. přenesená",J395,0)</f>
        <v>0</v>
      </c>
      <c r="BI395" s="211">
        <f>IF(N395="nulová",J395,0)</f>
        <v>0</v>
      </c>
      <c r="BJ395" s="19" t="s">
        <v>133</v>
      </c>
      <c r="BK395" s="211">
        <f>ROUND(I395*H395,2)</f>
        <v>0</v>
      </c>
      <c r="BL395" s="19" t="s">
        <v>186</v>
      </c>
      <c r="BM395" s="210" t="s">
        <v>811</v>
      </c>
    </row>
    <row r="396" spans="1:47" s="2" customFormat="1" ht="12">
      <c r="A396" s="40"/>
      <c r="B396" s="41"/>
      <c r="C396" s="42"/>
      <c r="D396" s="212" t="s">
        <v>135</v>
      </c>
      <c r="E396" s="42"/>
      <c r="F396" s="213" t="s">
        <v>812</v>
      </c>
      <c r="G396" s="42"/>
      <c r="H396" s="42"/>
      <c r="I396" s="214"/>
      <c r="J396" s="42"/>
      <c r="K396" s="42"/>
      <c r="L396" s="46"/>
      <c r="M396" s="215"/>
      <c r="N396" s="216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135</v>
      </c>
      <c r="AU396" s="19" t="s">
        <v>133</v>
      </c>
    </row>
    <row r="397" spans="1:51" s="13" customFormat="1" ht="12">
      <c r="A397" s="13"/>
      <c r="B397" s="217"/>
      <c r="C397" s="218"/>
      <c r="D397" s="219" t="s">
        <v>137</v>
      </c>
      <c r="E397" s="220" t="s">
        <v>19</v>
      </c>
      <c r="F397" s="221" t="s">
        <v>387</v>
      </c>
      <c r="G397" s="218"/>
      <c r="H397" s="222">
        <v>1</v>
      </c>
      <c r="I397" s="223"/>
      <c r="J397" s="218"/>
      <c r="K397" s="218"/>
      <c r="L397" s="224"/>
      <c r="M397" s="225"/>
      <c r="N397" s="226"/>
      <c r="O397" s="226"/>
      <c r="P397" s="226"/>
      <c r="Q397" s="226"/>
      <c r="R397" s="226"/>
      <c r="S397" s="226"/>
      <c r="T397" s="22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28" t="s">
        <v>137</v>
      </c>
      <c r="AU397" s="228" t="s">
        <v>133</v>
      </c>
      <c r="AV397" s="13" t="s">
        <v>133</v>
      </c>
      <c r="AW397" s="13" t="s">
        <v>33</v>
      </c>
      <c r="AX397" s="13" t="s">
        <v>76</v>
      </c>
      <c r="AY397" s="228" t="s">
        <v>123</v>
      </c>
    </row>
    <row r="398" spans="1:65" s="2" customFormat="1" ht="16.5" customHeight="1">
      <c r="A398" s="40"/>
      <c r="B398" s="41"/>
      <c r="C398" s="240" t="s">
        <v>813</v>
      </c>
      <c r="D398" s="240" t="s">
        <v>224</v>
      </c>
      <c r="E398" s="241" t="s">
        <v>814</v>
      </c>
      <c r="F398" s="242" t="s">
        <v>815</v>
      </c>
      <c r="G398" s="243" t="s">
        <v>130</v>
      </c>
      <c r="H398" s="244">
        <v>1</v>
      </c>
      <c r="I398" s="245"/>
      <c r="J398" s="246">
        <f>ROUND(I398*H398,2)</f>
        <v>0</v>
      </c>
      <c r="K398" s="242" t="s">
        <v>131</v>
      </c>
      <c r="L398" s="247"/>
      <c r="M398" s="248" t="s">
        <v>19</v>
      </c>
      <c r="N398" s="249" t="s">
        <v>43</v>
      </c>
      <c r="O398" s="86"/>
      <c r="P398" s="208">
        <f>O398*H398</f>
        <v>0</v>
      </c>
      <c r="Q398" s="208">
        <v>0.0026</v>
      </c>
      <c r="R398" s="208">
        <f>Q398*H398</f>
        <v>0.0026</v>
      </c>
      <c r="S398" s="208">
        <v>0</v>
      </c>
      <c r="T398" s="209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0" t="s">
        <v>329</v>
      </c>
      <c r="AT398" s="210" t="s">
        <v>224</v>
      </c>
      <c r="AU398" s="210" t="s">
        <v>133</v>
      </c>
      <c r="AY398" s="19" t="s">
        <v>123</v>
      </c>
      <c r="BE398" s="211">
        <f>IF(N398="základní",J398,0)</f>
        <v>0</v>
      </c>
      <c r="BF398" s="211">
        <f>IF(N398="snížená",J398,0)</f>
        <v>0</v>
      </c>
      <c r="BG398" s="211">
        <f>IF(N398="zákl. přenesená",J398,0)</f>
        <v>0</v>
      </c>
      <c r="BH398" s="211">
        <f>IF(N398="sníž. přenesená",J398,0)</f>
        <v>0</v>
      </c>
      <c r="BI398" s="211">
        <f>IF(N398="nulová",J398,0)</f>
        <v>0</v>
      </c>
      <c r="BJ398" s="19" t="s">
        <v>133</v>
      </c>
      <c r="BK398" s="211">
        <f>ROUND(I398*H398,2)</f>
        <v>0</v>
      </c>
      <c r="BL398" s="19" t="s">
        <v>186</v>
      </c>
      <c r="BM398" s="210" t="s">
        <v>816</v>
      </c>
    </row>
    <row r="399" spans="1:65" s="2" customFormat="1" ht="24.15" customHeight="1">
      <c r="A399" s="40"/>
      <c r="B399" s="41"/>
      <c r="C399" s="199" t="s">
        <v>817</v>
      </c>
      <c r="D399" s="199" t="s">
        <v>127</v>
      </c>
      <c r="E399" s="200" t="s">
        <v>818</v>
      </c>
      <c r="F399" s="201" t="s">
        <v>819</v>
      </c>
      <c r="G399" s="202" t="s">
        <v>130</v>
      </c>
      <c r="H399" s="203">
        <v>4</v>
      </c>
      <c r="I399" s="204"/>
      <c r="J399" s="205">
        <f>ROUND(I399*H399,2)</f>
        <v>0</v>
      </c>
      <c r="K399" s="201" t="s">
        <v>131</v>
      </c>
      <c r="L399" s="46"/>
      <c r="M399" s="206" t="s">
        <v>19</v>
      </c>
      <c r="N399" s="207" t="s">
        <v>43</v>
      </c>
      <c r="O399" s="86"/>
      <c r="P399" s="208">
        <f>O399*H399</f>
        <v>0</v>
      </c>
      <c r="Q399" s="208">
        <v>0</v>
      </c>
      <c r="R399" s="208">
        <f>Q399*H399</f>
        <v>0</v>
      </c>
      <c r="S399" s="208">
        <v>0.0008</v>
      </c>
      <c r="T399" s="209">
        <f>S399*H399</f>
        <v>0.0032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0" t="s">
        <v>186</v>
      </c>
      <c r="AT399" s="210" t="s">
        <v>127</v>
      </c>
      <c r="AU399" s="210" t="s">
        <v>133</v>
      </c>
      <c r="AY399" s="19" t="s">
        <v>123</v>
      </c>
      <c r="BE399" s="211">
        <f>IF(N399="základní",J399,0)</f>
        <v>0</v>
      </c>
      <c r="BF399" s="211">
        <f>IF(N399="snížená",J399,0)</f>
        <v>0</v>
      </c>
      <c r="BG399" s="211">
        <f>IF(N399="zákl. přenesená",J399,0)</f>
        <v>0</v>
      </c>
      <c r="BH399" s="211">
        <f>IF(N399="sníž. přenesená",J399,0)</f>
        <v>0</v>
      </c>
      <c r="BI399" s="211">
        <f>IF(N399="nulová",J399,0)</f>
        <v>0</v>
      </c>
      <c r="BJ399" s="19" t="s">
        <v>133</v>
      </c>
      <c r="BK399" s="211">
        <f>ROUND(I399*H399,2)</f>
        <v>0</v>
      </c>
      <c r="BL399" s="19" t="s">
        <v>186</v>
      </c>
      <c r="BM399" s="210" t="s">
        <v>820</v>
      </c>
    </row>
    <row r="400" spans="1:47" s="2" customFormat="1" ht="12">
      <c r="A400" s="40"/>
      <c r="B400" s="41"/>
      <c r="C400" s="42"/>
      <c r="D400" s="212" t="s">
        <v>135</v>
      </c>
      <c r="E400" s="42"/>
      <c r="F400" s="213" t="s">
        <v>821</v>
      </c>
      <c r="G400" s="42"/>
      <c r="H400" s="42"/>
      <c r="I400" s="214"/>
      <c r="J400" s="42"/>
      <c r="K400" s="42"/>
      <c r="L400" s="46"/>
      <c r="M400" s="215"/>
      <c r="N400" s="216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135</v>
      </c>
      <c r="AU400" s="19" t="s">
        <v>133</v>
      </c>
    </row>
    <row r="401" spans="1:65" s="2" customFormat="1" ht="24.15" customHeight="1">
      <c r="A401" s="40"/>
      <c r="B401" s="41"/>
      <c r="C401" s="199" t="s">
        <v>822</v>
      </c>
      <c r="D401" s="199" t="s">
        <v>127</v>
      </c>
      <c r="E401" s="200" t="s">
        <v>823</v>
      </c>
      <c r="F401" s="201" t="s">
        <v>824</v>
      </c>
      <c r="G401" s="202" t="s">
        <v>130</v>
      </c>
      <c r="H401" s="203">
        <v>1</v>
      </c>
      <c r="I401" s="204"/>
      <c r="J401" s="205">
        <f>ROUND(I401*H401,2)</f>
        <v>0</v>
      </c>
      <c r="K401" s="201" t="s">
        <v>131</v>
      </c>
      <c r="L401" s="46"/>
      <c r="M401" s="206" t="s">
        <v>19</v>
      </c>
      <c r="N401" s="207" t="s">
        <v>43</v>
      </c>
      <c r="O401" s="86"/>
      <c r="P401" s="208">
        <f>O401*H401</f>
        <v>0</v>
      </c>
      <c r="Q401" s="208">
        <v>0</v>
      </c>
      <c r="R401" s="208">
        <f>Q401*H401</f>
        <v>0</v>
      </c>
      <c r="S401" s="208">
        <v>0.0008</v>
      </c>
      <c r="T401" s="209">
        <f>S401*H401</f>
        <v>0.0008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0" t="s">
        <v>186</v>
      </c>
      <c r="AT401" s="210" t="s">
        <v>127</v>
      </c>
      <c r="AU401" s="210" t="s">
        <v>133</v>
      </c>
      <c r="AY401" s="19" t="s">
        <v>123</v>
      </c>
      <c r="BE401" s="211">
        <f>IF(N401="základní",J401,0)</f>
        <v>0</v>
      </c>
      <c r="BF401" s="211">
        <f>IF(N401="snížená",J401,0)</f>
        <v>0</v>
      </c>
      <c r="BG401" s="211">
        <f>IF(N401="zákl. přenesená",J401,0)</f>
        <v>0</v>
      </c>
      <c r="BH401" s="211">
        <f>IF(N401="sníž. přenesená",J401,0)</f>
        <v>0</v>
      </c>
      <c r="BI401" s="211">
        <f>IF(N401="nulová",J401,0)</f>
        <v>0</v>
      </c>
      <c r="BJ401" s="19" t="s">
        <v>133</v>
      </c>
      <c r="BK401" s="211">
        <f>ROUND(I401*H401,2)</f>
        <v>0</v>
      </c>
      <c r="BL401" s="19" t="s">
        <v>186</v>
      </c>
      <c r="BM401" s="210" t="s">
        <v>825</v>
      </c>
    </row>
    <row r="402" spans="1:47" s="2" customFormat="1" ht="12">
      <c r="A402" s="40"/>
      <c r="B402" s="41"/>
      <c r="C402" s="42"/>
      <c r="D402" s="212" t="s">
        <v>135</v>
      </c>
      <c r="E402" s="42"/>
      <c r="F402" s="213" t="s">
        <v>826</v>
      </c>
      <c r="G402" s="42"/>
      <c r="H402" s="42"/>
      <c r="I402" s="214"/>
      <c r="J402" s="42"/>
      <c r="K402" s="42"/>
      <c r="L402" s="46"/>
      <c r="M402" s="215"/>
      <c r="N402" s="216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135</v>
      </c>
      <c r="AU402" s="19" t="s">
        <v>133</v>
      </c>
    </row>
    <row r="403" spans="1:65" s="2" customFormat="1" ht="24.15" customHeight="1">
      <c r="A403" s="40"/>
      <c r="B403" s="41"/>
      <c r="C403" s="199" t="s">
        <v>827</v>
      </c>
      <c r="D403" s="199" t="s">
        <v>127</v>
      </c>
      <c r="E403" s="200" t="s">
        <v>828</v>
      </c>
      <c r="F403" s="201" t="s">
        <v>829</v>
      </c>
      <c r="G403" s="202" t="s">
        <v>130</v>
      </c>
      <c r="H403" s="203">
        <v>3</v>
      </c>
      <c r="I403" s="204"/>
      <c r="J403" s="205">
        <f>ROUND(I403*H403,2)</f>
        <v>0</v>
      </c>
      <c r="K403" s="201" t="s">
        <v>131</v>
      </c>
      <c r="L403" s="46"/>
      <c r="M403" s="206" t="s">
        <v>19</v>
      </c>
      <c r="N403" s="207" t="s">
        <v>43</v>
      </c>
      <c r="O403" s="86"/>
      <c r="P403" s="208">
        <f>O403*H403</f>
        <v>0</v>
      </c>
      <c r="Q403" s="208">
        <v>0</v>
      </c>
      <c r="R403" s="208">
        <f>Q403*H403</f>
        <v>0</v>
      </c>
      <c r="S403" s="208">
        <v>0</v>
      </c>
      <c r="T403" s="209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0" t="s">
        <v>494</v>
      </c>
      <c r="AT403" s="210" t="s">
        <v>127</v>
      </c>
      <c r="AU403" s="210" t="s">
        <v>133</v>
      </c>
      <c r="AY403" s="19" t="s">
        <v>123</v>
      </c>
      <c r="BE403" s="211">
        <f>IF(N403="základní",J403,0)</f>
        <v>0</v>
      </c>
      <c r="BF403" s="211">
        <f>IF(N403="snížená",J403,0)</f>
        <v>0</v>
      </c>
      <c r="BG403" s="211">
        <f>IF(N403="zákl. přenesená",J403,0)</f>
        <v>0</v>
      </c>
      <c r="BH403" s="211">
        <f>IF(N403="sníž. přenesená",J403,0)</f>
        <v>0</v>
      </c>
      <c r="BI403" s="211">
        <f>IF(N403="nulová",J403,0)</f>
        <v>0</v>
      </c>
      <c r="BJ403" s="19" t="s">
        <v>133</v>
      </c>
      <c r="BK403" s="211">
        <f>ROUND(I403*H403,2)</f>
        <v>0</v>
      </c>
      <c r="BL403" s="19" t="s">
        <v>494</v>
      </c>
      <c r="BM403" s="210" t="s">
        <v>830</v>
      </c>
    </row>
    <row r="404" spans="1:47" s="2" customFormat="1" ht="12">
      <c r="A404" s="40"/>
      <c r="B404" s="41"/>
      <c r="C404" s="42"/>
      <c r="D404" s="212" t="s">
        <v>135</v>
      </c>
      <c r="E404" s="42"/>
      <c r="F404" s="213" t="s">
        <v>831</v>
      </c>
      <c r="G404" s="42"/>
      <c r="H404" s="42"/>
      <c r="I404" s="214"/>
      <c r="J404" s="42"/>
      <c r="K404" s="42"/>
      <c r="L404" s="46"/>
      <c r="M404" s="215"/>
      <c r="N404" s="216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135</v>
      </c>
      <c r="AU404" s="19" t="s">
        <v>133</v>
      </c>
    </row>
    <row r="405" spans="1:65" s="2" customFormat="1" ht="24.15" customHeight="1">
      <c r="A405" s="40"/>
      <c r="B405" s="41"/>
      <c r="C405" s="240" t="s">
        <v>832</v>
      </c>
      <c r="D405" s="240" t="s">
        <v>224</v>
      </c>
      <c r="E405" s="241" t="s">
        <v>833</v>
      </c>
      <c r="F405" s="242" t="s">
        <v>834</v>
      </c>
      <c r="G405" s="243" t="s">
        <v>835</v>
      </c>
      <c r="H405" s="244">
        <v>0.003</v>
      </c>
      <c r="I405" s="245"/>
      <c r="J405" s="246">
        <f>ROUND(I405*H405,2)</f>
        <v>0</v>
      </c>
      <c r="K405" s="242" t="s">
        <v>131</v>
      </c>
      <c r="L405" s="247"/>
      <c r="M405" s="248" t="s">
        <v>19</v>
      </c>
      <c r="N405" s="249" t="s">
        <v>43</v>
      </c>
      <c r="O405" s="86"/>
      <c r="P405" s="208">
        <f>O405*H405</f>
        <v>0</v>
      </c>
      <c r="Q405" s="208">
        <v>0.00065</v>
      </c>
      <c r="R405" s="208">
        <f>Q405*H405</f>
        <v>1.95E-06</v>
      </c>
      <c r="S405" s="208">
        <v>0</v>
      </c>
      <c r="T405" s="209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0" t="s">
        <v>560</v>
      </c>
      <c r="AT405" s="210" t="s">
        <v>224</v>
      </c>
      <c r="AU405" s="210" t="s">
        <v>133</v>
      </c>
      <c r="AY405" s="19" t="s">
        <v>123</v>
      </c>
      <c r="BE405" s="211">
        <f>IF(N405="základní",J405,0)</f>
        <v>0</v>
      </c>
      <c r="BF405" s="211">
        <f>IF(N405="snížená",J405,0)</f>
        <v>0</v>
      </c>
      <c r="BG405" s="211">
        <f>IF(N405="zákl. přenesená",J405,0)</f>
        <v>0</v>
      </c>
      <c r="BH405" s="211">
        <f>IF(N405="sníž. přenesená",J405,0)</f>
        <v>0</v>
      </c>
      <c r="BI405" s="211">
        <f>IF(N405="nulová",J405,0)</f>
        <v>0</v>
      </c>
      <c r="BJ405" s="19" t="s">
        <v>133</v>
      </c>
      <c r="BK405" s="211">
        <f>ROUND(I405*H405,2)</f>
        <v>0</v>
      </c>
      <c r="BL405" s="19" t="s">
        <v>494</v>
      </c>
      <c r="BM405" s="210" t="s">
        <v>836</v>
      </c>
    </row>
    <row r="406" spans="1:65" s="2" customFormat="1" ht="24.15" customHeight="1">
      <c r="A406" s="40"/>
      <c r="B406" s="41"/>
      <c r="C406" s="199" t="s">
        <v>837</v>
      </c>
      <c r="D406" s="199" t="s">
        <v>127</v>
      </c>
      <c r="E406" s="200" t="s">
        <v>838</v>
      </c>
      <c r="F406" s="201" t="s">
        <v>839</v>
      </c>
      <c r="G406" s="202" t="s">
        <v>130</v>
      </c>
      <c r="H406" s="203">
        <v>1</v>
      </c>
      <c r="I406" s="204"/>
      <c r="J406" s="205">
        <f>ROUND(I406*H406,2)</f>
        <v>0</v>
      </c>
      <c r="K406" s="201" t="s">
        <v>131</v>
      </c>
      <c r="L406" s="46"/>
      <c r="M406" s="206" t="s">
        <v>19</v>
      </c>
      <c r="N406" s="207" t="s">
        <v>43</v>
      </c>
      <c r="O406" s="86"/>
      <c r="P406" s="208">
        <f>O406*H406</f>
        <v>0</v>
      </c>
      <c r="Q406" s="208">
        <v>0</v>
      </c>
      <c r="R406" s="208">
        <f>Q406*H406</f>
        <v>0</v>
      </c>
      <c r="S406" s="208">
        <v>0</v>
      </c>
      <c r="T406" s="209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0" t="s">
        <v>186</v>
      </c>
      <c r="AT406" s="210" t="s">
        <v>127</v>
      </c>
      <c r="AU406" s="210" t="s">
        <v>133</v>
      </c>
      <c r="AY406" s="19" t="s">
        <v>123</v>
      </c>
      <c r="BE406" s="211">
        <f>IF(N406="základní",J406,0)</f>
        <v>0</v>
      </c>
      <c r="BF406" s="211">
        <f>IF(N406="snížená",J406,0)</f>
        <v>0</v>
      </c>
      <c r="BG406" s="211">
        <f>IF(N406="zákl. přenesená",J406,0)</f>
        <v>0</v>
      </c>
      <c r="BH406" s="211">
        <f>IF(N406="sníž. přenesená",J406,0)</f>
        <v>0</v>
      </c>
      <c r="BI406" s="211">
        <f>IF(N406="nulová",J406,0)</f>
        <v>0</v>
      </c>
      <c r="BJ406" s="19" t="s">
        <v>133</v>
      </c>
      <c r="BK406" s="211">
        <f>ROUND(I406*H406,2)</f>
        <v>0</v>
      </c>
      <c r="BL406" s="19" t="s">
        <v>186</v>
      </c>
      <c r="BM406" s="210" t="s">
        <v>840</v>
      </c>
    </row>
    <row r="407" spans="1:47" s="2" customFormat="1" ht="12">
      <c r="A407" s="40"/>
      <c r="B407" s="41"/>
      <c r="C407" s="42"/>
      <c r="D407" s="212" t="s">
        <v>135</v>
      </c>
      <c r="E407" s="42"/>
      <c r="F407" s="213" t="s">
        <v>841</v>
      </c>
      <c r="G407" s="42"/>
      <c r="H407" s="42"/>
      <c r="I407" s="214"/>
      <c r="J407" s="42"/>
      <c r="K407" s="42"/>
      <c r="L407" s="46"/>
      <c r="M407" s="215"/>
      <c r="N407" s="216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135</v>
      </c>
      <c r="AU407" s="19" t="s">
        <v>133</v>
      </c>
    </row>
    <row r="408" spans="1:65" s="2" customFormat="1" ht="24.15" customHeight="1">
      <c r="A408" s="40"/>
      <c r="B408" s="41"/>
      <c r="C408" s="199" t="s">
        <v>842</v>
      </c>
      <c r="D408" s="199" t="s">
        <v>127</v>
      </c>
      <c r="E408" s="200" t="s">
        <v>843</v>
      </c>
      <c r="F408" s="201" t="s">
        <v>844</v>
      </c>
      <c r="G408" s="202" t="s">
        <v>299</v>
      </c>
      <c r="H408" s="203">
        <v>0.046</v>
      </c>
      <c r="I408" s="204"/>
      <c r="J408" s="205">
        <f>ROUND(I408*H408,2)</f>
        <v>0</v>
      </c>
      <c r="K408" s="201" t="s">
        <v>131</v>
      </c>
      <c r="L408" s="46"/>
      <c r="M408" s="206" t="s">
        <v>19</v>
      </c>
      <c r="N408" s="207" t="s">
        <v>43</v>
      </c>
      <c r="O408" s="86"/>
      <c r="P408" s="208">
        <f>O408*H408</f>
        <v>0</v>
      </c>
      <c r="Q408" s="208">
        <v>0</v>
      </c>
      <c r="R408" s="208">
        <f>Q408*H408</f>
        <v>0</v>
      </c>
      <c r="S408" s="208">
        <v>0</v>
      </c>
      <c r="T408" s="209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0" t="s">
        <v>186</v>
      </c>
      <c r="AT408" s="210" t="s">
        <v>127</v>
      </c>
      <c r="AU408" s="210" t="s">
        <v>133</v>
      </c>
      <c r="AY408" s="19" t="s">
        <v>123</v>
      </c>
      <c r="BE408" s="211">
        <f>IF(N408="základní",J408,0)</f>
        <v>0</v>
      </c>
      <c r="BF408" s="211">
        <f>IF(N408="snížená",J408,0)</f>
        <v>0</v>
      </c>
      <c r="BG408" s="211">
        <f>IF(N408="zákl. přenesená",J408,0)</f>
        <v>0</v>
      </c>
      <c r="BH408" s="211">
        <f>IF(N408="sníž. přenesená",J408,0)</f>
        <v>0</v>
      </c>
      <c r="BI408" s="211">
        <f>IF(N408="nulová",J408,0)</f>
        <v>0</v>
      </c>
      <c r="BJ408" s="19" t="s">
        <v>133</v>
      </c>
      <c r="BK408" s="211">
        <f>ROUND(I408*H408,2)</f>
        <v>0</v>
      </c>
      <c r="BL408" s="19" t="s">
        <v>186</v>
      </c>
      <c r="BM408" s="210" t="s">
        <v>845</v>
      </c>
    </row>
    <row r="409" spans="1:47" s="2" customFormat="1" ht="12">
      <c r="A409" s="40"/>
      <c r="B409" s="41"/>
      <c r="C409" s="42"/>
      <c r="D409" s="212" t="s">
        <v>135</v>
      </c>
      <c r="E409" s="42"/>
      <c r="F409" s="213" t="s">
        <v>846</v>
      </c>
      <c r="G409" s="42"/>
      <c r="H409" s="42"/>
      <c r="I409" s="214"/>
      <c r="J409" s="42"/>
      <c r="K409" s="42"/>
      <c r="L409" s="46"/>
      <c r="M409" s="215"/>
      <c r="N409" s="216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135</v>
      </c>
      <c r="AU409" s="19" t="s">
        <v>133</v>
      </c>
    </row>
    <row r="410" spans="1:63" s="12" customFormat="1" ht="22.8" customHeight="1">
      <c r="A410" s="12"/>
      <c r="B410" s="183"/>
      <c r="C410" s="184"/>
      <c r="D410" s="185" t="s">
        <v>70</v>
      </c>
      <c r="E410" s="197" t="s">
        <v>847</v>
      </c>
      <c r="F410" s="197" t="s">
        <v>848</v>
      </c>
      <c r="G410" s="184"/>
      <c r="H410" s="184"/>
      <c r="I410" s="187"/>
      <c r="J410" s="198">
        <f>BK410</f>
        <v>0</v>
      </c>
      <c r="K410" s="184"/>
      <c r="L410" s="189"/>
      <c r="M410" s="190"/>
      <c r="N410" s="191"/>
      <c r="O410" s="191"/>
      <c r="P410" s="192">
        <f>SUM(P411:P428)</f>
        <v>0</v>
      </c>
      <c r="Q410" s="191"/>
      <c r="R410" s="192">
        <f>SUM(R411:R428)</f>
        <v>0.0006100000000000001</v>
      </c>
      <c r="S410" s="191"/>
      <c r="T410" s="193">
        <f>SUM(T411:T428)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194" t="s">
        <v>133</v>
      </c>
      <c r="AT410" s="195" t="s">
        <v>70</v>
      </c>
      <c r="AU410" s="195" t="s">
        <v>76</v>
      </c>
      <c r="AY410" s="194" t="s">
        <v>123</v>
      </c>
      <c r="BK410" s="196">
        <f>SUM(BK411:BK428)</f>
        <v>0</v>
      </c>
    </row>
    <row r="411" spans="1:65" s="2" customFormat="1" ht="16.5" customHeight="1">
      <c r="A411" s="40"/>
      <c r="B411" s="41"/>
      <c r="C411" s="199" t="s">
        <v>849</v>
      </c>
      <c r="D411" s="199" t="s">
        <v>127</v>
      </c>
      <c r="E411" s="200" t="s">
        <v>850</v>
      </c>
      <c r="F411" s="201" t="s">
        <v>851</v>
      </c>
      <c r="G411" s="202" t="s">
        <v>130</v>
      </c>
      <c r="H411" s="203">
        <v>1</v>
      </c>
      <c r="I411" s="204"/>
      <c r="J411" s="205">
        <f>ROUND(I411*H411,2)</f>
        <v>0</v>
      </c>
      <c r="K411" s="201" t="s">
        <v>131</v>
      </c>
      <c r="L411" s="46"/>
      <c r="M411" s="206" t="s">
        <v>19</v>
      </c>
      <c r="N411" s="207" t="s">
        <v>43</v>
      </c>
      <c r="O411" s="86"/>
      <c r="P411" s="208">
        <f>O411*H411</f>
        <v>0</v>
      </c>
      <c r="Q411" s="208">
        <v>0</v>
      </c>
      <c r="R411" s="208">
        <f>Q411*H411</f>
        <v>0</v>
      </c>
      <c r="S411" s="208">
        <v>0</v>
      </c>
      <c r="T411" s="209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0" t="s">
        <v>186</v>
      </c>
      <c r="AT411" s="210" t="s">
        <v>127</v>
      </c>
      <c r="AU411" s="210" t="s">
        <v>133</v>
      </c>
      <c r="AY411" s="19" t="s">
        <v>123</v>
      </c>
      <c r="BE411" s="211">
        <f>IF(N411="základní",J411,0)</f>
        <v>0</v>
      </c>
      <c r="BF411" s="211">
        <f>IF(N411="snížená",J411,0)</f>
        <v>0</v>
      </c>
      <c r="BG411" s="211">
        <f>IF(N411="zákl. přenesená",J411,0)</f>
        <v>0</v>
      </c>
      <c r="BH411" s="211">
        <f>IF(N411="sníž. přenesená",J411,0)</f>
        <v>0</v>
      </c>
      <c r="BI411" s="211">
        <f>IF(N411="nulová",J411,0)</f>
        <v>0</v>
      </c>
      <c r="BJ411" s="19" t="s">
        <v>133</v>
      </c>
      <c r="BK411" s="211">
        <f>ROUND(I411*H411,2)</f>
        <v>0</v>
      </c>
      <c r="BL411" s="19" t="s">
        <v>186</v>
      </c>
      <c r="BM411" s="210" t="s">
        <v>852</v>
      </c>
    </row>
    <row r="412" spans="1:47" s="2" customFormat="1" ht="12">
      <c r="A412" s="40"/>
      <c r="B412" s="41"/>
      <c r="C412" s="42"/>
      <c r="D412" s="212" t="s">
        <v>135</v>
      </c>
      <c r="E412" s="42"/>
      <c r="F412" s="213" t="s">
        <v>853</v>
      </c>
      <c r="G412" s="42"/>
      <c r="H412" s="42"/>
      <c r="I412" s="214"/>
      <c r="J412" s="42"/>
      <c r="K412" s="42"/>
      <c r="L412" s="46"/>
      <c r="M412" s="215"/>
      <c r="N412" s="216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135</v>
      </c>
      <c r="AU412" s="19" t="s">
        <v>133</v>
      </c>
    </row>
    <row r="413" spans="1:65" s="2" customFormat="1" ht="16.5" customHeight="1">
      <c r="A413" s="40"/>
      <c r="B413" s="41"/>
      <c r="C413" s="240" t="s">
        <v>854</v>
      </c>
      <c r="D413" s="240" t="s">
        <v>224</v>
      </c>
      <c r="E413" s="241" t="s">
        <v>855</v>
      </c>
      <c r="F413" s="242" t="s">
        <v>856</v>
      </c>
      <c r="G413" s="243" t="s">
        <v>130</v>
      </c>
      <c r="H413" s="244">
        <v>1</v>
      </c>
      <c r="I413" s="245"/>
      <c r="J413" s="246">
        <f>ROUND(I413*H413,2)</f>
        <v>0</v>
      </c>
      <c r="K413" s="242" t="s">
        <v>131</v>
      </c>
      <c r="L413" s="247"/>
      <c r="M413" s="248" t="s">
        <v>19</v>
      </c>
      <c r="N413" s="249" t="s">
        <v>43</v>
      </c>
      <c r="O413" s="86"/>
      <c r="P413" s="208">
        <f>O413*H413</f>
        <v>0</v>
      </c>
      <c r="Q413" s="208">
        <v>0.00045</v>
      </c>
      <c r="R413" s="208">
        <f>Q413*H413</f>
        <v>0.00045</v>
      </c>
      <c r="S413" s="208">
        <v>0</v>
      </c>
      <c r="T413" s="209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0" t="s">
        <v>329</v>
      </c>
      <c r="AT413" s="210" t="s">
        <v>224</v>
      </c>
      <c r="AU413" s="210" t="s">
        <v>133</v>
      </c>
      <c r="AY413" s="19" t="s">
        <v>123</v>
      </c>
      <c r="BE413" s="211">
        <f>IF(N413="základní",J413,0)</f>
        <v>0</v>
      </c>
      <c r="BF413" s="211">
        <f>IF(N413="snížená",J413,0)</f>
        <v>0</v>
      </c>
      <c r="BG413" s="211">
        <f>IF(N413="zákl. přenesená",J413,0)</f>
        <v>0</v>
      </c>
      <c r="BH413" s="211">
        <f>IF(N413="sníž. přenesená",J413,0)</f>
        <v>0</v>
      </c>
      <c r="BI413" s="211">
        <f>IF(N413="nulová",J413,0)</f>
        <v>0</v>
      </c>
      <c r="BJ413" s="19" t="s">
        <v>133</v>
      </c>
      <c r="BK413" s="211">
        <f>ROUND(I413*H413,2)</f>
        <v>0</v>
      </c>
      <c r="BL413" s="19" t="s">
        <v>186</v>
      </c>
      <c r="BM413" s="210" t="s">
        <v>857</v>
      </c>
    </row>
    <row r="414" spans="1:65" s="2" customFormat="1" ht="16.5" customHeight="1">
      <c r="A414" s="40"/>
      <c r="B414" s="41"/>
      <c r="C414" s="199" t="s">
        <v>858</v>
      </c>
      <c r="D414" s="199" t="s">
        <v>127</v>
      </c>
      <c r="E414" s="200" t="s">
        <v>859</v>
      </c>
      <c r="F414" s="201" t="s">
        <v>860</v>
      </c>
      <c r="G414" s="202" t="s">
        <v>130</v>
      </c>
      <c r="H414" s="203">
        <v>1</v>
      </c>
      <c r="I414" s="204"/>
      <c r="J414" s="205">
        <f>ROUND(I414*H414,2)</f>
        <v>0</v>
      </c>
      <c r="K414" s="201" t="s">
        <v>131</v>
      </c>
      <c r="L414" s="46"/>
      <c r="M414" s="206" t="s">
        <v>19</v>
      </c>
      <c r="N414" s="207" t="s">
        <v>43</v>
      </c>
      <c r="O414" s="86"/>
      <c r="P414" s="208">
        <f>O414*H414</f>
        <v>0</v>
      </c>
      <c r="Q414" s="208">
        <v>0</v>
      </c>
      <c r="R414" s="208">
        <f>Q414*H414</f>
        <v>0</v>
      </c>
      <c r="S414" s="208">
        <v>0</v>
      </c>
      <c r="T414" s="209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0" t="s">
        <v>186</v>
      </c>
      <c r="AT414" s="210" t="s">
        <v>127</v>
      </c>
      <c r="AU414" s="210" t="s">
        <v>133</v>
      </c>
      <c r="AY414" s="19" t="s">
        <v>123</v>
      </c>
      <c r="BE414" s="211">
        <f>IF(N414="základní",J414,0)</f>
        <v>0</v>
      </c>
      <c r="BF414" s="211">
        <f>IF(N414="snížená",J414,0)</f>
        <v>0</v>
      </c>
      <c r="BG414" s="211">
        <f>IF(N414="zákl. přenesená",J414,0)</f>
        <v>0</v>
      </c>
      <c r="BH414" s="211">
        <f>IF(N414="sníž. přenesená",J414,0)</f>
        <v>0</v>
      </c>
      <c r="BI414" s="211">
        <f>IF(N414="nulová",J414,0)</f>
        <v>0</v>
      </c>
      <c r="BJ414" s="19" t="s">
        <v>133</v>
      </c>
      <c r="BK414" s="211">
        <f>ROUND(I414*H414,2)</f>
        <v>0</v>
      </c>
      <c r="BL414" s="19" t="s">
        <v>186</v>
      </c>
      <c r="BM414" s="210" t="s">
        <v>861</v>
      </c>
    </row>
    <row r="415" spans="1:47" s="2" customFormat="1" ht="12">
      <c r="A415" s="40"/>
      <c r="B415" s="41"/>
      <c r="C415" s="42"/>
      <c r="D415" s="212" t="s">
        <v>135</v>
      </c>
      <c r="E415" s="42"/>
      <c r="F415" s="213" t="s">
        <v>862</v>
      </c>
      <c r="G415" s="42"/>
      <c r="H415" s="42"/>
      <c r="I415" s="214"/>
      <c r="J415" s="42"/>
      <c r="K415" s="42"/>
      <c r="L415" s="46"/>
      <c r="M415" s="215"/>
      <c r="N415" s="216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135</v>
      </c>
      <c r="AU415" s="19" t="s">
        <v>133</v>
      </c>
    </row>
    <row r="416" spans="1:65" s="2" customFormat="1" ht="16.5" customHeight="1">
      <c r="A416" s="40"/>
      <c r="B416" s="41"/>
      <c r="C416" s="240" t="s">
        <v>863</v>
      </c>
      <c r="D416" s="240" t="s">
        <v>224</v>
      </c>
      <c r="E416" s="241" t="s">
        <v>864</v>
      </c>
      <c r="F416" s="242" t="s">
        <v>865</v>
      </c>
      <c r="G416" s="243" t="s">
        <v>130</v>
      </c>
      <c r="H416" s="244">
        <v>1</v>
      </c>
      <c r="I416" s="245"/>
      <c r="J416" s="246">
        <f>ROUND(I416*H416,2)</f>
        <v>0</v>
      </c>
      <c r="K416" s="242" t="s">
        <v>131</v>
      </c>
      <c r="L416" s="247"/>
      <c r="M416" s="248" t="s">
        <v>19</v>
      </c>
      <c r="N416" s="249" t="s">
        <v>43</v>
      </c>
      <c r="O416" s="86"/>
      <c r="P416" s="208">
        <f>O416*H416</f>
        <v>0</v>
      </c>
      <c r="Q416" s="208">
        <v>2E-05</v>
      </c>
      <c r="R416" s="208">
        <f>Q416*H416</f>
        <v>2E-05</v>
      </c>
      <c r="S416" s="208">
        <v>0</v>
      </c>
      <c r="T416" s="209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0" t="s">
        <v>329</v>
      </c>
      <c r="AT416" s="210" t="s">
        <v>224</v>
      </c>
      <c r="AU416" s="210" t="s">
        <v>133</v>
      </c>
      <c r="AY416" s="19" t="s">
        <v>123</v>
      </c>
      <c r="BE416" s="211">
        <f>IF(N416="základní",J416,0)</f>
        <v>0</v>
      </c>
      <c r="BF416" s="211">
        <f>IF(N416="snížená",J416,0)</f>
        <v>0</v>
      </c>
      <c r="BG416" s="211">
        <f>IF(N416="zákl. přenesená",J416,0)</f>
        <v>0</v>
      </c>
      <c r="BH416" s="211">
        <f>IF(N416="sníž. přenesená",J416,0)</f>
        <v>0</v>
      </c>
      <c r="BI416" s="211">
        <f>IF(N416="nulová",J416,0)</f>
        <v>0</v>
      </c>
      <c r="BJ416" s="19" t="s">
        <v>133</v>
      </c>
      <c r="BK416" s="211">
        <f>ROUND(I416*H416,2)</f>
        <v>0</v>
      </c>
      <c r="BL416" s="19" t="s">
        <v>186</v>
      </c>
      <c r="BM416" s="210" t="s">
        <v>866</v>
      </c>
    </row>
    <row r="417" spans="1:65" s="2" customFormat="1" ht="16.5" customHeight="1">
      <c r="A417" s="40"/>
      <c r="B417" s="41"/>
      <c r="C417" s="240" t="s">
        <v>867</v>
      </c>
      <c r="D417" s="240" t="s">
        <v>224</v>
      </c>
      <c r="E417" s="241" t="s">
        <v>868</v>
      </c>
      <c r="F417" s="242" t="s">
        <v>869</v>
      </c>
      <c r="G417" s="243" t="s">
        <v>130</v>
      </c>
      <c r="H417" s="244">
        <v>1</v>
      </c>
      <c r="I417" s="245"/>
      <c r="J417" s="246">
        <f>ROUND(I417*H417,2)</f>
        <v>0</v>
      </c>
      <c r="K417" s="242" t="s">
        <v>131</v>
      </c>
      <c r="L417" s="247"/>
      <c r="M417" s="248" t="s">
        <v>19</v>
      </c>
      <c r="N417" s="249" t="s">
        <v>43</v>
      </c>
      <c r="O417" s="86"/>
      <c r="P417" s="208">
        <f>O417*H417</f>
        <v>0</v>
      </c>
      <c r="Q417" s="208">
        <v>1E-05</v>
      </c>
      <c r="R417" s="208">
        <f>Q417*H417</f>
        <v>1E-05</v>
      </c>
      <c r="S417" s="208">
        <v>0</v>
      </c>
      <c r="T417" s="209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0" t="s">
        <v>329</v>
      </c>
      <c r="AT417" s="210" t="s">
        <v>224</v>
      </c>
      <c r="AU417" s="210" t="s">
        <v>133</v>
      </c>
      <c r="AY417" s="19" t="s">
        <v>123</v>
      </c>
      <c r="BE417" s="211">
        <f>IF(N417="základní",J417,0)</f>
        <v>0</v>
      </c>
      <c r="BF417" s="211">
        <f>IF(N417="snížená",J417,0)</f>
        <v>0</v>
      </c>
      <c r="BG417" s="211">
        <f>IF(N417="zákl. přenesená",J417,0)</f>
        <v>0</v>
      </c>
      <c r="BH417" s="211">
        <f>IF(N417="sníž. přenesená",J417,0)</f>
        <v>0</v>
      </c>
      <c r="BI417" s="211">
        <f>IF(N417="nulová",J417,0)</f>
        <v>0</v>
      </c>
      <c r="BJ417" s="19" t="s">
        <v>133</v>
      </c>
      <c r="BK417" s="211">
        <f>ROUND(I417*H417,2)</f>
        <v>0</v>
      </c>
      <c r="BL417" s="19" t="s">
        <v>186</v>
      </c>
      <c r="BM417" s="210" t="s">
        <v>870</v>
      </c>
    </row>
    <row r="418" spans="1:65" s="2" customFormat="1" ht="16.5" customHeight="1">
      <c r="A418" s="40"/>
      <c r="B418" s="41"/>
      <c r="C418" s="199" t="s">
        <v>871</v>
      </c>
      <c r="D418" s="199" t="s">
        <v>127</v>
      </c>
      <c r="E418" s="200" t="s">
        <v>872</v>
      </c>
      <c r="F418" s="201" t="s">
        <v>873</v>
      </c>
      <c r="G418" s="202" t="s">
        <v>130</v>
      </c>
      <c r="H418" s="203">
        <v>1</v>
      </c>
      <c r="I418" s="204"/>
      <c r="J418" s="205">
        <f>ROUND(I418*H418,2)</f>
        <v>0</v>
      </c>
      <c r="K418" s="201" t="s">
        <v>131</v>
      </c>
      <c r="L418" s="46"/>
      <c r="M418" s="206" t="s">
        <v>19</v>
      </c>
      <c r="N418" s="207" t="s">
        <v>43</v>
      </c>
      <c r="O418" s="86"/>
      <c r="P418" s="208">
        <f>O418*H418</f>
        <v>0</v>
      </c>
      <c r="Q418" s="208">
        <v>0</v>
      </c>
      <c r="R418" s="208">
        <f>Q418*H418</f>
        <v>0</v>
      </c>
      <c r="S418" s="208">
        <v>0</v>
      </c>
      <c r="T418" s="209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0" t="s">
        <v>494</v>
      </c>
      <c r="AT418" s="210" t="s">
        <v>127</v>
      </c>
      <c r="AU418" s="210" t="s">
        <v>133</v>
      </c>
      <c r="AY418" s="19" t="s">
        <v>123</v>
      </c>
      <c r="BE418" s="211">
        <f>IF(N418="základní",J418,0)</f>
        <v>0</v>
      </c>
      <c r="BF418" s="211">
        <f>IF(N418="snížená",J418,0)</f>
        <v>0</v>
      </c>
      <c r="BG418" s="211">
        <f>IF(N418="zákl. přenesená",J418,0)</f>
        <v>0</v>
      </c>
      <c r="BH418" s="211">
        <f>IF(N418="sníž. přenesená",J418,0)</f>
        <v>0</v>
      </c>
      <c r="BI418" s="211">
        <f>IF(N418="nulová",J418,0)</f>
        <v>0</v>
      </c>
      <c r="BJ418" s="19" t="s">
        <v>133</v>
      </c>
      <c r="BK418" s="211">
        <f>ROUND(I418*H418,2)</f>
        <v>0</v>
      </c>
      <c r="BL418" s="19" t="s">
        <v>494</v>
      </c>
      <c r="BM418" s="210" t="s">
        <v>874</v>
      </c>
    </row>
    <row r="419" spans="1:47" s="2" customFormat="1" ht="12">
      <c r="A419" s="40"/>
      <c r="B419" s="41"/>
      <c r="C419" s="42"/>
      <c r="D419" s="212" t="s">
        <v>135</v>
      </c>
      <c r="E419" s="42"/>
      <c r="F419" s="213" t="s">
        <v>875</v>
      </c>
      <c r="G419" s="42"/>
      <c r="H419" s="42"/>
      <c r="I419" s="214"/>
      <c r="J419" s="42"/>
      <c r="K419" s="42"/>
      <c r="L419" s="46"/>
      <c r="M419" s="215"/>
      <c r="N419" s="216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135</v>
      </c>
      <c r="AU419" s="19" t="s">
        <v>133</v>
      </c>
    </row>
    <row r="420" spans="1:65" s="2" customFormat="1" ht="16.5" customHeight="1">
      <c r="A420" s="40"/>
      <c r="B420" s="41"/>
      <c r="C420" s="240" t="s">
        <v>876</v>
      </c>
      <c r="D420" s="240" t="s">
        <v>224</v>
      </c>
      <c r="E420" s="241" t="s">
        <v>877</v>
      </c>
      <c r="F420" s="242" t="s">
        <v>878</v>
      </c>
      <c r="G420" s="243" t="s">
        <v>130</v>
      </c>
      <c r="H420" s="244">
        <v>1</v>
      </c>
      <c r="I420" s="245"/>
      <c r="J420" s="246">
        <f>ROUND(I420*H420,2)</f>
        <v>0</v>
      </c>
      <c r="K420" s="242" t="s">
        <v>131</v>
      </c>
      <c r="L420" s="247"/>
      <c r="M420" s="248" t="s">
        <v>19</v>
      </c>
      <c r="N420" s="249" t="s">
        <v>43</v>
      </c>
      <c r="O420" s="86"/>
      <c r="P420" s="208">
        <f>O420*H420</f>
        <v>0</v>
      </c>
      <c r="Q420" s="208">
        <v>8E-05</v>
      </c>
      <c r="R420" s="208">
        <f>Q420*H420</f>
        <v>8E-05</v>
      </c>
      <c r="S420" s="208">
        <v>0</v>
      </c>
      <c r="T420" s="209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0" t="s">
        <v>786</v>
      </c>
      <c r="AT420" s="210" t="s">
        <v>224</v>
      </c>
      <c r="AU420" s="210" t="s">
        <v>133</v>
      </c>
      <c r="AY420" s="19" t="s">
        <v>123</v>
      </c>
      <c r="BE420" s="211">
        <f>IF(N420="základní",J420,0)</f>
        <v>0</v>
      </c>
      <c r="BF420" s="211">
        <f>IF(N420="snížená",J420,0)</f>
        <v>0</v>
      </c>
      <c r="BG420" s="211">
        <f>IF(N420="zákl. přenesená",J420,0)</f>
        <v>0</v>
      </c>
      <c r="BH420" s="211">
        <f>IF(N420="sníž. přenesená",J420,0)</f>
        <v>0</v>
      </c>
      <c r="BI420" s="211">
        <f>IF(N420="nulová",J420,0)</f>
        <v>0</v>
      </c>
      <c r="BJ420" s="19" t="s">
        <v>133</v>
      </c>
      <c r="BK420" s="211">
        <f>ROUND(I420*H420,2)</f>
        <v>0</v>
      </c>
      <c r="BL420" s="19" t="s">
        <v>786</v>
      </c>
      <c r="BM420" s="210" t="s">
        <v>879</v>
      </c>
    </row>
    <row r="421" spans="1:65" s="2" customFormat="1" ht="16.5" customHeight="1">
      <c r="A421" s="40"/>
      <c r="B421" s="41"/>
      <c r="C421" s="199" t="s">
        <v>880</v>
      </c>
      <c r="D421" s="199" t="s">
        <v>127</v>
      </c>
      <c r="E421" s="200" t="s">
        <v>881</v>
      </c>
      <c r="F421" s="201" t="s">
        <v>882</v>
      </c>
      <c r="G421" s="202" t="s">
        <v>130</v>
      </c>
      <c r="H421" s="203">
        <v>1</v>
      </c>
      <c r="I421" s="204"/>
      <c r="J421" s="205">
        <f>ROUND(I421*H421,2)</f>
        <v>0</v>
      </c>
      <c r="K421" s="201" t="s">
        <v>131</v>
      </c>
      <c r="L421" s="46"/>
      <c r="M421" s="206" t="s">
        <v>19</v>
      </c>
      <c r="N421" s="207" t="s">
        <v>43</v>
      </c>
      <c r="O421" s="86"/>
      <c r="P421" s="208">
        <f>O421*H421</f>
        <v>0</v>
      </c>
      <c r="Q421" s="208">
        <v>0</v>
      </c>
      <c r="R421" s="208">
        <f>Q421*H421</f>
        <v>0</v>
      </c>
      <c r="S421" s="208">
        <v>0</v>
      </c>
      <c r="T421" s="209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0" t="s">
        <v>494</v>
      </c>
      <c r="AT421" s="210" t="s">
        <v>127</v>
      </c>
      <c r="AU421" s="210" t="s">
        <v>133</v>
      </c>
      <c r="AY421" s="19" t="s">
        <v>123</v>
      </c>
      <c r="BE421" s="211">
        <f>IF(N421="základní",J421,0)</f>
        <v>0</v>
      </c>
      <c r="BF421" s="211">
        <f>IF(N421="snížená",J421,0)</f>
        <v>0</v>
      </c>
      <c r="BG421" s="211">
        <f>IF(N421="zákl. přenesená",J421,0)</f>
        <v>0</v>
      </c>
      <c r="BH421" s="211">
        <f>IF(N421="sníž. přenesená",J421,0)</f>
        <v>0</v>
      </c>
      <c r="BI421" s="211">
        <f>IF(N421="nulová",J421,0)</f>
        <v>0</v>
      </c>
      <c r="BJ421" s="19" t="s">
        <v>133</v>
      </c>
      <c r="BK421" s="211">
        <f>ROUND(I421*H421,2)</f>
        <v>0</v>
      </c>
      <c r="BL421" s="19" t="s">
        <v>494</v>
      </c>
      <c r="BM421" s="210" t="s">
        <v>883</v>
      </c>
    </row>
    <row r="422" spans="1:47" s="2" customFormat="1" ht="12">
      <c r="A422" s="40"/>
      <c r="B422" s="41"/>
      <c r="C422" s="42"/>
      <c r="D422" s="212" t="s">
        <v>135</v>
      </c>
      <c r="E422" s="42"/>
      <c r="F422" s="213" t="s">
        <v>884</v>
      </c>
      <c r="G422" s="42"/>
      <c r="H422" s="42"/>
      <c r="I422" s="214"/>
      <c r="J422" s="42"/>
      <c r="K422" s="42"/>
      <c r="L422" s="46"/>
      <c r="M422" s="215"/>
      <c r="N422" s="216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135</v>
      </c>
      <c r="AU422" s="19" t="s">
        <v>133</v>
      </c>
    </row>
    <row r="423" spans="1:65" s="2" customFormat="1" ht="21.75" customHeight="1">
      <c r="A423" s="40"/>
      <c r="B423" s="41"/>
      <c r="C423" s="240" t="s">
        <v>885</v>
      </c>
      <c r="D423" s="240" t="s">
        <v>224</v>
      </c>
      <c r="E423" s="241" t="s">
        <v>886</v>
      </c>
      <c r="F423" s="242" t="s">
        <v>887</v>
      </c>
      <c r="G423" s="243" t="s">
        <v>130</v>
      </c>
      <c r="H423" s="244">
        <v>1</v>
      </c>
      <c r="I423" s="245"/>
      <c r="J423" s="246">
        <f>ROUND(I423*H423,2)</f>
        <v>0</v>
      </c>
      <c r="K423" s="242" t="s">
        <v>131</v>
      </c>
      <c r="L423" s="247"/>
      <c r="M423" s="248" t="s">
        <v>19</v>
      </c>
      <c r="N423" s="249" t="s">
        <v>43</v>
      </c>
      <c r="O423" s="86"/>
      <c r="P423" s="208">
        <f>O423*H423</f>
        <v>0</v>
      </c>
      <c r="Q423" s="208">
        <v>4E-05</v>
      </c>
      <c r="R423" s="208">
        <f>Q423*H423</f>
        <v>4E-05</v>
      </c>
      <c r="S423" s="208">
        <v>0</v>
      </c>
      <c r="T423" s="209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0" t="s">
        <v>786</v>
      </c>
      <c r="AT423" s="210" t="s">
        <v>224</v>
      </c>
      <c r="AU423" s="210" t="s">
        <v>133</v>
      </c>
      <c r="AY423" s="19" t="s">
        <v>123</v>
      </c>
      <c r="BE423" s="211">
        <f>IF(N423="základní",J423,0)</f>
        <v>0</v>
      </c>
      <c r="BF423" s="211">
        <f>IF(N423="snížená",J423,0)</f>
        <v>0</v>
      </c>
      <c r="BG423" s="211">
        <f>IF(N423="zákl. přenesená",J423,0)</f>
        <v>0</v>
      </c>
      <c r="BH423" s="211">
        <f>IF(N423="sníž. přenesená",J423,0)</f>
        <v>0</v>
      </c>
      <c r="BI423" s="211">
        <f>IF(N423="nulová",J423,0)</f>
        <v>0</v>
      </c>
      <c r="BJ423" s="19" t="s">
        <v>133</v>
      </c>
      <c r="BK423" s="211">
        <f>ROUND(I423*H423,2)</f>
        <v>0</v>
      </c>
      <c r="BL423" s="19" t="s">
        <v>786</v>
      </c>
      <c r="BM423" s="210" t="s">
        <v>888</v>
      </c>
    </row>
    <row r="424" spans="1:65" s="2" customFormat="1" ht="16.5" customHeight="1">
      <c r="A424" s="40"/>
      <c r="B424" s="41"/>
      <c r="C424" s="240" t="s">
        <v>889</v>
      </c>
      <c r="D424" s="240" t="s">
        <v>224</v>
      </c>
      <c r="E424" s="241" t="s">
        <v>702</v>
      </c>
      <c r="F424" s="242" t="s">
        <v>703</v>
      </c>
      <c r="G424" s="243" t="s">
        <v>130</v>
      </c>
      <c r="H424" s="244">
        <v>1</v>
      </c>
      <c r="I424" s="245"/>
      <c r="J424" s="246">
        <f>ROUND(I424*H424,2)</f>
        <v>0</v>
      </c>
      <c r="K424" s="242" t="s">
        <v>131</v>
      </c>
      <c r="L424" s="247"/>
      <c r="M424" s="248" t="s">
        <v>19</v>
      </c>
      <c r="N424" s="249" t="s">
        <v>43</v>
      </c>
      <c r="O424" s="86"/>
      <c r="P424" s="208">
        <f>O424*H424</f>
        <v>0</v>
      </c>
      <c r="Q424" s="208">
        <v>1E-05</v>
      </c>
      <c r="R424" s="208">
        <f>Q424*H424</f>
        <v>1E-05</v>
      </c>
      <c r="S424" s="208">
        <v>0</v>
      </c>
      <c r="T424" s="209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0" t="s">
        <v>786</v>
      </c>
      <c r="AT424" s="210" t="s">
        <v>224</v>
      </c>
      <c r="AU424" s="210" t="s">
        <v>133</v>
      </c>
      <c r="AY424" s="19" t="s">
        <v>123</v>
      </c>
      <c r="BE424" s="211">
        <f>IF(N424="základní",J424,0)</f>
        <v>0</v>
      </c>
      <c r="BF424" s="211">
        <f>IF(N424="snížená",J424,0)</f>
        <v>0</v>
      </c>
      <c r="BG424" s="211">
        <f>IF(N424="zákl. přenesená",J424,0)</f>
        <v>0</v>
      </c>
      <c r="BH424" s="211">
        <f>IF(N424="sníž. přenesená",J424,0)</f>
        <v>0</v>
      </c>
      <c r="BI424" s="211">
        <f>IF(N424="nulová",J424,0)</f>
        <v>0</v>
      </c>
      <c r="BJ424" s="19" t="s">
        <v>133</v>
      </c>
      <c r="BK424" s="211">
        <f>ROUND(I424*H424,2)</f>
        <v>0</v>
      </c>
      <c r="BL424" s="19" t="s">
        <v>786</v>
      </c>
      <c r="BM424" s="210" t="s">
        <v>890</v>
      </c>
    </row>
    <row r="425" spans="1:65" s="2" customFormat="1" ht="16.5" customHeight="1">
      <c r="A425" s="40"/>
      <c r="B425" s="41"/>
      <c r="C425" s="199" t="s">
        <v>891</v>
      </c>
      <c r="D425" s="199" t="s">
        <v>127</v>
      </c>
      <c r="E425" s="200" t="s">
        <v>892</v>
      </c>
      <c r="F425" s="201" t="s">
        <v>893</v>
      </c>
      <c r="G425" s="202" t="s">
        <v>130</v>
      </c>
      <c r="H425" s="203">
        <v>1</v>
      </c>
      <c r="I425" s="204"/>
      <c r="J425" s="205">
        <f>ROUND(I425*H425,2)</f>
        <v>0</v>
      </c>
      <c r="K425" s="201" t="s">
        <v>131</v>
      </c>
      <c r="L425" s="46"/>
      <c r="M425" s="206" t="s">
        <v>19</v>
      </c>
      <c r="N425" s="207" t="s">
        <v>43</v>
      </c>
      <c r="O425" s="86"/>
      <c r="P425" s="208">
        <f>O425*H425</f>
        <v>0</v>
      </c>
      <c r="Q425" s="208">
        <v>0</v>
      </c>
      <c r="R425" s="208">
        <f>Q425*H425</f>
        <v>0</v>
      </c>
      <c r="S425" s="208">
        <v>0</v>
      </c>
      <c r="T425" s="209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0" t="s">
        <v>494</v>
      </c>
      <c r="AT425" s="210" t="s">
        <v>127</v>
      </c>
      <c r="AU425" s="210" t="s">
        <v>133</v>
      </c>
      <c r="AY425" s="19" t="s">
        <v>123</v>
      </c>
      <c r="BE425" s="211">
        <f>IF(N425="základní",J425,0)</f>
        <v>0</v>
      </c>
      <c r="BF425" s="211">
        <f>IF(N425="snížená",J425,0)</f>
        <v>0</v>
      </c>
      <c r="BG425" s="211">
        <f>IF(N425="zákl. přenesená",J425,0)</f>
        <v>0</v>
      </c>
      <c r="BH425" s="211">
        <f>IF(N425="sníž. přenesená",J425,0)</f>
        <v>0</v>
      </c>
      <c r="BI425" s="211">
        <f>IF(N425="nulová",J425,0)</f>
        <v>0</v>
      </c>
      <c r="BJ425" s="19" t="s">
        <v>133</v>
      </c>
      <c r="BK425" s="211">
        <f>ROUND(I425*H425,2)</f>
        <v>0</v>
      </c>
      <c r="BL425" s="19" t="s">
        <v>494</v>
      </c>
      <c r="BM425" s="210" t="s">
        <v>894</v>
      </c>
    </row>
    <row r="426" spans="1:47" s="2" customFormat="1" ht="12">
      <c r="A426" s="40"/>
      <c r="B426" s="41"/>
      <c r="C426" s="42"/>
      <c r="D426" s="212" t="s">
        <v>135</v>
      </c>
      <c r="E426" s="42"/>
      <c r="F426" s="213" t="s">
        <v>895</v>
      </c>
      <c r="G426" s="42"/>
      <c r="H426" s="42"/>
      <c r="I426" s="214"/>
      <c r="J426" s="42"/>
      <c r="K426" s="42"/>
      <c r="L426" s="46"/>
      <c r="M426" s="215"/>
      <c r="N426" s="216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135</v>
      </c>
      <c r="AU426" s="19" t="s">
        <v>133</v>
      </c>
    </row>
    <row r="427" spans="1:65" s="2" customFormat="1" ht="24.15" customHeight="1">
      <c r="A427" s="40"/>
      <c r="B427" s="41"/>
      <c r="C427" s="199" t="s">
        <v>896</v>
      </c>
      <c r="D427" s="199" t="s">
        <v>127</v>
      </c>
      <c r="E427" s="200" t="s">
        <v>897</v>
      </c>
      <c r="F427" s="201" t="s">
        <v>898</v>
      </c>
      <c r="G427" s="202" t="s">
        <v>299</v>
      </c>
      <c r="H427" s="203">
        <v>0.001</v>
      </c>
      <c r="I427" s="204"/>
      <c r="J427" s="205">
        <f>ROUND(I427*H427,2)</f>
        <v>0</v>
      </c>
      <c r="K427" s="201" t="s">
        <v>131</v>
      </c>
      <c r="L427" s="46"/>
      <c r="M427" s="206" t="s">
        <v>19</v>
      </c>
      <c r="N427" s="207" t="s">
        <v>43</v>
      </c>
      <c r="O427" s="86"/>
      <c r="P427" s="208">
        <f>O427*H427</f>
        <v>0</v>
      </c>
      <c r="Q427" s="208">
        <v>0</v>
      </c>
      <c r="R427" s="208">
        <f>Q427*H427</f>
        <v>0</v>
      </c>
      <c r="S427" s="208">
        <v>0</v>
      </c>
      <c r="T427" s="209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0" t="s">
        <v>186</v>
      </c>
      <c r="AT427" s="210" t="s">
        <v>127</v>
      </c>
      <c r="AU427" s="210" t="s">
        <v>133</v>
      </c>
      <c r="AY427" s="19" t="s">
        <v>123</v>
      </c>
      <c r="BE427" s="211">
        <f>IF(N427="základní",J427,0)</f>
        <v>0</v>
      </c>
      <c r="BF427" s="211">
        <f>IF(N427="snížená",J427,0)</f>
        <v>0</v>
      </c>
      <c r="BG427" s="211">
        <f>IF(N427="zákl. přenesená",J427,0)</f>
        <v>0</v>
      </c>
      <c r="BH427" s="211">
        <f>IF(N427="sníž. přenesená",J427,0)</f>
        <v>0</v>
      </c>
      <c r="BI427" s="211">
        <f>IF(N427="nulová",J427,0)</f>
        <v>0</v>
      </c>
      <c r="BJ427" s="19" t="s">
        <v>133</v>
      </c>
      <c r="BK427" s="211">
        <f>ROUND(I427*H427,2)</f>
        <v>0</v>
      </c>
      <c r="BL427" s="19" t="s">
        <v>186</v>
      </c>
      <c r="BM427" s="210" t="s">
        <v>899</v>
      </c>
    </row>
    <row r="428" spans="1:47" s="2" customFormat="1" ht="12">
      <c r="A428" s="40"/>
      <c r="B428" s="41"/>
      <c r="C428" s="42"/>
      <c r="D428" s="212" t="s">
        <v>135</v>
      </c>
      <c r="E428" s="42"/>
      <c r="F428" s="213" t="s">
        <v>900</v>
      </c>
      <c r="G428" s="42"/>
      <c r="H428" s="42"/>
      <c r="I428" s="214"/>
      <c r="J428" s="42"/>
      <c r="K428" s="42"/>
      <c r="L428" s="46"/>
      <c r="M428" s="215"/>
      <c r="N428" s="216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135</v>
      </c>
      <c r="AU428" s="19" t="s">
        <v>133</v>
      </c>
    </row>
    <row r="429" spans="1:63" s="12" customFormat="1" ht="22.8" customHeight="1">
      <c r="A429" s="12"/>
      <c r="B429" s="183"/>
      <c r="C429" s="184"/>
      <c r="D429" s="185" t="s">
        <v>70</v>
      </c>
      <c r="E429" s="197" t="s">
        <v>901</v>
      </c>
      <c r="F429" s="197" t="s">
        <v>902</v>
      </c>
      <c r="G429" s="184"/>
      <c r="H429" s="184"/>
      <c r="I429" s="187"/>
      <c r="J429" s="198">
        <f>BK429</f>
        <v>0</v>
      </c>
      <c r="K429" s="184"/>
      <c r="L429" s="189"/>
      <c r="M429" s="190"/>
      <c r="N429" s="191"/>
      <c r="O429" s="191"/>
      <c r="P429" s="192">
        <f>SUM(P430:P432)</f>
        <v>0</v>
      </c>
      <c r="Q429" s="191"/>
      <c r="R429" s="192">
        <f>SUM(R430:R432)</f>
        <v>0</v>
      </c>
      <c r="S429" s="191"/>
      <c r="T429" s="193">
        <f>SUM(T430:T432)</f>
        <v>0.6219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194" t="s">
        <v>133</v>
      </c>
      <c r="AT429" s="195" t="s">
        <v>70</v>
      </c>
      <c r="AU429" s="195" t="s">
        <v>76</v>
      </c>
      <c r="AY429" s="194" t="s">
        <v>123</v>
      </c>
      <c r="BK429" s="196">
        <f>SUM(BK430:BK432)</f>
        <v>0</v>
      </c>
    </row>
    <row r="430" spans="1:65" s="2" customFormat="1" ht="16.5" customHeight="1">
      <c r="A430" s="40"/>
      <c r="B430" s="41"/>
      <c r="C430" s="199" t="s">
        <v>903</v>
      </c>
      <c r="D430" s="199" t="s">
        <v>127</v>
      </c>
      <c r="E430" s="200" t="s">
        <v>904</v>
      </c>
      <c r="F430" s="201" t="s">
        <v>905</v>
      </c>
      <c r="G430" s="202" t="s">
        <v>141</v>
      </c>
      <c r="H430" s="203">
        <v>20.73</v>
      </c>
      <c r="I430" s="204"/>
      <c r="J430" s="205">
        <f>ROUND(I430*H430,2)</f>
        <v>0</v>
      </c>
      <c r="K430" s="201" t="s">
        <v>131</v>
      </c>
      <c r="L430" s="46"/>
      <c r="M430" s="206" t="s">
        <v>19</v>
      </c>
      <c r="N430" s="207" t="s">
        <v>43</v>
      </c>
      <c r="O430" s="86"/>
      <c r="P430" s="208">
        <f>O430*H430</f>
        <v>0</v>
      </c>
      <c r="Q430" s="208">
        <v>0</v>
      </c>
      <c r="R430" s="208">
        <f>Q430*H430</f>
        <v>0</v>
      </c>
      <c r="S430" s="208">
        <v>0.03</v>
      </c>
      <c r="T430" s="209">
        <f>S430*H430</f>
        <v>0.6219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0" t="s">
        <v>186</v>
      </c>
      <c r="AT430" s="210" t="s">
        <v>127</v>
      </c>
      <c r="AU430" s="210" t="s">
        <v>133</v>
      </c>
      <c r="AY430" s="19" t="s">
        <v>123</v>
      </c>
      <c r="BE430" s="211">
        <f>IF(N430="základní",J430,0)</f>
        <v>0</v>
      </c>
      <c r="BF430" s="211">
        <f>IF(N430="snížená",J430,0)</f>
        <v>0</v>
      </c>
      <c r="BG430" s="211">
        <f>IF(N430="zákl. přenesená",J430,0)</f>
        <v>0</v>
      </c>
      <c r="BH430" s="211">
        <f>IF(N430="sníž. přenesená",J430,0)</f>
        <v>0</v>
      </c>
      <c r="BI430" s="211">
        <f>IF(N430="nulová",J430,0)</f>
        <v>0</v>
      </c>
      <c r="BJ430" s="19" t="s">
        <v>133</v>
      </c>
      <c r="BK430" s="211">
        <f>ROUND(I430*H430,2)</f>
        <v>0</v>
      </c>
      <c r="BL430" s="19" t="s">
        <v>186</v>
      </c>
      <c r="BM430" s="210" t="s">
        <v>906</v>
      </c>
    </row>
    <row r="431" spans="1:47" s="2" customFormat="1" ht="12">
      <c r="A431" s="40"/>
      <c r="B431" s="41"/>
      <c r="C431" s="42"/>
      <c r="D431" s="212" t="s">
        <v>135</v>
      </c>
      <c r="E431" s="42"/>
      <c r="F431" s="213" t="s">
        <v>907</v>
      </c>
      <c r="G431" s="42"/>
      <c r="H431" s="42"/>
      <c r="I431" s="214"/>
      <c r="J431" s="42"/>
      <c r="K431" s="42"/>
      <c r="L431" s="46"/>
      <c r="M431" s="215"/>
      <c r="N431" s="216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135</v>
      </c>
      <c r="AU431" s="19" t="s">
        <v>133</v>
      </c>
    </row>
    <row r="432" spans="1:51" s="13" customFormat="1" ht="12">
      <c r="A432" s="13"/>
      <c r="B432" s="217"/>
      <c r="C432" s="218"/>
      <c r="D432" s="219" t="s">
        <v>137</v>
      </c>
      <c r="E432" s="220" t="s">
        <v>19</v>
      </c>
      <c r="F432" s="221" t="s">
        <v>908</v>
      </c>
      <c r="G432" s="218"/>
      <c r="H432" s="222">
        <v>20.73</v>
      </c>
      <c r="I432" s="223"/>
      <c r="J432" s="218"/>
      <c r="K432" s="218"/>
      <c r="L432" s="224"/>
      <c r="M432" s="225"/>
      <c r="N432" s="226"/>
      <c r="O432" s="226"/>
      <c r="P432" s="226"/>
      <c r="Q432" s="226"/>
      <c r="R432" s="226"/>
      <c r="S432" s="226"/>
      <c r="T432" s="22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28" t="s">
        <v>137</v>
      </c>
      <c r="AU432" s="228" t="s">
        <v>133</v>
      </c>
      <c r="AV432" s="13" t="s">
        <v>133</v>
      </c>
      <c r="AW432" s="13" t="s">
        <v>33</v>
      </c>
      <c r="AX432" s="13" t="s">
        <v>76</v>
      </c>
      <c r="AY432" s="228" t="s">
        <v>123</v>
      </c>
    </row>
    <row r="433" spans="1:63" s="12" customFormat="1" ht="22.8" customHeight="1">
      <c r="A433" s="12"/>
      <c r="B433" s="183"/>
      <c r="C433" s="184"/>
      <c r="D433" s="185" t="s">
        <v>70</v>
      </c>
      <c r="E433" s="197" t="s">
        <v>909</v>
      </c>
      <c r="F433" s="197" t="s">
        <v>910</v>
      </c>
      <c r="G433" s="184"/>
      <c r="H433" s="184"/>
      <c r="I433" s="187"/>
      <c r="J433" s="198">
        <f>BK433</f>
        <v>0</v>
      </c>
      <c r="K433" s="184"/>
      <c r="L433" s="189"/>
      <c r="M433" s="190"/>
      <c r="N433" s="191"/>
      <c r="O433" s="191"/>
      <c r="P433" s="192">
        <f>SUM(P434:P459)</f>
        <v>0</v>
      </c>
      <c r="Q433" s="191"/>
      <c r="R433" s="192">
        <f>SUM(R434:R459)</f>
        <v>0.09201806</v>
      </c>
      <c r="S433" s="191"/>
      <c r="T433" s="193">
        <f>SUM(T434:T459)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194" t="s">
        <v>133</v>
      </c>
      <c r="AT433" s="195" t="s">
        <v>70</v>
      </c>
      <c r="AU433" s="195" t="s">
        <v>76</v>
      </c>
      <c r="AY433" s="194" t="s">
        <v>123</v>
      </c>
      <c r="BK433" s="196">
        <f>SUM(BK434:BK459)</f>
        <v>0</v>
      </c>
    </row>
    <row r="434" spans="1:65" s="2" customFormat="1" ht="33" customHeight="1">
      <c r="A434" s="40"/>
      <c r="B434" s="41"/>
      <c r="C434" s="199" t="s">
        <v>911</v>
      </c>
      <c r="D434" s="199" t="s">
        <v>127</v>
      </c>
      <c r="E434" s="200" t="s">
        <v>912</v>
      </c>
      <c r="F434" s="201" t="s">
        <v>913</v>
      </c>
      <c r="G434" s="202" t="s">
        <v>141</v>
      </c>
      <c r="H434" s="203">
        <v>2.392</v>
      </c>
      <c r="I434" s="204"/>
      <c r="J434" s="205">
        <f>ROUND(I434*H434,2)</f>
        <v>0</v>
      </c>
      <c r="K434" s="201" t="s">
        <v>131</v>
      </c>
      <c r="L434" s="46"/>
      <c r="M434" s="206" t="s">
        <v>19</v>
      </c>
      <c r="N434" s="207" t="s">
        <v>43</v>
      </c>
      <c r="O434" s="86"/>
      <c r="P434" s="208">
        <f>O434*H434</f>
        <v>0</v>
      </c>
      <c r="Q434" s="208">
        <v>0.01213</v>
      </c>
      <c r="R434" s="208">
        <f>Q434*H434</f>
        <v>0.02901496</v>
      </c>
      <c r="S434" s="208">
        <v>0</v>
      </c>
      <c r="T434" s="209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0" t="s">
        <v>186</v>
      </c>
      <c r="AT434" s="210" t="s">
        <v>127</v>
      </c>
      <c r="AU434" s="210" t="s">
        <v>133</v>
      </c>
      <c r="AY434" s="19" t="s">
        <v>123</v>
      </c>
      <c r="BE434" s="211">
        <f>IF(N434="základní",J434,0)</f>
        <v>0</v>
      </c>
      <c r="BF434" s="211">
        <f>IF(N434="snížená",J434,0)</f>
        <v>0</v>
      </c>
      <c r="BG434" s="211">
        <f>IF(N434="zákl. přenesená",J434,0)</f>
        <v>0</v>
      </c>
      <c r="BH434" s="211">
        <f>IF(N434="sníž. přenesená",J434,0)</f>
        <v>0</v>
      </c>
      <c r="BI434" s="211">
        <f>IF(N434="nulová",J434,0)</f>
        <v>0</v>
      </c>
      <c r="BJ434" s="19" t="s">
        <v>133</v>
      </c>
      <c r="BK434" s="211">
        <f>ROUND(I434*H434,2)</f>
        <v>0</v>
      </c>
      <c r="BL434" s="19" t="s">
        <v>186</v>
      </c>
      <c r="BM434" s="210" t="s">
        <v>914</v>
      </c>
    </row>
    <row r="435" spans="1:47" s="2" customFormat="1" ht="12">
      <c r="A435" s="40"/>
      <c r="B435" s="41"/>
      <c r="C435" s="42"/>
      <c r="D435" s="212" t="s">
        <v>135</v>
      </c>
      <c r="E435" s="42"/>
      <c r="F435" s="213" t="s">
        <v>915</v>
      </c>
      <c r="G435" s="42"/>
      <c r="H435" s="42"/>
      <c r="I435" s="214"/>
      <c r="J435" s="42"/>
      <c r="K435" s="42"/>
      <c r="L435" s="46"/>
      <c r="M435" s="215"/>
      <c r="N435" s="216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135</v>
      </c>
      <c r="AU435" s="19" t="s">
        <v>133</v>
      </c>
    </row>
    <row r="436" spans="1:51" s="13" customFormat="1" ht="12">
      <c r="A436" s="13"/>
      <c r="B436" s="217"/>
      <c r="C436" s="218"/>
      <c r="D436" s="219" t="s">
        <v>137</v>
      </c>
      <c r="E436" s="220" t="s">
        <v>19</v>
      </c>
      <c r="F436" s="221" t="s">
        <v>916</v>
      </c>
      <c r="G436" s="218"/>
      <c r="H436" s="222">
        <v>2.392</v>
      </c>
      <c r="I436" s="223"/>
      <c r="J436" s="218"/>
      <c r="K436" s="218"/>
      <c r="L436" s="224"/>
      <c r="M436" s="225"/>
      <c r="N436" s="226"/>
      <c r="O436" s="226"/>
      <c r="P436" s="226"/>
      <c r="Q436" s="226"/>
      <c r="R436" s="226"/>
      <c r="S436" s="226"/>
      <c r="T436" s="22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28" t="s">
        <v>137</v>
      </c>
      <c r="AU436" s="228" t="s">
        <v>133</v>
      </c>
      <c r="AV436" s="13" t="s">
        <v>133</v>
      </c>
      <c r="AW436" s="13" t="s">
        <v>33</v>
      </c>
      <c r="AX436" s="13" t="s">
        <v>76</v>
      </c>
      <c r="AY436" s="228" t="s">
        <v>123</v>
      </c>
    </row>
    <row r="437" spans="1:65" s="2" customFormat="1" ht="24.15" customHeight="1">
      <c r="A437" s="40"/>
      <c r="B437" s="41"/>
      <c r="C437" s="199" t="s">
        <v>917</v>
      </c>
      <c r="D437" s="199" t="s">
        <v>127</v>
      </c>
      <c r="E437" s="200" t="s">
        <v>918</v>
      </c>
      <c r="F437" s="201" t="s">
        <v>919</v>
      </c>
      <c r="G437" s="202" t="s">
        <v>154</v>
      </c>
      <c r="H437" s="203">
        <v>7.04</v>
      </c>
      <c r="I437" s="204"/>
      <c r="J437" s="205">
        <f>ROUND(I437*H437,2)</f>
        <v>0</v>
      </c>
      <c r="K437" s="201" t="s">
        <v>131</v>
      </c>
      <c r="L437" s="46"/>
      <c r="M437" s="206" t="s">
        <v>19</v>
      </c>
      <c r="N437" s="207" t="s">
        <v>43</v>
      </c>
      <c r="O437" s="86"/>
      <c r="P437" s="208">
        <f>O437*H437</f>
        <v>0</v>
      </c>
      <c r="Q437" s="208">
        <v>0.00052</v>
      </c>
      <c r="R437" s="208">
        <f>Q437*H437</f>
        <v>0.0036607999999999996</v>
      </c>
      <c r="S437" s="208">
        <v>0</v>
      </c>
      <c r="T437" s="209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0" t="s">
        <v>186</v>
      </c>
      <c r="AT437" s="210" t="s">
        <v>127</v>
      </c>
      <c r="AU437" s="210" t="s">
        <v>133</v>
      </c>
      <c r="AY437" s="19" t="s">
        <v>123</v>
      </c>
      <c r="BE437" s="211">
        <f>IF(N437="základní",J437,0)</f>
        <v>0</v>
      </c>
      <c r="BF437" s="211">
        <f>IF(N437="snížená",J437,0)</f>
        <v>0</v>
      </c>
      <c r="BG437" s="211">
        <f>IF(N437="zákl. přenesená",J437,0)</f>
        <v>0</v>
      </c>
      <c r="BH437" s="211">
        <f>IF(N437="sníž. přenesená",J437,0)</f>
        <v>0</v>
      </c>
      <c r="BI437" s="211">
        <f>IF(N437="nulová",J437,0)</f>
        <v>0</v>
      </c>
      <c r="BJ437" s="19" t="s">
        <v>133</v>
      </c>
      <c r="BK437" s="211">
        <f>ROUND(I437*H437,2)</f>
        <v>0</v>
      </c>
      <c r="BL437" s="19" t="s">
        <v>186</v>
      </c>
      <c r="BM437" s="210" t="s">
        <v>920</v>
      </c>
    </row>
    <row r="438" spans="1:47" s="2" customFormat="1" ht="12">
      <c r="A438" s="40"/>
      <c r="B438" s="41"/>
      <c r="C438" s="42"/>
      <c r="D438" s="212" t="s">
        <v>135</v>
      </c>
      <c r="E438" s="42"/>
      <c r="F438" s="213" t="s">
        <v>921</v>
      </c>
      <c r="G438" s="42"/>
      <c r="H438" s="42"/>
      <c r="I438" s="214"/>
      <c r="J438" s="42"/>
      <c r="K438" s="42"/>
      <c r="L438" s="46"/>
      <c r="M438" s="215"/>
      <c r="N438" s="216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135</v>
      </c>
      <c r="AU438" s="19" t="s">
        <v>133</v>
      </c>
    </row>
    <row r="439" spans="1:51" s="13" customFormat="1" ht="12">
      <c r="A439" s="13"/>
      <c r="B439" s="217"/>
      <c r="C439" s="218"/>
      <c r="D439" s="219" t="s">
        <v>137</v>
      </c>
      <c r="E439" s="220" t="s">
        <v>19</v>
      </c>
      <c r="F439" s="221" t="s">
        <v>922</v>
      </c>
      <c r="G439" s="218"/>
      <c r="H439" s="222">
        <v>7.04</v>
      </c>
      <c r="I439" s="223"/>
      <c r="J439" s="218"/>
      <c r="K439" s="218"/>
      <c r="L439" s="224"/>
      <c r="M439" s="225"/>
      <c r="N439" s="226"/>
      <c r="O439" s="226"/>
      <c r="P439" s="226"/>
      <c r="Q439" s="226"/>
      <c r="R439" s="226"/>
      <c r="S439" s="226"/>
      <c r="T439" s="22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28" t="s">
        <v>137</v>
      </c>
      <c r="AU439" s="228" t="s">
        <v>133</v>
      </c>
      <c r="AV439" s="13" t="s">
        <v>133</v>
      </c>
      <c r="AW439" s="13" t="s">
        <v>33</v>
      </c>
      <c r="AX439" s="13" t="s">
        <v>76</v>
      </c>
      <c r="AY439" s="228" t="s">
        <v>123</v>
      </c>
    </row>
    <row r="440" spans="1:65" s="2" customFormat="1" ht="24.15" customHeight="1">
      <c r="A440" s="40"/>
      <c r="B440" s="41"/>
      <c r="C440" s="199" t="s">
        <v>923</v>
      </c>
      <c r="D440" s="199" t="s">
        <v>127</v>
      </c>
      <c r="E440" s="200" t="s">
        <v>924</v>
      </c>
      <c r="F440" s="201" t="s">
        <v>925</v>
      </c>
      <c r="G440" s="202" t="s">
        <v>141</v>
      </c>
      <c r="H440" s="203">
        <v>2.392</v>
      </c>
      <c r="I440" s="204"/>
      <c r="J440" s="205">
        <f>ROUND(I440*H440,2)</f>
        <v>0</v>
      </c>
      <c r="K440" s="201" t="s">
        <v>131</v>
      </c>
      <c r="L440" s="46"/>
      <c r="M440" s="206" t="s">
        <v>19</v>
      </c>
      <c r="N440" s="207" t="s">
        <v>43</v>
      </c>
      <c r="O440" s="86"/>
      <c r="P440" s="208">
        <f>O440*H440</f>
        <v>0</v>
      </c>
      <c r="Q440" s="208">
        <v>0.0001</v>
      </c>
      <c r="R440" s="208">
        <f>Q440*H440</f>
        <v>0.00023920000000000001</v>
      </c>
      <c r="S440" s="208">
        <v>0</v>
      </c>
      <c r="T440" s="209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0" t="s">
        <v>186</v>
      </c>
      <c r="AT440" s="210" t="s">
        <v>127</v>
      </c>
      <c r="AU440" s="210" t="s">
        <v>133</v>
      </c>
      <c r="AY440" s="19" t="s">
        <v>123</v>
      </c>
      <c r="BE440" s="211">
        <f>IF(N440="základní",J440,0)</f>
        <v>0</v>
      </c>
      <c r="BF440" s="211">
        <f>IF(N440="snížená",J440,0)</f>
        <v>0</v>
      </c>
      <c r="BG440" s="211">
        <f>IF(N440="zákl. přenesená",J440,0)</f>
        <v>0</v>
      </c>
      <c r="BH440" s="211">
        <f>IF(N440="sníž. přenesená",J440,0)</f>
        <v>0</v>
      </c>
      <c r="BI440" s="211">
        <f>IF(N440="nulová",J440,0)</f>
        <v>0</v>
      </c>
      <c r="BJ440" s="19" t="s">
        <v>133</v>
      </c>
      <c r="BK440" s="211">
        <f>ROUND(I440*H440,2)</f>
        <v>0</v>
      </c>
      <c r="BL440" s="19" t="s">
        <v>186</v>
      </c>
      <c r="BM440" s="210" t="s">
        <v>926</v>
      </c>
    </row>
    <row r="441" spans="1:47" s="2" customFormat="1" ht="12">
      <c r="A441" s="40"/>
      <c r="B441" s="41"/>
      <c r="C441" s="42"/>
      <c r="D441" s="212" t="s">
        <v>135</v>
      </c>
      <c r="E441" s="42"/>
      <c r="F441" s="213" t="s">
        <v>927</v>
      </c>
      <c r="G441" s="42"/>
      <c r="H441" s="42"/>
      <c r="I441" s="214"/>
      <c r="J441" s="42"/>
      <c r="K441" s="42"/>
      <c r="L441" s="46"/>
      <c r="M441" s="215"/>
      <c r="N441" s="216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135</v>
      </c>
      <c r="AU441" s="19" t="s">
        <v>133</v>
      </c>
    </row>
    <row r="442" spans="1:65" s="2" customFormat="1" ht="16.5" customHeight="1">
      <c r="A442" s="40"/>
      <c r="B442" s="41"/>
      <c r="C442" s="199" t="s">
        <v>928</v>
      </c>
      <c r="D442" s="199" t="s">
        <v>127</v>
      </c>
      <c r="E442" s="200" t="s">
        <v>929</v>
      </c>
      <c r="F442" s="201" t="s">
        <v>930</v>
      </c>
      <c r="G442" s="202" t="s">
        <v>141</v>
      </c>
      <c r="H442" s="203">
        <v>2.392</v>
      </c>
      <c r="I442" s="204"/>
      <c r="J442" s="205">
        <f>ROUND(I442*H442,2)</f>
        <v>0</v>
      </c>
      <c r="K442" s="201" t="s">
        <v>131</v>
      </c>
      <c r="L442" s="46"/>
      <c r="M442" s="206" t="s">
        <v>19</v>
      </c>
      <c r="N442" s="207" t="s">
        <v>43</v>
      </c>
      <c r="O442" s="86"/>
      <c r="P442" s="208">
        <f>O442*H442</f>
        <v>0</v>
      </c>
      <c r="Q442" s="208">
        <v>0</v>
      </c>
      <c r="R442" s="208">
        <f>Q442*H442</f>
        <v>0</v>
      </c>
      <c r="S442" s="208">
        <v>0</v>
      </c>
      <c r="T442" s="209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0" t="s">
        <v>186</v>
      </c>
      <c r="AT442" s="210" t="s">
        <v>127</v>
      </c>
      <c r="AU442" s="210" t="s">
        <v>133</v>
      </c>
      <c r="AY442" s="19" t="s">
        <v>123</v>
      </c>
      <c r="BE442" s="211">
        <f>IF(N442="základní",J442,0)</f>
        <v>0</v>
      </c>
      <c r="BF442" s="211">
        <f>IF(N442="snížená",J442,0)</f>
        <v>0</v>
      </c>
      <c r="BG442" s="211">
        <f>IF(N442="zákl. přenesená",J442,0)</f>
        <v>0</v>
      </c>
      <c r="BH442" s="211">
        <f>IF(N442="sníž. přenesená",J442,0)</f>
        <v>0</v>
      </c>
      <c r="BI442" s="211">
        <f>IF(N442="nulová",J442,0)</f>
        <v>0</v>
      </c>
      <c r="BJ442" s="19" t="s">
        <v>133</v>
      </c>
      <c r="BK442" s="211">
        <f>ROUND(I442*H442,2)</f>
        <v>0</v>
      </c>
      <c r="BL442" s="19" t="s">
        <v>186</v>
      </c>
      <c r="BM442" s="210" t="s">
        <v>931</v>
      </c>
    </row>
    <row r="443" spans="1:47" s="2" customFormat="1" ht="12">
      <c r="A443" s="40"/>
      <c r="B443" s="41"/>
      <c r="C443" s="42"/>
      <c r="D443" s="212" t="s">
        <v>135</v>
      </c>
      <c r="E443" s="42"/>
      <c r="F443" s="213" t="s">
        <v>932</v>
      </c>
      <c r="G443" s="42"/>
      <c r="H443" s="42"/>
      <c r="I443" s="214"/>
      <c r="J443" s="42"/>
      <c r="K443" s="42"/>
      <c r="L443" s="46"/>
      <c r="M443" s="215"/>
      <c r="N443" s="216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135</v>
      </c>
      <c r="AU443" s="19" t="s">
        <v>133</v>
      </c>
    </row>
    <row r="444" spans="1:65" s="2" customFormat="1" ht="24.15" customHeight="1">
      <c r="A444" s="40"/>
      <c r="B444" s="41"/>
      <c r="C444" s="199" t="s">
        <v>933</v>
      </c>
      <c r="D444" s="199" t="s">
        <v>127</v>
      </c>
      <c r="E444" s="200" t="s">
        <v>934</v>
      </c>
      <c r="F444" s="201" t="s">
        <v>935</v>
      </c>
      <c r="G444" s="202" t="s">
        <v>141</v>
      </c>
      <c r="H444" s="203">
        <v>3.47</v>
      </c>
      <c r="I444" s="204"/>
      <c r="J444" s="205">
        <f>ROUND(I444*H444,2)</f>
        <v>0</v>
      </c>
      <c r="K444" s="201" t="s">
        <v>131</v>
      </c>
      <c r="L444" s="46"/>
      <c r="M444" s="206" t="s">
        <v>19</v>
      </c>
      <c r="N444" s="207" t="s">
        <v>43</v>
      </c>
      <c r="O444" s="86"/>
      <c r="P444" s="208">
        <f>O444*H444</f>
        <v>0</v>
      </c>
      <c r="Q444" s="208">
        <v>0.01259</v>
      </c>
      <c r="R444" s="208">
        <f>Q444*H444</f>
        <v>0.043687300000000005</v>
      </c>
      <c r="S444" s="208">
        <v>0</v>
      </c>
      <c r="T444" s="209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0" t="s">
        <v>186</v>
      </c>
      <c r="AT444" s="210" t="s">
        <v>127</v>
      </c>
      <c r="AU444" s="210" t="s">
        <v>133</v>
      </c>
      <c r="AY444" s="19" t="s">
        <v>123</v>
      </c>
      <c r="BE444" s="211">
        <f>IF(N444="základní",J444,0)</f>
        <v>0</v>
      </c>
      <c r="BF444" s="211">
        <f>IF(N444="snížená",J444,0)</f>
        <v>0</v>
      </c>
      <c r="BG444" s="211">
        <f>IF(N444="zákl. přenesená",J444,0)</f>
        <v>0</v>
      </c>
      <c r="BH444" s="211">
        <f>IF(N444="sníž. přenesená",J444,0)</f>
        <v>0</v>
      </c>
      <c r="BI444" s="211">
        <f>IF(N444="nulová",J444,0)</f>
        <v>0</v>
      </c>
      <c r="BJ444" s="19" t="s">
        <v>133</v>
      </c>
      <c r="BK444" s="211">
        <f>ROUND(I444*H444,2)</f>
        <v>0</v>
      </c>
      <c r="BL444" s="19" t="s">
        <v>186</v>
      </c>
      <c r="BM444" s="210" t="s">
        <v>936</v>
      </c>
    </row>
    <row r="445" spans="1:47" s="2" customFormat="1" ht="12">
      <c r="A445" s="40"/>
      <c r="B445" s="41"/>
      <c r="C445" s="42"/>
      <c r="D445" s="212" t="s">
        <v>135</v>
      </c>
      <c r="E445" s="42"/>
      <c r="F445" s="213" t="s">
        <v>937</v>
      </c>
      <c r="G445" s="42"/>
      <c r="H445" s="42"/>
      <c r="I445" s="214"/>
      <c r="J445" s="42"/>
      <c r="K445" s="42"/>
      <c r="L445" s="46"/>
      <c r="M445" s="215"/>
      <c r="N445" s="216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135</v>
      </c>
      <c r="AU445" s="19" t="s">
        <v>133</v>
      </c>
    </row>
    <row r="446" spans="1:51" s="13" customFormat="1" ht="12">
      <c r="A446" s="13"/>
      <c r="B446" s="217"/>
      <c r="C446" s="218"/>
      <c r="D446" s="219" t="s">
        <v>137</v>
      </c>
      <c r="E446" s="220" t="s">
        <v>19</v>
      </c>
      <c r="F446" s="221" t="s">
        <v>938</v>
      </c>
      <c r="G446" s="218"/>
      <c r="H446" s="222">
        <v>3.47</v>
      </c>
      <c r="I446" s="223"/>
      <c r="J446" s="218"/>
      <c r="K446" s="218"/>
      <c r="L446" s="224"/>
      <c r="M446" s="225"/>
      <c r="N446" s="226"/>
      <c r="O446" s="226"/>
      <c r="P446" s="226"/>
      <c r="Q446" s="226"/>
      <c r="R446" s="226"/>
      <c r="S446" s="226"/>
      <c r="T446" s="22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28" t="s">
        <v>137</v>
      </c>
      <c r="AU446" s="228" t="s">
        <v>133</v>
      </c>
      <c r="AV446" s="13" t="s">
        <v>133</v>
      </c>
      <c r="AW446" s="13" t="s">
        <v>33</v>
      </c>
      <c r="AX446" s="13" t="s">
        <v>76</v>
      </c>
      <c r="AY446" s="228" t="s">
        <v>123</v>
      </c>
    </row>
    <row r="447" spans="1:65" s="2" customFormat="1" ht="24.15" customHeight="1">
      <c r="A447" s="40"/>
      <c r="B447" s="41"/>
      <c r="C447" s="199" t="s">
        <v>939</v>
      </c>
      <c r="D447" s="199" t="s">
        <v>127</v>
      </c>
      <c r="E447" s="200" t="s">
        <v>940</v>
      </c>
      <c r="F447" s="201" t="s">
        <v>941</v>
      </c>
      <c r="G447" s="202" t="s">
        <v>154</v>
      </c>
      <c r="H447" s="203">
        <v>8.24</v>
      </c>
      <c r="I447" s="204"/>
      <c r="J447" s="205">
        <f>ROUND(I447*H447,2)</f>
        <v>0</v>
      </c>
      <c r="K447" s="201" t="s">
        <v>131</v>
      </c>
      <c r="L447" s="46"/>
      <c r="M447" s="206" t="s">
        <v>19</v>
      </c>
      <c r="N447" s="207" t="s">
        <v>43</v>
      </c>
      <c r="O447" s="86"/>
      <c r="P447" s="208">
        <f>O447*H447</f>
        <v>0</v>
      </c>
      <c r="Q447" s="208">
        <v>0.00052</v>
      </c>
      <c r="R447" s="208">
        <f>Q447*H447</f>
        <v>0.0042848</v>
      </c>
      <c r="S447" s="208">
        <v>0</v>
      </c>
      <c r="T447" s="209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0" t="s">
        <v>186</v>
      </c>
      <c r="AT447" s="210" t="s">
        <v>127</v>
      </c>
      <c r="AU447" s="210" t="s">
        <v>133</v>
      </c>
      <c r="AY447" s="19" t="s">
        <v>123</v>
      </c>
      <c r="BE447" s="211">
        <f>IF(N447="základní",J447,0)</f>
        <v>0</v>
      </c>
      <c r="BF447" s="211">
        <f>IF(N447="snížená",J447,0)</f>
        <v>0</v>
      </c>
      <c r="BG447" s="211">
        <f>IF(N447="zákl. přenesená",J447,0)</f>
        <v>0</v>
      </c>
      <c r="BH447" s="211">
        <f>IF(N447="sníž. přenesená",J447,0)</f>
        <v>0</v>
      </c>
      <c r="BI447" s="211">
        <f>IF(N447="nulová",J447,0)</f>
        <v>0</v>
      </c>
      <c r="BJ447" s="19" t="s">
        <v>133</v>
      </c>
      <c r="BK447" s="211">
        <f>ROUND(I447*H447,2)</f>
        <v>0</v>
      </c>
      <c r="BL447" s="19" t="s">
        <v>186</v>
      </c>
      <c r="BM447" s="210" t="s">
        <v>942</v>
      </c>
    </row>
    <row r="448" spans="1:47" s="2" customFormat="1" ht="12">
      <c r="A448" s="40"/>
      <c r="B448" s="41"/>
      <c r="C448" s="42"/>
      <c r="D448" s="212" t="s">
        <v>135</v>
      </c>
      <c r="E448" s="42"/>
      <c r="F448" s="213" t="s">
        <v>943</v>
      </c>
      <c r="G448" s="42"/>
      <c r="H448" s="42"/>
      <c r="I448" s="214"/>
      <c r="J448" s="42"/>
      <c r="K448" s="42"/>
      <c r="L448" s="46"/>
      <c r="M448" s="215"/>
      <c r="N448" s="216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135</v>
      </c>
      <c r="AU448" s="19" t="s">
        <v>133</v>
      </c>
    </row>
    <row r="449" spans="1:51" s="13" customFormat="1" ht="12">
      <c r="A449" s="13"/>
      <c r="B449" s="217"/>
      <c r="C449" s="218"/>
      <c r="D449" s="219" t="s">
        <v>137</v>
      </c>
      <c r="E449" s="220" t="s">
        <v>19</v>
      </c>
      <c r="F449" s="221" t="s">
        <v>944</v>
      </c>
      <c r="G449" s="218"/>
      <c r="H449" s="222">
        <v>8.24</v>
      </c>
      <c r="I449" s="223"/>
      <c r="J449" s="218"/>
      <c r="K449" s="218"/>
      <c r="L449" s="224"/>
      <c r="M449" s="225"/>
      <c r="N449" s="226"/>
      <c r="O449" s="226"/>
      <c r="P449" s="226"/>
      <c r="Q449" s="226"/>
      <c r="R449" s="226"/>
      <c r="S449" s="226"/>
      <c r="T449" s="22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28" t="s">
        <v>137</v>
      </c>
      <c r="AU449" s="228" t="s">
        <v>133</v>
      </c>
      <c r="AV449" s="13" t="s">
        <v>133</v>
      </c>
      <c r="AW449" s="13" t="s">
        <v>33</v>
      </c>
      <c r="AX449" s="13" t="s">
        <v>76</v>
      </c>
      <c r="AY449" s="228" t="s">
        <v>123</v>
      </c>
    </row>
    <row r="450" spans="1:65" s="2" customFormat="1" ht="24.15" customHeight="1">
      <c r="A450" s="40"/>
      <c r="B450" s="41"/>
      <c r="C450" s="199" t="s">
        <v>945</v>
      </c>
      <c r="D450" s="199" t="s">
        <v>127</v>
      </c>
      <c r="E450" s="200" t="s">
        <v>946</v>
      </c>
      <c r="F450" s="201" t="s">
        <v>947</v>
      </c>
      <c r="G450" s="202" t="s">
        <v>141</v>
      </c>
      <c r="H450" s="203">
        <v>3.47</v>
      </c>
      <c r="I450" s="204"/>
      <c r="J450" s="205">
        <f>ROUND(I450*H450,2)</f>
        <v>0</v>
      </c>
      <c r="K450" s="201" t="s">
        <v>131</v>
      </c>
      <c r="L450" s="46"/>
      <c r="M450" s="206" t="s">
        <v>19</v>
      </c>
      <c r="N450" s="207" t="s">
        <v>43</v>
      </c>
      <c r="O450" s="86"/>
      <c r="P450" s="208">
        <f>O450*H450</f>
        <v>0</v>
      </c>
      <c r="Q450" s="208">
        <v>0.0001</v>
      </c>
      <c r="R450" s="208">
        <f>Q450*H450</f>
        <v>0.00034700000000000003</v>
      </c>
      <c r="S450" s="208">
        <v>0</v>
      </c>
      <c r="T450" s="209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0" t="s">
        <v>186</v>
      </c>
      <c r="AT450" s="210" t="s">
        <v>127</v>
      </c>
      <c r="AU450" s="210" t="s">
        <v>133</v>
      </c>
      <c r="AY450" s="19" t="s">
        <v>123</v>
      </c>
      <c r="BE450" s="211">
        <f>IF(N450="základní",J450,0)</f>
        <v>0</v>
      </c>
      <c r="BF450" s="211">
        <f>IF(N450="snížená",J450,0)</f>
        <v>0</v>
      </c>
      <c r="BG450" s="211">
        <f>IF(N450="zákl. přenesená",J450,0)</f>
        <v>0</v>
      </c>
      <c r="BH450" s="211">
        <f>IF(N450="sníž. přenesená",J450,0)</f>
        <v>0</v>
      </c>
      <c r="BI450" s="211">
        <f>IF(N450="nulová",J450,0)</f>
        <v>0</v>
      </c>
      <c r="BJ450" s="19" t="s">
        <v>133</v>
      </c>
      <c r="BK450" s="211">
        <f>ROUND(I450*H450,2)</f>
        <v>0</v>
      </c>
      <c r="BL450" s="19" t="s">
        <v>186</v>
      </c>
      <c r="BM450" s="210" t="s">
        <v>948</v>
      </c>
    </row>
    <row r="451" spans="1:47" s="2" customFormat="1" ht="12">
      <c r="A451" s="40"/>
      <c r="B451" s="41"/>
      <c r="C451" s="42"/>
      <c r="D451" s="212" t="s">
        <v>135</v>
      </c>
      <c r="E451" s="42"/>
      <c r="F451" s="213" t="s">
        <v>949</v>
      </c>
      <c r="G451" s="42"/>
      <c r="H451" s="42"/>
      <c r="I451" s="214"/>
      <c r="J451" s="42"/>
      <c r="K451" s="42"/>
      <c r="L451" s="46"/>
      <c r="M451" s="215"/>
      <c r="N451" s="216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135</v>
      </c>
      <c r="AU451" s="19" t="s">
        <v>133</v>
      </c>
    </row>
    <row r="452" spans="1:65" s="2" customFormat="1" ht="24.15" customHeight="1">
      <c r="A452" s="40"/>
      <c r="B452" s="41"/>
      <c r="C452" s="199" t="s">
        <v>950</v>
      </c>
      <c r="D452" s="199" t="s">
        <v>127</v>
      </c>
      <c r="E452" s="200" t="s">
        <v>951</v>
      </c>
      <c r="F452" s="201" t="s">
        <v>952</v>
      </c>
      <c r="G452" s="202" t="s">
        <v>154</v>
      </c>
      <c r="H452" s="203">
        <v>0.7</v>
      </c>
      <c r="I452" s="204"/>
      <c r="J452" s="205">
        <f>ROUND(I452*H452,2)</f>
        <v>0</v>
      </c>
      <c r="K452" s="201" t="s">
        <v>131</v>
      </c>
      <c r="L452" s="46"/>
      <c r="M452" s="206" t="s">
        <v>19</v>
      </c>
      <c r="N452" s="207" t="s">
        <v>43</v>
      </c>
      <c r="O452" s="86"/>
      <c r="P452" s="208">
        <f>O452*H452</f>
        <v>0</v>
      </c>
      <c r="Q452" s="208">
        <v>0.01342</v>
      </c>
      <c r="R452" s="208">
        <f>Q452*H452</f>
        <v>0.009394</v>
      </c>
      <c r="S452" s="208">
        <v>0</v>
      </c>
      <c r="T452" s="209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0" t="s">
        <v>186</v>
      </c>
      <c r="AT452" s="210" t="s">
        <v>127</v>
      </c>
      <c r="AU452" s="210" t="s">
        <v>133</v>
      </c>
      <c r="AY452" s="19" t="s">
        <v>123</v>
      </c>
      <c r="BE452" s="211">
        <f>IF(N452="základní",J452,0)</f>
        <v>0</v>
      </c>
      <c r="BF452" s="211">
        <f>IF(N452="snížená",J452,0)</f>
        <v>0</v>
      </c>
      <c r="BG452" s="211">
        <f>IF(N452="zákl. přenesená",J452,0)</f>
        <v>0</v>
      </c>
      <c r="BH452" s="211">
        <f>IF(N452="sníž. přenesená",J452,0)</f>
        <v>0</v>
      </c>
      <c r="BI452" s="211">
        <f>IF(N452="nulová",J452,0)</f>
        <v>0</v>
      </c>
      <c r="BJ452" s="19" t="s">
        <v>133</v>
      </c>
      <c r="BK452" s="211">
        <f>ROUND(I452*H452,2)</f>
        <v>0</v>
      </c>
      <c r="BL452" s="19" t="s">
        <v>186</v>
      </c>
      <c r="BM452" s="210" t="s">
        <v>953</v>
      </c>
    </row>
    <row r="453" spans="1:47" s="2" customFormat="1" ht="12">
      <c r="A453" s="40"/>
      <c r="B453" s="41"/>
      <c r="C453" s="42"/>
      <c r="D453" s="212" t="s">
        <v>135</v>
      </c>
      <c r="E453" s="42"/>
      <c r="F453" s="213" t="s">
        <v>954</v>
      </c>
      <c r="G453" s="42"/>
      <c r="H453" s="42"/>
      <c r="I453" s="214"/>
      <c r="J453" s="42"/>
      <c r="K453" s="42"/>
      <c r="L453" s="46"/>
      <c r="M453" s="215"/>
      <c r="N453" s="216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135</v>
      </c>
      <c r="AU453" s="19" t="s">
        <v>133</v>
      </c>
    </row>
    <row r="454" spans="1:51" s="13" customFormat="1" ht="12">
      <c r="A454" s="13"/>
      <c r="B454" s="217"/>
      <c r="C454" s="218"/>
      <c r="D454" s="219" t="s">
        <v>137</v>
      </c>
      <c r="E454" s="220" t="s">
        <v>19</v>
      </c>
      <c r="F454" s="221" t="s">
        <v>955</v>
      </c>
      <c r="G454" s="218"/>
      <c r="H454" s="222">
        <v>0.7</v>
      </c>
      <c r="I454" s="223"/>
      <c r="J454" s="218"/>
      <c r="K454" s="218"/>
      <c r="L454" s="224"/>
      <c r="M454" s="225"/>
      <c r="N454" s="226"/>
      <c r="O454" s="226"/>
      <c r="P454" s="226"/>
      <c r="Q454" s="226"/>
      <c r="R454" s="226"/>
      <c r="S454" s="226"/>
      <c r="T454" s="22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28" t="s">
        <v>137</v>
      </c>
      <c r="AU454" s="228" t="s">
        <v>133</v>
      </c>
      <c r="AV454" s="13" t="s">
        <v>133</v>
      </c>
      <c r="AW454" s="13" t="s">
        <v>33</v>
      </c>
      <c r="AX454" s="13" t="s">
        <v>76</v>
      </c>
      <c r="AY454" s="228" t="s">
        <v>123</v>
      </c>
    </row>
    <row r="455" spans="1:65" s="2" customFormat="1" ht="24.15" customHeight="1">
      <c r="A455" s="40"/>
      <c r="B455" s="41"/>
      <c r="C455" s="199" t="s">
        <v>956</v>
      </c>
      <c r="D455" s="199" t="s">
        <v>127</v>
      </c>
      <c r="E455" s="200" t="s">
        <v>957</v>
      </c>
      <c r="F455" s="201" t="s">
        <v>958</v>
      </c>
      <c r="G455" s="202" t="s">
        <v>130</v>
      </c>
      <c r="H455" s="203">
        <v>1</v>
      </c>
      <c r="I455" s="204"/>
      <c r="J455" s="205">
        <f>ROUND(I455*H455,2)</f>
        <v>0</v>
      </c>
      <c r="K455" s="201" t="s">
        <v>131</v>
      </c>
      <c r="L455" s="46"/>
      <c r="M455" s="206" t="s">
        <v>19</v>
      </c>
      <c r="N455" s="207" t="s">
        <v>43</v>
      </c>
      <c r="O455" s="86"/>
      <c r="P455" s="208">
        <f>O455*H455</f>
        <v>0</v>
      </c>
      <c r="Q455" s="208">
        <v>3E-05</v>
      </c>
      <c r="R455" s="208">
        <f>Q455*H455</f>
        <v>3E-05</v>
      </c>
      <c r="S455" s="208">
        <v>0</v>
      </c>
      <c r="T455" s="209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0" t="s">
        <v>186</v>
      </c>
      <c r="AT455" s="210" t="s">
        <v>127</v>
      </c>
      <c r="AU455" s="210" t="s">
        <v>133</v>
      </c>
      <c r="AY455" s="19" t="s">
        <v>123</v>
      </c>
      <c r="BE455" s="211">
        <f>IF(N455="základní",J455,0)</f>
        <v>0</v>
      </c>
      <c r="BF455" s="211">
        <f>IF(N455="snížená",J455,0)</f>
        <v>0</v>
      </c>
      <c r="BG455" s="211">
        <f>IF(N455="zákl. přenesená",J455,0)</f>
        <v>0</v>
      </c>
      <c r="BH455" s="211">
        <f>IF(N455="sníž. přenesená",J455,0)</f>
        <v>0</v>
      </c>
      <c r="BI455" s="211">
        <f>IF(N455="nulová",J455,0)</f>
        <v>0</v>
      </c>
      <c r="BJ455" s="19" t="s">
        <v>133</v>
      </c>
      <c r="BK455" s="211">
        <f>ROUND(I455*H455,2)</f>
        <v>0</v>
      </c>
      <c r="BL455" s="19" t="s">
        <v>186</v>
      </c>
      <c r="BM455" s="210" t="s">
        <v>959</v>
      </c>
    </row>
    <row r="456" spans="1:47" s="2" customFormat="1" ht="12">
      <c r="A456" s="40"/>
      <c r="B456" s="41"/>
      <c r="C456" s="42"/>
      <c r="D456" s="212" t="s">
        <v>135</v>
      </c>
      <c r="E456" s="42"/>
      <c r="F456" s="213" t="s">
        <v>960</v>
      </c>
      <c r="G456" s="42"/>
      <c r="H456" s="42"/>
      <c r="I456" s="214"/>
      <c r="J456" s="42"/>
      <c r="K456" s="42"/>
      <c r="L456" s="46"/>
      <c r="M456" s="215"/>
      <c r="N456" s="216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135</v>
      </c>
      <c r="AU456" s="19" t="s">
        <v>133</v>
      </c>
    </row>
    <row r="457" spans="1:65" s="2" customFormat="1" ht="16.5" customHeight="1">
      <c r="A457" s="40"/>
      <c r="B457" s="41"/>
      <c r="C457" s="240" t="s">
        <v>961</v>
      </c>
      <c r="D457" s="240" t="s">
        <v>224</v>
      </c>
      <c r="E457" s="241" t="s">
        <v>962</v>
      </c>
      <c r="F457" s="242" t="s">
        <v>963</v>
      </c>
      <c r="G457" s="243" t="s">
        <v>130</v>
      </c>
      <c r="H457" s="244">
        <v>1</v>
      </c>
      <c r="I457" s="245"/>
      <c r="J457" s="246">
        <f>ROUND(I457*H457,2)</f>
        <v>0</v>
      </c>
      <c r="K457" s="242" t="s">
        <v>131</v>
      </c>
      <c r="L457" s="247"/>
      <c r="M457" s="248" t="s">
        <v>19</v>
      </c>
      <c r="N457" s="249" t="s">
        <v>43</v>
      </c>
      <c r="O457" s="86"/>
      <c r="P457" s="208">
        <f>O457*H457</f>
        <v>0</v>
      </c>
      <c r="Q457" s="208">
        <v>0.00136</v>
      </c>
      <c r="R457" s="208">
        <f>Q457*H457</f>
        <v>0.00136</v>
      </c>
      <c r="S457" s="208">
        <v>0</v>
      </c>
      <c r="T457" s="209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0" t="s">
        <v>329</v>
      </c>
      <c r="AT457" s="210" t="s">
        <v>224</v>
      </c>
      <c r="AU457" s="210" t="s">
        <v>133</v>
      </c>
      <c r="AY457" s="19" t="s">
        <v>123</v>
      </c>
      <c r="BE457" s="211">
        <f>IF(N457="základní",J457,0)</f>
        <v>0</v>
      </c>
      <c r="BF457" s="211">
        <f>IF(N457="snížená",J457,0)</f>
        <v>0</v>
      </c>
      <c r="BG457" s="211">
        <f>IF(N457="zákl. přenesená",J457,0)</f>
        <v>0</v>
      </c>
      <c r="BH457" s="211">
        <f>IF(N457="sníž. přenesená",J457,0)</f>
        <v>0</v>
      </c>
      <c r="BI457" s="211">
        <f>IF(N457="nulová",J457,0)</f>
        <v>0</v>
      </c>
      <c r="BJ457" s="19" t="s">
        <v>133</v>
      </c>
      <c r="BK457" s="211">
        <f>ROUND(I457*H457,2)</f>
        <v>0</v>
      </c>
      <c r="BL457" s="19" t="s">
        <v>186</v>
      </c>
      <c r="BM457" s="210" t="s">
        <v>964</v>
      </c>
    </row>
    <row r="458" spans="1:65" s="2" customFormat="1" ht="24.15" customHeight="1">
      <c r="A458" s="40"/>
      <c r="B458" s="41"/>
      <c r="C458" s="199" t="s">
        <v>965</v>
      </c>
      <c r="D458" s="199" t="s">
        <v>127</v>
      </c>
      <c r="E458" s="200" t="s">
        <v>966</v>
      </c>
      <c r="F458" s="201" t="s">
        <v>967</v>
      </c>
      <c r="G458" s="202" t="s">
        <v>299</v>
      </c>
      <c r="H458" s="203">
        <v>0.092</v>
      </c>
      <c r="I458" s="204"/>
      <c r="J458" s="205">
        <f>ROUND(I458*H458,2)</f>
        <v>0</v>
      </c>
      <c r="K458" s="201" t="s">
        <v>131</v>
      </c>
      <c r="L458" s="46"/>
      <c r="M458" s="206" t="s">
        <v>19</v>
      </c>
      <c r="N458" s="207" t="s">
        <v>43</v>
      </c>
      <c r="O458" s="86"/>
      <c r="P458" s="208">
        <f>O458*H458</f>
        <v>0</v>
      </c>
      <c r="Q458" s="208">
        <v>0</v>
      </c>
      <c r="R458" s="208">
        <f>Q458*H458</f>
        <v>0</v>
      </c>
      <c r="S458" s="208">
        <v>0</v>
      </c>
      <c r="T458" s="209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0" t="s">
        <v>186</v>
      </c>
      <c r="AT458" s="210" t="s">
        <v>127</v>
      </c>
      <c r="AU458" s="210" t="s">
        <v>133</v>
      </c>
      <c r="AY458" s="19" t="s">
        <v>123</v>
      </c>
      <c r="BE458" s="211">
        <f>IF(N458="základní",J458,0)</f>
        <v>0</v>
      </c>
      <c r="BF458" s="211">
        <f>IF(N458="snížená",J458,0)</f>
        <v>0</v>
      </c>
      <c r="BG458" s="211">
        <f>IF(N458="zákl. přenesená",J458,0)</f>
        <v>0</v>
      </c>
      <c r="BH458" s="211">
        <f>IF(N458="sníž. přenesená",J458,0)</f>
        <v>0</v>
      </c>
      <c r="BI458" s="211">
        <f>IF(N458="nulová",J458,0)</f>
        <v>0</v>
      </c>
      <c r="BJ458" s="19" t="s">
        <v>133</v>
      </c>
      <c r="BK458" s="211">
        <f>ROUND(I458*H458,2)</f>
        <v>0</v>
      </c>
      <c r="BL458" s="19" t="s">
        <v>186</v>
      </c>
      <c r="BM458" s="210" t="s">
        <v>968</v>
      </c>
    </row>
    <row r="459" spans="1:47" s="2" customFormat="1" ht="12">
      <c r="A459" s="40"/>
      <c r="B459" s="41"/>
      <c r="C459" s="42"/>
      <c r="D459" s="212" t="s">
        <v>135</v>
      </c>
      <c r="E459" s="42"/>
      <c r="F459" s="213" t="s">
        <v>969</v>
      </c>
      <c r="G459" s="42"/>
      <c r="H459" s="42"/>
      <c r="I459" s="214"/>
      <c r="J459" s="42"/>
      <c r="K459" s="42"/>
      <c r="L459" s="46"/>
      <c r="M459" s="215"/>
      <c r="N459" s="216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135</v>
      </c>
      <c r="AU459" s="19" t="s">
        <v>133</v>
      </c>
    </row>
    <row r="460" spans="1:63" s="12" customFormat="1" ht="22.8" customHeight="1">
      <c r="A460" s="12"/>
      <c r="B460" s="183"/>
      <c r="C460" s="184"/>
      <c r="D460" s="185" t="s">
        <v>70</v>
      </c>
      <c r="E460" s="197" t="s">
        <v>970</v>
      </c>
      <c r="F460" s="197" t="s">
        <v>971</v>
      </c>
      <c r="G460" s="184"/>
      <c r="H460" s="184"/>
      <c r="I460" s="187"/>
      <c r="J460" s="198">
        <f>BK460</f>
        <v>0</v>
      </c>
      <c r="K460" s="184"/>
      <c r="L460" s="189"/>
      <c r="M460" s="190"/>
      <c r="N460" s="191"/>
      <c r="O460" s="191"/>
      <c r="P460" s="192">
        <f>SUM(P461:P496)</f>
        <v>0</v>
      </c>
      <c r="Q460" s="191"/>
      <c r="R460" s="192">
        <f>SUM(R461:R496)</f>
        <v>0.20562999999999998</v>
      </c>
      <c r="S460" s="191"/>
      <c r="T460" s="193">
        <f>SUM(T461:T496)</f>
        <v>0.4205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194" t="s">
        <v>133</v>
      </c>
      <c r="AT460" s="195" t="s">
        <v>70</v>
      </c>
      <c r="AU460" s="195" t="s">
        <v>76</v>
      </c>
      <c r="AY460" s="194" t="s">
        <v>123</v>
      </c>
      <c r="BK460" s="196">
        <f>SUM(BK461:BK496)</f>
        <v>0</v>
      </c>
    </row>
    <row r="461" spans="1:65" s="2" customFormat="1" ht="24.15" customHeight="1">
      <c r="A461" s="40"/>
      <c r="B461" s="41"/>
      <c r="C461" s="199" t="s">
        <v>972</v>
      </c>
      <c r="D461" s="199" t="s">
        <v>127</v>
      </c>
      <c r="E461" s="200" t="s">
        <v>973</v>
      </c>
      <c r="F461" s="201" t="s">
        <v>974</v>
      </c>
      <c r="G461" s="202" t="s">
        <v>130</v>
      </c>
      <c r="H461" s="203">
        <v>2</v>
      </c>
      <c r="I461" s="204"/>
      <c r="J461" s="205">
        <f>ROUND(I461*H461,2)</f>
        <v>0</v>
      </c>
      <c r="K461" s="201" t="s">
        <v>131</v>
      </c>
      <c r="L461" s="46"/>
      <c r="M461" s="206" t="s">
        <v>19</v>
      </c>
      <c r="N461" s="207" t="s">
        <v>43</v>
      </c>
      <c r="O461" s="86"/>
      <c r="P461" s="208">
        <f>O461*H461</f>
        <v>0</v>
      </c>
      <c r="Q461" s="208">
        <v>0</v>
      </c>
      <c r="R461" s="208">
        <f>Q461*H461</f>
        <v>0</v>
      </c>
      <c r="S461" s="208">
        <v>0</v>
      </c>
      <c r="T461" s="209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0" t="s">
        <v>186</v>
      </c>
      <c r="AT461" s="210" t="s">
        <v>127</v>
      </c>
      <c r="AU461" s="210" t="s">
        <v>133</v>
      </c>
      <c r="AY461" s="19" t="s">
        <v>123</v>
      </c>
      <c r="BE461" s="211">
        <f>IF(N461="základní",J461,0)</f>
        <v>0</v>
      </c>
      <c r="BF461" s="211">
        <f>IF(N461="snížená",J461,0)</f>
        <v>0</v>
      </c>
      <c r="BG461" s="211">
        <f>IF(N461="zákl. přenesená",J461,0)</f>
        <v>0</v>
      </c>
      <c r="BH461" s="211">
        <f>IF(N461="sníž. přenesená",J461,0)</f>
        <v>0</v>
      </c>
      <c r="BI461" s="211">
        <f>IF(N461="nulová",J461,0)</f>
        <v>0</v>
      </c>
      <c r="BJ461" s="19" t="s">
        <v>133</v>
      </c>
      <c r="BK461" s="211">
        <f>ROUND(I461*H461,2)</f>
        <v>0</v>
      </c>
      <c r="BL461" s="19" t="s">
        <v>186</v>
      </c>
      <c r="BM461" s="210" t="s">
        <v>975</v>
      </c>
    </row>
    <row r="462" spans="1:47" s="2" customFormat="1" ht="12">
      <c r="A462" s="40"/>
      <c r="B462" s="41"/>
      <c r="C462" s="42"/>
      <c r="D462" s="212" t="s">
        <v>135</v>
      </c>
      <c r="E462" s="42"/>
      <c r="F462" s="213" t="s">
        <v>976</v>
      </c>
      <c r="G462" s="42"/>
      <c r="H462" s="42"/>
      <c r="I462" s="214"/>
      <c r="J462" s="42"/>
      <c r="K462" s="42"/>
      <c r="L462" s="46"/>
      <c r="M462" s="215"/>
      <c r="N462" s="216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135</v>
      </c>
      <c r="AU462" s="19" t="s">
        <v>133</v>
      </c>
    </row>
    <row r="463" spans="1:65" s="2" customFormat="1" ht="16.5" customHeight="1">
      <c r="A463" s="40"/>
      <c r="B463" s="41"/>
      <c r="C463" s="240" t="s">
        <v>977</v>
      </c>
      <c r="D463" s="240" t="s">
        <v>224</v>
      </c>
      <c r="E463" s="241" t="s">
        <v>978</v>
      </c>
      <c r="F463" s="242" t="s">
        <v>979</v>
      </c>
      <c r="G463" s="243" t="s">
        <v>130</v>
      </c>
      <c r="H463" s="244">
        <v>1</v>
      </c>
      <c r="I463" s="245"/>
      <c r="J463" s="246">
        <f>ROUND(I463*H463,2)</f>
        <v>0</v>
      </c>
      <c r="K463" s="242" t="s">
        <v>131</v>
      </c>
      <c r="L463" s="247"/>
      <c r="M463" s="248" t="s">
        <v>19</v>
      </c>
      <c r="N463" s="249" t="s">
        <v>43</v>
      </c>
      <c r="O463" s="86"/>
      <c r="P463" s="208">
        <f>O463*H463</f>
        <v>0</v>
      </c>
      <c r="Q463" s="208">
        <v>0.02</v>
      </c>
      <c r="R463" s="208">
        <f>Q463*H463</f>
        <v>0.02</v>
      </c>
      <c r="S463" s="208">
        <v>0</v>
      </c>
      <c r="T463" s="209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0" t="s">
        <v>329</v>
      </c>
      <c r="AT463" s="210" t="s">
        <v>224</v>
      </c>
      <c r="AU463" s="210" t="s">
        <v>133</v>
      </c>
      <c r="AY463" s="19" t="s">
        <v>123</v>
      </c>
      <c r="BE463" s="211">
        <f>IF(N463="základní",J463,0)</f>
        <v>0</v>
      </c>
      <c r="BF463" s="211">
        <f>IF(N463="snížená",J463,0)</f>
        <v>0</v>
      </c>
      <c r="BG463" s="211">
        <f>IF(N463="zákl. přenesená",J463,0)</f>
        <v>0</v>
      </c>
      <c r="BH463" s="211">
        <f>IF(N463="sníž. přenesená",J463,0)</f>
        <v>0</v>
      </c>
      <c r="BI463" s="211">
        <f>IF(N463="nulová",J463,0)</f>
        <v>0</v>
      </c>
      <c r="BJ463" s="19" t="s">
        <v>133</v>
      </c>
      <c r="BK463" s="211">
        <f>ROUND(I463*H463,2)</f>
        <v>0</v>
      </c>
      <c r="BL463" s="19" t="s">
        <v>186</v>
      </c>
      <c r="BM463" s="210" t="s">
        <v>980</v>
      </c>
    </row>
    <row r="464" spans="1:65" s="2" customFormat="1" ht="16.5" customHeight="1">
      <c r="A464" s="40"/>
      <c r="B464" s="41"/>
      <c r="C464" s="240" t="s">
        <v>981</v>
      </c>
      <c r="D464" s="240" t="s">
        <v>224</v>
      </c>
      <c r="E464" s="241" t="s">
        <v>982</v>
      </c>
      <c r="F464" s="242" t="s">
        <v>983</v>
      </c>
      <c r="G464" s="243" t="s">
        <v>130</v>
      </c>
      <c r="H464" s="244">
        <v>1</v>
      </c>
      <c r="I464" s="245"/>
      <c r="J464" s="246">
        <f>ROUND(I464*H464,2)</f>
        <v>0</v>
      </c>
      <c r="K464" s="242" t="s">
        <v>131</v>
      </c>
      <c r="L464" s="247"/>
      <c r="M464" s="248" t="s">
        <v>19</v>
      </c>
      <c r="N464" s="249" t="s">
        <v>43</v>
      </c>
      <c r="O464" s="86"/>
      <c r="P464" s="208">
        <f>O464*H464</f>
        <v>0</v>
      </c>
      <c r="Q464" s="208">
        <v>0.016</v>
      </c>
      <c r="R464" s="208">
        <f>Q464*H464</f>
        <v>0.016</v>
      </c>
      <c r="S464" s="208">
        <v>0</v>
      </c>
      <c r="T464" s="209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0" t="s">
        <v>329</v>
      </c>
      <c r="AT464" s="210" t="s">
        <v>224</v>
      </c>
      <c r="AU464" s="210" t="s">
        <v>133</v>
      </c>
      <c r="AY464" s="19" t="s">
        <v>123</v>
      </c>
      <c r="BE464" s="211">
        <f>IF(N464="základní",J464,0)</f>
        <v>0</v>
      </c>
      <c r="BF464" s="211">
        <f>IF(N464="snížená",J464,0)</f>
        <v>0</v>
      </c>
      <c r="BG464" s="211">
        <f>IF(N464="zákl. přenesená",J464,0)</f>
        <v>0</v>
      </c>
      <c r="BH464" s="211">
        <f>IF(N464="sníž. přenesená",J464,0)</f>
        <v>0</v>
      </c>
      <c r="BI464" s="211">
        <f>IF(N464="nulová",J464,0)</f>
        <v>0</v>
      </c>
      <c r="BJ464" s="19" t="s">
        <v>133</v>
      </c>
      <c r="BK464" s="211">
        <f>ROUND(I464*H464,2)</f>
        <v>0</v>
      </c>
      <c r="BL464" s="19" t="s">
        <v>186</v>
      </c>
      <c r="BM464" s="210" t="s">
        <v>984</v>
      </c>
    </row>
    <row r="465" spans="1:65" s="2" customFormat="1" ht="16.5" customHeight="1">
      <c r="A465" s="40"/>
      <c r="B465" s="41"/>
      <c r="C465" s="240" t="s">
        <v>985</v>
      </c>
      <c r="D465" s="240" t="s">
        <v>224</v>
      </c>
      <c r="E465" s="241" t="s">
        <v>986</v>
      </c>
      <c r="F465" s="242" t="s">
        <v>987</v>
      </c>
      <c r="G465" s="243" t="s">
        <v>130</v>
      </c>
      <c r="H465" s="244">
        <v>2</v>
      </c>
      <c r="I465" s="245"/>
      <c r="J465" s="246">
        <f>ROUND(I465*H465,2)</f>
        <v>0</v>
      </c>
      <c r="K465" s="242" t="s">
        <v>131</v>
      </c>
      <c r="L465" s="247"/>
      <c r="M465" s="248" t="s">
        <v>19</v>
      </c>
      <c r="N465" s="249" t="s">
        <v>43</v>
      </c>
      <c r="O465" s="86"/>
      <c r="P465" s="208">
        <f>O465*H465</f>
        <v>0</v>
      </c>
      <c r="Q465" s="208">
        <v>0.0012</v>
      </c>
      <c r="R465" s="208">
        <f>Q465*H465</f>
        <v>0.0024</v>
      </c>
      <c r="S465" s="208">
        <v>0</v>
      </c>
      <c r="T465" s="209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0" t="s">
        <v>329</v>
      </c>
      <c r="AT465" s="210" t="s">
        <v>224</v>
      </c>
      <c r="AU465" s="210" t="s">
        <v>133</v>
      </c>
      <c r="AY465" s="19" t="s">
        <v>123</v>
      </c>
      <c r="BE465" s="211">
        <f>IF(N465="základní",J465,0)</f>
        <v>0</v>
      </c>
      <c r="BF465" s="211">
        <f>IF(N465="snížená",J465,0)</f>
        <v>0</v>
      </c>
      <c r="BG465" s="211">
        <f>IF(N465="zákl. přenesená",J465,0)</f>
        <v>0</v>
      </c>
      <c r="BH465" s="211">
        <f>IF(N465="sníž. přenesená",J465,0)</f>
        <v>0</v>
      </c>
      <c r="BI465" s="211">
        <f>IF(N465="nulová",J465,0)</f>
        <v>0</v>
      </c>
      <c r="BJ465" s="19" t="s">
        <v>133</v>
      </c>
      <c r="BK465" s="211">
        <f>ROUND(I465*H465,2)</f>
        <v>0</v>
      </c>
      <c r="BL465" s="19" t="s">
        <v>186</v>
      </c>
      <c r="BM465" s="210" t="s">
        <v>988</v>
      </c>
    </row>
    <row r="466" spans="1:65" s="2" customFormat="1" ht="16.5" customHeight="1">
      <c r="A466" s="40"/>
      <c r="B466" s="41"/>
      <c r="C466" s="240" t="s">
        <v>989</v>
      </c>
      <c r="D466" s="240" t="s">
        <v>224</v>
      </c>
      <c r="E466" s="241" t="s">
        <v>990</v>
      </c>
      <c r="F466" s="242" t="s">
        <v>991</v>
      </c>
      <c r="G466" s="243" t="s">
        <v>130</v>
      </c>
      <c r="H466" s="244">
        <v>2</v>
      </c>
      <c r="I466" s="245"/>
      <c r="J466" s="246">
        <f>ROUND(I466*H466,2)</f>
        <v>0</v>
      </c>
      <c r="K466" s="242" t="s">
        <v>131</v>
      </c>
      <c r="L466" s="247"/>
      <c r="M466" s="248" t="s">
        <v>19</v>
      </c>
      <c r="N466" s="249" t="s">
        <v>43</v>
      </c>
      <c r="O466" s="86"/>
      <c r="P466" s="208">
        <f>O466*H466</f>
        <v>0</v>
      </c>
      <c r="Q466" s="208">
        <v>0.00015</v>
      </c>
      <c r="R466" s="208">
        <f>Q466*H466</f>
        <v>0.0003</v>
      </c>
      <c r="S466" s="208">
        <v>0</v>
      </c>
      <c r="T466" s="209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0" t="s">
        <v>329</v>
      </c>
      <c r="AT466" s="210" t="s">
        <v>224</v>
      </c>
      <c r="AU466" s="210" t="s">
        <v>133</v>
      </c>
      <c r="AY466" s="19" t="s">
        <v>123</v>
      </c>
      <c r="BE466" s="211">
        <f>IF(N466="základní",J466,0)</f>
        <v>0</v>
      </c>
      <c r="BF466" s="211">
        <f>IF(N466="snížená",J466,0)</f>
        <v>0</v>
      </c>
      <c r="BG466" s="211">
        <f>IF(N466="zákl. přenesená",J466,0)</f>
        <v>0</v>
      </c>
      <c r="BH466" s="211">
        <f>IF(N466="sníž. přenesená",J466,0)</f>
        <v>0</v>
      </c>
      <c r="BI466" s="211">
        <f>IF(N466="nulová",J466,0)</f>
        <v>0</v>
      </c>
      <c r="BJ466" s="19" t="s">
        <v>133</v>
      </c>
      <c r="BK466" s="211">
        <f>ROUND(I466*H466,2)</f>
        <v>0</v>
      </c>
      <c r="BL466" s="19" t="s">
        <v>186</v>
      </c>
      <c r="BM466" s="210" t="s">
        <v>992</v>
      </c>
    </row>
    <row r="467" spans="1:65" s="2" customFormat="1" ht="24.15" customHeight="1">
      <c r="A467" s="40"/>
      <c r="B467" s="41"/>
      <c r="C467" s="199" t="s">
        <v>993</v>
      </c>
      <c r="D467" s="199" t="s">
        <v>127</v>
      </c>
      <c r="E467" s="200" t="s">
        <v>994</v>
      </c>
      <c r="F467" s="201" t="s">
        <v>995</v>
      </c>
      <c r="G467" s="202" t="s">
        <v>130</v>
      </c>
      <c r="H467" s="203">
        <v>1</v>
      </c>
      <c r="I467" s="204"/>
      <c r="J467" s="205">
        <f>ROUND(I467*H467,2)</f>
        <v>0</v>
      </c>
      <c r="K467" s="201" t="s">
        <v>131</v>
      </c>
      <c r="L467" s="46"/>
      <c r="M467" s="206" t="s">
        <v>19</v>
      </c>
      <c r="N467" s="207" t="s">
        <v>43</v>
      </c>
      <c r="O467" s="86"/>
      <c r="P467" s="208">
        <f>O467*H467</f>
        <v>0</v>
      </c>
      <c r="Q467" s="208">
        <v>0</v>
      </c>
      <c r="R467" s="208">
        <f>Q467*H467</f>
        <v>0</v>
      </c>
      <c r="S467" s="208">
        <v>0</v>
      </c>
      <c r="T467" s="209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0" t="s">
        <v>186</v>
      </c>
      <c r="AT467" s="210" t="s">
        <v>127</v>
      </c>
      <c r="AU467" s="210" t="s">
        <v>133</v>
      </c>
      <c r="AY467" s="19" t="s">
        <v>123</v>
      </c>
      <c r="BE467" s="211">
        <f>IF(N467="základní",J467,0)</f>
        <v>0</v>
      </c>
      <c r="BF467" s="211">
        <f>IF(N467="snížená",J467,0)</f>
        <v>0</v>
      </c>
      <c r="BG467" s="211">
        <f>IF(N467="zákl. přenesená",J467,0)</f>
        <v>0</v>
      </c>
      <c r="BH467" s="211">
        <f>IF(N467="sníž. přenesená",J467,0)</f>
        <v>0</v>
      </c>
      <c r="BI467" s="211">
        <f>IF(N467="nulová",J467,0)</f>
        <v>0</v>
      </c>
      <c r="BJ467" s="19" t="s">
        <v>133</v>
      </c>
      <c r="BK467" s="211">
        <f>ROUND(I467*H467,2)</f>
        <v>0</v>
      </c>
      <c r="BL467" s="19" t="s">
        <v>186</v>
      </c>
      <c r="BM467" s="210" t="s">
        <v>996</v>
      </c>
    </row>
    <row r="468" spans="1:47" s="2" customFormat="1" ht="12">
      <c r="A468" s="40"/>
      <c r="B468" s="41"/>
      <c r="C468" s="42"/>
      <c r="D468" s="212" t="s">
        <v>135</v>
      </c>
      <c r="E468" s="42"/>
      <c r="F468" s="213" t="s">
        <v>997</v>
      </c>
      <c r="G468" s="42"/>
      <c r="H468" s="42"/>
      <c r="I468" s="214"/>
      <c r="J468" s="42"/>
      <c r="K468" s="42"/>
      <c r="L468" s="46"/>
      <c r="M468" s="215"/>
      <c r="N468" s="216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135</v>
      </c>
      <c r="AU468" s="19" t="s">
        <v>133</v>
      </c>
    </row>
    <row r="469" spans="1:65" s="2" customFormat="1" ht="21.75" customHeight="1">
      <c r="A469" s="40"/>
      <c r="B469" s="41"/>
      <c r="C469" s="240" t="s">
        <v>998</v>
      </c>
      <c r="D469" s="240" t="s">
        <v>224</v>
      </c>
      <c r="E469" s="241" t="s">
        <v>999</v>
      </c>
      <c r="F469" s="242" t="s">
        <v>1000</v>
      </c>
      <c r="G469" s="243" t="s">
        <v>130</v>
      </c>
      <c r="H469" s="244">
        <v>1</v>
      </c>
      <c r="I469" s="245"/>
      <c r="J469" s="246">
        <f>ROUND(I469*H469,2)</f>
        <v>0</v>
      </c>
      <c r="K469" s="242" t="s">
        <v>131</v>
      </c>
      <c r="L469" s="247"/>
      <c r="M469" s="248" t="s">
        <v>19</v>
      </c>
      <c r="N469" s="249" t="s">
        <v>43</v>
      </c>
      <c r="O469" s="86"/>
      <c r="P469" s="208">
        <f>O469*H469</f>
        <v>0</v>
      </c>
      <c r="Q469" s="208">
        <v>0.038</v>
      </c>
      <c r="R469" s="208">
        <f>Q469*H469</f>
        <v>0.038</v>
      </c>
      <c r="S469" s="208">
        <v>0</v>
      </c>
      <c r="T469" s="209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0" t="s">
        <v>329</v>
      </c>
      <c r="AT469" s="210" t="s">
        <v>224</v>
      </c>
      <c r="AU469" s="210" t="s">
        <v>133</v>
      </c>
      <c r="AY469" s="19" t="s">
        <v>123</v>
      </c>
      <c r="BE469" s="211">
        <f>IF(N469="základní",J469,0)</f>
        <v>0</v>
      </c>
      <c r="BF469" s="211">
        <f>IF(N469="snížená",J469,0)</f>
        <v>0</v>
      </c>
      <c r="BG469" s="211">
        <f>IF(N469="zákl. přenesená",J469,0)</f>
        <v>0</v>
      </c>
      <c r="BH469" s="211">
        <f>IF(N469="sníž. přenesená",J469,0)</f>
        <v>0</v>
      </c>
      <c r="BI469" s="211">
        <f>IF(N469="nulová",J469,0)</f>
        <v>0</v>
      </c>
      <c r="BJ469" s="19" t="s">
        <v>133</v>
      </c>
      <c r="BK469" s="211">
        <f>ROUND(I469*H469,2)</f>
        <v>0</v>
      </c>
      <c r="BL469" s="19" t="s">
        <v>186</v>
      </c>
      <c r="BM469" s="210" t="s">
        <v>1001</v>
      </c>
    </row>
    <row r="470" spans="1:65" s="2" customFormat="1" ht="16.5" customHeight="1">
      <c r="A470" s="40"/>
      <c r="B470" s="41"/>
      <c r="C470" s="240" t="s">
        <v>1002</v>
      </c>
      <c r="D470" s="240" t="s">
        <v>224</v>
      </c>
      <c r="E470" s="241" t="s">
        <v>1003</v>
      </c>
      <c r="F470" s="242" t="s">
        <v>1004</v>
      </c>
      <c r="G470" s="243" t="s">
        <v>130</v>
      </c>
      <c r="H470" s="244">
        <v>1</v>
      </c>
      <c r="I470" s="245"/>
      <c r="J470" s="246">
        <f>ROUND(I470*H470,2)</f>
        <v>0</v>
      </c>
      <c r="K470" s="242" t="s">
        <v>131</v>
      </c>
      <c r="L470" s="247"/>
      <c r="M470" s="248" t="s">
        <v>19</v>
      </c>
      <c r="N470" s="249" t="s">
        <v>43</v>
      </c>
      <c r="O470" s="86"/>
      <c r="P470" s="208">
        <f>O470*H470</f>
        <v>0</v>
      </c>
      <c r="Q470" s="208">
        <v>0.0022</v>
      </c>
      <c r="R470" s="208">
        <f>Q470*H470</f>
        <v>0.0022</v>
      </c>
      <c r="S470" s="208">
        <v>0</v>
      </c>
      <c r="T470" s="209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0" t="s">
        <v>329</v>
      </c>
      <c r="AT470" s="210" t="s">
        <v>224</v>
      </c>
      <c r="AU470" s="210" t="s">
        <v>133</v>
      </c>
      <c r="AY470" s="19" t="s">
        <v>123</v>
      </c>
      <c r="BE470" s="211">
        <f>IF(N470="základní",J470,0)</f>
        <v>0</v>
      </c>
      <c r="BF470" s="211">
        <f>IF(N470="snížená",J470,0)</f>
        <v>0</v>
      </c>
      <c r="BG470" s="211">
        <f>IF(N470="zákl. přenesená",J470,0)</f>
        <v>0</v>
      </c>
      <c r="BH470" s="211">
        <f>IF(N470="sníž. přenesená",J470,0)</f>
        <v>0</v>
      </c>
      <c r="BI470" s="211">
        <f>IF(N470="nulová",J470,0)</f>
        <v>0</v>
      </c>
      <c r="BJ470" s="19" t="s">
        <v>133</v>
      </c>
      <c r="BK470" s="211">
        <f>ROUND(I470*H470,2)</f>
        <v>0</v>
      </c>
      <c r="BL470" s="19" t="s">
        <v>186</v>
      </c>
      <c r="BM470" s="210" t="s">
        <v>1005</v>
      </c>
    </row>
    <row r="471" spans="1:65" s="2" customFormat="1" ht="16.5" customHeight="1">
      <c r="A471" s="40"/>
      <c r="B471" s="41"/>
      <c r="C471" s="240" t="s">
        <v>1006</v>
      </c>
      <c r="D471" s="240" t="s">
        <v>224</v>
      </c>
      <c r="E471" s="241" t="s">
        <v>1007</v>
      </c>
      <c r="F471" s="242" t="s">
        <v>1008</v>
      </c>
      <c r="G471" s="243" t="s">
        <v>130</v>
      </c>
      <c r="H471" s="244">
        <v>1</v>
      </c>
      <c r="I471" s="245"/>
      <c r="J471" s="246">
        <f>ROUND(I471*H471,2)</f>
        <v>0</v>
      </c>
      <c r="K471" s="242" t="s">
        <v>131</v>
      </c>
      <c r="L471" s="247"/>
      <c r="M471" s="248" t="s">
        <v>19</v>
      </c>
      <c r="N471" s="249" t="s">
        <v>43</v>
      </c>
      <c r="O471" s="86"/>
      <c r="P471" s="208">
        <f>O471*H471</f>
        <v>0</v>
      </c>
      <c r="Q471" s="208">
        <v>0.00015</v>
      </c>
      <c r="R471" s="208">
        <f>Q471*H471</f>
        <v>0.00015</v>
      </c>
      <c r="S471" s="208">
        <v>0</v>
      </c>
      <c r="T471" s="209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0" t="s">
        <v>329</v>
      </c>
      <c r="AT471" s="210" t="s">
        <v>224</v>
      </c>
      <c r="AU471" s="210" t="s">
        <v>133</v>
      </c>
      <c r="AY471" s="19" t="s">
        <v>123</v>
      </c>
      <c r="BE471" s="211">
        <f>IF(N471="základní",J471,0)</f>
        <v>0</v>
      </c>
      <c r="BF471" s="211">
        <f>IF(N471="snížená",J471,0)</f>
        <v>0</v>
      </c>
      <c r="BG471" s="211">
        <f>IF(N471="zákl. přenesená",J471,0)</f>
        <v>0</v>
      </c>
      <c r="BH471" s="211">
        <f>IF(N471="sníž. přenesená",J471,0)</f>
        <v>0</v>
      </c>
      <c r="BI471" s="211">
        <f>IF(N471="nulová",J471,0)</f>
        <v>0</v>
      </c>
      <c r="BJ471" s="19" t="s">
        <v>133</v>
      </c>
      <c r="BK471" s="211">
        <f>ROUND(I471*H471,2)</f>
        <v>0</v>
      </c>
      <c r="BL471" s="19" t="s">
        <v>186</v>
      </c>
      <c r="BM471" s="210" t="s">
        <v>1009</v>
      </c>
    </row>
    <row r="472" spans="1:65" s="2" customFormat="1" ht="16.5" customHeight="1">
      <c r="A472" s="40"/>
      <c r="B472" s="41"/>
      <c r="C472" s="240" t="s">
        <v>1010</v>
      </c>
      <c r="D472" s="240" t="s">
        <v>224</v>
      </c>
      <c r="E472" s="241" t="s">
        <v>1011</v>
      </c>
      <c r="F472" s="242" t="s">
        <v>1012</v>
      </c>
      <c r="G472" s="243" t="s">
        <v>130</v>
      </c>
      <c r="H472" s="244">
        <v>1</v>
      </c>
      <c r="I472" s="245"/>
      <c r="J472" s="246">
        <f>ROUND(I472*H472,2)</f>
        <v>0</v>
      </c>
      <c r="K472" s="242" t="s">
        <v>131</v>
      </c>
      <c r="L472" s="247"/>
      <c r="M472" s="248" t="s">
        <v>19</v>
      </c>
      <c r="N472" s="249" t="s">
        <v>43</v>
      </c>
      <c r="O472" s="86"/>
      <c r="P472" s="208">
        <f>O472*H472</f>
        <v>0</v>
      </c>
      <c r="Q472" s="208">
        <v>0.00015</v>
      </c>
      <c r="R472" s="208">
        <f>Q472*H472</f>
        <v>0.00015</v>
      </c>
      <c r="S472" s="208">
        <v>0</v>
      </c>
      <c r="T472" s="209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0" t="s">
        <v>329</v>
      </c>
      <c r="AT472" s="210" t="s">
        <v>224</v>
      </c>
      <c r="AU472" s="210" t="s">
        <v>133</v>
      </c>
      <c r="AY472" s="19" t="s">
        <v>123</v>
      </c>
      <c r="BE472" s="211">
        <f>IF(N472="základní",J472,0)</f>
        <v>0</v>
      </c>
      <c r="BF472" s="211">
        <f>IF(N472="snížená",J472,0)</f>
        <v>0</v>
      </c>
      <c r="BG472" s="211">
        <f>IF(N472="zákl. přenesená",J472,0)</f>
        <v>0</v>
      </c>
      <c r="BH472" s="211">
        <f>IF(N472="sníž. přenesená",J472,0)</f>
        <v>0</v>
      </c>
      <c r="BI472" s="211">
        <f>IF(N472="nulová",J472,0)</f>
        <v>0</v>
      </c>
      <c r="BJ472" s="19" t="s">
        <v>133</v>
      </c>
      <c r="BK472" s="211">
        <f>ROUND(I472*H472,2)</f>
        <v>0</v>
      </c>
      <c r="BL472" s="19" t="s">
        <v>186</v>
      </c>
      <c r="BM472" s="210" t="s">
        <v>1013</v>
      </c>
    </row>
    <row r="473" spans="1:65" s="2" customFormat="1" ht="16.5" customHeight="1">
      <c r="A473" s="40"/>
      <c r="B473" s="41"/>
      <c r="C473" s="199" t="s">
        <v>1014</v>
      </c>
      <c r="D473" s="199" t="s">
        <v>127</v>
      </c>
      <c r="E473" s="200" t="s">
        <v>1015</v>
      </c>
      <c r="F473" s="201" t="s">
        <v>1016</v>
      </c>
      <c r="G473" s="202" t="s">
        <v>130</v>
      </c>
      <c r="H473" s="203">
        <v>1</v>
      </c>
      <c r="I473" s="204"/>
      <c r="J473" s="205">
        <f>ROUND(I473*H473,2)</f>
        <v>0</v>
      </c>
      <c r="K473" s="201" t="s">
        <v>131</v>
      </c>
      <c r="L473" s="46"/>
      <c r="M473" s="206" t="s">
        <v>19</v>
      </c>
      <c r="N473" s="207" t="s">
        <v>43</v>
      </c>
      <c r="O473" s="86"/>
      <c r="P473" s="208">
        <f>O473*H473</f>
        <v>0</v>
      </c>
      <c r="Q473" s="208">
        <v>0</v>
      </c>
      <c r="R473" s="208">
        <f>Q473*H473</f>
        <v>0</v>
      </c>
      <c r="S473" s="208">
        <v>0</v>
      </c>
      <c r="T473" s="209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0" t="s">
        <v>186</v>
      </c>
      <c r="AT473" s="210" t="s">
        <v>127</v>
      </c>
      <c r="AU473" s="210" t="s">
        <v>133</v>
      </c>
      <c r="AY473" s="19" t="s">
        <v>123</v>
      </c>
      <c r="BE473" s="211">
        <f>IF(N473="základní",J473,0)</f>
        <v>0</v>
      </c>
      <c r="BF473" s="211">
        <f>IF(N473="snížená",J473,0)</f>
        <v>0</v>
      </c>
      <c r="BG473" s="211">
        <f>IF(N473="zákl. přenesená",J473,0)</f>
        <v>0</v>
      </c>
      <c r="BH473" s="211">
        <f>IF(N473="sníž. přenesená",J473,0)</f>
        <v>0</v>
      </c>
      <c r="BI473" s="211">
        <f>IF(N473="nulová",J473,0)</f>
        <v>0</v>
      </c>
      <c r="BJ473" s="19" t="s">
        <v>133</v>
      </c>
      <c r="BK473" s="211">
        <f>ROUND(I473*H473,2)</f>
        <v>0</v>
      </c>
      <c r="BL473" s="19" t="s">
        <v>186</v>
      </c>
      <c r="BM473" s="210" t="s">
        <v>1017</v>
      </c>
    </row>
    <row r="474" spans="1:47" s="2" customFormat="1" ht="12">
      <c r="A474" s="40"/>
      <c r="B474" s="41"/>
      <c r="C474" s="42"/>
      <c r="D474" s="212" t="s">
        <v>135</v>
      </c>
      <c r="E474" s="42"/>
      <c r="F474" s="213" t="s">
        <v>1018</v>
      </c>
      <c r="G474" s="42"/>
      <c r="H474" s="42"/>
      <c r="I474" s="214"/>
      <c r="J474" s="42"/>
      <c r="K474" s="42"/>
      <c r="L474" s="46"/>
      <c r="M474" s="215"/>
      <c r="N474" s="216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135</v>
      </c>
      <c r="AU474" s="19" t="s">
        <v>133</v>
      </c>
    </row>
    <row r="475" spans="1:65" s="2" customFormat="1" ht="16.5" customHeight="1">
      <c r="A475" s="40"/>
      <c r="B475" s="41"/>
      <c r="C475" s="240" t="s">
        <v>1019</v>
      </c>
      <c r="D475" s="240" t="s">
        <v>224</v>
      </c>
      <c r="E475" s="241" t="s">
        <v>1020</v>
      </c>
      <c r="F475" s="242" t="s">
        <v>1021</v>
      </c>
      <c r="G475" s="243" t="s">
        <v>130</v>
      </c>
      <c r="H475" s="244">
        <v>1</v>
      </c>
      <c r="I475" s="245"/>
      <c r="J475" s="246">
        <f>ROUND(I475*H475,2)</f>
        <v>0</v>
      </c>
      <c r="K475" s="242" t="s">
        <v>131</v>
      </c>
      <c r="L475" s="247"/>
      <c r="M475" s="248" t="s">
        <v>19</v>
      </c>
      <c r="N475" s="249" t="s">
        <v>43</v>
      </c>
      <c r="O475" s="86"/>
      <c r="P475" s="208">
        <f>O475*H475</f>
        <v>0</v>
      </c>
      <c r="Q475" s="208">
        <v>0.0002</v>
      </c>
      <c r="R475" s="208">
        <f>Q475*H475</f>
        <v>0.0002</v>
      </c>
      <c r="S475" s="208">
        <v>0</v>
      </c>
      <c r="T475" s="209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0" t="s">
        <v>329</v>
      </c>
      <c r="AT475" s="210" t="s">
        <v>224</v>
      </c>
      <c r="AU475" s="210" t="s">
        <v>133</v>
      </c>
      <c r="AY475" s="19" t="s">
        <v>123</v>
      </c>
      <c r="BE475" s="211">
        <f>IF(N475="základní",J475,0)</f>
        <v>0</v>
      </c>
      <c r="BF475" s="211">
        <f>IF(N475="snížená",J475,0)</f>
        <v>0</v>
      </c>
      <c r="BG475" s="211">
        <f>IF(N475="zákl. přenesená",J475,0)</f>
        <v>0</v>
      </c>
      <c r="BH475" s="211">
        <f>IF(N475="sníž. přenesená",J475,0)</f>
        <v>0</v>
      </c>
      <c r="BI475" s="211">
        <f>IF(N475="nulová",J475,0)</f>
        <v>0</v>
      </c>
      <c r="BJ475" s="19" t="s">
        <v>133</v>
      </c>
      <c r="BK475" s="211">
        <f>ROUND(I475*H475,2)</f>
        <v>0</v>
      </c>
      <c r="BL475" s="19" t="s">
        <v>186</v>
      </c>
      <c r="BM475" s="210" t="s">
        <v>1022</v>
      </c>
    </row>
    <row r="476" spans="1:51" s="13" customFormat="1" ht="12">
      <c r="A476" s="13"/>
      <c r="B476" s="217"/>
      <c r="C476" s="218"/>
      <c r="D476" s="219" t="s">
        <v>137</v>
      </c>
      <c r="E476" s="220" t="s">
        <v>19</v>
      </c>
      <c r="F476" s="221" t="s">
        <v>1023</v>
      </c>
      <c r="G476" s="218"/>
      <c r="H476" s="222">
        <v>1</v>
      </c>
      <c r="I476" s="223"/>
      <c r="J476" s="218"/>
      <c r="K476" s="218"/>
      <c r="L476" s="224"/>
      <c r="M476" s="225"/>
      <c r="N476" s="226"/>
      <c r="O476" s="226"/>
      <c r="P476" s="226"/>
      <c r="Q476" s="226"/>
      <c r="R476" s="226"/>
      <c r="S476" s="226"/>
      <c r="T476" s="22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28" t="s">
        <v>137</v>
      </c>
      <c r="AU476" s="228" t="s">
        <v>133</v>
      </c>
      <c r="AV476" s="13" t="s">
        <v>133</v>
      </c>
      <c r="AW476" s="13" t="s">
        <v>33</v>
      </c>
      <c r="AX476" s="13" t="s">
        <v>76</v>
      </c>
      <c r="AY476" s="228" t="s">
        <v>123</v>
      </c>
    </row>
    <row r="477" spans="1:65" s="2" customFormat="1" ht="24.15" customHeight="1">
      <c r="A477" s="40"/>
      <c r="B477" s="41"/>
      <c r="C477" s="199" t="s">
        <v>1024</v>
      </c>
      <c r="D477" s="199" t="s">
        <v>127</v>
      </c>
      <c r="E477" s="200" t="s">
        <v>1025</v>
      </c>
      <c r="F477" s="201" t="s">
        <v>1026</v>
      </c>
      <c r="G477" s="202" t="s">
        <v>130</v>
      </c>
      <c r="H477" s="203">
        <v>2</v>
      </c>
      <c r="I477" s="204"/>
      <c r="J477" s="205">
        <f>ROUND(I477*H477,2)</f>
        <v>0</v>
      </c>
      <c r="K477" s="201" t="s">
        <v>131</v>
      </c>
      <c r="L477" s="46"/>
      <c r="M477" s="206" t="s">
        <v>19</v>
      </c>
      <c r="N477" s="207" t="s">
        <v>43</v>
      </c>
      <c r="O477" s="86"/>
      <c r="P477" s="208">
        <f>O477*H477</f>
        <v>0</v>
      </c>
      <c r="Q477" s="208">
        <v>0</v>
      </c>
      <c r="R477" s="208">
        <f>Q477*H477</f>
        <v>0</v>
      </c>
      <c r="S477" s="208">
        <v>0.024</v>
      </c>
      <c r="T477" s="209">
        <f>S477*H477</f>
        <v>0.048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0" t="s">
        <v>186</v>
      </c>
      <c r="AT477" s="210" t="s">
        <v>127</v>
      </c>
      <c r="AU477" s="210" t="s">
        <v>133</v>
      </c>
      <c r="AY477" s="19" t="s">
        <v>123</v>
      </c>
      <c r="BE477" s="211">
        <f>IF(N477="základní",J477,0)</f>
        <v>0</v>
      </c>
      <c r="BF477" s="211">
        <f>IF(N477="snížená",J477,0)</f>
        <v>0</v>
      </c>
      <c r="BG477" s="211">
        <f>IF(N477="zákl. přenesená",J477,0)</f>
        <v>0</v>
      </c>
      <c r="BH477" s="211">
        <f>IF(N477="sníž. přenesená",J477,0)</f>
        <v>0</v>
      </c>
      <c r="BI477" s="211">
        <f>IF(N477="nulová",J477,0)</f>
        <v>0</v>
      </c>
      <c r="BJ477" s="19" t="s">
        <v>133</v>
      </c>
      <c r="BK477" s="211">
        <f>ROUND(I477*H477,2)</f>
        <v>0</v>
      </c>
      <c r="BL477" s="19" t="s">
        <v>186</v>
      </c>
      <c r="BM477" s="210" t="s">
        <v>1027</v>
      </c>
    </row>
    <row r="478" spans="1:47" s="2" customFormat="1" ht="12">
      <c r="A478" s="40"/>
      <c r="B478" s="41"/>
      <c r="C478" s="42"/>
      <c r="D478" s="212" t="s">
        <v>135</v>
      </c>
      <c r="E478" s="42"/>
      <c r="F478" s="213" t="s">
        <v>1028</v>
      </c>
      <c r="G478" s="42"/>
      <c r="H478" s="42"/>
      <c r="I478" s="214"/>
      <c r="J478" s="42"/>
      <c r="K478" s="42"/>
      <c r="L478" s="46"/>
      <c r="M478" s="215"/>
      <c r="N478" s="216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135</v>
      </c>
      <c r="AU478" s="19" t="s">
        <v>133</v>
      </c>
    </row>
    <row r="479" spans="1:65" s="2" customFormat="1" ht="16.5" customHeight="1">
      <c r="A479" s="40"/>
      <c r="B479" s="41"/>
      <c r="C479" s="199" t="s">
        <v>1029</v>
      </c>
      <c r="D479" s="199" t="s">
        <v>127</v>
      </c>
      <c r="E479" s="200" t="s">
        <v>1030</v>
      </c>
      <c r="F479" s="201" t="s">
        <v>1031</v>
      </c>
      <c r="G479" s="202" t="s">
        <v>130</v>
      </c>
      <c r="H479" s="203">
        <v>1</v>
      </c>
      <c r="I479" s="204"/>
      <c r="J479" s="205">
        <f>ROUND(I479*H479,2)</f>
        <v>0</v>
      </c>
      <c r="K479" s="201" t="s">
        <v>131</v>
      </c>
      <c r="L479" s="46"/>
      <c r="M479" s="206" t="s">
        <v>19</v>
      </c>
      <c r="N479" s="207" t="s">
        <v>43</v>
      </c>
      <c r="O479" s="86"/>
      <c r="P479" s="208">
        <f>O479*H479</f>
        <v>0</v>
      </c>
      <c r="Q479" s="208">
        <v>0</v>
      </c>
      <c r="R479" s="208">
        <f>Q479*H479</f>
        <v>0</v>
      </c>
      <c r="S479" s="208">
        <v>0</v>
      </c>
      <c r="T479" s="209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0" t="s">
        <v>186</v>
      </c>
      <c r="AT479" s="210" t="s">
        <v>127</v>
      </c>
      <c r="AU479" s="210" t="s">
        <v>133</v>
      </c>
      <c r="AY479" s="19" t="s">
        <v>123</v>
      </c>
      <c r="BE479" s="211">
        <f>IF(N479="základní",J479,0)</f>
        <v>0</v>
      </c>
      <c r="BF479" s="211">
        <f>IF(N479="snížená",J479,0)</f>
        <v>0</v>
      </c>
      <c r="BG479" s="211">
        <f>IF(N479="zákl. přenesená",J479,0)</f>
        <v>0</v>
      </c>
      <c r="BH479" s="211">
        <f>IF(N479="sníž. přenesená",J479,0)</f>
        <v>0</v>
      </c>
      <c r="BI479" s="211">
        <f>IF(N479="nulová",J479,0)</f>
        <v>0</v>
      </c>
      <c r="BJ479" s="19" t="s">
        <v>133</v>
      </c>
      <c r="BK479" s="211">
        <f>ROUND(I479*H479,2)</f>
        <v>0</v>
      </c>
      <c r="BL479" s="19" t="s">
        <v>186</v>
      </c>
      <c r="BM479" s="210" t="s">
        <v>1032</v>
      </c>
    </row>
    <row r="480" spans="1:47" s="2" customFormat="1" ht="12">
      <c r="A480" s="40"/>
      <c r="B480" s="41"/>
      <c r="C480" s="42"/>
      <c r="D480" s="212" t="s">
        <v>135</v>
      </c>
      <c r="E480" s="42"/>
      <c r="F480" s="213" t="s">
        <v>1033</v>
      </c>
      <c r="G480" s="42"/>
      <c r="H480" s="42"/>
      <c r="I480" s="214"/>
      <c r="J480" s="42"/>
      <c r="K480" s="42"/>
      <c r="L480" s="46"/>
      <c r="M480" s="215"/>
      <c r="N480" s="216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135</v>
      </c>
      <c r="AU480" s="19" t="s">
        <v>133</v>
      </c>
    </row>
    <row r="481" spans="1:51" s="13" customFormat="1" ht="12">
      <c r="A481" s="13"/>
      <c r="B481" s="217"/>
      <c r="C481" s="218"/>
      <c r="D481" s="219" t="s">
        <v>137</v>
      </c>
      <c r="E481" s="220" t="s">
        <v>19</v>
      </c>
      <c r="F481" s="221" t="s">
        <v>1034</v>
      </c>
      <c r="G481" s="218"/>
      <c r="H481" s="222">
        <v>1</v>
      </c>
      <c r="I481" s="223"/>
      <c r="J481" s="218"/>
      <c r="K481" s="218"/>
      <c r="L481" s="224"/>
      <c r="M481" s="225"/>
      <c r="N481" s="226"/>
      <c r="O481" s="226"/>
      <c r="P481" s="226"/>
      <c r="Q481" s="226"/>
      <c r="R481" s="226"/>
      <c r="S481" s="226"/>
      <c r="T481" s="227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28" t="s">
        <v>137</v>
      </c>
      <c r="AU481" s="228" t="s">
        <v>133</v>
      </c>
      <c r="AV481" s="13" t="s">
        <v>133</v>
      </c>
      <c r="AW481" s="13" t="s">
        <v>33</v>
      </c>
      <c r="AX481" s="13" t="s">
        <v>76</v>
      </c>
      <c r="AY481" s="228" t="s">
        <v>123</v>
      </c>
    </row>
    <row r="482" spans="1:65" s="2" customFormat="1" ht="16.5" customHeight="1">
      <c r="A482" s="40"/>
      <c r="B482" s="41"/>
      <c r="C482" s="240" t="s">
        <v>1035</v>
      </c>
      <c r="D482" s="240" t="s">
        <v>224</v>
      </c>
      <c r="E482" s="241" t="s">
        <v>1036</v>
      </c>
      <c r="F482" s="242" t="s">
        <v>1037</v>
      </c>
      <c r="G482" s="243" t="s">
        <v>130</v>
      </c>
      <c r="H482" s="244">
        <v>1</v>
      </c>
      <c r="I482" s="245"/>
      <c r="J482" s="246">
        <f>ROUND(I482*H482,2)</f>
        <v>0</v>
      </c>
      <c r="K482" s="242" t="s">
        <v>131</v>
      </c>
      <c r="L482" s="247"/>
      <c r="M482" s="248" t="s">
        <v>19</v>
      </c>
      <c r="N482" s="249" t="s">
        <v>43</v>
      </c>
      <c r="O482" s="86"/>
      <c r="P482" s="208">
        <f>O482*H482</f>
        <v>0</v>
      </c>
      <c r="Q482" s="208">
        <v>0.00123</v>
      </c>
      <c r="R482" s="208">
        <f>Q482*H482</f>
        <v>0.00123</v>
      </c>
      <c r="S482" s="208">
        <v>0</v>
      </c>
      <c r="T482" s="209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0" t="s">
        <v>329</v>
      </c>
      <c r="AT482" s="210" t="s">
        <v>224</v>
      </c>
      <c r="AU482" s="210" t="s">
        <v>133</v>
      </c>
      <c r="AY482" s="19" t="s">
        <v>123</v>
      </c>
      <c r="BE482" s="211">
        <f>IF(N482="základní",J482,0)</f>
        <v>0</v>
      </c>
      <c r="BF482" s="211">
        <f>IF(N482="snížená",J482,0)</f>
        <v>0</v>
      </c>
      <c r="BG482" s="211">
        <f>IF(N482="zákl. přenesená",J482,0)</f>
        <v>0</v>
      </c>
      <c r="BH482" s="211">
        <f>IF(N482="sníž. přenesená",J482,0)</f>
        <v>0</v>
      </c>
      <c r="BI482" s="211">
        <f>IF(N482="nulová",J482,0)</f>
        <v>0</v>
      </c>
      <c r="BJ482" s="19" t="s">
        <v>133</v>
      </c>
      <c r="BK482" s="211">
        <f>ROUND(I482*H482,2)</f>
        <v>0</v>
      </c>
      <c r="BL482" s="19" t="s">
        <v>186</v>
      </c>
      <c r="BM482" s="210" t="s">
        <v>1038</v>
      </c>
    </row>
    <row r="483" spans="1:65" s="2" customFormat="1" ht="21.75" customHeight="1">
      <c r="A483" s="40"/>
      <c r="B483" s="41"/>
      <c r="C483" s="199" t="s">
        <v>1039</v>
      </c>
      <c r="D483" s="199" t="s">
        <v>127</v>
      </c>
      <c r="E483" s="200" t="s">
        <v>1040</v>
      </c>
      <c r="F483" s="201" t="s">
        <v>1041</v>
      </c>
      <c r="G483" s="202" t="s">
        <v>511</v>
      </c>
      <c r="H483" s="203">
        <v>1</v>
      </c>
      <c r="I483" s="204"/>
      <c r="J483" s="205">
        <f>ROUND(I483*H483,2)</f>
        <v>0</v>
      </c>
      <c r="K483" s="201" t="s">
        <v>19</v>
      </c>
      <c r="L483" s="46"/>
      <c r="M483" s="206" t="s">
        <v>19</v>
      </c>
      <c r="N483" s="207" t="s">
        <v>43</v>
      </c>
      <c r="O483" s="86"/>
      <c r="P483" s="208">
        <f>O483*H483</f>
        <v>0</v>
      </c>
      <c r="Q483" s="208">
        <v>0.105</v>
      </c>
      <c r="R483" s="208">
        <f>Q483*H483</f>
        <v>0.105</v>
      </c>
      <c r="S483" s="208">
        <v>0</v>
      </c>
      <c r="T483" s="209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0" t="s">
        <v>186</v>
      </c>
      <c r="AT483" s="210" t="s">
        <v>127</v>
      </c>
      <c r="AU483" s="210" t="s">
        <v>133</v>
      </c>
      <c r="AY483" s="19" t="s">
        <v>123</v>
      </c>
      <c r="BE483" s="211">
        <f>IF(N483="základní",J483,0)</f>
        <v>0</v>
      </c>
      <c r="BF483" s="211">
        <f>IF(N483="snížená",J483,0)</f>
        <v>0</v>
      </c>
      <c r="BG483" s="211">
        <f>IF(N483="zákl. přenesená",J483,0)</f>
        <v>0</v>
      </c>
      <c r="BH483" s="211">
        <f>IF(N483="sníž. přenesená",J483,0)</f>
        <v>0</v>
      </c>
      <c r="BI483" s="211">
        <f>IF(N483="nulová",J483,0)</f>
        <v>0</v>
      </c>
      <c r="BJ483" s="19" t="s">
        <v>133</v>
      </c>
      <c r="BK483" s="211">
        <f>ROUND(I483*H483,2)</f>
        <v>0</v>
      </c>
      <c r="BL483" s="19" t="s">
        <v>186</v>
      </c>
      <c r="BM483" s="210" t="s">
        <v>1042</v>
      </c>
    </row>
    <row r="484" spans="1:65" s="2" customFormat="1" ht="16.5" customHeight="1">
      <c r="A484" s="40"/>
      <c r="B484" s="41"/>
      <c r="C484" s="199" t="s">
        <v>1043</v>
      </c>
      <c r="D484" s="199" t="s">
        <v>127</v>
      </c>
      <c r="E484" s="200" t="s">
        <v>1044</v>
      </c>
      <c r="F484" s="201" t="s">
        <v>1045</v>
      </c>
      <c r="G484" s="202" t="s">
        <v>511</v>
      </c>
      <c r="H484" s="203">
        <v>1</v>
      </c>
      <c r="I484" s="204"/>
      <c r="J484" s="205">
        <f>ROUND(I484*H484,2)</f>
        <v>0</v>
      </c>
      <c r="K484" s="201" t="s">
        <v>19</v>
      </c>
      <c r="L484" s="46"/>
      <c r="M484" s="206" t="s">
        <v>19</v>
      </c>
      <c r="N484" s="207" t="s">
        <v>43</v>
      </c>
      <c r="O484" s="86"/>
      <c r="P484" s="208">
        <f>O484*H484</f>
        <v>0</v>
      </c>
      <c r="Q484" s="208">
        <v>0.003</v>
      </c>
      <c r="R484" s="208">
        <f>Q484*H484</f>
        <v>0.003</v>
      </c>
      <c r="S484" s="208">
        <v>0</v>
      </c>
      <c r="T484" s="209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0" t="s">
        <v>186</v>
      </c>
      <c r="AT484" s="210" t="s">
        <v>127</v>
      </c>
      <c r="AU484" s="210" t="s">
        <v>133</v>
      </c>
      <c r="AY484" s="19" t="s">
        <v>123</v>
      </c>
      <c r="BE484" s="211">
        <f>IF(N484="základní",J484,0)</f>
        <v>0</v>
      </c>
      <c r="BF484" s="211">
        <f>IF(N484="snížená",J484,0)</f>
        <v>0</v>
      </c>
      <c r="BG484" s="211">
        <f>IF(N484="zákl. přenesená",J484,0)</f>
        <v>0</v>
      </c>
      <c r="BH484" s="211">
        <f>IF(N484="sníž. přenesená",J484,0)</f>
        <v>0</v>
      </c>
      <c r="BI484" s="211">
        <f>IF(N484="nulová",J484,0)</f>
        <v>0</v>
      </c>
      <c r="BJ484" s="19" t="s">
        <v>133</v>
      </c>
      <c r="BK484" s="211">
        <f>ROUND(I484*H484,2)</f>
        <v>0</v>
      </c>
      <c r="BL484" s="19" t="s">
        <v>186</v>
      </c>
      <c r="BM484" s="210" t="s">
        <v>1046</v>
      </c>
    </row>
    <row r="485" spans="1:65" s="2" customFormat="1" ht="16.5" customHeight="1">
      <c r="A485" s="40"/>
      <c r="B485" s="41"/>
      <c r="C485" s="199" t="s">
        <v>1047</v>
      </c>
      <c r="D485" s="199" t="s">
        <v>127</v>
      </c>
      <c r="E485" s="200" t="s">
        <v>1048</v>
      </c>
      <c r="F485" s="201" t="s">
        <v>1049</v>
      </c>
      <c r="G485" s="202" t="s">
        <v>511</v>
      </c>
      <c r="H485" s="203">
        <v>1</v>
      </c>
      <c r="I485" s="204"/>
      <c r="J485" s="205">
        <f>ROUND(I485*H485,2)</f>
        <v>0</v>
      </c>
      <c r="K485" s="201" t="s">
        <v>19</v>
      </c>
      <c r="L485" s="46"/>
      <c r="M485" s="206" t="s">
        <v>19</v>
      </c>
      <c r="N485" s="207" t="s">
        <v>43</v>
      </c>
      <c r="O485" s="86"/>
      <c r="P485" s="208">
        <f>O485*H485</f>
        <v>0</v>
      </c>
      <c r="Q485" s="208">
        <v>0.012</v>
      </c>
      <c r="R485" s="208">
        <f>Q485*H485</f>
        <v>0.012</v>
      </c>
      <c r="S485" s="208">
        <v>0</v>
      </c>
      <c r="T485" s="209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0" t="s">
        <v>186</v>
      </c>
      <c r="AT485" s="210" t="s">
        <v>127</v>
      </c>
      <c r="AU485" s="210" t="s">
        <v>133</v>
      </c>
      <c r="AY485" s="19" t="s">
        <v>123</v>
      </c>
      <c r="BE485" s="211">
        <f>IF(N485="základní",J485,0)</f>
        <v>0</v>
      </c>
      <c r="BF485" s="211">
        <f>IF(N485="snížená",J485,0)</f>
        <v>0</v>
      </c>
      <c r="BG485" s="211">
        <f>IF(N485="zákl. přenesená",J485,0)</f>
        <v>0</v>
      </c>
      <c r="BH485" s="211">
        <f>IF(N485="sníž. přenesená",J485,0)</f>
        <v>0</v>
      </c>
      <c r="BI485" s="211">
        <f>IF(N485="nulová",J485,0)</f>
        <v>0</v>
      </c>
      <c r="BJ485" s="19" t="s">
        <v>133</v>
      </c>
      <c r="BK485" s="211">
        <f>ROUND(I485*H485,2)</f>
        <v>0</v>
      </c>
      <c r="BL485" s="19" t="s">
        <v>186</v>
      </c>
      <c r="BM485" s="210" t="s">
        <v>1050</v>
      </c>
    </row>
    <row r="486" spans="1:65" s="2" customFormat="1" ht="16.5" customHeight="1">
      <c r="A486" s="40"/>
      <c r="B486" s="41"/>
      <c r="C486" s="199" t="s">
        <v>1051</v>
      </c>
      <c r="D486" s="199" t="s">
        <v>127</v>
      </c>
      <c r="E486" s="200" t="s">
        <v>1052</v>
      </c>
      <c r="F486" s="201" t="s">
        <v>1053</v>
      </c>
      <c r="G486" s="202" t="s">
        <v>511</v>
      </c>
      <c r="H486" s="203">
        <v>1</v>
      </c>
      <c r="I486" s="204"/>
      <c r="J486" s="205">
        <f>ROUND(I486*H486,2)</f>
        <v>0</v>
      </c>
      <c r="K486" s="201" t="s">
        <v>19</v>
      </c>
      <c r="L486" s="46"/>
      <c r="M486" s="206" t="s">
        <v>19</v>
      </c>
      <c r="N486" s="207" t="s">
        <v>43</v>
      </c>
      <c r="O486" s="86"/>
      <c r="P486" s="208">
        <f>O486*H486</f>
        <v>0</v>
      </c>
      <c r="Q486" s="208">
        <v>0.005</v>
      </c>
      <c r="R486" s="208">
        <f>Q486*H486</f>
        <v>0.005</v>
      </c>
      <c r="S486" s="208">
        <v>0</v>
      </c>
      <c r="T486" s="209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0" t="s">
        <v>186</v>
      </c>
      <c r="AT486" s="210" t="s">
        <v>127</v>
      </c>
      <c r="AU486" s="210" t="s">
        <v>133</v>
      </c>
      <c r="AY486" s="19" t="s">
        <v>123</v>
      </c>
      <c r="BE486" s="211">
        <f>IF(N486="základní",J486,0)</f>
        <v>0</v>
      </c>
      <c r="BF486" s="211">
        <f>IF(N486="snížená",J486,0)</f>
        <v>0</v>
      </c>
      <c r="BG486" s="211">
        <f>IF(N486="zákl. přenesená",J486,0)</f>
        <v>0</v>
      </c>
      <c r="BH486" s="211">
        <f>IF(N486="sníž. přenesená",J486,0)</f>
        <v>0</v>
      </c>
      <c r="BI486" s="211">
        <f>IF(N486="nulová",J486,0)</f>
        <v>0</v>
      </c>
      <c r="BJ486" s="19" t="s">
        <v>133</v>
      </c>
      <c r="BK486" s="211">
        <f>ROUND(I486*H486,2)</f>
        <v>0</v>
      </c>
      <c r="BL486" s="19" t="s">
        <v>186</v>
      </c>
      <c r="BM486" s="210" t="s">
        <v>1054</v>
      </c>
    </row>
    <row r="487" spans="1:65" s="2" customFormat="1" ht="24.15" customHeight="1">
      <c r="A487" s="40"/>
      <c r="B487" s="41"/>
      <c r="C487" s="199" t="s">
        <v>1055</v>
      </c>
      <c r="D487" s="199" t="s">
        <v>127</v>
      </c>
      <c r="E487" s="200" t="s">
        <v>1056</v>
      </c>
      <c r="F487" s="201" t="s">
        <v>1057</v>
      </c>
      <c r="G487" s="202" t="s">
        <v>130</v>
      </c>
      <c r="H487" s="203">
        <v>1</v>
      </c>
      <c r="I487" s="204"/>
      <c r="J487" s="205">
        <f>ROUND(I487*H487,2)</f>
        <v>0</v>
      </c>
      <c r="K487" s="201" t="s">
        <v>131</v>
      </c>
      <c r="L487" s="46"/>
      <c r="M487" s="206" t="s">
        <v>19</v>
      </c>
      <c r="N487" s="207" t="s">
        <v>43</v>
      </c>
      <c r="O487" s="86"/>
      <c r="P487" s="208">
        <f>O487*H487</f>
        <v>0</v>
      </c>
      <c r="Q487" s="208">
        <v>0</v>
      </c>
      <c r="R487" s="208">
        <f>Q487*H487</f>
        <v>0</v>
      </c>
      <c r="S487" s="208">
        <v>0.174</v>
      </c>
      <c r="T487" s="209">
        <f>S487*H487</f>
        <v>0.174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0" t="s">
        <v>186</v>
      </c>
      <c r="AT487" s="210" t="s">
        <v>127</v>
      </c>
      <c r="AU487" s="210" t="s">
        <v>133</v>
      </c>
      <c r="AY487" s="19" t="s">
        <v>123</v>
      </c>
      <c r="BE487" s="211">
        <f>IF(N487="základní",J487,0)</f>
        <v>0</v>
      </c>
      <c r="BF487" s="211">
        <f>IF(N487="snížená",J487,0)</f>
        <v>0</v>
      </c>
      <c r="BG487" s="211">
        <f>IF(N487="zákl. přenesená",J487,0)</f>
        <v>0</v>
      </c>
      <c r="BH487" s="211">
        <f>IF(N487="sníž. přenesená",J487,0)</f>
        <v>0</v>
      </c>
      <c r="BI487" s="211">
        <f>IF(N487="nulová",J487,0)</f>
        <v>0</v>
      </c>
      <c r="BJ487" s="19" t="s">
        <v>133</v>
      </c>
      <c r="BK487" s="211">
        <f>ROUND(I487*H487,2)</f>
        <v>0</v>
      </c>
      <c r="BL487" s="19" t="s">
        <v>186</v>
      </c>
      <c r="BM487" s="210" t="s">
        <v>1058</v>
      </c>
    </row>
    <row r="488" spans="1:47" s="2" customFormat="1" ht="12">
      <c r="A488" s="40"/>
      <c r="B488" s="41"/>
      <c r="C488" s="42"/>
      <c r="D488" s="212" t="s">
        <v>135</v>
      </c>
      <c r="E488" s="42"/>
      <c r="F488" s="213" t="s">
        <v>1059</v>
      </c>
      <c r="G488" s="42"/>
      <c r="H488" s="42"/>
      <c r="I488" s="214"/>
      <c r="J488" s="42"/>
      <c r="K488" s="42"/>
      <c r="L488" s="46"/>
      <c r="M488" s="215"/>
      <c r="N488" s="216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135</v>
      </c>
      <c r="AU488" s="19" t="s">
        <v>133</v>
      </c>
    </row>
    <row r="489" spans="1:65" s="2" customFormat="1" ht="16.5" customHeight="1">
      <c r="A489" s="40"/>
      <c r="B489" s="41"/>
      <c r="C489" s="199" t="s">
        <v>1060</v>
      </c>
      <c r="D489" s="199" t="s">
        <v>127</v>
      </c>
      <c r="E489" s="200" t="s">
        <v>1061</v>
      </c>
      <c r="F489" s="201" t="s">
        <v>1062</v>
      </c>
      <c r="G489" s="202" t="s">
        <v>130</v>
      </c>
      <c r="H489" s="203">
        <v>1</v>
      </c>
      <c r="I489" s="204"/>
      <c r="J489" s="205">
        <f>ROUND(I489*H489,2)</f>
        <v>0</v>
      </c>
      <c r="K489" s="201" t="s">
        <v>131</v>
      </c>
      <c r="L489" s="46"/>
      <c r="M489" s="206" t="s">
        <v>19</v>
      </c>
      <c r="N489" s="207" t="s">
        <v>43</v>
      </c>
      <c r="O489" s="86"/>
      <c r="P489" s="208">
        <f>O489*H489</f>
        <v>0</v>
      </c>
      <c r="Q489" s="208">
        <v>0</v>
      </c>
      <c r="R489" s="208">
        <f>Q489*H489</f>
        <v>0</v>
      </c>
      <c r="S489" s="208">
        <v>0.0881</v>
      </c>
      <c r="T489" s="209">
        <f>S489*H489</f>
        <v>0.0881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0" t="s">
        <v>186</v>
      </c>
      <c r="AT489" s="210" t="s">
        <v>127</v>
      </c>
      <c r="AU489" s="210" t="s">
        <v>133</v>
      </c>
      <c r="AY489" s="19" t="s">
        <v>123</v>
      </c>
      <c r="BE489" s="211">
        <f>IF(N489="základní",J489,0)</f>
        <v>0</v>
      </c>
      <c r="BF489" s="211">
        <f>IF(N489="snížená",J489,0)</f>
        <v>0</v>
      </c>
      <c r="BG489" s="211">
        <f>IF(N489="zákl. přenesená",J489,0)</f>
        <v>0</v>
      </c>
      <c r="BH489" s="211">
        <f>IF(N489="sníž. přenesená",J489,0)</f>
        <v>0</v>
      </c>
      <c r="BI489" s="211">
        <f>IF(N489="nulová",J489,0)</f>
        <v>0</v>
      </c>
      <c r="BJ489" s="19" t="s">
        <v>133</v>
      </c>
      <c r="BK489" s="211">
        <f>ROUND(I489*H489,2)</f>
        <v>0</v>
      </c>
      <c r="BL489" s="19" t="s">
        <v>186</v>
      </c>
      <c r="BM489" s="210" t="s">
        <v>1063</v>
      </c>
    </row>
    <row r="490" spans="1:47" s="2" customFormat="1" ht="12">
      <c r="A490" s="40"/>
      <c r="B490" s="41"/>
      <c r="C490" s="42"/>
      <c r="D490" s="212" t="s">
        <v>135</v>
      </c>
      <c r="E490" s="42"/>
      <c r="F490" s="213" t="s">
        <v>1064</v>
      </c>
      <c r="G490" s="42"/>
      <c r="H490" s="42"/>
      <c r="I490" s="214"/>
      <c r="J490" s="42"/>
      <c r="K490" s="42"/>
      <c r="L490" s="46"/>
      <c r="M490" s="215"/>
      <c r="N490" s="216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135</v>
      </c>
      <c r="AU490" s="19" t="s">
        <v>133</v>
      </c>
    </row>
    <row r="491" spans="1:51" s="13" customFormat="1" ht="12">
      <c r="A491" s="13"/>
      <c r="B491" s="217"/>
      <c r="C491" s="218"/>
      <c r="D491" s="219" t="s">
        <v>137</v>
      </c>
      <c r="E491" s="220" t="s">
        <v>19</v>
      </c>
      <c r="F491" s="221" t="s">
        <v>387</v>
      </c>
      <c r="G491" s="218"/>
      <c r="H491" s="222">
        <v>1</v>
      </c>
      <c r="I491" s="223"/>
      <c r="J491" s="218"/>
      <c r="K491" s="218"/>
      <c r="L491" s="224"/>
      <c r="M491" s="225"/>
      <c r="N491" s="226"/>
      <c r="O491" s="226"/>
      <c r="P491" s="226"/>
      <c r="Q491" s="226"/>
      <c r="R491" s="226"/>
      <c r="S491" s="226"/>
      <c r="T491" s="22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28" t="s">
        <v>137</v>
      </c>
      <c r="AU491" s="228" t="s">
        <v>133</v>
      </c>
      <c r="AV491" s="13" t="s">
        <v>133</v>
      </c>
      <c r="AW491" s="13" t="s">
        <v>33</v>
      </c>
      <c r="AX491" s="13" t="s">
        <v>76</v>
      </c>
      <c r="AY491" s="228" t="s">
        <v>123</v>
      </c>
    </row>
    <row r="492" spans="1:65" s="2" customFormat="1" ht="16.5" customHeight="1">
      <c r="A492" s="40"/>
      <c r="B492" s="41"/>
      <c r="C492" s="199" t="s">
        <v>1065</v>
      </c>
      <c r="D492" s="199" t="s">
        <v>127</v>
      </c>
      <c r="E492" s="200" t="s">
        <v>1066</v>
      </c>
      <c r="F492" s="201" t="s">
        <v>1067</v>
      </c>
      <c r="G492" s="202" t="s">
        <v>130</v>
      </c>
      <c r="H492" s="203">
        <v>1</v>
      </c>
      <c r="I492" s="204"/>
      <c r="J492" s="205">
        <f>ROUND(I492*H492,2)</f>
        <v>0</v>
      </c>
      <c r="K492" s="201" t="s">
        <v>131</v>
      </c>
      <c r="L492" s="46"/>
      <c r="M492" s="206" t="s">
        <v>19</v>
      </c>
      <c r="N492" s="207" t="s">
        <v>43</v>
      </c>
      <c r="O492" s="86"/>
      <c r="P492" s="208">
        <f>O492*H492</f>
        <v>0</v>
      </c>
      <c r="Q492" s="208">
        <v>0</v>
      </c>
      <c r="R492" s="208">
        <f>Q492*H492</f>
        <v>0</v>
      </c>
      <c r="S492" s="208">
        <v>0.1104</v>
      </c>
      <c r="T492" s="209">
        <f>S492*H492</f>
        <v>0.1104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10" t="s">
        <v>186</v>
      </c>
      <c r="AT492" s="210" t="s">
        <v>127</v>
      </c>
      <c r="AU492" s="210" t="s">
        <v>133</v>
      </c>
      <c r="AY492" s="19" t="s">
        <v>123</v>
      </c>
      <c r="BE492" s="211">
        <f>IF(N492="základní",J492,0)</f>
        <v>0</v>
      </c>
      <c r="BF492" s="211">
        <f>IF(N492="snížená",J492,0)</f>
        <v>0</v>
      </c>
      <c r="BG492" s="211">
        <f>IF(N492="zákl. přenesená",J492,0)</f>
        <v>0</v>
      </c>
      <c r="BH492" s="211">
        <f>IF(N492="sníž. přenesená",J492,0)</f>
        <v>0</v>
      </c>
      <c r="BI492" s="211">
        <f>IF(N492="nulová",J492,0)</f>
        <v>0</v>
      </c>
      <c r="BJ492" s="19" t="s">
        <v>133</v>
      </c>
      <c r="BK492" s="211">
        <f>ROUND(I492*H492,2)</f>
        <v>0</v>
      </c>
      <c r="BL492" s="19" t="s">
        <v>186</v>
      </c>
      <c r="BM492" s="210" t="s">
        <v>1068</v>
      </c>
    </row>
    <row r="493" spans="1:47" s="2" customFormat="1" ht="12">
      <c r="A493" s="40"/>
      <c r="B493" s="41"/>
      <c r="C493" s="42"/>
      <c r="D493" s="212" t="s">
        <v>135</v>
      </c>
      <c r="E493" s="42"/>
      <c r="F493" s="213" t="s">
        <v>1069</v>
      </c>
      <c r="G493" s="42"/>
      <c r="H493" s="42"/>
      <c r="I493" s="214"/>
      <c r="J493" s="42"/>
      <c r="K493" s="42"/>
      <c r="L493" s="46"/>
      <c r="M493" s="215"/>
      <c r="N493" s="216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135</v>
      </c>
      <c r="AU493" s="19" t="s">
        <v>133</v>
      </c>
    </row>
    <row r="494" spans="1:51" s="13" customFormat="1" ht="12">
      <c r="A494" s="13"/>
      <c r="B494" s="217"/>
      <c r="C494" s="218"/>
      <c r="D494" s="219" t="s">
        <v>137</v>
      </c>
      <c r="E494" s="220" t="s">
        <v>19</v>
      </c>
      <c r="F494" s="221" t="s">
        <v>1070</v>
      </c>
      <c r="G494" s="218"/>
      <c r="H494" s="222">
        <v>1</v>
      </c>
      <c r="I494" s="223"/>
      <c r="J494" s="218"/>
      <c r="K494" s="218"/>
      <c r="L494" s="224"/>
      <c r="M494" s="225"/>
      <c r="N494" s="226"/>
      <c r="O494" s="226"/>
      <c r="P494" s="226"/>
      <c r="Q494" s="226"/>
      <c r="R494" s="226"/>
      <c r="S494" s="226"/>
      <c r="T494" s="22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28" t="s">
        <v>137</v>
      </c>
      <c r="AU494" s="228" t="s">
        <v>133</v>
      </c>
      <c r="AV494" s="13" t="s">
        <v>133</v>
      </c>
      <c r="AW494" s="13" t="s">
        <v>33</v>
      </c>
      <c r="AX494" s="13" t="s">
        <v>76</v>
      </c>
      <c r="AY494" s="228" t="s">
        <v>123</v>
      </c>
    </row>
    <row r="495" spans="1:65" s="2" customFormat="1" ht="24.15" customHeight="1">
      <c r="A495" s="40"/>
      <c r="B495" s="41"/>
      <c r="C495" s="199" t="s">
        <v>1071</v>
      </c>
      <c r="D495" s="199" t="s">
        <v>127</v>
      </c>
      <c r="E495" s="200" t="s">
        <v>1072</v>
      </c>
      <c r="F495" s="201" t="s">
        <v>1073</v>
      </c>
      <c r="G495" s="202" t="s">
        <v>299</v>
      </c>
      <c r="H495" s="203">
        <v>0.206</v>
      </c>
      <c r="I495" s="204"/>
      <c r="J495" s="205">
        <f>ROUND(I495*H495,2)</f>
        <v>0</v>
      </c>
      <c r="K495" s="201" t="s">
        <v>131</v>
      </c>
      <c r="L495" s="46"/>
      <c r="M495" s="206" t="s">
        <v>19</v>
      </c>
      <c r="N495" s="207" t="s">
        <v>43</v>
      </c>
      <c r="O495" s="86"/>
      <c r="P495" s="208">
        <f>O495*H495</f>
        <v>0</v>
      </c>
      <c r="Q495" s="208">
        <v>0</v>
      </c>
      <c r="R495" s="208">
        <f>Q495*H495</f>
        <v>0</v>
      </c>
      <c r="S495" s="208">
        <v>0</v>
      </c>
      <c r="T495" s="209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0" t="s">
        <v>186</v>
      </c>
      <c r="AT495" s="210" t="s">
        <v>127</v>
      </c>
      <c r="AU495" s="210" t="s">
        <v>133</v>
      </c>
      <c r="AY495" s="19" t="s">
        <v>123</v>
      </c>
      <c r="BE495" s="211">
        <f>IF(N495="základní",J495,0)</f>
        <v>0</v>
      </c>
      <c r="BF495" s="211">
        <f>IF(N495="snížená",J495,0)</f>
        <v>0</v>
      </c>
      <c r="BG495" s="211">
        <f>IF(N495="zákl. přenesená",J495,0)</f>
        <v>0</v>
      </c>
      <c r="BH495" s="211">
        <f>IF(N495="sníž. přenesená",J495,0)</f>
        <v>0</v>
      </c>
      <c r="BI495" s="211">
        <f>IF(N495="nulová",J495,0)</f>
        <v>0</v>
      </c>
      <c r="BJ495" s="19" t="s">
        <v>133</v>
      </c>
      <c r="BK495" s="211">
        <f>ROUND(I495*H495,2)</f>
        <v>0</v>
      </c>
      <c r="BL495" s="19" t="s">
        <v>186</v>
      </c>
      <c r="BM495" s="210" t="s">
        <v>1074</v>
      </c>
    </row>
    <row r="496" spans="1:47" s="2" customFormat="1" ht="12">
      <c r="A496" s="40"/>
      <c r="B496" s="41"/>
      <c r="C496" s="42"/>
      <c r="D496" s="212" t="s">
        <v>135</v>
      </c>
      <c r="E496" s="42"/>
      <c r="F496" s="213" t="s">
        <v>1075</v>
      </c>
      <c r="G496" s="42"/>
      <c r="H496" s="42"/>
      <c r="I496" s="214"/>
      <c r="J496" s="42"/>
      <c r="K496" s="42"/>
      <c r="L496" s="46"/>
      <c r="M496" s="215"/>
      <c r="N496" s="216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135</v>
      </c>
      <c r="AU496" s="19" t="s">
        <v>133</v>
      </c>
    </row>
    <row r="497" spans="1:63" s="12" customFormat="1" ht="22.8" customHeight="1">
      <c r="A497" s="12"/>
      <c r="B497" s="183"/>
      <c r="C497" s="184"/>
      <c r="D497" s="185" t="s">
        <v>70</v>
      </c>
      <c r="E497" s="197" t="s">
        <v>1076</v>
      </c>
      <c r="F497" s="197" t="s">
        <v>1077</v>
      </c>
      <c r="G497" s="184"/>
      <c r="H497" s="184"/>
      <c r="I497" s="187"/>
      <c r="J497" s="198">
        <f>BK497</f>
        <v>0</v>
      </c>
      <c r="K497" s="184"/>
      <c r="L497" s="189"/>
      <c r="M497" s="190"/>
      <c r="N497" s="191"/>
      <c r="O497" s="191"/>
      <c r="P497" s="192">
        <f>SUM(P498:P517)</f>
        <v>0</v>
      </c>
      <c r="Q497" s="191"/>
      <c r="R497" s="192">
        <f>SUM(R498:R517)</f>
        <v>0.10384688</v>
      </c>
      <c r="S497" s="191"/>
      <c r="T497" s="193">
        <f>SUM(T498:T517)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194" t="s">
        <v>133</v>
      </c>
      <c r="AT497" s="195" t="s">
        <v>70</v>
      </c>
      <c r="AU497" s="195" t="s">
        <v>76</v>
      </c>
      <c r="AY497" s="194" t="s">
        <v>123</v>
      </c>
      <c r="BK497" s="196">
        <f>SUM(BK498:BK517)</f>
        <v>0</v>
      </c>
    </row>
    <row r="498" spans="1:65" s="2" customFormat="1" ht="16.5" customHeight="1">
      <c r="A498" s="40"/>
      <c r="B498" s="41"/>
      <c r="C498" s="199" t="s">
        <v>1078</v>
      </c>
      <c r="D498" s="199" t="s">
        <v>127</v>
      </c>
      <c r="E498" s="200" t="s">
        <v>1079</v>
      </c>
      <c r="F498" s="201" t="s">
        <v>1080</v>
      </c>
      <c r="G498" s="202" t="s">
        <v>141</v>
      </c>
      <c r="H498" s="203">
        <v>2.594</v>
      </c>
      <c r="I498" s="204"/>
      <c r="J498" s="205">
        <f>ROUND(I498*H498,2)</f>
        <v>0</v>
      </c>
      <c r="K498" s="201" t="s">
        <v>131</v>
      </c>
      <c r="L498" s="46"/>
      <c r="M498" s="206" t="s">
        <v>19</v>
      </c>
      <c r="N498" s="207" t="s">
        <v>43</v>
      </c>
      <c r="O498" s="86"/>
      <c r="P498" s="208">
        <f>O498*H498</f>
        <v>0</v>
      </c>
      <c r="Q498" s="208">
        <v>0</v>
      </c>
      <c r="R498" s="208">
        <f>Q498*H498</f>
        <v>0</v>
      </c>
      <c r="S498" s="208">
        <v>0</v>
      </c>
      <c r="T498" s="209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0" t="s">
        <v>186</v>
      </c>
      <c r="AT498" s="210" t="s">
        <v>127</v>
      </c>
      <c r="AU498" s="210" t="s">
        <v>133</v>
      </c>
      <c r="AY498" s="19" t="s">
        <v>123</v>
      </c>
      <c r="BE498" s="211">
        <f>IF(N498="základní",J498,0)</f>
        <v>0</v>
      </c>
      <c r="BF498" s="211">
        <f>IF(N498="snížená",J498,0)</f>
        <v>0</v>
      </c>
      <c r="BG498" s="211">
        <f>IF(N498="zákl. přenesená",J498,0)</f>
        <v>0</v>
      </c>
      <c r="BH498" s="211">
        <f>IF(N498="sníž. přenesená",J498,0)</f>
        <v>0</v>
      </c>
      <c r="BI498" s="211">
        <f>IF(N498="nulová",J498,0)</f>
        <v>0</v>
      </c>
      <c r="BJ498" s="19" t="s">
        <v>133</v>
      </c>
      <c r="BK498" s="211">
        <f>ROUND(I498*H498,2)</f>
        <v>0</v>
      </c>
      <c r="BL498" s="19" t="s">
        <v>186</v>
      </c>
      <c r="BM498" s="210" t="s">
        <v>1081</v>
      </c>
    </row>
    <row r="499" spans="1:47" s="2" customFormat="1" ht="12">
      <c r="A499" s="40"/>
      <c r="B499" s="41"/>
      <c r="C499" s="42"/>
      <c r="D499" s="212" t="s">
        <v>135</v>
      </c>
      <c r="E499" s="42"/>
      <c r="F499" s="213" t="s">
        <v>1082</v>
      </c>
      <c r="G499" s="42"/>
      <c r="H499" s="42"/>
      <c r="I499" s="214"/>
      <c r="J499" s="42"/>
      <c r="K499" s="42"/>
      <c r="L499" s="46"/>
      <c r="M499" s="215"/>
      <c r="N499" s="216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135</v>
      </c>
      <c r="AU499" s="19" t="s">
        <v>133</v>
      </c>
    </row>
    <row r="500" spans="1:51" s="13" customFormat="1" ht="12">
      <c r="A500" s="13"/>
      <c r="B500" s="217"/>
      <c r="C500" s="218"/>
      <c r="D500" s="219" t="s">
        <v>137</v>
      </c>
      <c r="E500" s="220" t="s">
        <v>19</v>
      </c>
      <c r="F500" s="221" t="s">
        <v>1083</v>
      </c>
      <c r="G500" s="218"/>
      <c r="H500" s="222">
        <v>2.594</v>
      </c>
      <c r="I500" s="223"/>
      <c r="J500" s="218"/>
      <c r="K500" s="218"/>
      <c r="L500" s="224"/>
      <c r="M500" s="225"/>
      <c r="N500" s="226"/>
      <c r="O500" s="226"/>
      <c r="P500" s="226"/>
      <c r="Q500" s="226"/>
      <c r="R500" s="226"/>
      <c r="S500" s="226"/>
      <c r="T500" s="22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28" t="s">
        <v>137</v>
      </c>
      <c r="AU500" s="228" t="s">
        <v>133</v>
      </c>
      <c r="AV500" s="13" t="s">
        <v>133</v>
      </c>
      <c r="AW500" s="13" t="s">
        <v>33</v>
      </c>
      <c r="AX500" s="13" t="s">
        <v>76</v>
      </c>
      <c r="AY500" s="228" t="s">
        <v>123</v>
      </c>
    </row>
    <row r="501" spans="1:65" s="2" customFormat="1" ht="16.5" customHeight="1">
      <c r="A501" s="40"/>
      <c r="B501" s="41"/>
      <c r="C501" s="199" t="s">
        <v>1084</v>
      </c>
      <c r="D501" s="199" t="s">
        <v>127</v>
      </c>
      <c r="E501" s="200" t="s">
        <v>1085</v>
      </c>
      <c r="F501" s="201" t="s">
        <v>1086</v>
      </c>
      <c r="G501" s="202" t="s">
        <v>141</v>
      </c>
      <c r="H501" s="203">
        <v>2.594</v>
      </c>
      <c r="I501" s="204"/>
      <c r="J501" s="205">
        <f>ROUND(I501*H501,2)</f>
        <v>0</v>
      </c>
      <c r="K501" s="201" t="s">
        <v>131</v>
      </c>
      <c r="L501" s="46"/>
      <c r="M501" s="206" t="s">
        <v>19</v>
      </c>
      <c r="N501" s="207" t="s">
        <v>43</v>
      </c>
      <c r="O501" s="86"/>
      <c r="P501" s="208">
        <f>O501*H501</f>
        <v>0</v>
      </c>
      <c r="Q501" s="208">
        <v>0.0003</v>
      </c>
      <c r="R501" s="208">
        <f>Q501*H501</f>
        <v>0.0007781999999999999</v>
      </c>
      <c r="S501" s="208">
        <v>0</v>
      </c>
      <c r="T501" s="209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0" t="s">
        <v>186</v>
      </c>
      <c r="AT501" s="210" t="s">
        <v>127</v>
      </c>
      <c r="AU501" s="210" t="s">
        <v>133</v>
      </c>
      <c r="AY501" s="19" t="s">
        <v>123</v>
      </c>
      <c r="BE501" s="211">
        <f>IF(N501="základní",J501,0)</f>
        <v>0</v>
      </c>
      <c r="BF501" s="211">
        <f>IF(N501="snížená",J501,0)</f>
        <v>0</v>
      </c>
      <c r="BG501" s="211">
        <f>IF(N501="zákl. přenesená",J501,0)</f>
        <v>0</v>
      </c>
      <c r="BH501" s="211">
        <f>IF(N501="sníž. přenesená",J501,0)</f>
        <v>0</v>
      </c>
      <c r="BI501" s="211">
        <f>IF(N501="nulová",J501,0)</f>
        <v>0</v>
      </c>
      <c r="BJ501" s="19" t="s">
        <v>133</v>
      </c>
      <c r="BK501" s="211">
        <f>ROUND(I501*H501,2)</f>
        <v>0</v>
      </c>
      <c r="BL501" s="19" t="s">
        <v>186</v>
      </c>
      <c r="BM501" s="210" t="s">
        <v>1087</v>
      </c>
    </row>
    <row r="502" spans="1:47" s="2" customFormat="1" ht="12">
      <c r="A502" s="40"/>
      <c r="B502" s="41"/>
      <c r="C502" s="42"/>
      <c r="D502" s="212" t="s">
        <v>135</v>
      </c>
      <c r="E502" s="42"/>
      <c r="F502" s="213" t="s">
        <v>1088</v>
      </c>
      <c r="G502" s="42"/>
      <c r="H502" s="42"/>
      <c r="I502" s="214"/>
      <c r="J502" s="42"/>
      <c r="K502" s="42"/>
      <c r="L502" s="46"/>
      <c r="M502" s="215"/>
      <c r="N502" s="216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135</v>
      </c>
      <c r="AU502" s="19" t="s">
        <v>133</v>
      </c>
    </row>
    <row r="503" spans="1:65" s="2" customFormat="1" ht="24.15" customHeight="1">
      <c r="A503" s="40"/>
      <c r="B503" s="41"/>
      <c r="C503" s="199" t="s">
        <v>1089</v>
      </c>
      <c r="D503" s="199" t="s">
        <v>127</v>
      </c>
      <c r="E503" s="200" t="s">
        <v>1090</v>
      </c>
      <c r="F503" s="201" t="s">
        <v>1091</v>
      </c>
      <c r="G503" s="202" t="s">
        <v>141</v>
      </c>
      <c r="H503" s="203">
        <v>2.594</v>
      </c>
      <c r="I503" s="204"/>
      <c r="J503" s="205">
        <f>ROUND(I503*H503,2)</f>
        <v>0</v>
      </c>
      <c r="K503" s="201" t="s">
        <v>131</v>
      </c>
      <c r="L503" s="46"/>
      <c r="M503" s="206" t="s">
        <v>19</v>
      </c>
      <c r="N503" s="207" t="s">
        <v>43</v>
      </c>
      <c r="O503" s="86"/>
      <c r="P503" s="208">
        <f>O503*H503</f>
        <v>0</v>
      </c>
      <c r="Q503" s="208">
        <v>0.0075</v>
      </c>
      <c r="R503" s="208">
        <f>Q503*H503</f>
        <v>0.019454999999999997</v>
      </c>
      <c r="S503" s="208">
        <v>0</v>
      </c>
      <c r="T503" s="209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0" t="s">
        <v>186</v>
      </c>
      <c r="AT503" s="210" t="s">
        <v>127</v>
      </c>
      <c r="AU503" s="210" t="s">
        <v>133</v>
      </c>
      <c r="AY503" s="19" t="s">
        <v>123</v>
      </c>
      <c r="BE503" s="211">
        <f>IF(N503="základní",J503,0)</f>
        <v>0</v>
      </c>
      <c r="BF503" s="211">
        <f>IF(N503="snížená",J503,0)</f>
        <v>0</v>
      </c>
      <c r="BG503" s="211">
        <f>IF(N503="zákl. přenesená",J503,0)</f>
        <v>0</v>
      </c>
      <c r="BH503" s="211">
        <f>IF(N503="sníž. přenesená",J503,0)</f>
        <v>0</v>
      </c>
      <c r="BI503" s="211">
        <f>IF(N503="nulová",J503,0)</f>
        <v>0</v>
      </c>
      <c r="BJ503" s="19" t="s">
        <v>133</v>
      </c>
      <c r="BK503" s="211">
        <f>ROUND(I503*H503,2)</f>
        <v>0</v>
      </c>
      <c r="BL503" s="19" t="s">
        <v>186</v>
      </c>
      <c r="BM503" s="210" t="s">
        <v>1092</v>
      </c>
    </row>
    <row r="504" spans="1:47" s="2" customFormat="1" ht="12">
      <c r="A504" s="40"/>
      <c r="B504" s="41"/>
      <c r="C504" s="42"/>
      <c r="D504" s="212" t="s">
        <v>135</v>
      </c>
      <c r="E504" s="42"/>
      <c r="F504" s="213" t="s">
        <v>1093</v>
      </c>
      <c r="G504" s="42"/>
      <c r="H504" s="42"/>
      <c r="I504" s="214"/>
      <c r="J504" s="42"/>
      <c r="K504" s="42"/>
      <c r="L504" s="46"/>
      <c r="M504" s="215"/>
      <c r="N504" s="216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135</v>
      </c>
      <c r="AU504" s="19" t="s">
        <v>133</v>
      </c>
    </row>
    <row r="505" spans="1:65" s="2" customFormat="1" ht="24.15" customHeight="1">
      <c r="A505" s="40"/>
      <c r="B505" s="41"/>
      <c r="C505" s="199" t="s">
        <v>1094</v>
      </c>
      <c r="D505" s="199" t="s">
        <v>127</v>
      </c>
      <c r="E505" s="200" t="s">
        <v>1095</v>
      </c>
      <c r="F505" s="201" t="s">
        <v>1096</v>
      </c>
      <c r="G505" s="202" t="s">
        <v>141</v>
      </c>
      <c r="H505" s="203">
        <v>2.594</v>
      </c>
      <c r="I505" s="204"/>
      <c r="J505" s="205">
        <f>ROUND(I505*H505,2)</f>
        <v>0</v>
      </c>
      <c r="K505" s="201" t="s">
        <v>131</v>
      </c>
      <c r="L505" s="46"/>
      <c r="M505" s="206" t="s">
        <v>19</v>
      </c>
      <c r="N505" s="207" t="s">
        <v>43</v>
      </c>
      <c r="O505" s="86"/>
      <c r="P505" s="208">
        <f>O505*H505</f>
        <v>0</v>
      </c>
      <c r="Q505" s="208">
        <v>0.00822</v>
      </c>
      <c r="R505" s="208">
        <f>Q505*H505</f>
        <v>0.02132268</v>
      </c>
      <c r="S505" s="208">
        <v>0</v>
      </c>
      <c r="T505" s="209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0" t="s">
        <v>186</v>
      </c>
      <c r="AT505" s="210" t="s">
        <v>127</v>
      </c>
      <c r="AU505" s="210" t="s">
        <v>133</v>
      </c>
      <c r="AY505" s="19" t="s">
        <v>123</v>
      </c>
      <c r="BE505" s="211">
        <f>IF(N505="základní",J505,0)</f>
        <v>0</v>
      </c>
      <c r="BF505" s="211">
        <f>IF(N505="snížená",J505,0)</f>
        <v>0</v>
      </c>
      <c r="BG505" s="211">
        <f>IF(N505="zákl. přenesená",J505,0)</f>
        <v>0</v>
      </c>
      <c r="BH505" s="211">
        <f>IF(N505="sníž. přenesená",J505,0)</f>
        <v>0</v>
      </c>
      <c r="BI505" s="211">
        <f>IF(N505="nulová",J505,0)</f>
        <v>0</v>
      </c>
      <c r="BJ505" s="19" t="s">
        <v>133</v>
      </c>
      <c r="BK505" s="211">
        <f>ROUND(I505*H505,2)</f>
        <v>0</v>
      </c>
      <c r="BL505" s="19" t="s">
        <v>186</v>
      </c>
      <c r="BM505" s="210" t="s">
        <v>1097</v>
      </c>
    </row>
    <row r="506" spans="1:47" s="2" customFormat="1" ht="12">
      <c r="A506" s="40"/>
      <c r="B506" s="41"/>
      <c r="C506" s="42"/>
      <c r="D506" s="212" t="s">
        <v>135</v>
      </c>
      <c r="E506" s="42"/>
      <c r="F506" s="213" t="s">
        <v>1098</v>
      </c>
      <c r="G506" s="42"/>
      <c r="H506" s="42"/>
      <c r="I506" s="214"/>
      <c r="J506" s="42"/>
      <c r="K506" s="42"/>
      <c r="L506" s="46"/>
      <c r="M506" s="215"/>
      <c r="N506" s="216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135</v>
      </c>
      <c r="AU506" s="19" t="s">
        <v>133</v>
      </c>
    </row>
    <row r="507" spans="1:65" s="2" customFormat="1" ht="21.75" customHeight="1">
      <c r="A507" s="40"/>
      <c r="B507" s="41"/>
      <c r="C507" s="240" t="s">
        <v>1099</v>
      </c>
      <c r="D507" s="240" t="s">
        <v>224</v>
      </c>
      <c r="E507" s="241" t="s">
        <v>1100</v>
      </c>
      <c r="F507" s="242" t="s">
        <v>1101</v>
      </c>
      <c r="G507" s="243" t="s">
        <v>141</v>
      </c>
      <c r="H507" s="244">
        <v>2.853</v>
      </c>
      <c r="I507" s="245"/>
      <c r="J507" s="246">
        <f>ROUND(I507*H507,2)</f>
        <v>0</v>
      </c>
      <c r="K507" s="242" t="s">
        <v>131</v>
      </c>
      <c r="L507" s="247"/>
      <c r="M507" s="248" t="s">
        <v>19</v>
      </c>
      <c r="N507" s="249" t="s">
        <v>43</v>
      </c>
      <c r="O507" s="86"/>
      <c r="P507" s="208">
        <f>O507*H507</f>
        <v>0</v>
      </c>
      <c r="Q507" s="208">
        <v>0.0195</v>
      </c>
      <c r="R507" s="208">
        <f>Q507*H507</f>
        <v>0.0556335</v>
      </c>
      <c r="S507" s="208">
        <v>0</v>
      </c>
      <c r="T507" s="209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0" t="s">
        <v>329</v>
      </c>
      <c r="AT507" s="210" t="s">
        <v>224</v>
      </c>
      <c r="AU507" s="210" t="s">
        <v>133</v>
      </c>
      <c r="AY507" s="19" t="s">
        <v>123</v>
      </c>
      <c r="BE507" s="211">
        <f>IF(N507="základní",J507,0)</f>
        <v>0</v>
      </c>
      <c r="BF507" s="211">
        <f>IF(N507="snížená",J507,0)</f>
        <v>0</v>
      </c>
      <c r="BG507" s="211">
        <f>IF(N507="zákl. přenesená",J507,0)</f>
        <v>0</v>
      </c>
      <c r="BH507" s="211">
        <f>IF(N507="sníž. přenesená",J507,0)</f>
        <v>0</v>
      </c>
      <c r="BI507" s="211">
        <f>IF(N507="nulová",J507,0)</f>
        <v>0</v>
      </c>
      <c r="BJ507" s="19" t="s">
        <v>133</v>
      </c>
      <c r="BK507" s="211">
        <f>ROUND(I507*H507,2)</f>
        <v>0</v>
      </c>
      <c r="BL507" s="19" t="s">
        <v>186</v>
      </c>
      <c r="BM507" s="210" t="s">
        <v>1102</v>
      </c>
    </row>
    <row r="508" spans="1:51" s="13" customFormat="1" ht="12">
      <c r="A508" s="13"/>
      <c r="B508" s="217"/>
      <c r="C508" s="218"/>
      <c r="D508" s="219" t="s">
        <v>137</v>
      </c>
      <c r="E508" s="218"/>
      <c r="F508" s="221" t="s">
        <v>1103</v>
      </c>
      <c r="G508" s="218"/>
      <c r="H508" s="222">
        <v>2.853</v>
      </c>
      <c r="I508" s="223"/>
      <c r="J508" s="218"/>
      <c r="K508" s="218"/>
      <c r="L508" s="224"/>
      <c r="M508" s="225"/>
      <c r="N508" s="226"/>
      <c r="O508" s="226"/>
      <c r="P508" s="226"/>
      <c r="Q508" s="226"/>
      <c r="R508" s="226"/>
      <c r="S508" s="226"/>
      <c r="T508" s="22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28" t="s">
        <v>137</v>
      </c>
      <c r="AU508" s="228" t="s">
        <v>133</v>
      </c>
      <c r="AV508" s="13" t="s">
        <v>133</v>
      </c>
      <c r="AW508" s="13" t="s">
        <v>4</v>
      </c>
      <c r="AX508" s="13" t="s">
        <v>76</v>
      </c>
      <c r="AY508" s="228" t="s">
        <v>123</v>
      </c>
    </row>
    <row r="509" spans="1:65" s="2" customFormat="1" ht="16.5" customHeight="1">
      <c r="A509" s="40"/>
      <c r="B509" s="41"/>
      <c r="C509" s="199" t="s">
        <v>1104</v>
      </c>
      <c r="D509" s="199" t="s">
        <v>127</v>
      </c>
      <c r="E509" s="200" t="s">
        <v>1105</v>
      </c>
      <c r="F509" s="201" t="s">
        <v>1106</v>
      </c>
      <c r="G509" s="202" t="s">
        <v>141</v>
      </c>
      <c r="H509" s="203">
        <v>2.594</v>
      </c>
      <c r="I509" s="204"/>
      <c r="J509" s="205">
        <f>ROUND(I509*H509,2)</f>
        <v>0</v>
      </c>
      <c r="K509" s="201" t="s">
        <v>131</v>
      </c>
      <c r="L509" s="46"/>
      <c r="M509" s="206" t="s">
        <v>19</v>
      </c>
      <c r="N509" s="207" t="s">
        <v>43</v>
      </c>
      <c r="O509" s="86"/>
      <c r="P509" s="208">
        <f>O509*H509</f>
        <v>0</v>
      </c>
      <c r="Q509" s="208">
        <v>0.0015</v>
      </c>
      <c r="R509" s="208">
        <f>Q509*H509</f>
        <v>0.003891</v>
      </c>
      <c r="S509" s="208">
        <v>0</v>
      </c>
      <c r="T509" s="209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0" t="s">
        <v>186</v>
      </c>
      <c r="AT509" s="210" t="s">
        <v>127</v>
      </c>
      <c r="AU509" s="210" t="s">
        <v>133</v>
      </c>
      <c r="AY509" s="19" t="s">
        <v>123</v>
      </c>
      <c r="BE509" s="211">
        <f>IF(N509="základní",J509,0)</f>
        <v>0</v>
      </c>
      <c r="BF509" s="211">
        <f>IF(N509="snížená",J509,0)</f>
        <v>0</v>
      </c>
      <c r="BG509" s="211">
        <f>IF(N509="zákl. přenesená",J509,0)</f>
        <v>0</v>
      </c>
      <c r="BH509" s="211">
        <f>IF(N509="sníž. přenesená",J509,0)</f>
        <v>0</v>
      </c>
      <c r="BI509" s="211">
        <f>IF(N509="nulová",J509,0)</f>
        <v>0</v>
      </c>
      <c r="BJ509" s="19" t="s">
        <v>133</v>
      </c>
      <c r="BK509" s="211">
        <f>ROUND(I509*H509,2)</f>
        <v>0</v>
      </c>
      <c r="BL509" s="19" t="s">
        <v>186</v>
      </c>
      <c r="BM509" s="210" t="s">
        <v>1107</v>
      </c>
    </row>
    <row r="510" spans="1:47" s="2" customFormat="1" ht="12">
      <c r="A510" s="40"/>
      <c r="B510" s="41"/>
      <c r="C510" s="42"/>
      <c r="D510" s="212" t="s">
        <v>135</v>
      </c>
      <c r="E510" s="42"/>
      <c r="F510" s="213" t="s">
        <v>1108</v>
      </c>
      <c r="G510" s="42"/>
      <c r="H510" s="42"/>
      <c r="I510" s="214"/>
      <c r="J510" s="42"/>
      <c r="K510" s="42"/>
      <c r="L510" s="46"/>
      <c r="M510" s="215"/>
      <c r="N510" s="216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135</v>
      </c>
      <c r="AU510" s="19" t="s">
        <v>133</v>
      </c>
    </row>
    <row r="511" spans="1:65" s="2" customFormat="1" ht="16.5" customHeight="1">
      <c r="A511" s="40"/>
      <c r="B511" s="41"/>
      <c r="C511" s="199" t="s">
        <v>1109</v>
      </c>
      <c r="D511" s="199" t="s">
        <v>127</v>
      </c>
      <c r="E511" s="200" t="s">
        <v>1110</v>
      </c>
      <c r="F511" s="201" t="s">
        <v>1111</v>
      </c>
      <c r="G511" s="202" t="s">
        <v>154</v>
      </c>
      <c r="H511" s="203">
        <v>8.24</v>
      </c>
      <c r="I511" s="204"/>
      <c r="J511" s="205">
        <f>ROUND(I511*H511,2)</f>
        <v>0</v>
      </c>
      <c r="K511" s="201" t="s">
        <v>131</v>
      </c>
      <c r="L511" s="46"/>
      <c r="M511" s="206" t="s">
        <v>19</v>
      </c>
      <c r="N511" s="207" t="s">
        <v>43</v>
      </c>
      <c r="O511" s="86"/>
      <c r="P511" s="208">
        <f>O511*H511</f>
        <v>0</v>
      </c>
      <c r="Q511" s="208">
        <v>0.00032</v>
      </c>
      <c r="R511" s="208">
        <f>Q511*H511</f>
        <v>0.0026368000000000003</v>
      </c>
      <c r="S511" s="208">
        <v>0</v>
      </c>
      <c r="T511" s="209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0" t="s">
        <v>186</v>
      </c>
      <c r="AT511" s="210" t="s">
        <v>127</v>
      </c>
      <c r="AU511" s="210" t="s">
        <v>133</v>
      </c>
      <c r="AY511" s="19" t="s">
        <v>123</v>
      </c>
      <c r="BE511" s="211">
        <f>IF(N511="základní",J511,0)</f>
        <v>0</v>
      </c>
      <c r="BF511" s="211">
        <f>IF(N511="snížená",J511,0)</f>
        <v>0</v>
      </c>
      <c r="BG511" s="211">
        <f>IF(N511="zákl. přenesená",J511,0)</f>
        <v>0</v>
      </c>
      <c r="BH511" s="211">
        <f>IF(N511="sníž. přenesená",J511,0)</f>
        <v>0</v>
      </c>
      <c r="BI511" s="211">
        <f>IF(N511="nulová",J511,0)</f>
        <v>0</v>
      </c>
      <c r="BJ511" s="19" t="s">
        <v>133</v>
      </c>
      <c r="BK511" s="211">
        <f>ROUND(I511*H511,2)</f>
        <v>0</v>
      </c>
      <c r="BL511" s="19" t="s">
        <v>186</v>
      </c>
      <c r="BM511" s="210" t="s">
        <v>1112</v>
      </c>
    </row>
    <row r="512" spans="1:47" s="2" customFormat="1" ht="12">
      <c r="A512" s="40"/>
      <c r="B512" s="41"/>
      <c r="C512" s="42"/>
      <c r="D512" s="212" t="s">
        <v>135</v>
      </c>
      <c r="E512" s="42"/>
      <c r="F512" s="213" t="s">
        <v>1113</v>
      </c>
      <c r="G512" s="42"/>
      <c r="H512" s="42"/>
      <c r="I512" s="214"/>
      <c r="J512" s="42"/>
      <c r="K512" s="42"/>
      <c r="L512" s="46"/>
      <c r="M512" s="215"/>
      <c r="N512" s="216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135</v>
      </c>
      <c r="AU512" s="19" t="s">
        <v>133</v>
      </c>
    </row>
    <row r="513" spans="1:51" s="13" customFormat="1" ht="12">
      <c r="A513" s="13"/>
      <c r="B513" s="217"/>
      <c r="C513" s="218"/>
      <c r="D513" s="219" t="s">
        <v>137</v>
      </c>
      <c r="E513" s="220" t="s">
        <v>19</v>
      </c>
      <c r="F513" s="221" t="s">
        <v>1114</v>
      </c>
      <c r="G513" s="218"/>
      <c r="H513" s="222">
        <v>8.24</v>
      </c>
      <c r="I513" s="223"/>
      <c r="J513" s="218"/>
      <c r="K513" s="218"/>
      <c r="L513" s="224"/>
      <c r="M513" s="225"/>
      <c r="N513" s="226"/>
      <c r="O513" s="226"/>
      <c r="P513" s="226"/>
      <c r="Q513" s="226"/>
      <c r="R513" s="226"/>
      <c r="S513" s="226"/>
      <c r="T513" s="227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28" t="s">
        <v>137</v>
      </c>
      <c r="AU513" s="228" t="s">
        <v>133</v>
      </c>
      <c r="AV513" s="13" t="s">
        <v>133</v>
      </c>
      <c r="AW513" s="13" t="s">
        <v>33</v>
      </c>
      <c r="AX513" s="13" t="s">
        <v>76</v>
      </c>
      <c r="AY513" s="228" t="s">
        <v>123</v>
      </c>
    </row>
    <row r="514" spans="1:65" s="2" customFormat="1" ht="16.5" customHeight="1">
      <c r="A514" s="40"/>
      <c r="B514" s="41"/>
      <c r="C514" s="199" t="s">
        <v>1115</v>
      </c>
      <c r="D514" s="199" t="s">
        <v>127</v>
      </c>
      <c r="E514" s="200" t="s">
        <v>1116</v>
      </c>
      <c r="F514" s="201" t="s">
        <v>1117</v>
      </c>
      <c r="G514" s="202" t="s">
        <v>141</v>
      </c>
      <c r="H514" s="203">
        <v>2.594</v>
      </c>
      <c r="I514" s="204"/>
      <c r="J514" s="205">
        <f>ROUND(I514*H514,2)</f>
        <v>0</v>
      </c>
      <c r="K514" s="201" t="s">
        <v>131</v>
      </c>
      <c r="L514" s="46"/>
      <c r="M514" s="206" t="s">
        <v>19</v>
      </c>
      <c r="N514" s="207" t="s">
        <v>43</v>
      </c>
      <c r="O514" s="86"/>
      <c r="P514" s="208">
        <f>O514*H514</f>
        <v>0</v>
      </c>
      <c r="Q514" s="208">
        <v>5E-05</v>
      </c>
      <c r="R514" s="208">
        <f>Q514*H514</f>
        <v>0.0001297</v>
      </c>
      <c r="S514" s="208">
        <v>0</v>
      </c>
      <c r="T514" s="209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0" t="s">
        <v>186</v>
      </c>
      <c r="AT514" s="210" t="s">
        <v>127</v>
      </c>
      <c r="AU514" s="210" t="s">
        <v>133</v>
      </c>
      <c r="AY514" s="19" t="s">
        <v>123</v>
      </c>
      <c r="BE514" s="211">
        <f>IF(N514="základní",J514,0)</f>
        <v>0</v>
      </c>
      <c r="BF514" s="211">
        <f>IF(N514="snížená",J514,0)</f>
        <v>0</v>
      </c>
      <c r="BG514" s="211">
        <f>IF(N514="zákl. přenesená",J514,0)</f>
        <v>0</v>
      </c>
      <c r="BH514" s="211">
        <f>IF(N514="sníž. přenesená",J514,0)</f>
        <v>0</v>
      </c>
      <c r="BI514" s="211">
        <f>IF(N514="nulová",J514,0)</f>
        <v>0</v>
      </c>
      <c r="BJ514" s="19" t="s">
        <v>133</v>
      </c>
      <c r="BK514" s="211">
        <f>ROUND(I514*H514,2)</f>
        <v>0</v>
      </c>
      <c r="BL514" s="19" t="s">
        <v>186</v>
      </c>
      <c r="BM514" s="210" t="s">
        <v>1118</v>
      </c>
    </row>
    <row r="515" spans="1:47" s="2" customFormat="1" ht="12">
      <c r="A515" s="40"/>
      <c r="B515" s="41"/>
      <c r="C515" s="42"/>
      <c r="D515" s="212" t="s">
        <v>135</v>
      </c>
      <c r="E515" s="42"/>
      <c r="F515" s="213" t="s">
        <v>1119</v>
      </c>
      <c r="G515" s="42"/>
      <c r="H515" s="42"/>
      <c r="I515" s="214"/>
      <c r="J515" s="42"/>
      <c r="K515" s="42"/>
      <c r="L515" s="46"/>
      <c r="M515" s="215"/>
      <c r="N515" s="216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135</v>
      </c>
      <c r="AU515" s="19" t="s">
        <v>133</v>
      </c>
    </row>
    <row r="516" spans="1:65" s="2" customFormat="1" ht="24.15" customHeight="1">
      <c r="A516" s="40"/>
      <c r="B516" s="41"/>
      <c r="C516" s="199" t="s">
        <v>1120</v>
      </c>
      <c r="D516" s="199" t="s">
        <v>127</v>
      </c>
      <c r="E516" s="200" t="s">
        <v>1121</v>
      </c>
      <c r="F516" s="201" t="s">
        <v>1122</v>
      </c>
      <c r="G516" s="202" t="s">
        <v>299</v>
      </c>
      <c r="H516" s="203">
        <v>0.104</v>
      </c>
      <c r="I516" s="204"/>
      <c r="J516" s="205">
        <f>ROUND(I516*H516,2)</f>
        <v>0</v>
      </c>
      <c r="K516" s="201" t="s">
        <v>131</v>
      </c>
      <c r="L516" s="46"/>
      <c r="M516" s="206" t="s">
        <v>19</v>
      </c>
      <c r="N516" s="207" t="s">
        <v>43</v>
      </c>
      <c r="O516" s="86"/>
      <c r="P516" s="208">
        <f>O516*H516</f>
        <v>0</v>
      </c>
      <c r="Q516" s="208">
        <v>0</v>
      </c>
      <c r="R516" s="208">
        <f>Q516*H516</f>
        <v>0</v>
      </c>
      <c r="S516" s="208">
        <v>0</v>
      </c>
      <c r="T516" s="209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0" t="s">
        <v>186</v>
      </c>
      <c r="AT516" s="210" t="s">
        <v>127</v>
      </c>
      <c r="AU516" s="210" t="s">
        <v>133</v>
      </c>
      <c r="AY516" s="19" t="s">
        <v>123</v>
      </c>
      <c r="BE516" s="211">
        <f>IF(N516="základní",J516,0)</f>
        <v>0</v>
      </c>
      <c r="BF516" s="211">
        <f>IF(N516="snížená",J516,0)</f>
        <v>0</v>
      </c>
      <c r="BG516" s="211">
        <f>IF(N516="zákl. přenesená",J516,0)</f>
        <v>0</v>
      </c>
      <c r="BH516" s="211">
        <f>IF(N516="sníž. přenesená",J516,0)</f>
        <v>0</v>
      </c>
      <c r="BI516" s="211">
        <f>IF(N516="nulová",J516,0)</f>
        <v>0</v>
      </c>
      <c r="BJ516" s="19" t="s">
        <v>133</v>
      </c>
      <c r="BK516" s="211">
        <f>ROUND(I516*H516,2)</f>
        <v>0</v>
      </c>
      <c r="BL516" s="19" t="s">
        <v>186</v>
      </c>
      <c r="BM516" s="210" t="s">
        <v>1123</v>
      </c>
    </row>
    <row r="517" spans="1:47" s="2" customFormat="1" ht="12">
      <c r="A517" s="40"/>
      <c r="B517" s="41"/>
      <c r="C517" s="42"/>
      <c r="D517" s="212" t="s">
        <v>135</v>
      </c>
      <c r="E517" s="42"/>
      <c r="F517" s="213" t="s">
        <v>1124</v>
      </c>
      <c r="G517" s="42"/>
      <c r="H517" s="42"/>
      <c r="I517" s="214"/>
      <c r="J517" s="42"/>
      <c r="K517" s="42"/>
      <c r="L517" s="46"/>
      <c r="M517" s="215"/>
      <c r="N517" s="216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135</v>
      </c>
      <c r="AU517" s="19" t="s">
        <v>133</v>
      </c>
    </row>
    <row r="518" spans="1:63" s="12" customFormat="1" ht="22.8" customHeight="1">
      <c r="A518" s="12"/>
      <c r="B518" s="183"/>
      <c r="C518" s="184"/>
      <c r="D518" s="185" t="s">
        <v>70</v>
      </c>
      <c r="E518" s="197" t="s">
        <v>1125</v>
      </c>
      <c r="F518" s="197" t="s">
        <v>1126</v>
      </c>
      <c r="G518" s="184"/>
      <c r="H518" s="184"/>
      <c r="I518" s="187"/>
      <c r="J518" s="198">
        <f>BK518</f>
        <v>0</v>
      </c>
      <c r="K518" s="184"/>
      <c r="L518" s="189"/>
      <c r="M518" s="190"/>
      <c r="N518" s="191"/>
      <c r="O518" s="191"/>
      <c r="P518" s="192">
        <f>SUM(P519:P521)</f>
        <v>0</v>
      </c>
      <c r="Q518" s="191"/>
      <c r="R518" s="192">
        <f>SUM(R519:R521)</f>
        <v>0</v>
      </c>
      <c r="S518" s="191"/>
      <c r="T518" s="193">
        <f>SUM(T519:T521)</f>
        <v>0.31095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194" t="s">
        <v>133</v>
      </c>
      <c r="AT518" s="195" t="s">
        <v>70</v>
      </c>
      <c r="AU518" s="195" t="s">
        <v>76</v>
      </c>
      <c r="AY518" s="194" t="s">
        <v>123</v>
      </c>
      <c r="BK518" s="196">
        <f>SUM(BK519:BK521)</f>
        <v>0</v>
      </c>
    </row>
    <row r="519" spans="1:65" s="2" customFormat="1" ht="16.5" customHeight="1">
      <c r="A519" s="40"/>
      <c r="B519" s="41"/>
      <c r="C519" s="199" t="s">
        <v>1127</v>
      </c>
      <c r="D519" s="199" t="s">
        <v>127</v>
      </c>
      <c r="E519" s="200" t="s">
        <v>1128</v>
      </c>
      <c r="F519" s="201" t="s">
        <v>1129</v>
      </c>
      <c r="G519" s="202" t="s">
        <v>141</v>
      </c>
      <c r="H519" s="203">
        <v>20.73</v>
      </c>
      <c r="I519" s="204"/>
      <c r="J519" s="205">
        <f>ROUND(I519*H519,2)</f>
        <v>0</v>
      </c>
      <c r="K519" s="201" t="s">
        <v>131</v>
      </c>
      <c r="L519" s="46"/>
      <c r="M519" s="206" t="s">
        <v>19</v>
      </c>
      <c r="N519" s="207" t="s">
        <v>43</v>
      </c>
      <c r="O519" s="86"/>
      <c r="P519" s="208">
        <f>O519*H519</f>
        <v>0</v>
      </c>
      <c r="Q519" s="208">
        <v>0</v>
      </c>
      <c r="R519" s="208">
        <f>Q519*H519</f>
        <v>0</v>
      </c>
      <c r="S519" s="208">
        <v>0.015</v>
      </c>
      <c r="T519" s="209">
        <f>S519*H519</f>
        <v>0.31095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10" t="s">
        <v>186</v>
      </c>
      <c r="AT519" s="210" t="s">
        <v>127</v>
      </c>
      <c r="AU519" s="210" t="s">
        <v>133</v>
      </c>
      <c r="AY519" s="19" t="s">
        <v>123</v>
      </c>
      <c r="BE519" s="211">
        <f>IF(N519="základní",J519,0)</f>
        <v>0</v>
      </c>
      <c r="BF519" s="211">
        <f>IF(N519="snížená",J519,0)</f>
        <v>0</v>
      </c>
      <c r="BG519" s="211">
        <f>IF(N519="zákl. přenesená",J519,0)</f>
        <v>0</v>
      </c>
      <c r="BH519" s="211">
        <f>IF(N519="sníž. přenesená",J519,0)</f>
        <v>0</v>
      </c>
      <c r="BI519" s="211">
        <f>IF(N519="nulová",J519,0)</f>
        <v>0</v>
      </c>
      <c r="BJ519" s="19" t="s">
        <v>133</v>
      </c>
      <c r="BK519" s="211">
        <f>ROUND(I519*H519,2)</f>
        <v>0</v>
      </c>
      <c r="BL519" s="19" t="s">
        <v>186</v>
      </c>
      <c r="BM519" s="210" t="s">
        <v>1130</v>
      </c>
    </row>
    <row r="520" spans="1:47" s="2" customFormat="1" ht="12">
      <c r="A520" s="40"/>
      <c r="B520" s="41"/>
      <c r="C520" s="42"/>
      <c r="D520" s="212" t="s">
        <v>135</v>
      </c>
      <c r="E520" s="42"/>
      <c r="F520" s="213" t="s">
        <v>1131</v>
      </c>
      <c r="G520" s="42"/>
      <c r="H520" s="42"/>
      <c r="I520" s="214"/>
      <c r="J520" s="42"/>
      <c r="K520" s="42"/>
      <c r="L520" s="46"/>
      <c r="M520" s="215"/>
      <c r="N520" s="216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135</v>
      </c>
      <c r="AU520" s="19" t="s">
        <v>133</v>
      </c>
    </row>
    <row r="521" spans="1:51" s="13" customFormat="1" ht="12">
      <c r="A521" s="13"/>
      <c r="B521" s="217"/>
      <c r="C521" s="218"/>
      <c r="D521" s="219" t="s">
        <v>137</v>
      </c>
      <c r="E521" s="220" t="s">
        <v>19</v>
      </c>
      <c r="F521" s="221" t="s">
        <v>171</v>
      </c>
      <c r="G521" s="218"/>
      <c r="H521" s="222">
        <v>20.73</v>
      </c>
      <c r="I521" s="223"/>
      <c r="J521" s="218"/>
      <c r="K521" s="218"/>
      <c r="L521" s="224"/>
      <c r="M521" s="225"/>
      <c r="N521" s="226"/>
      <c r="O521" s="226"/>
      <c r="P521" s="226"/>
      <c r="Q521" s="226"/>
      <c r="R521" s="226"/>
      <c r="S521" s="226"/>
      <c r="T521" s="22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28" t="s">
        <v>137</v>
      </c>
      <c r="AU521" s="228" t="s">
        <v>133</v>
      </c>
      <c r="AV521" s="13" t="s">
        <v>133</v>
      </c>
      <c r="AW521" s="13" t="s">
        <v>33</v>
      </c>
      <c r="AX521" s="13" t="s">
        <v>76</v>
      </c>
      <c r="AY521" s="228" t="s">
        <v>123</v>
      </c>
    </row>
    <row r="522" spans="1:63" s="12" customFormat="1" ht="22.8" customHeight="1">
      <c r="A522" s="12"/>
      <c r="B522" s="183"/>
      <c r="C522" s="184"/>
      <c r="D522" s="185" t="s">
        <v>70</v>
      </c>
      <c r="E522" s="197" t="s">
        <v>1132</v>
      </c>
      <c r="F522" s="197" t="s">
        <v>1133</v>
      </c>
      <c r="G522" s="184"/>
      <c r="H522" s="184"/>
      <c r="I522" s="187"/>
      <c r="J522" s="198">
        <f>BK522</f>
        <v>0</v>
      </c>
      <c r="K522" s="184"/>
      <c r="L522" s="189"/>
      <c r="M522" s="190"/>
      <c r="N522" s="191"/>
      <c r="O522" s="191"/>
      <c r="P522" s="192">
        <f>SUM(P523:P570)</f>
        <v>0</v>
      </c>
      <c r="Q522" s="191"/>
      <c r="R522" s="192">
        <f>SUM(R523:R570)</f>
        <v>0.23085122</v>
      </c>
      <c r="S522" s="191"/>
      <c r="T522" s="193">
        <f>SUM(T523:T570)</f>
        <v>0.036208000000000004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194" t="s">
        <v>133</v>
      </c>
      <c r="AT522" s="195" t="s">
        <v>70</v>
      </c>
      <c r="AU522" s="195" t="s">
        <v>76</v>
      </c>
      <c r="AY522" s="194" t="s">
        <v>123</v>
      </c>
      <c r="BK522" s="196">
        <f>SUM(BK523:BK570)</f>
        <v>0</v>
      </c>
    </row>
    <row r="523" spans="1:65" s="2" customFormat="1" ht="21.75" customHeight="1">
      <c r="A523" s="40"/>
      <c r="B523" s="41"/>
      <c r="C523" s="199" t="s">
        <v>1134</v>
      </c>
      <c r="D523" s="199" t="s">
        <v>127</v>
      </c>
      <c r="E523" s="200" t="s">
        <v>1135</v>
      </c>
      <c r="F523" s="201" t="s">
        <v>1136</v>
      </c>
      <c r="G523" s="202" t="s">
        <v>141</v>
      </c>
      <c r="H523" s="203">
        <v>10.95</v>
      </c>
      <c r="I523" s="204"/>
      <c r="J523" s="205">
        <f>ROUND(I523*H523,2)</f>
        <v>0</v>
      </c>
      <c r="K523" s="201" t="s">
        <v>131</v>
      </c>
      <c r="L523" s="46"/>
      <c r="M523" s="206" t="s">
        <v>19</v>
      </c>
      <c r="N523" s="207" t="s">
        <v>43</v>
      </c>
      <c r="O523" s="86"/>
      <c r="P523" s="208">
        <f>O523*H523</f>
        <v>0</v>
      </c>
      <c r="Q523" s="208">
        <v>0</v>
      </c>
      <c r="R523" s="208">
        <f>Q523*H523</f>
        <v>0</v>
      </c>
      <c r="S523" s="208">
        <v>0</v>
      </c>
      <c r="T523" s="209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10" t="s">
        <v>186</v>
      </c>
      <c r="AT523" s="210" t="s">
        <v>127</v>
      </c>
      <c r="AU523" s="210" t="s">
        <v>133</v>
      </c>
      <c r="AY523" s="19" t="s">
        <v>123</v>
      </c>
      <c r="BE523" s="211">
        <f>IF(N523="základní",J523,0)</f>
        <v>0</v>
      </c>
      <c r="BF523" s="211">
        <f>IF(N523="snížená",J523,0)</f>
        <v>0</v>
      </c>
      <c r="BG523" s="211">
        <f>IF(N523="zákl. přenesená",J523,0)</f>
        <v>0</v>
      </c>
      <c r="BH523" s="211">
        <f>IF(N523="sníž. přenesená",J523,0)</f>
        <v>0</v>
      </c>
      <c r="BI523" s="211">
        <f>IF(N523="nulová",J523,0)</f>
        <v>0</v>
      </c>
      <c r="BJ523" s="19" t="s">
        <v>133</v>
      </c>
      <c r="BK523" s="211">
        <f>ROUND(I523*H523,2)</f>
        <v>0</v>
      </c>
      <c r="BL523" s="19" t="s">
        <v>186</v>
      </c>
      <c r="BM523" s="210" t="s">
        <v>1137</v>
      </c>
    </row>
    <row r="524" spans="1:47" s="2" customFormat="1" ht="12">
      <c r="A524" s="40"/>
      <c r="B524" s="41"/>
      <c r="C524" s="42"/>
      <c r="D524" s="212" t="s">
        <v>135</v>
      </c>
      <c r="E524" s="42"/>
      <c r="F524" s="213" t="s">
        <v>1138</v>
      </c>
      <c r="G524" s="42"/>
      <c r="H524" s="42"/>
      <c r="I524" s="214"/>
      <c r="J524" s="42"/>
      <c r="K524" s="42"/>
      <c r="L524" s="46"/>
      <c r="M524" s="215"/>
      <c r="N524" s="216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135</v>
      </c>
      <c r="AU524" s="19" t="s">
        <v>133</v>
      </c>
    </row>
    <row r="525" spans="1:51" s="13" customFormat="1" ht="12">
      <c r="A525" s="13"/>
      <c r="B525" s="217"/>
      <c r="C525" s="218"/>
      <c r="D525" s="219" t="s">
        <v>137</v>
      </c>
      <c r="E525" s="220" t="s">
        <v>19</v>
      </c>
      <c r="F525" s="221" t="s">
        <v>1139</v>
      </c>
      <c r="G525" s="218"/>
      <c r="H525" s="222">
        <v>4.42</v>
      </c>
      <c r="I525" s="223"/>
      <c r="J525" s="218"/>
      <c r="K525" s="218"/>
      <c r="L525" s="224"/>
      <c r="M525" s="225"/>
      <c r="N525" s="226"/>
      <c r="O525" s="226"/>
      <c r="P525" s="226"/>
      <c r="Q525" s="226"/>
      <c r="R525" s="226"/>
      <c r="S525" s="226"/>
      <c r="T525" s="227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28" t="s">
        <v>137</v>
      </c>
      <c r="AU525" s="228" t="s">
        <v>133</v>
      </c>
      <c r="AV525" s="13" t="s">
        <v>133</v>
      </c>
      <c r="AW525" s="13" t="s">
        <v>33</v>
      </c>
      <c r="AX525" s="13" t="s">
        <v>71</v>
      </c>
      <c r="AY525" s="228" t="s">
        <v>123</v>
      </c>
    </row>
    <row r="526" spans="1:51" s="13" customFormat="1" ht="12">
      <c r="A526" s="13"/>
      <c r="B526" s="217"/>
      <c r="C526" s="218"/>
      <c r="D526" s="219" t="s">
        <v>137</v>
      </c>
      <c r="E526" s="220" t="s">
        <v>19</v>
      </c>
      <c r="F526" s="221" t="s">
        <v>1140</v>
      </c>
      <c r="G526" s="218"/>
      <c r="H526" s="222">
        <v>3.5</v>
      </c>
      <c r="I526" s="223"/>
      <c r="J526" s="218"/>
      <c r="K526" s="218"/>
      <c r="L526" s="224"/>
      <c r="M526" s="225"/>
      <c r="N526" s="226"/>
      <c r="O526" s="226"/>
      <c r="P526" s="226"/>
      <c r="Q526" s="226"/>
      <c r="R526" s="226"/>
      <c r="S526" s="226"/>
      <c r="T526" s="22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28" t="s">
        <v>137</v>
      </c>
      <c r="AU526" s="228" t="s">
        <v>133</v>
      </c>
      <c r="AV526" s="13" t="s">
        <v>133</v>
      </c>
      <c r="AW526" s="13" t="s">
        <v>33</v>
      </c>
      <c r="AX526" s="13" t="s">
        <v>71</v>
      </c>
      <c r="AY526" s="228" t="s">
        <v>123</v>
      </c>
    </row>
    <row r="527" spans="1:51" s="13" customFormat="1" ht="12">
      <c r="A527" s="13"/>
      <c r="B527" s="217"/>
      <c r="C527" s="218"/>
      <c r="D527" s="219" t="s">
        <v>137</v>
      </c>
      <c r="E527" s="220" t="s">
        <v>19</v>
      </c>
      <c r="F527" s="221" t="s">
        <v>1141</v>
      </c>
      <c r="G527" s="218"/>
      <c r="H527" s="222">
        <v>2.09</v>
      </c>
      <c r="I527" s="223"/>
      <c r="J527" s="218"/>
      <c r="K527" s="218"/>
      <c r="L527" s="224"/>
      <c r="M527" s="225"/>
      <c r="N527" s="226"/>
      <c r="O527" s="226"/>
      <c r="P527" s="226"/>
      <c r="Q527" s="226"/>
      <c r="R527" s="226"/>
      <c r="S527" s="226"/>
      <c r="T527" s="22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28" t="s">
        <v>137</v>
      </c>
      <c r="AU527" s="228" t="s">
        <v>133</v>
      </c>
      <c r="AV527" s="13" t="s">
        <v>133</v>
      </c>
      <c r="AW527" s="13" t="s">
        <v>33</v>
      </c>
      <c r="AX527" s="13" t="s">
        <v>71</v>
      </c>
      <c r="AY527" s="228" t="s">
        <v>123</v>
      </c>
    </row>
    <row r="528" spans="1:51" s="13" customFormat="1" ht="12">
      <c r="A528" s="13"/>
      <c r="B528" s="217"/>
      <c r="C528" s="218"/>
      <c r="D528" s="219" t="s">
        <v>137</v>
      </c>
      <c r="E528" s="220" t="s">
        <v>19</v>
      </c>
      <c r="F528" s="221" t="s">
        <v>1142</v>
      </c>
      <c r="G528" s="218"/>
      <c r="H528" s="222">
        <v>0.94</v>
      </c>
      <c r="I528" s="223"/>
      <c r="J528" s="218"/>
      <c r="K528" s="218"/>
      <c r="L528" s="224"/>
      <c r="M528" s="225"/>
      <c r="N528" s="226"/>
      <c r="O528" s="226"/>
      <c r="P528" s="226"/>
      <c r="Q528" s="226"/>
      <c r="R528" s="226"/>
      <c r="S528" s="226"/>
      <c r="T528" s="227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28" t="s">
        <v>137</v>
      </c>
      <c r="AU528" s="228" t="s">
        <v>133</v>
      </c>
      <c r="AV528" s="13" t="s">
        <v>133</v>
      </c>
      <c r="AW528" s="13" t="s">
        <v>33</v>
      </c>
      <c r="AX528" s="13" t="s">
        <v>71</v>
      </c>
      <c r="AY528" s="228" t="s">
        <v>123</v>
      </c>
    </row>
    <row r="529" spans="1:51" s="14" customFormat="1" ht="12">
      <c r="A529" s="14"/>
      <c r="B529" s="229"/>
      <c r="C529" s="230"/>
      <c r="D529" s="219" t="s">
        <v>137</v>
      </c>
      <c r="E529" s="231" t="s">
        <v>19</v>
      </c>
      <c r="F529" s="232" t="s">
        <v>146</v>
      </c>
      <c r="G529" s="230"/>
      <c r="H529" s="233">
        <v>10.95</v>
      </c>
      <c r="I529" s="234"/>
      <c r="J529" s="230"/>
      <c r="K529" s="230"/>
      <c r="L529" s="235"/>
      <c r="M529" s="236"/>
      <c r="N529" s="237"/>
      <c r="O529" s="237"/>
      <c r="P529" s="237"/>
      <c r="Q529" s="237"/>
      <c r="R529" s="237"/>
      <c r="S529" s="237"/>
      <c r="T529" s="23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39" t="s">
        <v>137</v>
      </c>
      <c r="AU529" s="239" t="s">
        <v>133</v>
      </c>
      <c r="AV529" s="14" t="s">
        <v>132</v>
      </c>
      <c r="AW529" s="14" t="s">
        <v>33</v>
      </c>
      <c r="AX529" s="14" t="s">
        <v>76</v>
      </c>
      <c r="AY529" s="239" t="s">
        <v>123</v>
      </c>
    </row>
    <row r="530" spans="1:65" s="2" customFormat="1" ht="16.5" customHeight="1">
      <c r="A530" s="40"/>
      <c r="B530" s="41"/>
      <c r="C530" s="199" t="s">
        <v>1143</v>
      </c>
      <c r="D530" s="199" t="s">
        <v>127</v>
      </c>
      <c r="E530" s="200" t="s">
        <v>1144</v>
      </c>
      <c r="F530" s="201" t="s">
        <v>1145</v>
      </c>
      <c r="G530" s="202" t="s">
        <v>141</v>
      </c>
      <c r="H530" s="203">
        <v>28.2</v>
      </c>
      <c r="I530" s="204"/>
      <c r="J530" s="205">
        <f>ROUND(I530*H530,2)</f>
        <v>0</v>
      </c>
      <c r="K530" s="201" t="s">
        <v>131</v>
      </c>
      <c r="L530" s="46"/>
      <c r="M530" s="206" t="s">
        <v>19</v>
      </c>
      <c r="N530" s="207" t="s">
        <v>43</v>
      </c>
      <c r="O530" s="86"/>
      <c r="P530" s="208">
        <f>O530*H530</f>
        <v>0</v>
      </c>
      <c r="Q530" s="208">
        <v>0</v>
      </c>
      <c r="R530" s="208">
        <f>Q530*H530</f>
        <v>0</v>
      </c>
      <c r="S530" s="208">
        <v>0</v>
      </c>
      <c r="T530" s="209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0" t="s">
        <v>186</v>
      </c>
      <c r="AT530" s="210" t="s">
        <v>127</v>
      </c>
      <c r="AU530" s="210" t="s">
        <v>133</v>
      </c>
      <c r="AY530" s="19" t="s">
        <v>123</v>
      </c>
      <c r="BE530" s="211">
        <f>IF(N530="základní",J530,0)</f>
        <v>0</v>
      </c>
      <c r="BF530" s="211">
        <f>IF(N530="snížená",J530,0)</f>
        <v>0</v>
      </c>
      <c r="BG530" s="211">
        <f>IF(N530="zákl. přenesená",J530,0)</f>
        <v>0</v>
      </c>
      <c r="BH530" s="211">
        <f>IF(N530="sníž. přenesená",J530,0)</f>
        <v>0</v>
      </c>
      <c r="BI530" s="211">
        <f>IF(N530="nulová",J530,0)</f>
        <v>0</v>
      </c>
      <c r="BJ530" s="19" t="s">
        <v>133</v>
      </c>
      <c r="BK530" s="211">
        <f>ROUND(I530*H530,2)</f>
        <v>0</v>
      </c>
      <c r="BL530" s="19" t="s">
        <v>186</v>
      </c>
      <c r="BM530" s="210" t="s">
        <v>1146</v>
      </c>
    </row>
    <row r="531" spans="1:47" s="2" customFormat="1" ht="12">
      <c r="A531" s="40"/>
      <c r="B531" s="41"/>
      <c r="C531" s="42"/>
      <c r="D531" s="212" t="s">
        <v>135</v>
      </c>
      <c r="E531" s="42"/>
      <c r="F531" s="213" t="s">
        <v>1147</v>
      </c>
      <c r="G531" s="42"/>
      <c r="H531" s="42"/>
      <c r="I531" s="214"/>
      <c r="J531" s="42"/>
      <c r="K531" s="42"/>
      <c r="L531" s="46"/>
      <c r="M531" s="215"/>
      <c r="N531" s="216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135</v>
      </c>
      <c r="AU531" s="19" t="s">
        <v>133</v>
      </c>
    </row>
    <row r="532" spans="1:51" s="13" customFormat="1" ht="12">
      <c r="A532" s="13"/>
      <c r="B532" s="217"/>
      <c r="C532" s="218"/>
      <c r="D532" s="219" t="s">
        <v>137</v>
      </c>
      <c r="E532" s="220" t="s">
        <v>19</v>
      </c>
      <c r="F532" s="221" t="s">
        <v>170</v>
      </c>
      <c r="G532" s="218"/>
      <c r="H532" s="222">
        <v>4.03</v>
      </c>
      <c r="I532" s="223"/>
      <c r="J532" s="218"/>
      <c r="K532" s="218"/>
      <c r="L532" s="224"/>
      <c r="M532" s="225"/>
      <c r="N532" s="226"/>
      <c r="O532" s="226"/>
      <c r="P532" s="226"/>
      <c r="Q532" s="226"/>
      <c r="R532" s="226"/>
      <c r="S532" s="226"/>
      <c r="T532" s="227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28" t="s">
        <v>137</v>
      </c>
      <c r="AU532" s="228" t="s">
        <v>133</v>
      </c>
      <c r="AV532" s="13" t="s">
        <v>133</v>
      </c>
      <c r="AW532" s="13" t="s">
        <v>33</v>
      </c>
      <c r="AX532" s="13" t="s">
        <v>71</v>
      </c>
      <c r="AY532" s="228" t="s">
        <v>123</v>
      </c>
    </row>
    <row r="533" spans="1:51" s="13" customFormat="1" ht="12">
      <c r="A533" s="13"/>
      <c r="B533" s="217"/>
      <c r="C533" s="218"/>
      <c r="D533" s="219" t="s">
        <v>137</v>
      </c>
      <c r="E533" s="220" t="s">
        <v>19</v>
      </c>
      <c r="F533" s="221" t="s">
        <v>171</v>
      </c>
      <c r="G533" s="218"/>
      <c r="H533" s="222">
        <v>20.73</v>
      </c>
      <c r="I533" s="223"/>
      <c r="J533" s="218"/>
      <c r="K533" s="218"/>
      <c r="L533" s="224"/>
      <c r="M533" s="225"/>
      <c r="N533" s="226"/>
      <c r="O533" s="226"/>
      <c r="P533" s="226"/>
      <c r="Q533" s="226"/>
      <c r="R533" s="226"/>
      <c r="S533" s="226"/>
      <c r="T533" s="227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28" t="s">
        <v>137</v>
      </c>
      <c r="AU533" s="228" t="s">
        <v>133</v>
      </c>
      <c r="AV533" s="13" t="s">
        <v>133</v>
      </c>
      <c r="AW533" s="13" t="s">
        <v>33</v>
      </c>
      <c r="AX533" s="13" t="s">
        <v>71</v>
      </c>
      <c r="AY533" s="228" t="s">
        <v>123</v>
      </c>
    </row>
    <row r="534" spans="1:51" s="13" customFormat="1" ht="12">
      <c r="A534" s="13"/>
      <c r="B534" s="217"/>
      <c r="C534" s="218"/>
      <c r="D534" s="219" t="s">
        <v>137</v>
      </c>
      <c r="E534" s="220" t="s">
        <v>19</v>
      </c>
      <c r="F534" s="221" t="s">
        <v>172</v>
      </c>
      <c r="G534" s="218"/>
      <c r="H534" s="222">
        <v>3.44</v>
      </c>
      <c r="I534" s="223"/>
      <c r="J534" s="218"/>
      <c r="K534" s="218"/>
      <c r="L534" s="224"/>
      <c r="M534" s="225"/>
      <c r="N534" s="226"/>
      <c r="O534" s="226"/>
      <c r="P534" s="226"/>
      <c r="Q534" s="226"/>
      <c r="R534" s="226"/>
      <c r="S534" s="226"/>
      <c r="T534" s="22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28" t="s">
        <v>137</v>
      </c>
      <c r="AU534" s="228" t="s">
        <v>133</v>
      </c>
      <c r="AV534" s="13" t="s">
        <v>133</v>
      </c>
      <c r="AW534" s="13" t="s">
        <v>33</v>
      </c>
      <c r="AX534" s="13" t="s">
        <v>71</v>
      </c>
      <c r="AY534" s="228" t="s">
        <v>123</v>
      </c>
    </row>
    <row r="535" spans="1:51" s="14" customFormat="1" ht="12">
      <c r="A535" s="14"/>
      <c r="B535" s="229"/>
      <c r="C535" s="230"/>
      <c r="D535" s="219" t="s">
        <v>137</v>
      </c>
      <c r="E535" s="231" t="s">
        <v>19</v>
      </c>
      <c r="F535" s="232" t="s">
        <v>146</v>
      </c>
      <c r="G535" s="230"/>
      <c r="H535" s="233">
        <v>28.2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39" t="s">
        <v>137</v>
      </c>
      <c r="AU535" s="239" t="s">
        <v>133</v>
      </c>
      <c r="AV535" s="14" t="s">
        <v>132</v>
      </c>
      <c r="AW535" s="14" t="s">
        <v>33</v>
      </c>
      <c r="AX535" s="14" t="s">
        <v>76</v>
      </c>
      <c r="AY535" s="239" t="s">
        <v>123</v>
      </c>
    </row>
    <row r="536" spans="1:65" s="2" customFormat="1" ht="16.5" customHeight="1">
      <c r="A536" s="40"/>
      <c r="B536" s="41"/>
      <c r="C536" s="199" t="s">
        <v>1148</v>
      </c>
      <c r="D536" s="199" t="s">
        <v>127</v>
      </c>
      <c r="E536" s="200" t="s">
        <v>1149</v>
      </c>
      <c r="F536" s="201" t="s">
        <v>1150</v>
      </c>
      <c r="G536" s="202" t="s">
        <v>141</v>
      </c>
      <c r="H536" s="203">
        <v>28.2</v>
      </c>
      <c r="I536" s="204"/>
      <c r="J536" s="205">
        <f>ROUND(I536*H536,2)</f>
        <v>0</v>
      </c>
      <c r="K536" s="201" t="s">
        <v>131</v>
      </c>
      <c r="L536" s="46"/>
      <c r="M536" s="206" t="s">
        <v>19</v>
      </c>
      <c r="N536" s="207" t="s">
        <v>43</v>
      </c>
      <c r="O536" s="86"/>
      <c r="P536" s="208">
        <f>O536*H536</f>
        <v>0</v>
      </c>
      <c r="Q536" s="208">
        <v>3E-05</v>
      </c>
      <c r="R536" s="208">
        <f>Q536*H536</f>
        <v>0.000846</v>
      </c>
      <c r="S536" s="208">
        <v>0</v>
      </c>
      <c r="T536" s="209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0" t="s">
        <v>186</v>
      </c>
      <c r="AT536" s="210" t="s">
        <v>127</v>
      </c>
      <c r="AU536" s="210" t="s">
        <v>133</v>
      </c>
      <c r="AY536" s="19" t="s">
        <v>123</v>
      </c>
      <c r="BE536" s="211">
        <f>IF(N536="základní",J536,0)</f>
        <v>0</v>
      </c>
      <c r="BF536" s="211">
        <f>IF(N536="snížená",J536,0)</f>
        <v>0</v>
      </c>
      <c r="BG536" s="211">
        <f>IF(N536="zákl. přenesená",J536,0)</f>
        <v>0</v>
      </c>
      <c r="BH536" s="211">
        <f>IF(N536="sníž. přenesená",J536,0)</f>
        <v>0</v>
      </c>
      <c r="BI536" s="211">
        <f>IF(N536="nulová",J536,0)</f>
        <v>0</v>
      </c>
      <c r="BJ536" s="19" t="s">
        <v>133</v>
      </c>
      <c r="BK536" s="211">
        <f>ROUND(I536*H536,2)</f>
        <v>0</v>
      </c>
      <c r="BL536" s="19" t="s">
        <v>186</v>
      </c>
      <c r="BM536" s="210" t="s">
        <v>1151</v>
      </c>
    </row>
    <row r="537" spans="1:47" s="2" customFormat="1" ht="12">
      <c r="A537" s="40"/>
      <c r="B537" s="41"/>
      <c r="C537" s="42"/>
      <c r="D537" s="212" t="s">
        <v>135</v>
      </c>
      <c r="E537" s="42"/>
      <c r="F537" s="213" t="s">
        <v>1152</v>
      </c>
      <c r="G537" s="42"/>
      <c r="H537" s="42"/>
      <c r="I537" s="214"/>
      <c r="J537" s="42"/>
      <c r="K537" s="42"/>
      <c r="L537" s="46"/>
      <c r="M537" s="215"/>
      <c r="N537" s="216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135</v>
      </c>
      <c r="AU537" s="19" t="s">
        <v>133</v>
      </c>
    </row>
    <row r="538" spans="1:65" s="2" customFormat="1" ht="21.75" customHeight="1">
      <c r="A538" s="40"/>
      <c r="B538" s="41"/>
      <c r="C538" s="199" t="s">
        <v>1153</v>
      </c>
      <c r="D538" s="199" t="s">
        <v>127</v>
      </c>
      <c r="E538" s="200" t="s">
        <v>1154</v>
      </c>
      <c r="F538" s="201" t="s">
        <v>1155</v>
      </c>
      <c r="G538" s="202" t="s">
        <v>141</v>
      </c>
      <c r="H538" s="203">
        <v>28.2</v>
      </c>
      <c r="I538" s="204"/>
      <c r="J538" s="205">
        <f>ROUND(I538*H538,2)</f>
        <v>0</v>
      </c>
      <c r="K538" s="201" t="s">
        <v>131</v>
      </c>
      <c r="L538" s="46"/>
      <c r="M538" s="206" t="s">
        <v>19</v>
      </c>
      <c r="N538" s="207" t="s">
        <v>43</v>
      </c>
      <c r="O538" s="86"/>
      <c r="P538" s="208">
        <f>O538*H538</f>
        <v>0</v>
      </c>
      <c r="Q538" s="208">
        <v>0.0045</v>
      </c>
      <c r="R538" s="208">
        <f>Q538*H538</f>
        <v>0.12689999999999999</v>
      </c>
      <c r="S538" s="208">
        <v>0</v>
      </c>
      <c r="T538" s="209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10" t="s">
        <v>186</v>
      </c>
      <c r="AT538" s="210" t="s">
        <v>127</v>
      </c>
      <c r="AU538" s="210" t="s">
        <v>133</v>
      </c>
      <c r="AY538" s="19" t="s">
        <v>123</v>
      </c>
      <c r="BE538" s="211">
        <f>IF(N538="základní",J538,0)</f>
        <v>0</v>
      </c>
      <c r="BF538" s="211">
        <f>IF(N538="snížená",J538,0)</f>
        <v>0</v>
      </c>
      <c r="BG538" s="211">
        <f>IF(N538="zákl. přenesená",J538,0)</f>
        <v>0</v>
      </c>
      <c r="BH538" s="211">
        <f>IF(N538="sníž. přenesená",J538,0)</f>
        <v>0</v>
      </c>
      <c r="BI538" s="211">
        <f>IF(N538="nulová",J538,0)</f>
        <v>0</v>
      </c>
      <c r="BJ538" s="19" t="s">
        <v>133</v>
      </c>
      <c r="BK538" s="211">
        <f>ROUND(I538*H538,2)</f>
        <v>0</v>
      </c>
      <c r="BL538" s="19" t="s">
        <v>186</v>
      </c>
      <c r="BM538" s="210" t="s">
        <v>1156</v>
      </c>
    </row>
    <row r="539" spans="1:47" s="2" customFormat="1" ht="12">
      <c r="A539" s="40"/>
      <c r="B539" s="41"/>
      <c r="C539" s="42"/>
      <c r="D539" s="212" t="s">
        <v>135</v>
      </c>
      <c r="E539" s="42"/>
      <c r="F539" s="213" t="s">
        <v>1157</v>
      </c>
      <c r="G539" s="42"/>
      <c r="H539" s="42"/>
      <c r="I539" s="214"/>
      <c r="J539" s="42"/>
      <c r="K539" s="42"/>
      <c r="L539" s="46"/>
      <c r="M539" s="215"/>
      <c r="N539" s="216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135</v>
      </c>
      <c r="AU539" s="19" t="s">
        <v>133</v>
      </c>
    </row>
    <row r="540" spans="1:65" s="2" customFormat="1" ht="16.5" customHeight="1">
      <c r="A540" s="40"/>
      <c r="B540" s="41"/>
      <c r="C540" s="199" t="s">
        <v>1158</v>
      </c>
      <c r="D540" s="199" t="s">
        <v>127</v>
      </c>
      <c r="E540" s="200" t="s">
        <v>1159</v>
      </c>
      <c r="F540" s="201" t="s">
        <v>1160</v>
      </c>
      <c r="G540" s="202" t="s">
        <v>141</v>
      </c>
      <c r="H540" s="203">
        <v>10.888</v>
      </c>
      <c r="I540" s="204"/>
      <c r="J540" s="205">
        <f>ROUND(I540*H540,2)</f>
        <v>0</v>
      </c>
      <c r="K540" s="201" t="s">
        <v>131</v>
      </c>
      <c r="L540" s="46"/>
      <c r="M540" s="206" t="s">
        <v>19</v>
      </c>
      <c r="N540" s="207" t="s">
        <v>43</v>
      </c>
      <c r="O540" s="86"/>
      <c r="P540" s="208">
        <f>O540*H540</f>
        <v>0</v>
      </c>
      <c r="Q540" s="208">
        <v>0</v>
      </c>
      <c r="R540" s="208">
        <f>Q540*H540</f>
        <v>0</v>
      </c>
      <c r="S540" s="208">
        <v>0.0025</v>
      </c>
      <c r="T540" s="209">
        <f>S540*H540</f>
        <v>0.02722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0" t="s">
        <v>186</v>
      </c>
      <c r="AT540" s="210" t="s">
        <v>127</v>
      </c>
      <c r="AU540" s="210" t="s">
        <v>133</v>
      </c>
      <c r="AY540" s="19" t="s">
        <v>123</v>
      </c>
      <c r="BE540" s="211">
        <f>IF(N540="základní",J540,0)</f>
        <v>0</v>
      </c>
      <c r="BF540" s="211">
        <f>IF(N540="snížená",J540,0)</f>
        <v>0</v>
      </c>
      <c r="BG540" s="211">
        <f>IF(N540="zákl. přenesená",J540,0)</f>
        <v>0</v>
      </c>
      <c r="BH540" s="211">
        <f>IF(N540="sníž. přenesená",J540,0)</f>
        <v>0</v>
      </c>
      <c r="BI540" s="211">
        <f>IF(N540="nulová",J540,0)</f>
        <v>0</v>
      </c>
      <c r="BJ540" s="19" t="s">
        <v>133</v>
      </c>
      <c r="BK540" s="211">
        <f>ROUND(I540*H540,2)</f>
        <v>0</v>
      </c>
      <c r="BL540" s="19" t="s">
        <v>186</v>
      </c>
      <c r="BM540" s="210" t="s">
        <v>1161</v>
      </c>
    </row>
    <row r="541" spans="1:47" s="2" customFormat="1" ht="12">
      <c r="A541" s="40"/>
      <c r="B541" s="41"/>
      <c r="C541" s="42"/>
      <c r="D541" s="212" t="s">
        <v>135</v>
      </c>
      <c r="E541" s="42"/>
      <c r="F541" s="213" t="s">
        <v>1162</v>
      </c>
      <c r="G541" s="42"/>
      <c r="H541" s="42"/>
      <c r="I541" s="214"/>
      <c r="J541" s="42"/>
      <c r="K541" s="42"/>
      <c r="L541" s="46"/>
      <c r="M541" s="215"/>
      <c r="N541" s="216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135</v>
      </c>
      <c r="AU541" s="19" t="s">
        <v>133</v>
      </c>
    </row>
    <row r="542" spans="1:65" s="2" customFormat="1" ht="16.5" customHeight="1">
      <c r="A542" s="40"/>
      <c r="B542" s="41"/>
      <c r="C542" s="199" t="s">
        <v>1163</v>
      </c>
      <c r="D542" s="199" t="s">
        <v>127</v>
      </c>
      <c r="E542" s="200" t="s">
        <v>1164</v>
      </c>
      <c r="F542" s="201" t="s">
        <v>1165</v>
      </c>
      <c r="G542" s="202" t="s">
        <v>141</v>
      </c>
      <c r="H542" s="203">
        <v>28.2</v>
      </c>
      <c r="I542" s="204"/>
      <c r="J542" s="205">
        <f>ROUND(I542*H542,2)</f>
        <v>0</v>
      </c>
      <c r="K542" s="201" t="s">
        <v>131</v>
      </c>
      <c r="L542" s="46"/>
      <c r="M542" s="206" t="s">
        <v>19</v>
      </c>
      <c r="N542" s="207" t="s">
        <v>43</v>
      </c>
      <c r="O542" s="86"/>
      <c r="P542" s="208">
        <f>O542*H542</f>
        <v>0</v>
      </c>
      <c r="Q542" s="208">
        <v>0.0003</v>
      </c>
      <c r="R542" s="208">
        <f>Q542*H542</f>
        <v>0.008459999999999999</v>
      </c>
      <c r="S542" s="208">
        <v>0</v>
      </c>
      <c r="T542" s="209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0" t="s">
        <v>186</v>
      </c>
      <c r="AT542" s="210" t="s">
        <v>127</v>
      </c>
      <c r="AU542" s="210" t="s">
        <v>133</v>
      </c>
      <c r="AY542" s="19" t="s">
        <v>123</v>
      </c>
      <c r="BE542" s="211">
        <f>IF(N542="základní",J542,0)</f>
        <v>0</v>
      </c>
      <c r="BF542" s="211">
        <f>IF(N542="snížená",J542,0)</f>
        <v>0</v>
      </c>
      <c r="BG542" s="211">
        <f>IF(N542="zákl. přenesená",J542,0)</f>
        <v>0</v>
      </c>
      <c r="BH542" s="211">
        <f>IF(N542="sníž. přenesená",J542,0)</f>
        <v>0</v>
      </c>
      <c r="BI542" s="211">
        <f>IF(N542="nulová",J542,0)</f>
        <v>0</v>
      </c>
      <c r="BJ542" s="19" t="s">
        <v>133</v>
      </c>
      <c r="BK542" s="211">
        <f>ROUND(I542*H542,2)</f>
        <v>0</v>
      </c>
      <c r="BL542" s="19" t="s">
        <v>186</v>
      </c>
      <c r="BM542" s="210" t="s">
        <v>1166</v>
      </c>
    </row>
    <row r="543" spans="1:47" s="2" customFormat="1" ht="12">
      <c r="A543" s="40"/>
      <c r="B543" s="41"/>
      <c r="C543" s="42"/>
      <c r="D543" s="212" t="s">
        <v>135</v>
      </c>
      <c r="E543" s="42"/>
      <c r="F543" s="213" t="s">
        <v>1167</v>
      </c>
      <c r="G543" s="42"/>
      <c r="H543" s="42"/>
      <c r="I543" s="214"/>
      <c r="J543" s="42"/>
      <c r="K543" s="42"/>
      <c r="L543" s="46"/>
      <c r="M543" s="215"/>
      <c r="N543" s="216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135</v>
      </c>
      <c r="AU543" s="19" t="s">
        <v>133</v>
      </c>
    </row>
    <row r="544" spans="1:65" s="2" customFormat="1" ht="16.5" customHeight="1">
      <c r="A544" s="40"/>
      <c r="B544" s="41"/>
      <c r="C544" s="240" t="s">
        <v>1168</v>
      </c>
      <c r="D544" s="240" t="s">
        <v>224</v>
      </c>
      <c r="E544" s="241" t="s">
        <v>1169</v>
      </c>
      <c r="F544" s="242" t="s">
        <v>1170</v>
      </c>
      <c r="G544" s="243" t="s">
        <v>141</v>
      </c>
      <c r="H544" s="244">
        <v>31.02</v>
      </c>
      <c r="I544" s="245"/>
      <c r="J544" s="246">
        <f>ROUND(I544*H544,2)</f>
        <v>0</v>
      </c>
      <c r="K544" s="242" t="s">
        <v>131</v>
      </c>
      <c r="L544" s="247"/>
      <c r="M544" s="248" t="s">
        <v>19</v>
      </c>
      <c r="N544" s="249" t="s">
        <v>43</v>
      </c>
      <c r="O544" s="86"/>
      <c r="P544" s="208">
        <f>O544*H544</f>
        <v>0</v>
      </c>
      <c r="Q544" s="208">
        <v>0.00283</v>
      </c>
      <c r="R544" s="208">
        <f>Q544*H544</f>
        <v>0.0877866</v>
      </c>
      <c r="S544" s="208">
        <v>0</v>
      </c>
      <c r="T544" s="209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0" t="s">
        <v>329</v>
      </c>
      <c r="AT544" s="210" t="s">
        <v>224</v>
      </c>
      <c r="AU544" s="210" t="s">
        <v>133</v>
      </c>
      <c r="AY544" s="19" t="s">
        <v>123</v>
      </c>
      <c r="BE544" s="211">
        <f>IF(N544="základní",J544,0)</f>
        <v>0</v>
      </c>
      <c r="BF544" s="211">
        <f>IF(N544="snížená",J544,0)</f>
        <v>0</v>
      </c>
      <c r="BG544" s="211">
        <f>IF(N544="zákl. přenesená",J544,0)</f>
        <v>0</v>
      </c>
      <c r="BH544" s="211">
        <f>IF(N544="sníž. přenesená",J544,0)</f>
        <v>0</v>
      </c>
      <c r="BI544" s="211">
        <f>IF(N544="nulová",J544,0)</f>
        <v>0</v>
      </c>
      <c r="BJ544" s="19" t="s">
        <v>133</v>
      </c>
      <c r="BK544" s="211">
        <f>ROUND(I544*H544,2)</f>
        <v>0</v>
      </c>
      <c r="BL544" s="19" t="s">
        <v>186</v>
      </c>
      <c r="BM544" s="210" t="s">
        <v>1171</v>
      </c>
    </row>
    <row r="545" spans="1:51" s="13" customFormat="1" ht="12">
      <c r="A545" s="13"/>
      <c r="B545" s="217"/>
      <c r="C545" s="218"/>
      <c r="D545" s="219" t="s">
        <v>137</v>
      </c>
      <c r="E545" s="220" t="s">
        <v>19</v>
      </c>
      <c r="F545" s="221" t="s">
        <v>1172</v>
      </c>
      <c r="G545" s="218"/>
      <c r="H545" s="222">
        <v>31.02</v>
      </c>
      <c r="I545" s="223"/>
      <c r="J545" s="218"/>
      <c r="K545" s="218"/>
      <c r="L545" s="224"/>
      <c r="M545" s="225"/>
      <c r="N545" s="226"/>
      <c r="O545" s="226"/>
      <c r="P545" s="226"/>
      <c r="Q545" s="226"/>
      <c r="R545" s="226"/>
      <c r="S545" s="226"/>
      <c r="T545" s="227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28" t="s">
        <v>137</v>
      </c>
      <c r="AU545" s="228" t="s">
        <v>133</v>
      </c>
      <c r="AV545" s="13" t="s">
        <v>133</v>
      </c>
      <c r="AW545" s="13" t="s">
        <v>33</v>
      </c>
      <c r="AX545" s="13" t="s">
        <v>76</v>
      </c>
      <c r="AY545" s="228" t="s">
        <v>123</v>
      </c>
    </row>
    <row r="546" spans="1:65" s="2" customFormat="1" ht="16.5" customHeight="1">
      <c r="A546" s="40"/>
      <c r="B546" s="41"/>
      <c r="C546" s="199" t="s">
        <v>1173</v>
      </c>
      <c r="D546" s="199" t="s">
        <v>127</v>
      </c>
      <c r="E546" s="200" t="s">
        <v>1174</v>
      </c>
      <c r="F546" s="201" t="s">
        <v>1175</v>
      </c>
      <c r="G546" s="202" t="s">
        <v>154</v>
      </c>
      <c r="H546" s="203">
        <v>18.8</v>
      </c>
      <c r="I546" s="204"/>
      <c r="J546" s="205">
        <f>ROUND(I546*H546,2)</f>
        <v>0</v>
      </c>
      <c r="K546" s="201" t="s">
        <v>131</v>
      </c>
      <c r="L546" s="46"/>
      <c r="M546" s="206" t="s">
        <v>19</v>
      </c>
      <c r="N546" s="207" t="s">
        <v>43</v>
      </c>
      <c r="O546" s="86"/>
      <c r="P546" s="208">
        <f>O546*H546</f>
        <v>0</v>
      </c>
      <c r="Q546" s="208">
        <v>0</v>
      </c>
      <c r="R546" s="208">
        <f>Q546*H546</f>
        <v>0</v>
      </c>
      <c r="S546" s="208">
        <v>0</v>
      </c>
      <c r="T546" s="209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0" t="s">
        <v>186</v>
      </c>
      <c r="AT546" s="210" t="s">
        <v>127</v>
      </c>
      <c r="AU546" s="210" t="s">
        <v>133</v>
      </c>
      <c r="AY546" s="19" t="s">
        <v>123</v>
      </c>
      <c r="BE546" s="211">
        <f>IF(N546="základní",J546,0)</f>
        <v>0</v>
      </c>
      <c r="BF546" s="211">
        <f>IF(N546="snížená",J546,0)</f>
        <v>0</v>
      </c>
      <c r="BG546" s="211">
        <f>IF(N546="zákl. přenesená",J546,0)</f>
        <v>0</v>
      </c>
      <c r="BH546" s="211">
        <f>IF(N546="sníž. přenesená",J546,0)</f>
        <v>0</v>
      </c>
      <c r="BI546" s="211">
        <f>IF(N546="nulová",J546,0)</f>
        <v>0</v>
      </c>
      <c r="BJ546" s="19" t="s">
        <v>133</v>
      </c>
      <c r="BK546" s="211">
        <f>ROUND(I546*H546,2)</f>
        <v>0</v>
      </c>
      <c r="BL546" s="19" t="s">
        <v>186</v>
      </c>
      <c r="BM546" s="210" t="s">
        <v>1176</v>
      </c>
    </row>
    <row r="547" spans="1:47" s="2" customFormat="1" ht="12">
      <c r="A547" s="40"/>
      <c r="B547" s="41"/>
      <c r="C547" s="42"/>
      <c r="D547" s="212" t="s">
        <v>135</v>
      </c>
      <c r="E547" s="42"/>
      <c r="F547" s="213" t="s">
        <v>1177</v>
      </c>
      <c r="G547" s="42"/>
      <c r="H547" s="42"/>
      <c r="I547" s="214"/>
      <c r="J547" s="42"/>
      <c r="K547" s="42"/>
      <c r="L547" s="46"/>
      <c r="M547" s="215"/>
      <c r="N547" s="216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135</v>
      </c>
      <c r="AU547" s="19" t="s">
        <v>133</v>
      </c>
    </row>
    <row r="548" spans="1:51" s="13" customFormat="1" ht="12">
      <c r="A548" s="13"/>
      <c r="B548" s="217"/>
      <c r="C548" s="218"/>
      <c r="D548" s="219" t="s">
        <v>137</v>
      </c>
      <c r="E548" s="220" t="s">
        <v>19</v>
      </c>
      <c r="F548" s="221" t="s">
        <v>1178</v>
      </c>
      <c r="G548" s="218"/>
      <c r="H548" s="222">
        <v>18.8</v>
      </c>
      <c r="I548" s="223"/>
      <c r="J548" s="218"/>
      <c r="K548" s="218"/>
      <c r="L548" s="224"/>
      <c r="M548" s="225"/>
      <c r="N548" s="226"/>
      <c r="O548" s="226"/>
      <c r="P548" s="226"/>
      <c r="Q548" s="226"/>
      <c r="R548" s="226"/>
      <c r="S548" s="226"/>
      <c r="T548" s="227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28" t="s">
        <v>137</v>
      </c>
      <c r="AU548" s="228" t="s">
        <v>133</v>
      </c>
      <c r="AV548" s="13" t="s">
        <v>133</v>
      </c>
      <c r="AW548" s="13" t="s">
        <v>33</v>
      </c>
      <c r="AX548" s="13" t="s">
        <v>76</v>
      </c>
      <c r="AY548" s="228" t="s">
        <v>123</v>
      </c>
    </row>
    <row r="549" spans="1:65" s="2" customFormat="1" ht="16.5" customHeight="1">
      <c r="A549" s="40"/>
      <c r="B549" s="41"/>
      <c r="C549" s="199" t="s">
        <v>1179</v>
      </c>
      <c r="D549" s="199" t="s">
        <v>127</v>
      </c>
      <c r="E549" s="200" t="s">
        <v>1180</v>
      </c>
      <c r="F549" s="201" t="s">
        <v>1181</v>
      </c>
      <c r="G549" s="202" t="s">
        <v>154</v>
      </c>
      <c r="H549" s="203">
        <v>29.96</v>
      </c>
      <c r="I549" s="204"/>
      <c r="J549" s="205">
        <f>ROUND(I549*H549,2)</f>
        <v>0</v>
      </c>
      <c r="K549" s="201" t="s">
        <v>131</v>
      </c>
      <c r="L549" s="46"/>
      <c r="M549" s="206" t="s">
        <v>19</v>
      </c>
      <c r="N549" s="207" t="s">
        <v>43</v>
      </c>
      <c r="O549" s="86"/>
      <c r="P549" s="208">
        <f>O549*H549</f>
        <v>0</v>
      </c>
      <c r="Q549" s="208">
        <v>0</v>
      </c>
      <c r="R549" s="208">
        <f>Q549*H549</f>
        <v>0</v>
      </c>
      <c r="S549" s="208">
        <v>0.0003</v>
      </c>
      <c r="T549" s="209">
        <f>S549*H549</f>
        <v>0.008988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0" t="s">
        <v>186</v>
      </c>
      <c r="AT549" s="210" t="s">
        <v>127</v>
      </c>
      <c r="AU549" s="210" t="s">
        <v>133</v>
      </c>
      <c r="AY549" s="19" t="s">
        <v>123</v>
      </c>
      <c r="BE549" s="211">
        <f>IF(N549="základní",J549,0)</f>
        <v>0</v>
      </c>
      <c r="BF549" s="211">
        <f>IF(N549="snížená",J549,0)</f>
        <v>0</v>
      </c>
      <c r="BG549" s="211">
        <f>IF(N549="zákl. přenesená",J549,0)</f>
        <v>0</v>
      </c>
      <c r="BH549" s="211">
        <f>IF(N549="sníž. přenesená",J549,0)</f>
        <v>0</v>
      </c>
      <c r="BI549" s="211">
        <f>IF(N549="nulová",J549,0)</f>
        <v>0</v>
      </c>
      <c r="BJ549" s="19" t="s">
        <v>133</v>
      </c>
      <c r="BK549" s="211">
        <f>ROUND(I549*H549,2)</f>
        <v>0</v>
      </c>
      <c r="BL549" s="19" t="s">
        <v>186</v>
      </c>
      <c r="BM549" s="210" t="s">
        <v>1182</v>
      </c>
    </row>
    <row r="550" spans="1:47" s="2" customFormat="1" ht="12">
      <c r="A550" s="40"/>
      <c r="B550" s="41"/>
      <c r="C550" s="42"/>
      <c r="D550" s="212" t="s">
        <v>135</v>
      </c>
      <c r="E550" s="42"/>
      <c r="F550" s="213" t="s">
        <v>1183</v>
      </c>
      <c r="G550" s="42"/>
      <c r="H550" s="42"/>
      <c r="I550" s="214"/>
      <c r="J550" s="42"/>
      <c r="K550" s="42"/>
      <c r="L550" s="46"/>
      <c r="M550" s="215"/>
      <c r="N550" s="216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135</v>
      </c>
      <c r="AU550" s="19" t="s">
        <v>133</v>
      </c>
    </row>
    <row r="551" spans="1:51" s="13" customFormat="1" ht="12">
      <c r="A551" s="13"/>
      <c r="B551" s="217"/>
      <c r="C551" s="218"/>
      <c r="D551" s="219" t="s">
        <v>137</v>
      </c>
      <c r="E551" s="220" t="s">
        <v>19</v>
      </c>
      <c r="F551" s="221" t="s">
        <v>1184</v>
      </c>
      <c r="G551" s="218"/>
      <c r="H551" s="222">
        <v>5.78</v>
      </c>
      <c r="I551" s="223"/>
      <c r="J551" s="218"/>
      <c r="K551" s="218"/>
      <c r="L551" s="224"/>
      <c r="M551" s="225"/>
      <c r="N551" s="226"/>
      <c r="O551" s="226"/>
      <c r="P551" s="226"/>
      <c r="Q551" s="226"/>
      <c r="R551" s="226"/>
      <c r="S551" s="226"/>
      <c r="T551" s="227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28" t="s">
        <v>137</v>
      </c>
      <c r="AU551" s="228" t="s">
        <v>133</v>
      </c>
      <c r="AV551" s="13" t="s">
        <v>133</v>
      </c>
      <c r="AW551" s="13" t="s">
        <v>33</v>
      </c>
      <c r="AX551" s="13" t="s">
        <v>71</v>
      </c>
      <c r="AY551" s="228" t="s">
        <v>123</v>
      </c>
    </row>
    <row r="552" spans="1:51" s="13" customFormat="1" ht="12">
      <c r="A552" s="13"/>
      <c r="B552" s="217"/>
      <c r="C552" s="218"/>
      <c r="D552" s="219" t="s">
        <v>137</v>
      </c>
      <c r="E552" s="220" t="s">
        <v>19</v>
      </c>
      <c r="F552" s="221" t="s">
        <v>1185</v>
      </c>
      <c r="G552" s="218"/>
      <c r="H552" s="222">
        <v>13.67</v>
      </c>
      <c r="I552" s="223"/>
      <c r="J552" s="218"/>
      <c r="K552" s="218"/>
      <c r="L552" s="224"/>
      <c r="M552" s="225"/>
      <c r="N552" s="226"/>
      <c r="O552" s="226"/>
      <c r="P552" s="226"/>
      <c r="Q552" s="226"/>
      <c r="R552" s="226"/>
      <c r="S552" s="226"/>
      <c r="T552" s="227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28" t="s">
        <v>137</v>
      </c>
      <c r="AU552" s="228" t="s">
        <v>133</v>
      </c>
      <c r="AV552" s="13" t="s">
        <v>133</v>
      </c>
      <c r="AW552" s="13" t="s">
        <v>33</v>
      </c>
      <c r="AX552" s="13" t="s">
        <v>71</v>
      </c>
      <c r="AY552" s="228" t="s">
        <v>123</v>
      </c>
    </row>
    <row r="553" spans="1:51" s="13" customFormat="1" ht="12">
      <c r="A553" s="13"/>
      <c r="B553" s="217"/>
      <c r="C553" s="218"/>
      <c r="D553" s="219" t="s">
        <v>137</v>
      </c>
      <c r="E553" s="220" t="s">
        <v>19</v>
      </c>
      <c r="F553" s="221" t="s">
        <v>1186</v>
      </c>
      <c r="G553" s="218"/>
      <c r="H553" s="222">
        <v>10.51</v>
      </c>
      <c r="I553" s="223"/>
      <c r="J553" s="218"/>
      <c r="K553" s="218"/>
      <c r="L553" s="224"/>
      <c r="M553" s="225"/>
      <c r="N553" s="226"/>
      <c r="O553" s="226"/>
      <c r="P553" s="226"/>
      <c r="Q553" s="226"/>
      <c r="R553" s="226"/>
      <c r="S553" s="226"/>
      <c r="T553" s="227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28" t="s">
        <v>137</v>
      </c>
      <c r="AU553" s="228" t="s">
        <v>133</v>
      </c>
      <c r="AV553" s="13" t="s">
        <v>133</v>
      </c>
      <c r="AW553" s="13" t="s">
        <v>33</v>
      </c>
      <c r="AX553" s="13" t="s">
        <v>71</v>
      </c>
      <c r="AY553" s="228" t="s">
        <v>123</v>
      </c>
    </row>
    <row r="554" spans="1:51" s="14" customFormat="1" ht="12">
      <c r="A554" s="14"/>
      <c r="B554" s="229"/>
      <c r="C554" s="230"/>
      <c r="D554" s="219" t="s">
        <v>137</v>
      </c>
      <c r="E554" s="231" t="s">
        <v>19</v>
      </c>
      <c r="F554" s="232" t="s">
        <v>146</v>
      </c>
      <c r="G554" s="230"/>
      <c r="H554" s="233">
        <v>29.96</v>
      </c>
      <c r="I554" s="234"/>
      <c r="J554" s="230"/>
      <c r="K554" s="230"/>
      <c r="L554" s="235"/>
      <c r="M554" s="236"/>
      <c r="N554" s="237"/>
      <c r="O554" s="237"/>
      <c r="P554" s="237"/>
      <c r="Q554" s="237"/>
      <c r="R554" s="237"/>
      <c r="S554" s="237"/>
      <c r="T554" s="238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39" t="s">
        <v>137</v>
      </c>
      <c r="AU554" s="239" t="s">
        <v>133</v>
      </c>
      <c r="AV554" s="14" t="s">
        <v>132</v>
      </c>
      <c r="AW554" s="14" t="s">
        <v>33</v>
      </c>
      <c r="AX554" s="14" t="s">
        <v>76</v>
      </c>
      <c r="AY554" s="239" t="s">
        <v>123</v>
      </c>
    </row>
    <row r="555" spans="1:65" s="2" customFormat="1" ht="16.5" customHeight="1">
      <c r="A555" s="40"/>
      <c r="B555" s="41"/>
      <c r="C555" s="199" t="s">
        <v>1187</v>
      </c>
      <c r="D555" s="199" t="s">
        <v>127</v>
      </c>
      <c r="E555" s="200" t="s">
        <v>1188</v>
      </c>
      <c r="F555" s="201" t="s">
        <v>1189</v>
      </c>
      <c r="G555" s="202" t="s">
        <v>154</v>
      </c>
      <c r="H555" s="203">
        <v>27.81</v>
      </c>
      <c r="I555" s="204"/>
      <c r="J555" s="205">
        <f>ROUND(I555*H555,2)</f>
        <v>0</v>
      </c>
      <c r="K555" s="201" t="s">
        <v>131</v>
      </c>
      <c r="L555" s="46"/>
      <c r="M555" s="206" t="s">
        <v>19</v>
      </c>
      <c r="N555" s="207" t="s">
        <v>43</v>
      </c>
      <c r="O555" s="86"/>
      <c r="P555" s="208">
        <f>O555*H555</f>
        <v>0</v>
      </c>
      <c r="Q555" s="208">
        <v>1E-05</v>
      </c>
      <c r="R555" s="208">
        <f>Q555*H555</f>
        <v>0.0002781</v>
      </c>
      <c r="S555" s="208">
        <v>0</v>
      </c>
      <c r="T555" s="209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10" t="s">
        <v>186</v>
      </c>
      <c r="AT555" s="210" t="s">
        <v>127</v>
      </c>
      <c r="AU555" s="210" t="s">
        <v>133</v>
      </c>
      <c r="AY555" s="19" t="s">
        <v>123</v>
      </c>
      <c r="BE555" s="211">
        <f>IF(N555="základní",J555,0)</f>
        <v>0</v>
      </c>
      <c r="BF555" s="211">
        <f>IF(N555="snížená",J555,0)</f>
        <v>0</v>
      </c>
      <c r="BG555" s="211">
        <f>IF(N555="zákl. přenesená",J555,0)</f>
        <v>0</v>
      </c>
      <c r="BH555" s="211">
        <f>IF(N555="sníž. přenesená",J555,0)</f>
        <v>0</v>
      </c>
      <c r="BI555" s="211">
        <f>IF(N555="nulová",J555,0)</f>
        <v>0</v>
      </c>
      <c r="BJ555" s="19" t="s">
        <v>133</v>
      </c>
      <c r="BK555" s="211">
        <f>ROUND(I555*H555,2)</f>
        <v>0</v>
      </c>
      <c r="BL555" s="19" t="s">
        <v>186</v>
      </c>
      <c r="BM555" s="210" t="s">
        <v>1190</v>
      </c>
    </row>
    <row r="556" spans="1:47" s="2" customFormat="1" ht="12">
      <c r="A556" s="40"/>
      <c r="B556" s="41"/>
      <c r="C556" s="42"/>
      <c r="D556" s="212" t="s">
        <v>135</v>
      </c>
      <c r="E556" s="42"/>
      <c r="F556" s="213" t="s">
        <v>1191</v>
      </c>
      <c r="G556" s="42"/>
      <c r="H556" s="42"/>
      <c r="I556" s="214"/>
      <c r="J556" s="42"/>
      <c r="K556" s="42"/>
      <c r="L556" s="46"/>
      <c r="M556" s="215"/>
      <c r="N556" s="216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135</v>
      </c>
      <c r="AU556" s="19" t="s">
        <v>133</v>
      </c>
    </row>
    <row r="557" spans="1:51" s="13" customFormat="1" ht="12">
      <c r="A557" s="13"/>
      <c r="B557" s="217"/>
      <c r="C557" s="218"/>
      <c r="D557" s="219" t="s">
        <v>137</v>
      </c>
      <c r="E557" s="220" t="s">
        <v>19</v>
      </c>
      <c r="F557" s="221" t="s">
        <v>1192</v>
      </c>
      <c r="G557" s="218"/>
      <c r="H557" s="222">
        <v>5.61</v>
      </c>
      <c r="I557" s="223"/>
      <c r="J557" s="218"/>
      <c r="K557" s="218"/>
      <c r="L557" s="224"/>
      <c r="M557" s="225"/>
      <c r="N557" s="226"/>
      <c r="O557" s="226"/>
      <c r="P557" s="226"/>
      <c r="Q557" s="226"/>
      <c r="R557" s="226"/>
      <c r="S557" s="226"/>
      <c r="T557" s="227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28" t="s">
        <v>137</v>
      </c>
      <c r="AU557" s="228" t="s">
        <v>133</v>
      </c>
      <c r="AV557" s="13" t="s">
        <v>133</v>
      </c>
      <c r="AW557" s="13" t="s">
        <v>33</v>
      </c>
      <c r="AX557" s="13" t="s">
        <v>71</v>
      </c>
      <c r="AY557" s="228" t="s">
        <v>123</v>
      </c>
    </row>
    <row r="558" spans="1:51" s="13" customFormat="1" ht="12">
      <c r="A558" s="13"/>
      <c r="B558" s="217"/>
      <c r="C558" s="218"/>
      <c r="D558" s="219" t="s">
        <v>137</v>
      </c>
      <c r="E558" s="220" t="s">
        <v>19</v>
      </c>
      <c r="F558" s="221" t="s">
        <v>1193</v>
      </c>
      <c r="G558" s="218"/>
      <c r="H558" s="222">
        <v>15.82</v>
      </c>
      <c r="I558" s="223"/>
      <c r="J558" s="218"/>
      <c r="K558" s="218"/>
      <c r="L558" s="224"/>
      <c r="M558" s="225"/>
      <c r="N558" s="226"/>
      <c r="O558" s="226"/>
      <c r="P558" s="226"/>
      <c r="Q558" s="226"/>
      <c r="R558" s="226"/>
      <c r="S558" s="226"/>
      <c r="T558" s="227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28" t="s">
        <v>137</v>
      </c>
      <c r="AU558" s="228" t="s">
        <v>133</v>
      </c>
      <c r="AV558" s="13" t="s">
        <v>133</v>
      </c>
      <c r="AW558" s="13" t="s">
        <v>33</v>
      </c>
      <c r="AX558" s="13" t="s">
        <v>71</v>
      </c>
      <c r="AY558" s="228" t="s">
        <v>123</v>
      </c>
    </row>
    <row r="559" spans="1:51" s="13" customFormat="1" ht="12">
      <c r="A559" s="13"/>
      <c r="B559" s="217"/>
      <c r="C559" s="218"/>
      <c r="D559" s="219" t="s">
        <v>137</v>
      </c>
      <c r="E559" s="220" t="s">
        <v>19</v>
      </c>
      <c r="F559" s="221" t="s">
        <v>1194</v>
      </c>
      <c r="G559" s="218"/>
      <c r="H559" s="222">
        <v>6.38</v>
      </c>
      <c r="I559" s="223"/>
      <c r="J559" s="218"/>
      <c r="K559" s="218"/>
      <c r="L559" s="224"/>
      <c r="M559" s="225"/>
      <c r="N559" s="226"/>
      <c r="O559" s="226"/>
      <c r="P559" s="226"/>
      <c r="Q559" s="226"/>
      <c r="R559" s="226"/>
      <c r="S559" s="226"/>
      <c r="T559" s="227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28" t="s">
        <v>137</v>
      </c>
      <c r="AU559" s="228" t="s">
        <v>133</v>
      </c>
      <c r="AV559" s="13" t="s">
        <v>133</v>
      </c>
      <c r="AW559" s="13" t="s">
        <v>33</v>
      </c>
      <c r="AX559" s="13" t="s">
        <v>71</v>
      </c>
      <c r="AY559" s="228" t="s">
        <v>123</v>
      </c>
    </row>
    <row r="560" spans="1:51" s="14" customFormat="1" ht="12">
      <c r="A560" s="14"/>
      <c r="B560" s="229"/>
      <c r="C560" s="230"/>
      <c r="D560" s="219" t="s">
        <v>137</v>
      </c>
      <c r="E560" s="231" t="s">
        <v>19</v>
      </c>
      <c r="F560" s="232" t="s">
        <v>146</v>
      </c>
      <c r="G560" s="230"/>
      <c r="H560" s="233">
        <v>27.81</v>
      </c>
      <c r="I560" s="234"/>
      <c r="J560" s="230"/>
      <c r="K560" s="230"/>
      <c r="L560" s="235"/>
      <c r="M560" s="236"/>
      <c r="N560" s="237"/>
      <c r="O560" s="237"/>
      <c r="P560" s="237"/>
      <c r="Q560" s="237"/>
      <c r="R560" s="237"/>
      <c r="S560" s="237"/>
      <c r="T560" s="23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39" t="s">
        <v>137</v>
      </c>
      <c r="AU560" s="239" t="s">
        <v>133</v>
      </c>
      <c r="AV560" s="14" t="s">
        <v>132</v>
      </c>
      <c r="AW560" s="14" t="s">
        <v>33</v>
      </c>
      <c r="AX560" s="14" t="s">
        <v>76</v>
      </c>
      <c r="AY560" s="239" t="s">
        <v>123</v>
      </c>
    </row>
    <row r="561" spans="1:65" s="2" customFormat="1" ht="16.5" customHeight="1">
      <c r="A561" s="40"/>
      <c r="B561" s="41"/>
      <c r="C561" s="240" t="s">
        <v>1195</v>
      </c>
      <c r="D561" s="240" t="s">
        <v>224</v>
      </c>
      <c r="E561" s="241" t="s">
        <v>1196</v>
      </c>
      <c r="F561" s="242" t="s">
        <v>1197</v>
      </c>
      <c r="G561" s="243" t="s">
        <v>154</v>
      </c>
      <c r="H561" s="244">
        <v>28.366</v>
      </c>
      <c r="I561" s="245"/>
      <c r="J561" s="246">
        <f>ROUND(I561*H561,2)</f>
        <v>0</v>
      </c>
      <c r="K561" s="242" t="s">
        <v>131</v>
      </c>
      <c r="L561" s="247"/>
      <c r="M561" s="248" t="s">
        <v>19</v>
      </c>
      <c r="N561" s="249" t="s">
        <v>43</v>
      </c>
      <c r="O561" s="86"/>
      <c r="P561" s="208">
        <f>O561*H561</f>
        <v>0</v>
      </c>
      <c r="Q561" s="208">
        <v>0.00022</v>
      </c>
      <c r="R561" s="208">
        <f>Q561*H561</f>
        <v>0.00624052</v>
      </c>
      <c r="S561" s="208">
        <v>0</v>
      </c>
      <c r="T561" s="209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0" t="s">
        <v>329</v>
      </c>
      <c r="AT561" s="210" t="s">
        <v>224</v>
      </c>
      <c r="AU561" s="210" t="s">
        <v>133</v>
      </c>
      <c r="AY561" s="19" t="s">
        <v>123</v>
      </c>
      <c r="BE561" s="211">
        <f>IF(N561="základní",J561,0)</f>
        <v>0</v>
      </c>
      <c r="BF561" s="211">
        <f>IF(N561="snížená",J561,0)</f>
        <v>0</v>
      </c>
      <c r="BG561" s="211">
        <f>IF(N561="zákl. přenesená",J561,0)</f>
        <v>0</v>
      </c>
      <c r="BH561" s="211">
        <f>IF(N561="sníž. přenesená",J561,0)</f>
        <v>0</v>
      </c>
      <c r="BI561" s="211">
        <f>IF(N561="nulová",J561,0)</f>
        <v>0</v>
      </c>
      <c r="BJ561" s="19" t="s">
        <v>133</v>
      </c>
      <c r="BK561" s="211">
        <f>ROUND(I561*H561,2)</f>
        <v>0</v>
      </c>
      <c r="BL561" s="19" t="s">
        <v>186</v>
      </c>
      <c r="BM561" s="210" t="s">
        <v>1198</v>
      </c>
    </row>
    <row r="562" spans="1:51" s="13" customFormat="1" ht="12">
      <c r="A562" s="13"/>
      <c r="B562" s="217"/>
      <c r="C562" s="218"/>
      <c r="D562" s="219" t="s">
        <v>137</v>
      </c>
      <c r="E562" s="218"/>
      <c r="F562" s="221" t="s">
        <v>1199</v>
      </c>
      <c r="G562" s="218"/>
      <c r="H562" s="222">
        <v>28.366</v>
      </c>
      <c r="I562" s="223"/>
      <c r="J562" s="218"/>
      <c r="K562" s="218"/>
      <c r="L562" s="224"/>
      <c r="M562" s="225"/>
      <c r="N562" s="226"/>
      <c r="O562" s="226"/>
      <c r="P562" s="226"/>
      <c r="Q562" s="226"/>
      <c r="R562" s="226"/>
      <c r="S562" s="226"/>
      <c r="T562" s="227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28" t="s">
        <v>137</v>
      </c>
      <c r="AU562" s="228" t="s">
        <v>133</v>
      </c>
      <c r="AV562" s="13" t="s">
        <v>133</v>
      </c>
      <c r="AW562" s="13" t="s">
        <v>4</v>
      </c>
      <c r="AX562" s="13" t="s">
        <v>76</v>
      </c>
      <c r="AY562" s="228" t="s">
        <v>123</v>
      </c>
    </row>
    <row r="563" spans="1:65" s="2" customFormat="1" ht="16.5" customHeight="1">
      <c r="A563" s="40"/>
      <c r="B563" s="41"/>
      <c r="C563" s="199" t="s">
        <v>1200</v>
      </c>
      <c r="D563" s="199" t="s">
        <v>127</v>
      </c>
      <c r="E563" s="200" t="s">
        <v>1201</v>
      </c>
      <c r="F563" s="201" t="s">
        <v>1202</v>
      </c>
      <c r="G563" s="202" t="s">
        <v>154</v>
      </c>
      <c r="H563" s="203">
        <v>1.6</v>
      </c>
      <c r="I563" s="204"/>
      <c r="J563" s="205">
        <f>ROUND(I563*H563,2)</f>
        <v>0</v>
      </c>
      <c r="K563" s="201" t="s">
        <v>131</v>
      </c>
      <c r="L563" s="46"/>
      <c r="M563" s="206" t="s">
        <v>19</v>
      </c>
      <c r="N563" s="207" t="s">
        <v>43</v>
      </c>
      <c r="O563" s="86"/>
      <c r="P563" s="208">
        <f>O563*H563</f>
        <v>0</v>
      </c>
      <c r="Q563" s="208">
        <v>0</v>
      </c>
      <c r="R563" s="208">
        <f>Q563*H563</f>
        <v>0</v>
      </c>
      <c r="S563" s="208">
        <v>0</v>
      </c>
      <c r="T563" s="209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10" t="s">
        <v>186</v>
      </c>
      <c r="AT563" s="210" t="s">
        <v>127</v>
      </c>
      <c r="AU563" s="210" t="s">
        <v>133</v>
      </c>
      <c r="AY563" s="19" t="s">
        <v>123</v>
      </c>
      <c r="BE563" s="211">
        <f>IF(N563="základní",J563,0)</f>
        <v>0</v>
      </c>
      <c r="BF563" s="211">
        <f>IF(N563="snížená",J563,0)</f>
        <v>0</v>
      </c>
      <c r="BG563" s="211">
        <f>IF(N563="zákl. přenesená",J563,0)</f>
        <v>0</v>
      </c>
      <c r="BH563" s="211">
        <f>IF(N563="sníž. přenesená",J563,0)</f>
        <v>0</v>
      </c>
      <c r="BI563" s="211">
        <f>IF(N563="nulová",J563,0)</f>
        <v>0</v>
      </c>
      <c r="BJ563" s="19" t="s">
        <v>133</v>
      </c>
      <c r="BK563" s="211">
        <f>ROUND(I563*H563,2)</f>
        <v>0</v>
      </c>
      <c r="BL563" s="19" t="s">
        <v>186</v>
      </c>
      <c r="BM563" s="210" t="s">
        <v>1203</v>
      </c>
    </row>
    <row r="564" spans="1:47" s="2" customFormat="1" ht="12">
      <c r="A564" s="40"/>
      <c r="B564" s="41"/>
      <c r="C564" s="42"/>
      <c r="D564" s="212" t="s">
        <v>135</v>
      </c>
      <c r="E564" s="42"/>
      <c r="F564" s="213" t="s">
        <v>1204</v>
      </c>
      <c r="G564" s="42"/>
      <c r="H564" s="42"/>
      <c r="I564" s="214"/>
      <c r="J564" s="42"/>
      <c r="K564" s="42"/>
      <c r="L564" s="46"/>
      <c r="M564" s="215"/>
      <c r="N564" s="216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135</v>
      </c>
      <c r="AU564" s="19" t="s">
        <v>133</v>
      </c>
    </row>
    <row r="565" spans="1:51" s="13" customFormat="1" ht="12">
      <c r="A565" s="13"/>
      <c r="B565" s="217"/>
      <c r="C565" s="218"/>
      <c r="D565" s="219" t="s">
        <v>137</v>
      </c>
      <c r="E565" s="220" t="s">
        <v>19</v>
      </c>
      <c r="F565" s="221" t="s">
        <v>1205</v>
      </c>
      <c r="G565" s="218"/>
      <c r="H565" s="222">
        <v>0.8</v>
      </c>
      <c r="I565" s="223"/>
      <c r="J565" s="218"/>
      <c r="K565" s="218"/>
      <c r="L565" s="224"/>
      <c r="M565" s="225"/>
      <c r="N565" s="226"/>
      <c r="O565" s="226"/>
      <c r="P565" s="226"/>
      <c r="Q565" s="226"/>
      <c r="R565" s="226"/>
      <c r="S565" s="226"/>
      <c r="T565" s="227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28" t="s">
        <v>137</v>
      </c>
      <c r="AU565" s="228" t="s">
        <v>133</v>
      </c>
      <c r="AV565" s="13" t="s">
        <v>133</v>
      </c>
      <c r="AW565" s="13" t="s">
        <v>33</v>
      </c>
      <c r="AX565" s="13" t="s">
        <v>71</v>
      </c>
      <c r="AY565" s="228" t="s">
        <v>123</v>
      </c>
    </row>
    <row r="566" spans="1:51" s="13" customFormat="1" ht="12">
      <c r="A566" s="13"/>
      <c r="B566" s="217"/>
      <c r="C566" s="218"/>
      <c r="D566" s="219" t="s">
        <v>137</v>
      </c>
      <c r="E566" s="220" t="s">
        <v>19</v>
      </c>
      <c r="F566" s="221" t="s">
        <v>1206</v>
      </c>
      <c r="G566" s="218"/>
      <c r="H566" s="222">
        <v>0.8</v>
      </c>
      <c r="I566" s="223"/>
      <c r="J566" s="218"/>
      <c r="K566" s="218"/>
      <c r="L566" s="224"/>
      <c r="M566" s="225"/>
      <c r="N566" s="226"/>
      <c r="O566" s="226"/>
      <c r="P566" s="226"/>
      <c r="Q566" s="226"/>
      <c r="R566" s="226"/>
      <c r="S566" s="226"/>
      <c r="T566" s="227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28" t="s">
        <v>137</v>
      </c>
      <c r="AU566" s="228" t="s">
        <v>133</v>
      </c>
      <c r="AV566" s="13" t="s">
        <v>133</v>
      </c>
      <c r="AW566" s="13" t="s">
        <v>33</v>
      </c>
      <c r="AX566" s="13" t="s">
        <v>71</v>
      </c>
      <c r="AY566" s="228" t="s">
        <v>123</v>
      </c>
    </row>
    <row r="567" spans="1:51" s="14" customFormat="1" ht="12">
      <c r="A567" s="14"/>
      <c r="B567" s="229"/>
      <c r="C567" s="230"/>
      <c r="D567" s="219" t="s">
        <v>137</v>
      </c>
      <c r="E567" s="231" t="s">
        <v>19</v>
      </c>
      <c r="F567" s="232" t="s">
        <v>146</v>
      </c>
      <c r="G567" s="230"/>
      <c r="H567" s="233">
        <v>1.6</v>
      </c>
      <c r="I567" s="234"/>
      <c r="J567" s="230"/>
      <c r="K567" s="230"/>
      <c r="L567" s="235"/>
      <c r="M567" s="236"/>
      <c r="N567" s="237"/>
      <c r="O567" s="237"/>
      <c r="P567" s="237"/>
      <c r="Q567" s="237"/>
      <c r="R567" s="237"/>
      <c r="S567" s="237"/>
      <c r="T567" s="238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39" t="s">
        <v>137</v>
      </c>
      <c r="AU567" s="239" t="s">
        <v>133</v>
      </c>
      <c r="AV567" s="14" t="s">
        <v>132</v>
      </c>
      <c r="AW567" s="14" t="s">
        <v>33</v>
      </c>
      <c r="AX567" s="14" t="s">
        <v>76</v>
      </c>
      <c r="AY567" s="239" t="s">
        <v>123</v>
      </c>
    </row>
    <row r="568" spans="1:65" s="2" customFormat="1" ht="16.5" customHeight="1">
      <c r="A568" s="40"/>
      <c r="B568" s="41"/>
      <c r="C568" s="240" t="s">
        <v>1207</v>
      </c>
      <c r="D568" s="240" t="s">
        <v>224</v>
      </c>
      <c r="E568" s="241" t="s">
        <v>1208</v>
      </c>
      <c r="F568" s="242" t="s">
        <v>1209</v>
      </c>
      <c r="G568" s="243" t="s">
        <v>154</v>
      </c>
      <c r="H568" s="244">
        <v>2</v>
      </c>
      <c r="I568" s="245"/>
      <c r="J568" s="246">
        <f>ROUND(I568*H568,2)</f>
        <v>0</v>
      </c>
      <c r="K568" s="242" t="s">
        <v>131</v>
      </c>
      <c r="L568" s="247"/>
      <c r="M568" s="248" t="s">
        <v>19</v>
      </c>
      <c r="N568" s="249" t="s">
        <v>43</v>
      </c>
      <c r="O568" s="86"/>
      <c r="P568" s="208">
        <f>O568*H568</f>
        <v>0</v>
      </c>
      <c r="Q568" s="208">
        <v>0.00017</v>
      </c>
      <c r="R568" s="208">
        <f>Q568*H568</f>
        <v>0.00034</v>
      </c>
      <c r="S568" s="208">
        <v>0</v>
      </c>
      <c r="T568" s="209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0" t="s">
        <v>329</v>
      </c>
      <c r="AT568" s="210" t="s">
        <v>224</v>
      </c>
      <c r="AU568" s="210" t="s">
        <v>133</v>
      </c>
      <c r="AY568" s="19" t="s">
        <v>123</v>
      </c>
      <c r="BE568" s="211">
        <f>IF(N568="základní",J568,0)</f>
        <v>0</v>
      </c>
      <c r="BF568" s="211">
        <f>IF(N568="snížená",J568,0)</f>
        <v>0</v>
      </c>
      <c r="BG568" s="211">
        <f>IF(N568="zákl. přenesená",J568,0)</f>
        <v>0</v>
      </c>
      <c r="BH568" s="211">
        <f>IF(N568="sníž. přenesená",J568,0)</f>
        <v>0</v>
      </c>
      <c r="BI568" s="211">
        <f>IF(N568="nulová",J568,0)</f>
        <v>0</v>
      </c>
      <c r="BJ568" s="19" t="s">
        <v>133</v>
      </c>
      <c r="BK568" s="211">
        <f>ROUND(I568*H568,2)</f>
        <v>0</v>
      </c>
      <c r="BL568" s="19" t="s">
        <v>186</v>
      </c>
      <c r="BM568" s="210" t="s">
        <v>1210</v>
      </c>
    </row>
    <row r="569" spans="1:65" s="2" customFormat="1" ht="24.15" customHeight="1">
      <c r="A569" s="40"/>
      <c r="B569" s="41"/>
      <c r="C569" s="199" t="s">
        <v>1211</v>
      </c>
      <c r="D569" s="199" t="s">
        <v>127</v>
      </c>
      <c r="E569" s="200" t="s">
        <v>1212</v>
      </c>
      <c r="F569" s="201" t="s">
        <v>1213</v>
      </c>
      <c r="G569" s="202" t="s">
        <v>299</v>
      </c>
      <c r="H569" s="203">
        <v>0.231</v>
      </c>
      <c r="I569" s="204"/>
      <c r="J569" s="205">
        <f>ROUND(I569*H569,2)</f>
        <v>0</v>
      </c>
      <c r="K569" s="201" t="s">
        <v>131</v>
      </c>
      <c r="L569" s="46"/>
      <c r="M569" s="206" t="s">
        <v>19</v>
      </c>
      <c r="N569" s="207" t="s">
        <v>43</v>
      </c>
      <c r="O569" s="86"/>
      <c r="P569" s="208">
        <f>O569*H569</f>
        <v>0</v>
      </c>
      <c r="Q569" s="208">
        <v>0</v>
      </c>
      <c r="R569" s="208">
        <f>Q569*H569</f>
        <v>0</v>
      </c>
      <c r="S569" s="208">
        <v>0</v>
      </c>
      <c r="T569" s="209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10" t="s">
        <v>186</v>
      </c>
      <c r="AT569" s="210" t="s">
        <v>127</v>
      </c>
      <c r="AU569" s="210" t="s">
        <v>133</v>
      </c>
      <c r="AY569" s="19" t="s">
        <v>123</v>
      </c>
      <c r="BE569" s="211">
        <f>IF(N569="základní",J569,0)</f>
        <v>0</v>
      </c>
      <c r="BF569" s="211">
        <f>IF(N569="snížená",J569,0)</f>
        <v>0</v>
      </c>
      <c r="BG569" s="211">
        <f>IF(N569="zákl. přenesená",J569,0)</f>
        <v>0</v>
      </c>
      <c r="BH569" s="211">
        <f>IF(N569="sníž. přenesená",J569,0)</f>
        <v>0</v>
      </c>
      <c r="BI569" s="211">
        <f>IF(N569="nulová",J569,0)</f>
        <v>0</v>
      </c>
      <c r="BJ569" s="19" t="s">
        <v>133</v>
      </c>
      <c r="BK569" s="211">
        <f>ROUND(I569*H569,2)</f>
        <v>0</v>
      </c>
      <c r="BL569" s="19" t="s">
        <v>186</v>
      </c>
      <c r="BM569" s="210" t="s">
        <v>1214</v>
      </c>
    </row>
    <row r="570" spans="1:47" s="2" customFormat="1" ht="12">
      <c r="A570" s="40"/>
      <c r="B570" s="41"/>
      <c r="C570" s="42"/>
      <c r="D570" s="212" t="s">
        <v>135</v>
      </c>
      <c r="E570" s="42"/>
      <c r="F570" s="213" t="s">
        <v>1215</v>
      </c>
      <c r="G570" s="42"/>
      <c r="H570" s="42"/>
      <c r="I570" s="214"/>
      <c r="J570" s="42"/>
      <c r="K570" s="42"/>
      <c r="L570" s="46"/>
      <c r="M570" s="215"/>
      <c r="N570" s="216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135</v>
      </c>
      <c r="AU570" s="19" t="s">
        <v>133</v>
      </c>
    </row>
    <row r="571" spans="1:63" s="12" customFormat="1" ht="22.8" customHeight="1">
      <c r="A571" s="12"/>
      <c r="B571" s="183"/>
      <c r="C571" s="184"/>
      <c r="D571" s="185" t="s">
        <v>70</v>
      </c>
      <c r="E571" s="197" t="s">
        <v>1216</v>
      </c>
      <c r="F571" s="197" t="s">
        <v>1217</v>
      </c>
      <c r="G571" s="184"/>
      <c r="H571" s="184"/>
      <c r="I571" s="187"/>
      <c r="J571" s="198">
        <f>BK571</f>
        <v>0</v>
      </c>
      <c r="K571" s="184"/>
      <c r="L571" s="189"/>
      <c r="M571" s="190"/>
      <c r="N571" s="191"/>
      <c r="O571" s="191"/>
      <c r="P571" s="192">
        <f>SUM(P572:P613)</f>
        <v>0</v>
      </c>
      <c r="Q571" s="191"/>
      <c r="R571" s="192">
        <f>SUM(R572:R613)</f>
        <v>0.44261739999999994</v>
      </c>
      <c r="S571" s="191"/>
      <c r="T571" s="193">
        <f>SUM(T572:T613)</f>
        <v>0.022005000000000004</v>
      </c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R571" s="194" t="s">
        <v>133</v>
      </c>
      <c r="AT571" s="195" t="s">
        <v>70</v>
      </c>
      <c r="AU571" s="195" t="s">
        <v>76</v>
      </c>
      <c r="AY571" s="194" t="s">
        <v>123</v>
      </c>
      <c r="BK571" s="196">
        <f>SUM(BK572:BK613)</f>
        <v>0</v>
      </c>
    </row>
    <row r="572" spans="1:65" s="2" customFormat="1" ht="16.5" customHeight="1">
      <c r="A572" s="40"/>
      <c r="B572" s="41"/>
      <c r="C572" s="199" t="s">
        <v>1218</v>
      </c>
      <c r="D572" s="199" t="s">
        <v>127</v>
      </c>
      <c r="E572" s="200" t="s">
        <v>1219</v>
      </c>
      <c r="F572" s="201" t="s">
        <v>1220</v>
      </c>
      <c r="G572" s="202" t="s">
        <v>141</v>
      </c>
      <c r="H572" s="203">
        <v>19.579</v>
      </c>
      <c r="I572" s="204"/>
      <c r="J572" s="205">
        <f>ROUND(I572*H572,2)</f>
        <v>0</v>
      </c>
      <c r="K572" s="201" t="s">
        <v>131</v>
      </c>
      <c r="L572" s="46"/>
      <c r="M572" s="206" t="s">
        <v>19</v>
      </c>
      <c r="N572" s="207" t="s">
        <v>43</v>
      </c>
      <c r="O572" s="86"/>
      <c r="P572" s="208">
        <f>O572*H572</f>
        <v>0</v>
      </c>
      <c r="Q572" s="208">
        <v>0.0003</v>
      </c>
      <c r="R572" s="208">
        <f>Q572*H572</f>
        <v>0.0058737</v>
      </c>
      <c r="S572" s="208">
        <v>0</v>
      </c>
      <c r="T572" s="209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10" t="s">
        <v>186</v>
      </c>
      <c r="AT572" s="210" t="s">
        <v>127</v>
      </c>
      <c r="AU572" s="210" t="s">
        <v>133</v>
      </c>
      <c r="AY572" s="19" t="s">
        <v>123</v>
      </c>
      <c r="BE572" s="211">
        <f>IF(N572="základní",J572,0)</f>
        <v>0</v>
      </c>
      <c r="BF572" s="211">
        <f>IF(N572="snížená",J572,0)</f>
        <v>0</v>
      </c>
      <c r="BG572" s="211">
        <f>IF(N572="zákl. přenesená",J572,0)</f>
        <v>0</v>
      </c>
      <c r="BH572" s="211">
        <f>IF(N572="sníž. přenesená",J572,0)</f>
        <v>0</v>
      </c>
      <c r="BI572" s="211">
        <f>IF(N572="nulová",J572,0)</f>
        <v>0</v>
      </c>
      <c r="BJ572" s="19" t="s">
        <v>133</v>
      </c>
      <c r="BK572" s="211">
        <f>ROUND(I572*H572,2)</f>
        <v>0</v>
      </c>
      <c r="BL572" s="19" t="s">
        <v>186</v>
      </c>
      <c r="BM572" s="210" t="s">
        <v>1221</v>
      </c>
    </row>
    <row r="573" spans="1:47" s="2" customFormat="1" ht="12">
      <c r="A573" s="40"/>
      <c r="B573" s="41"/>
      <c r="C573" s="42"/>
      <c r="D573" s="212" t="s">
        <v>135</v>
      </c>
      <c r="E573" s="42"/>
      <c r="F573" s="213" t="s">
        <v>1222</v>
      </c>
      <c r="G573" s="42"/>
      <c r="H573" s="42"/>
      <c r="I573" s="214"/>
      <c r="J573" s="42"/>
      <c r="K573" s="42"/>
      <c r="L573" s="46"/>
      <c r="M573" s="215"/>
      <c r="N573" s="216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135</v>
      </c>
      <c r="AU573" s="19" t="s">
        <v>133</v>
      </c>
    </row>
    <row r="574" spans="1:51" s="13" customFormat="1" ht="12">
      <c r="A574" s="13"/>
      <c r="B574" s="217"/>
      <c r="C574" s="218"/>
      <c r="D574" s="219" t="s">
        <v>137</v>
      </c>
      <c r="E574" s="220" t="s">
        <v>19</v>
      </c>
      <c r="F574" s="221" t="s">
        <v>1223</v>
      </c>
      <c r="G574" s="218"/>
      <c r="H574" s="222">
        <v>19.579</v>
      </c>
      <c r="I574" s="223"/>
      <c r="J574" s="218"/>
      <c r="K574" s="218"/>
      <c r="L574" s="224"/>
      <c r="M574" s="225"/>
      <c r="N574" s="226"/>
      <c r="O574" s="226"/>
      <c r="P574" s="226"/>
      <c r="Q574" s="226"/>
      <c r="R574" s="226"/>
      <c r="S574" s="226"/>
      <c r="T574" s="227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28" t="s">
        <v>137</v>
      </c>
      <c r="AU574" s="228" t="s">
        <v>133</v>
      </c>
      <c r="AV574" s="13" t="s">
        <v>133</v>
      </c>
      <c r="AW574" s="13" t="s">
        <v>33</v>
      </c>
      <c r="AX574" s="13" t="s">
        <v>76</v>
      </c>
      <c r="AY574" s="228" t="s">
        <v>123</v>
      </c>
    </row>
    <row r="575" spans="1:65" s="2" customFormat="1" ht="16.5" customHeight="1">
      <c r="A575" s="40"/>
      <c r="B575" s="41"/>
      <c r="C575" s="199" t="s">
        <v>1224</v>
      </c>
      <c r="D575" s="199" t="s">
        <v>127</v>
      </c>
      <c r="E575" s="200" t="s">
        <v>1225</v>
      </c>
      <c r="F575" s="201" t="s">
        <v>1226</v>
      </c>
      <c r="G575" s="202" t="s">
        <v>141</v>
      </c>
      <c r="H575" s="203">
        <v>19.579</v>
      </c>
      <c r="I575" s="204"/>
      <c r="J575" s="205">
        <f>ROUND(I575*H575,2)</f>
        <v>0</v>
      </c>
      <c r="K575" s="201" t="s">
        <v>131</v>
      </c>
      <c r="L575" s="46"/>
      <c r="M575" s="206" t="s">
        <v>19</v>
      </c>
      <c r="N575" s="207" t="s">
        <v>43</v>
      </c>
      <c r="O575" s="86"/>
      <c r="P575" s="208">
        <f>O575*H575</f>
        <v>0</v>
      </c>
      <c r="Q575" s="208">
        <v>0.0015</v>
      </c>
      <c r="R575" s="208">
        <f>Q575*H575</f>
        <v>0.029368500000000002</v>
      </c>
      <c r="S575" s="208">
        <v>0</v>
      </c>
      <c r="T575" s="209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0" t="s">
        <v>186</v>
      </c>
      <c r="AT575" s="210" t="s">
        <v>127</v>
      </c>
      <c r="AU575" s="210" t="s">
        <v>133</v>
      </c>
      <c r="AY575" s="19" t="s">
        <v>123</v>
      </c>
      <c r="BE575" s="211">
        <f>IF(N575="základní",J575,0)</f>
        <v>0</v>
      </c>
      <c r="BF575" s="211">
        <f>IF(N575="snížená",J575,0)</f>
        <v>0</v>
      </c>
      <c r="BG575" s="211">
        <f>IF(N575="zákl. přenesená",J575,0)</f>
        <v>0</v>
      </c>
      <c r="BH575" s="211">
        <f>IF(N575="sníž. přenesená",J575,0)</f>
        <v>0</v>
      </c>
      <c r="BI575" s="211">
        <f>IF(N575="nulová",J575,0)</f>
        <v>0</v>
      </c>
      <c r="BJ575" s="19" t="s">
        <v>133</v>
      </c>
      <c r="BK575" s="211">
        <f>ROUND(I575*H575,2)</f>
        <v>0</v>
      </c>
      <c r="BL575" s="19" t="s">
        <v>186</v>
      </c>
      <c r="BM575" s="210" t="s">
        <v>1227</v>
      </c>
    </row>
    <row r="576" spans="1:47" s="2" customFormat="1" ht="12">
      <c r="A576" s="40"/>
      <c r="B576" s="41"/>
      <c r="C576" s="42"/>
      <c r="D576" s="212" t="s">
        <v>135</v>
      </c>
      <c r="E576" s="42"/>
      <c r="F576" s="213" t="s">
        <v>1228</v>
      </c>
      <c r="G576" s="42"/>
      <c r="H576" s="42"/>
      <c r="I576" s="214"/>
      <c r="J576" s="42"/>
      <c r="K576" s="42"/>
      <c r="L576" s="46"/>
      <c r="M576" s="215"/>
      <c r="N576" s="216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135</v>
      </c>
      <c r="AU576" s="19" t="s">
        <v>133</v>
      </c>
    </row>
    <row r="577" spans="1:65" s="2" customFormat="1" ht="16.5" customHeight="1">
      <c r="A577" s="40"/>
      <c r="B577" s="41"/>
      <c r="C577" s="199" t="s">
        <v>1229</v>
      </c>
      <c r="D577" s="199" t="s">
        <v>127</v>
      </c>
      <c r="E577" s="200" t="s">
        <v>1230</v>
      </c>
      <c r="F577" s="201" t="s">
        <v>1231</v>
      </c>
      <c r="G577" s="202" t="s">
        <v>154</v>
      </c>
      <c r="H577" s="203">
        <v>13</v>
      </c>
      <c r="I577" s="204"/>
      <c r="J577" s="205">
        <f>ROUND(I577*H577,2)</f>
        <v>0</v>
      </c>
      <c r="K577" s="201" t="s">
        <v>131</v>
      </c>
      <c r="L577" s="46"/>
      <c r="M577" s="206" t="s">
        <v>19</v>
      </c>
      <c r="N577" s="207" t="s">
        <v>43</v>
      </c>
      <c r="O577" s="86"/>
      <c r="P577" s="208">
        <f>O577*H577</f>
        <v>0</v>
      </c>
      <c r="Q577" s="208">
        <v>0.00028</v>
      </c>
      <c r="R577" s="208">
        <f>Q577*H577</f>
        <v>0.0036399999999999996</v>
      </c>
      <c r="S577" s="208">
        <v>0</v>
      </c>
      <c r="T577" s="209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0" t="s">
        <v>186</v>
      </c>
      <c r="AT577" s="210" t="s">
        <v>127</v>
      </c>
      <c r="AU577" s="210" t="s">
        <v>133</v>
      </c>
      <c r="AY577" s="19" t="s">
        <v>123</v>
      </c>
      <c r="BE577" s="211">
        <f>IF(N577="základní",J577,0)</f>
        <v>0</v>
      </c>
      <c r="BF577" s="211">
        <f>IF(N577="snížená",J577,0)</f>
        <v>0</v>
      </c>
      <c r="BG577" s="211">
        <f>IF(N577="zákl. přenesená",J577,0)</f>
        <v>0</v>
      </c>
      <c r="BH577" s="211">
        <f>IF(N577="sníž. přenesená",J577,0)</f>
        <v>0</v>
      </c>
      <c r="BI577" s="211">
        <f>IF(N577="nulová",J577,0)</f>
        <v>0</v>
      </c>
      <c r="BJ577" s="19" t="s">
        <v>133</v>
      </c>
      <c r="BK577" s="211">
        <f>ROUND(I577*H577,2)</f>
        <v>0</v>
      </c>
      <c r="BL577" s="19" t="s">
        <v>186</v>
      </c>
      <c r="BM577" s="210" t="s">
        <v>1232</v>
      </c>
    </row>
    <row r="578" spans="1:47" s="2" customFormat="1" ht="12">
      <c r="A578" s="40"/>
      <c r="B578" s="41"/>
      <c r="C578" s="42"/>
      <c r="D578" s="212" t="s">
        <v>135</v>
      </c>
      <c r="E578" s="42"/>
      <c r="F578" s="213" t="s">
        <v>1233</v>
      </c>
      <c r="G578" s="42"/>
      <c r="H578" s="42"/>
      <c r="I578" s="214"/>
      <c r="J578" s="42"/>
      <c r="K578" s="42"/>
      <c r="L578" s="46"/>
      <c r="M578" s="215"/>
      <c r="N578" s="216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135</v>
      </c>
      <c r="AU578" s="19" t="s">
        <v>133</v>
      </c>
    </row>
    <row r="579" spans="1:51" s="13" customFormat="1" ht="12">
      <c r="A579" s="13"/>
      <c r="B579" s="217"/>
      <c r="C579" s="218"/>
      <c r="D579" s="219" t="s">
        <v>137</v>
      </c>
      <c r="E579" s="220" t="s">
        <v>19</v>
      </c>
      <c r="F579" s="221" t="s">
        <v>1234</v>
      </c>
      <c r="G579" s="218"/>
      <c r="H579" s="222">
        <v>13</v>
      </c>
      <c r="I579" s="223"/>
      <c r="J579" s="218"/>
      <c r="K579" s="218"/>
      <c r="L579" s="224"/>
      <c r="M579" s="225"/>
      <c r="N579" s="226"/>
      <c r="O579" s="226"/>
      <c r="P579" s="226"/>
      <c r="Q579" s="226"/>
      <c r="R579" s="226"/>
      <c r="S579" s="226"/>
      <c r="T579" s="227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28" t="s">
        <v>137</v>
      </c>
      <c r="AU579" s="228" t="s">
        <v>133</v>
      </c>
      <c r="AV579" s="13" t="s">
        <v>133</v>
      </c>
      <c r="AW579" s="13" t="s">
        <v>33</v>
      </c>
      <c r="AX579" s="13" t="s">
        <v>76</v>
      </c>
      <c r="AY579" s="228" t="s">
        <v>123</v>
      </c>
    </row>
    <row r="580" spans="1:65" s="2" customFormat="1" ht="16.5" customHeight="1">
      <c r="A580" s="40"/>
      <c r="B580" s="41"/>
      <c r="C580" s="199" t="s">
        <v>1235</v>
      </c>
      <c r="D580" s="199" t="s">
        <v>127</v>
      </c>
      <c r="E580" s="200" t="s">
        <v>1236</v>
      </c>
      <c r="F580" s="201" t="s">
        <v>1237</v>
      </c>
      <c r="G580" s="202" t="s">
        <v>141</v>
      </c>
      <c r="H580" s="203">
        <v>0.27</v>
      </c>
      <c r="I580" s="204"/>
      <c r="J580" s="205">
        <f>ROUND(I580*H580,2)</f>
        <v>0</v>
      </c>
      <c r="K580" s="201" t="s">
        <v>131</v>
      </c>
      <c r="L580" s="46"/>
      <c r="M580" s="206" t="s">
        <v>19</v>
      </c>
      <c r="N580" s="207" t="s">
        <v>43</v>
      </c>
      <c r="O580" s="86"/>
      <c r="P580" s="208">
        <f>O580*H580</f>
        <v>0</v>
      </c>
      <c r="Q580" s="208">
        <v>0</v>
      </c>
      <c r="R580" s="208">
        <f>Q580*H580</f>
        <v>0</v>
      </c>
      <c r="S580" s="208">
        <v>0.0815</v>
      </c>
      <c r="T580" s="209">
        <f>S580*H580</f>
        <v>0.022005000000000004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10" t="s">
        <v>186</v>
      </c>
      <c r="AT580" s="210" t="s">
        <v>127</v>
      </c>
      <c r="AU580" s="210" t="s">
        <v>133</v>
      </c>
      <c r="AY580" s="19" t="s">
        <v>123</v>
      </c>
      <c r="BE580" s="211">
        <f>IF(N580="základní",J580,0)</f>
        <v>0</v>
      </c>
      <c r="BF580" s="211">
        <f>IF(N580="snížená",J580,0)</f>
        <v>0</v>
      </c>
      <c r="BG580" s="211">
        <f>IF(N580="zákl. přenesená",J580,0)</f>
        <v>0</v>
      </c>
      <c r="BH580" s="211">
        <f>IF(N580="sníž. přenesená",J580,0)</f>
        <v>0</v>
      </c>
      <c r="BI580" s="211">
        <f>IF(N580="nulová",J580,0)</f>
        <v>0</v>
      </c>
      <c r="BJ580" s="19" t="s">
        <v>133</v>
      </c>
      <c r="BK580" s="211">
        <f>ROUND(I580*H580,2)</f>
        <v>0</v>
      </c>
      <c r="BL580" s="19" t="s">
        <v>186</v>
      </c>
      <c r="BM580" s="210" t="s">
        <v>1238</v>
      </c>
    </row>
    <row r="581" spans="1:47" s="2" customFormat="1" ht="12">
      <c r="A581" s="40"/>
      <c r="B581" s="41"/>
      <c r="C581" s="42"/>
      <c r="D581" s="212" t="s">
        <v>135</v>
      </c>
      <c r="E581" s="42"/>
      <c r="F581" s="213" t="s">
        <v>1239</v>
      </c>
      <c r="G581" s="42"/>
      <c r="H581" s="42"/>
      <c r="I581" s="214"/>
      <c r="J581" s="42"/>
      <c r="K581" s="42"/>
      <c r="L581" s="46"/>
      <c r="M581" s="215"/>
      <c r="N581" s="216"/>
      <c r="O581" s="86"/>
      <c r="P581" s="86"/>
      <c r="Q581" s="86"/>
      <c r="R581" s="86"/>
      <c r="S581" s="86"/>
      <c r="T581" s="87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9" t="s">
        <v>135</v>
      </c>
      <c r="AU581" s="19" t="s">
        <v>133</v>
      </c>
    </row>
    <row r="582" spans="1:51" s="13" customFormat="1" ht="12">
      <c r="A582" s="13"/>
      <c r="B582" s="217"/>
      <c r="C582" s="218"/>
      <c r="D582" s="219" t="s">
        <v>137</v>
      </c>
      <c r="E582" s="220" t="s">
        <v>19</v>
      </c>
      <c r="F582" s="221" t="s">
        <v>1240</v>
      </c>
      <c r="G582" s="218"/>
      <c r="H582" s="222">
        <v>0.27</v>
      </c>
      <c r="I582" s="223"/>
      <c r="J582" s="218"/>
      <c r="K582" s="218"/>
      <c r="L582" s="224"/>
      <c r="M582" s="225"/>
      <c r="N582" s="226"/>
      <c r="O582" s="226"/>
      <c r="P582" s="226"/>
      <c r="Q582" s="226"/>
      <c r="R582" s="226"/>
      <c r="S582" s="226"/>
      <c r="T582" s="227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28" t="s">
        <v>137</v>
      </c>
      <c r="AU582" s="228" t="s">
        <v>133</v>
      </c>
      <c r="AV582" s="13" t="s">
        <v>133</v>
      </c>
      <c r="AW582" s="13" t="s">
        <v>33</v>
      </c>
      <c r="AX582" s="13" t="s">
        <v>71</v>
      </c>
      <c r="AY582" s="228" t="s">
        <v>123</v>
      </c>
    </row>
    <row r="583" spans="1:51" s="14" customFormat="1" ht="12">
      <c r="A583" s="14"/>
      <c r="B583" s="229"/>
      <c r="C583" s="230"/>
      <c r="D583" s="219" t="s">
        <v>137</v>
      </c>
      <c r="E583" s="231" t="s">
        <v>19</v>
      </c>
      <c r="F583" s="232" t="s">
        <v>146</v>
      </c>
      <c r="G583" s="230"/>
      <c r="H583" s="233">
        <v>0.27</v>
      </c>
      <c r="I583" s="234"/>
      <c r="J583" s="230"/>
      <c r="K583" s="230"/>
      <c r="L583" s="235"/>
      <c r="M583" s="236"/>
      <c r="N583" s="237"/>
      <c r="O583" s="237"/>
      <c r="P583" s="237"/>
      <c r="Q583" s="237"/>
      <c r="R583" s="237"/>
      <c r="S583" s="237"/>
      <c r="T583" s="238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39" t="s">
        <v>137</v>
      </c>
      <c r="AU583" s="239" t="s">
        <v>133</v>
      </c>
      <c r="AV583" s="14" t="s">
        <v>132</v>
      </c>
      <c r="AW583" s="14" t="s">
        <v>33</v>
      </c>
      <c r="AX583" s="14" t="s">
        <v>76</v>
      </c>
      <c r="AY583" s="239" t="s">
        <v>123</v>
      </c>
    </row>
    <row r="584" spans="1:65" s="2" customFormat="1" ht="24.15" customHeight="1">
      <c r="A584" s="40"/>
      <c r="B584" s="41"/>
      <c r="C584" s="199" t="s">
        <v>1241</v>
      </c>
      <c r="D584" s="199" t="s">
        <v>127</v>
      </c>
      <c r="E584" s="200" t="s">
        <v>1242</v>
      </c>
      <c r="F584" s="201" t="s">
        <v>1243</v>
      </c>
      <c r="G584" s="202" t="s">
        <v>141</v>
      </c>
      <c r="H584" s="203">
        <v>19.579</v>
      </c>
      <c r="I584" s="204"/>
      <c r="J584" s="205">
        <f>ROUND(I584*H584,2)</f>
        <v>0</v>
      </c>
      <c r="K584" s="201" t="s">
        <v>131</v>
      </c>
      <c r="L584" s="46"/>
      <c r="M584" s="206" t="s">
        <v>19</v>
      </c>
      <c r="N584" s="207" t="s">
        <v>43</v>
      </c>
      <c r="O584" s="86"/>
      <c r="P584" s="208">
        <f>O584*H584</f>
        <v>0</v>
      </c>
      <c r="Q584" s="208">
        <v>0.00605</v>
      </c>
      <c r="R584" s="208">
        <f>Q584*H584</f>
        <v>0.11845295</v>
      </c>
      <c r="S584" s="208">
        <v>0</v>
      </c>
      <c r="T584" s="209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10" t="s">
        <v>186</v>
      </c>
      <c r="AT584" s="210" t="s">
        <v>127</v>
      </c>
      <c r="AU584" s="210" t="s">
        <v>133</v>
      </c>
      <c r="AY584" s="19" t="s">
        <v>123</v>
      </c>
      <c r="BE584" s="211">
        <f>IF(N584="základní",J584,0)</f>
        <v>0</v>
      </c>
      <c r="BF584" s="211">
        <f>IF(N584="snížená",J584,0)</f>
        <v>0</v>
      </c>
      <c r="BG584" s="211">
        <f>IF(N584="zákl. přenesená",J584,0)</f>
        <v>0</v>
      </c>
      <c r="BH584" s="211">
        <f>IF(N584="sníž. přenesená",J584,0)</f>
        <v>0</v>
      </c>
      <c r="BI584" s="211">
        <f>IF(N584="nulová",J584,0)</f>
        <v>0</v>
      </c>
      <c r="BJ584" s="19" t="s">
        <v>133</v>
      </c>
      <c r="BK584" s="211">
        <f>ROUND(I584*H584,2)</f>
        <v>0</v>
      </c>
      <c r="BL584" s="19" t="s">
        <v>186</v>
      </c>
      <c r="BM584" s="210" t="s">
        <v>1244</v>
      </c>
    </row>
    <row r="585" spans="1:47" s="2" customFormat="1" ht="12">
      <c r="A585" s="40"/>
      <c r="B585" s="41"/>
      <c r="C585" s="42"/>
      <c r="D585" s="212" t="s">
        <v>135</v>
      </c>
      <c r="E585" s="42"/>
      <c r="F585" s="213" t="s">
        <v>1245</v>
      </c>
      <c r="G585" s="42"/>
      <c r="H585" s="42"/>
      <c r="I585" s="214"/>
      <c r="J585" s="42"/>
      <c r="K585" s="42"/>
      <c r="L585" s="46"/>
      <c r="M585" s="215"/>
      <c r="N585" s="216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135</v>
      </c>
      <c r="AU585" s="19" t="s">
        <v>133</v>
      </c>
    </row>
    <row r="586" spans="1:65" s="2" customFormat="1" ht="16.5" customHeight="1">
      <c r="A586" s="40"/>
      <c r="B586" s="41"/>
      <c r="C586" s="240" t="s">
        <v>1246</v>
      </c>
      <c r="D586" s="240" t="s">
        <v>224</v>
      </c>
      <c r="E586" s="241" t="s">
        <v>1247</v>
      </c>
      <c r="F586" s="242" t="s">
        <v>1248</v>
      </c>
      <c r="G586" s="243" t="s">
        <v>141</v>
      </c>
      <c r="H586" s="244">
        <v>21.537</v>
      </c>
      <c r="I586" s="245"/>
      <c r="J586" s="246">
        <f>ROUND(I586*H586,2)</f>
        <v>0</v>
      </c>
      <c r="K586" s="242" t="s">
        <v>131</v>
      </c>
      <c r="L586" s="247"/>
      <c r="M586" s="248" t="s">
        <v>19</v>
      </c>
      <c r="N586" s="249" t="s">
        <v>43</v>
      </c>
      <c r="O586" s="86"/>
      <c r="P586" s="208">
        <f>O586*H586</f>
        <v>0</v>
      </c>
      <c r="Q586" s="208">
        <v>0.0129</v>
      </c>
      <c r="R586" s="208">
        <f>Q586*H586</f>
        <v>0.2778273</v>
      </c>
      <c r="S586" s="208">
        <v>0</v>
      </c>
      <c r="T586" s="209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10" t="s">
        <v>329</v>
      </c>
      <c r="AT586" s="210" t="s">
        <v>224</v>
      </c>
      <c r="AU586" s="210" t="s">
        <v>133</v>
      </c>
      <c r="AY586" s="19" t="s">
        <v>123</v>
      </c>
      <c r="BE586" s="211">
        <f>IF(N586="základní",J586,0)</f>
        <v>0</v>
      </c>
      <c r="BF586" s="211">
        <f>IF(N586="snížená",J586,0)</f>
        <v>0</v>
      </c>
      <c r="BG586" s="211">
        <f>IF(N586="zákl. přenesená",J586,0)</f>
        <v>0</v>
      </c>
      <c r="BH586" s="211">
        <f>IF(N586="sníž. přenesená",J586,0)</f>
        <v>0</v>
      </c>
      <c r="BI586" s="211">
        <f>IF(N586="nulová",J586,0)</f>
        <v>0</v>
      </c>
      <c r="BJ586" s="19" t="s">
        <v>133</v>
      </c>
      <c r="BK586" s="211">
        <f>ROUND(I586*H586,2)</f>
        <v>0</v>
      </c>
      <c r="BL586" s="19" t="s">
        <v>186</v>
      </c>
      <c r="BM586" s="210" t="s">
        <v>1249</v>
      </c>
    </row>
    <row r="587" spans="1:51" s="13" customFormat="1" ht="12">
      <c r="A587" s="13"/>
      <c r="B587" s="217"/>
      <c r="C587" s="218"/>
      <c r="D587" s="219" t="s">
        <v>137</v>
      </c>
      <c r="E587" s="218"/>
      <c r="F587" s="221" t="s">
        <v>1250</v>
      </c>
      <c r="G587" s="218"/>
      <c r="H587" s="222">
        <v>21.537</v>
      </c>
      <c r="I587" s="223"/>
      <c r="J587" s="218"/>
      <c r="K587" s="218"/>
      <c r="L587" s="224"/>
      <c r="M587" s="225"/>
      <c r="N587" s="226"/>
      <c r="O587" s="226"/>
      <c r="P587" s="226"/>
      <c r="Q587" s="226"/>
      <c r="R587" s="226"/>
      <c r="S587" s="226"/>
      <c r="T587" s="227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28" t="s">
        <v>137</v>
      </c>
      <c r="AU587" s="228" t="s">
        <v>133</v>
      </c>
      <c r="AV587" s="13" t="s">
        <v>133</v>
      </c>
      <c r="AW587" s="13" t="s">
        <v>4</v>
      </c>
      <c r="AX587" s="13" t="s">
        <v>76</v>
      </c>
      <c r="AY587" s="228" t="s">
        <v>123</v>
      </c>
    </row>
    <row r="588" spans="1:65" s="2" customFormat="1" ht="16.5" customHeight="1">
      <c r="A588" s="40"/>
      <c r="B588" s="41"/>
      <c r="C588" s="199" t="s">
        <v>1251</v>
      </c>
      <c r="D588" s="199" t="s">
        <v>127</v>
      </c>
      <c r="E588" s="200" t="s">
        <v>1252</v>
      </c>
      <c r="F588" s="201" t="s">
        <v>1253</v>
      </c>
      <c r="G588" s="202" t="s">
        <v>141</v>
      </c>
      <c r="H588" s="203">
        <v>1</v>
      </c>
      <c r="I588" s="204"/>
      <c r="J588" s="205">
        <f>ROUND(I588*H588,2)</f>
        <v>0</v>
      </c>
      <c r="K588" s="201" t="s">
        <v>131</v>
      </c>
      <c r="L588" s="46"/>
      <c r="M588" s="206" t="s">
        <v>19</v>
      </c>
      <c r="N588" s="207" t="s">
        <v>43</v>
      </c>
      <c r="O588" s="86"/>
      <c r="P588" s="208">
        <f>O588*H588</f>
        <v>0</v>
      </c>
      <c r="Q588" s="208">
        <v>0.00063</v>
      </c>
      <c r="R588" s="208">
        <f>Q588*H588</f>
        <v>0.00063</v>
      </c>
      <c r="S588" s="208">
        <v>0</v>
      </c>
      <c r="T588" s="209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0" t="s">
        <v>186</v>
      </c>
      <c r="AT588" s="210" t="s">
        <v>127</v>
      </c>
      <c r="AU588" s="210" t="s">
        <v>133</v>
      </c>
      <c r="AY588" s="19" t="s">
        <v>123</v>
      </c>
      <c r="BE588" s="211">
        <f>IF(N588="základní",J588,0)</f>
        <v>0</v>
      </c>
      <c r="BF588" s="211">
        <f>IF(N588="snížená",J588,0)</f>
        <v>0</v>
      </c>
      <c r="BG588" s="211">
        <f>IF(N588="zákl. přenesená",J588,0)</f>
        <v>0</v>
      </c>
      <c r="BH588" s="211">
        <f>IF(N588="sníž. přenesená",J588,0)</f>
        <v>0</v>
      </c>
      <c r="BI588" s="211">
        <f>IF(N588="nulová",J588,0)</f>
        <v>0</v>
      </c>
      <c r="BJ588" s="19" t="s">
        <v>133</v>
      </c>
      <c r="BK588" s="211">
        <f>ROUND(I588*H588,2)</f>
        <v>0</v>
      </c>
      <c r="BL588" s="19" t="s">
        <v>186</v>
      </c>
      <c r="BM588" s="210" t="s">
        <v>1254</v>
      </c>
    </row>
    <row r="589" spans="1:47" s="2" customFormat="1" ht="12">
      <c r="A589" s="40"/>
      <c r="B589" s="41"/>
      <c r="C589" s="42"/>
      <c r="D589" s="212" t="s">
        <v>135</v>
      </c>
      <c r="E589" s="42"/>
      <c r="F589" s="213" t="s">
        <v>1255</v>
      </c>
      <c r="G589" s="42"/>
      <c r="H589" s="42"/>
      <c r="I589" s="214"/>
      <c r="J589" s="42"/>
      <c r="K589" s="42"/>
      <c r="L589" s="46"/>
      <c r="M589" s="215"/>
      <c r="N589" s="216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135</v>
      </c>
      <c r="AU589" s="19" t="s">
        <v>133</v>
      </c>
    </row>
    <row r="590" spans="1:65" s="2" customFormat="1" ht="16.5" customHeight="1">
      <c r="A590" s="40"/>
      <c r="B590" s="41"/>
      <c r="C590" s="240" t="s">
        <v>1256</v>
      </c>
      <c r="D590" s="240" t="s">
        <v>224</v>
      </c>
      <c r="E590" s="241" t="s">
        <v>1257</v>
      </c>
      <c r="F590" s="242" t="s">
        <v>1258</v>
      </c>
      <c r="G590" s="243" t="s">
        <v>511</v>
      </c>
      <c r="H590" s="244">
        <v>1</v>
      </c>
      <c r="I590" s="245"/>
      <c r="J590" s="246">
        <f>ROUND(I590*H590,2)</f>
        <v>0</v>
      </c>
      <c r="K590" s="242" t="s">
        <v>19</v>
      </c>
      <c r="L590" s="247"/>
      <c r="M590" s="248" t="s">
        <v>19</v>
      </c>
      <c r="N590" s="249" t="s">
        <v>43</v>
      </c>
      <c r="O590" s="86"/>
      <c r="P590" s="208">
        <f>O590*H590</f>
        <v>0</v>
      </c>
      <c r="Q590" s="208">
        <v>0</v>
      </c>
      <c r="R590" s="208">
        <f>Q590*H590</f>
        <v>0</v>
      </c>
      <c r="S590" s="208">
        <v>0</v>
      </c>
      <c r="T590" s="209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10" t="s">
        <v>329</v>
      </c>
      <c r="AT590" s="210" t="s">
        <v>224</v>
      </c>
      <c r="AU590" s="210" t="s">
        <v>133</v>
      </c>
      <c r="AY590" s="19" t="s">
        <v>123</v>
      </c>
      <c r="BE590" s="211">
        <f>IF(N590="základní",J590,0)</f>
        <v>0</v>
      </c>
      <c r="BF590" s="211">
        <f>IF(N590="snížená",J590,0)</f>
        <v>0</v>
      </c>
      <c r="BG590" s="211">
        <f>IF(N590="zákl. přenesená",J590,0)</f>
        <v>0</v>
      </c>
      <c r="BH590" s="211">
        <f>IF(N590="sníž. přenesená",J590,0)</f>
        <v>0</v>
      </c>
      <c r="BI590" s="211">
        <f>IF(N590="nulová",J590,0)</f>
        <v>0</v>
      </c>
      <c r="BJ590" s="19" t="s">
        <v>133</v>
      </c>
      <c r="BK590" s="211">
        <f>ROUND(I590*H590,2)</f>
        <v>0</v>
      </c>
      <c r="BL590" s="19" t="s">
        <v>186</v>
      </c>
      <c r="BM590" s="210" t="s">
        <v>1259</v>
      </c>
    </row>
    <row r="591" spans="1:65" s="2" customFormat="1" ht="16.5" customHeight="1">
      <c r="A591" s="40"/>
      <c r="B591" s="41"/>
      <c r="C591" s="199" t="s">
        <v>1260</v>
      </c>
      <c r="D591" s="199" t="s">
        <v>127</v>
      </c>
      <c r="E591" s="200" t="s">
        <v>1261</v>
      </c>
      <c r="F591" s="201" t="s">
        <v>1262</v>
      </c>
      <c r="G591" s="202" t="s">
        <v>130</v>
      </c>
      <c r="H591" s="203">
        <v>1</v>
      </c>
      <c r="I591" s="204"/>
      <c r="J591" s="205">
        <f>ROUND(I591*H591,2)</f>
        <v>0</v>
      </c>
      <c r="K591" s="201" t="s">
        <v>131</v>
      </c>
      <c r="L591" s="46"/>
      <c r="M591" s="206" t="s">
        <v>19</v>
      </c>
      <c r="N591" s="207" t="s">
        <v>43</v>
      </c>
      <c r="O591" s="86"/>
      <c r="P591" s="208">
        <f>O591*H591</f>
        <v>0</v>
      </c>
      <c r="Q591" s="208">
        <v>0.0002</v>
      </c>
      <c r="R591" s="208">
        <f>Q591*H591</f>
        <v>0.0002</v>
      </c>
      <c r="S591" s="208">
        <v>0</v>
      </c>
      <c r="T591" s="209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10" t="s">
        <v>186</v>
      </c>
      <c r="AT591" s="210" t="s">
        <v>127</v>
      </c>
      <c r="AU591" s="210" t="s">
        <v>133</v>
      </c>
      <c r="AY591" s="19" t="s">
        <v>123</v>
      </c>
      <c r="BE591" s="211">
        <f>IF(N591="základní",J591,0)</f>
        <v>0</v>
      </c>
      <c r="BF591" s="211">
        <f>IF(N591="snížená",J591,0)</f>
        <v>0</v>
      </c>
      <c r="BG591" s="211">
        <f>IF(N591="zákl. přenesená",J591,0)</f>
        <v>0</v>
      </c>
      <c r="BH591" s="211">
        <f>IF(N591="sníž. přenesená",J591,0)</f>
        <v>0</v>
      </c>
      <c r="BI591" s="211">
        <f>IF(N591="nulová",J591,0)</f>
        <v>0</v>
      </c>
      <c r="BJ591" s="19" t="s">
        <v>133</v>
      </c>
      <c r="BK591" s="211">
        <f>ROUND(I591*H591,2)</f>
        <v>0</v>
      </c>
      <c r="BL591" s="19" t="s">
        <v>186</v>
      </c>
      <c r="BM591" s="210" t="s">
        <v>1263</v>
      </c>
    </row>
    <row r="592" spans="1:47" s="2" customFormat="1" ht="12">
      <c r="A592" s="40"/>
      <c r="B592" s="41"/>
      <c r="C592" s="42"/>
      <c r="D592" s="212" t="s">
        <v>135</v>
      </c>
      <c r="E592" s="42"/>
      <c r="F592" s="213" t="s">
        <v>1264</v>
      </c>
      <c r="G592" s="42"/>
      <c r="H592" s="42"/>
      <c r="I592" s="214"/>
      <c r="J592" s="42"/>
      <c r="K592" s="42"/>
      <c r="L592" s="46"/>
      <c r="M592" s="215"/>
      <c r="N592" s="216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135</v>
      </c>
      <c r="AU592" s="19" t="s">
        <v>133</v>
      </c>
    </row>
    <row r="593" spans="1:65" s="2" customFormat="1" ht="16.5" customHeight="1">
      <c r="A593" s="40"/>
      <c r="B593" s="41"/>
      <c r="C593" s="240" t="s">
        <v>1265</v>
      </c>
      <c r="D593" s="240" t="s">
        <v>224</v>
      </c>
      <c r="E593" s="241" t="s">
        <v>1266</v>
      </c>
      <c r="F593" s="242" t="s">
        <v>1267</v>
      </c>
      <c r="G593" s="243" t="s">
        <v>130</v>
      </c>
      <c r="H593" s="244">
        <v>1</v>
      </c>
      <c r="I593" s="245"/>
      <c r="J593" s="246">
        <f>ROUND(I593*H593,2)</f>
        <v>0</v>
      </c>
      <c r="K593" s="242" t="s">
        <v>131</v>
      </c>
      <c r="L593" s="247"/>
      <c r="M593" s="248" t="s">
        <v>19</v>
      </c>
      <c r="N593" s="249" t="s">
        <v>43</v>
      </c>
      <c r="O593" s="86"/>
      <c r="P593" s="208">
        <f>O593*H593</f>
        <v>0</v>
      </c>
      <c r="Q593" s="208">
        <v>0.00022</v>
      </c>
      <c r="R593" s="208">
        <f>Q593*H593</f>
        <v>0.00022</v>
      </c>
      <c r="S593" s="208">
        <v>0</v>
      </c>
      <c r="T593" s="209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0" t="s">
        <v>329</v>
      </c>
      <c r="AT593" s="210" t="s">
        <v>224</v>
      </c>
      <c r="AU593" s="210" t="s">
        <v>133</v>
      </c>
      <c r="AY593" s="19" t="s">
        <v>123</v>
      </c>
      <c r="BE593" s="211">
        <f>IF(N593="základní",J593,0)</f>
        <v>0</v>
      </c>
      <c r="BF593" s="211">
        <f>IF(N593="snížená",J593,0)</f>
        <v>0</v>
      </c>
      <c r="BG593" s="211">
        <f>IF(N593="zákl. přenesená",J593,0)</f>
        <v>0</v>
      </c>
      <c r="BH593" s="211">
        <f>IF(N593="sníž. přenesená",J593,0)</f>
        <v>0</v>
      </c>
      <c r="BI593" s="211">
        <f>IF(N593="nulová",J593,0)</f>
        <v>0</v>
      </c>
      <c r="BJ593" s="19" t="s">
        <v>133</v>
      </c>
      <c r="BK593" s="211">
        <f>ROUND(I593*H593,2)</f>
        <v>0</v>
      </c>
      <c r="BL593" s="19" t="s">
        <v>186</v>
      </c>
      <c r="BM593" s="210" t="s">
        <v>1268</v>
      </c>
    </row>
    <row r="594" spans="1:65" s="2" customFormat="1" ht="16.5" customHeight="1">
      <c r="A594" s="40"/>
      <c r="B594" s="41"/>
      <c r="C594" s="199" t="s">
        <v>1269</v>
      </c>
      <c r="D594" s="199" t="s">
        <v>127</v>
      </c>
      <c r="E594" s="200" t="s">
        <v>1270</v>
      </c>
      <c r="F594" s="201" t="s">
        <v>1271</v>
      </c>
      <c r="G594" s="202" t="s">
        <v>154</v>
      </c>
      <c r="H594" s="203">
        <v>10</v>
      </c>
      <c r="I594" s="204"/>
      <c r="J594" s="205">
        <f>ROUND(I594*H594,2)</f>
        <v>0</v>
      </c>
      <c r="K594" s="201" t="s">
        <v>131</v>
      </c>
      <c r="L594" s="46"/>
      <c r="M594" s="206" t="s">
        <v>19</v>
      </c>
      <c r="N594" s="207" t="s">
        <v>43</v>
      </c>
      <c r="O594" s="86"/>
      <c r="P594" s="208">
        <f>O594*H594</f>
        <v>0</v>
      </c>
      <c r="Q594" s="208">
        <v>0.0005</v>
      </c>
      <c r="R594" s="208">
        <f>Q594*H594</f>
        <v>0.005</v>
      </c>
      <c r="S594" s="208">
        <v>0</v>
      </c>
      <c r="T594" s="209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10" t="s">
        <v>186</v>
      </c>
      <c r="AT594" s="210" t="s">
        <v>127</v>
      </c>
      <c r="AU594" s="210" t="s">
        <v>133</v>
      </c>
      <c r="AY594" s="19" t="s">
        <v>123</v>
      </c>
      <c r="BE594" s="211">
        <f>IF(N594="základní",J594,0)</f>
        <v>0</v>
      </c>
      <c r="BF594" s="211">
        <f>IF(N594="snížená",J594,0)</f>
        <v>0</v>
      </c>
      <c r="BG594" s="211">
        <f>IF(N594="zákl. přenesená",J594,0)</f>
        <v>0</v>
      </c>
      <c r="BH594" s="211">
        <f>IF(N594="sníž. přenesená",J594,0)</f>
        <v>0</v>
      </c>
      <c r="BI594" s="211">
        <f>IF(N594="nulová",J594,0)</f>
        <v>0</v>
      </c>
      <c r="BJ594" s="19" t="s">
        <v>133</v>
      </c>
      <c r="BK594" s="211">
        <f>ROUND(I594*H594,2)</f>
        <v>0</v>
      </c>
      <c r="BL594" s="19" t="s">
        <v>186</v>
      </c>
      <c r="BM594" s="210" t="s">
        <v>1272</v>
      </c>
    </row>
    <row r="595" spans="1:47" s="2" customFormat="1" ht="12">
      <c r="A595" s="40"/>
      <c r="B595" s="41"/>
      <c r="C595" s="42"/>
      <c r="D595" s="212" t="s">
        <v>135</v>
      </c>
      <c r="E595" s="42"/>
      <c r="F595" s="213" t="s">
        <v>1273</v>
      </c>
      <c r="G595" s="42"/>
      <c r="H595" s="42"/>
      <c r="I595" s="214"/>
      <c r="J595" s="42"/>
      <c r="K595" s="42"/>
      <c r="L595" s="46"/>
      <c r="M595" s="215"/>
      <c r="N595" s="216"/>
      <c r="O595" s="86"/>
      <c r="P595" s="86"/>
      <c r="Q595" s="86"/>
      <c r="R595" s="86"/>
      <c r="S595" s="86"/>
      <c r="T595" s="87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T595" s="19" t="s">
        <v>135</v>
      </c>
      <c r="AU595" s="19" t="s">
        <v>133</v>
      </c>
    </row>
    <row r="596" spans="1:51" s="13" customFormat="1" ht="12">
      <c r="A596" s="13"/>
      <c r="B596" s="217"/>
      <c r="C596" s="218"/>
      <c r="D596" s="219" t="s">
        <v>137</v>
      </c>
      <c r="E596" s="220" t="s">
        <v>19</v>
      </c>
      <c r="F596" s="221" t="s">
        <v>1274</v>
      </c>
      <c r="G596" s="218"/>
      <c r="H596" s="222">
        <v>2.4</v>
      </c>
      <c r="I596" s="223"/>
      <c r="J596" s="218"/>
      <c r="K596" s="218"/>
      <c r="L596" s="224"/>
      <c r="M596" s="225"/>
      <c r="N596" s="226"/>
      <c r="O596" s="226"/>
      <c r="P596" s="226"/>
      <c r="Q596" s="226"/>
      <c r="R596" s="226"/>
      <c r="S596" s="226"/>
      <c r="T596" s="227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28" t="s">
        <v>137</v>
      </c>
      <c r="AU596" s="228" t="s">
        <v>133</v>
      </c>
      <c r="AV596" s="13" t="s">
        <v>133</v>
      </c>
      <c r="AW596" s="13" t="s">
        <v>33</v>
      </c>
      <c r="AX596" s="13" t="s">
        <v>71</v>
      </c>
      <c r="AY596" s="228" t="s">
        <v>123</v>
      </c>
    </row>
    <row r="597" spans="1:51" s="13" customFormat="1" ht="12">
      <c r="A597" s="13"/>
      <c r="B597" s="217"/>
      <c r="C597" s="218"/>
      <c r="D597" s="219" t="s">
        <v>137</v>
      </c>
      <c r="E597" s="220" t="s">
        <v>19</v>
      </c>
      <c r="F597" s="221" t="s">
        <v>1275</v>
      </c>
      <c r="G597" s="218"/>
      <c r="H597" s="222">
        <v>7.6</v>
      </c>
      <c r="I597" s="223"/>
      <c r="J597" s="218"/>
      <c r="K597" s="218"/>
      <c r="L597" s="224"/>
      <c r="M597" s="225"/>
      <c r="N597" s="226"/>
      <c r="O597" s="226"/>
      <c r="P597" s="226"/>
      <c r="Q597" s="226"/>
      <c r="R597" s="226"/>
      <c r="S597" s="226"/>
      <c r="T597" s="227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28" t="s">
        <v>137</v>
      </c>
      <c r="AU597" s="228" t="s">
        <v>133</v>
      </c>
      <c r="AV597" s="13" t="s">
        <v>133</v>
      </c>
      <c r="AW597" s="13" t="s">
        <v>33</v>
      </c>
      <c r="AX597" s="13" t="s">
        <v>71</v>
      </c>
      <c r="AY597" s="228" t="s">
        <v>123</v>
      </c>
    </row>
    <row r="598" spans="1:51" s="14" customFormat="1" ht="12">
      <c r="A598" s="14"/>
      <c r="B598" s="229"/>
      <c r="C598" s="230"/>
      <c r="D598" s="219" t="s">
        <v>137</v>
      </c>
      <c r="E598" s="231" t="s">
        <v>19</v>
      </c>
      <c r="F598" s="232" t="s">
        <v>146</v>
      </c>
      <c r="G598" s="230"/>
      <c r="H598" s="233">
        <v>10</v>
      </c>
      <c r="I598" s="234"/>
      <c r="J598" s="230"/>
      <c r="K598" s="230"/>
      <c r="L598" s="235"/>
      <c r="M598" s="236"/>
      <c r="N598" s="237"/>
      <c r="O598" s="237"/>
      <c r="P598" s="237"/>
      <c r="Q598" s="237"/>
      <c r="R598" s="237"/>
      <c r="S598" s="237"/>
      <c r="T598" s="238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39" t="s">
        <v>137</v>
      </c>
      <c r="AU598" s="239" t="s">
        <v>133</v>
      </c>
      <c r="AV598" s="14" t="s">
        <v>132</v>
      </c>
      <c r="AW598" s="14" t="s">
        <v>33</v>
      </c>
      <c r="AX598" s="14" t="s">
        <v>76</v>
      </c>
      <c r="AY598" s="239" t="s">
        <v>123</v>
      </c>
    </row>
    <row r="599" spans="1:65" s="2" customFormat="1" ht="16.5" customHeight="1">
      <c r="A599" s="40"/>
      <c r="B599" s="41"/>
      <c r="C599" s="199" t="s">
        <v>1276</v>
      </c>
      <c r="D599" s="199" t="s">
        <v>127</v>
      </c>
      <c r="E599" s="200" t="s">
        <v>1277</v>
      </c>
      <c r="F599" s="201" t="s">
        <v>1278</v>
      </c>
      <c r="G599" s="202" t="s">
        <v>154</v>
      </c>
      <c r="H599" s="203">
        <v>14.2</v>
      </c>
      <c r="I599" s="204"/>
      <c r="J599" s="205">
        <f>ROUND(I599*H599,2)</f>
        <v>0</v>
      </c>
      <c r="K599" s="201" t="s">
        <v>131</v>
      </c>
      <c r="L599" s="46"/>
      <c r="M599" s="206" t="s">
        <v>19</v>
      </c>
      <c r="N599" s="207" t="s">
        <v>43</v>
      </c>
      <c r="O599" s="86"/>
      <c r="P599" s="208">
        <f>O599*H599</f>
        <v>0</v>
      </c>
      <c r="Q599" s="208">
        <v>3E-05</v>
      </c>
      <c r="R599" s="208">
        <f>Q599*H599</f>
        <v>0.000426</v>
      </c>
      <c r="S599" s="208">
        <v>0</v>
      </c>
      <c r="T599" s="209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0" t="s">
        <v>186</v>
      </c>
      <c r="AT599" s="210" t="s">
        <v>127</v>
      </c>
      <c r="AU599" s="210" t="s">
        <v>133</v>
      </c>
      <c r="AY599" s="19" t="s">
        <v>123</v>
      </c>
      <c r="BE599" s="211">
        <f>IF(N599="základní",J599,0)</f>
        <v>0</v>
      </c>
      <c r="BF599" s="211">
        <f>IF(N599="snížená",J599,0)</f>
        <v>0</v>
      </c>
      <c r="BG599" s="211">
        <f>IF(N599="zákl. přenesená",J599,0)</f>
        <v>0</v>
      </c>
      <c r="BH599" s="211">
        <f>IF(N599="sníž. přenesená",J599,0)</f>
        <v>0</v>
      </c>
      <c r="BI599" s="211">
        <f>IF(N599="nulová",J599,0)</f>
        <v>0</v>
      </c>
      <c r="BJ599" s="19" t="s">
        <v>133</v>
      </c>
      <c r="BK599" s="211">
        <f>ROUND(I599*H599,2)</f>
        <v>0</v>
      </c>
      <c r="BL599" s="19" t="s">
        <v>186</v>
      </c>
      <c r="BM599" s="210" t="s">
        <v>1279</v>
      </c>
    </row>
    <row r="600" spans="1:47" s="2" customFormat="1" ht="12">
      <c r="A600" s="40"/>
      <c r="B600" s="41"/>
      <c r="C600" s="42"/>
      <c r="D600" s="212" t="s">
        <v>135</v>
      </c>
      <c r="E600" s="42"/>
      <c r="F600" s="213" t="s">
        <v>1280</v>
      </c>
      <c r="G600" s="42"/>
      <c r="H600" s="42"/>
      <c r="I600" s="214"/>
      <c r="J600" s="42"/>
      <c r="K600" s="42"/>
      <c r="L600" s="46"/>
      <c r="M600" s="215"/>
      <c r="N600" s="216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135</v>
      </c>
      <c r="AU600" s="19" t="s">
        <v>133</v>
      </c>
    </row>
    <row r="601" spans="1:51" s="13" customFormat="1" ht="12">
      <c r="A601" s="13"/>
      <c r="B601" s="217"/>
      <c r="C601" s="218"/>
      <c r="D601" s="219" t="s">
        <v>137</v>
      </c>
      <c r="E601" s="220" t="s">
        <v>19</v>
      </c>
      <c r="F601" s="221" t="s">
        <v>1281</v>
      </c>
      <c r="G601" s="218"/>
      <c r="H601" s="222">
        <v>1.2</v>
      </c>
      <c r="I601" s="223"/>
      <c r="J601" s="218"/>
      <c r="K601" s="218"/>
      <c r="L601" s="224"/>
      <c r="M601" s="225"/>
      <c r="N601" s="226"/>
      <c r="O601" s="226"/>
      <c r="P601" s="226"/>
      <c r="Q601" s="226"/>
      <c r="R601" s="226"/>
      <c r="S601" s="226"/>
      <c r="T601" s="227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28" t="s">
        <v>137</v>
      </c>
      <c r="AU601" s="228" t="s">
        <v>133</v>
      </c>
      <c r="AV601" s="13" t="s">
        <v>133</v>
      </c>
      <c r="AW601" s="13" t="s">
        <v>33</v>
      </c>
      <c r="AX601" s="13" t="s">
        <v>71</v>
      </c>
      <c r="AY601" s="228" t="s">
        <v>123</v>
      </c>
    </row>
    <row r="602" spans="1:51" s="13" customFormat="1" ht="12">
      <c r="A602" s="13"/>
      <c r="B602" s="217"/>
      <c r="C602" s="218"/>
      <c r="D602" s="219" t="s">
        <v>137</v>
      </c>
      <c r="E602" s="220" t="s">
        <v>19</v>
      </c>
      <c r="F602" s="221" t="s">
        <v>1234</v>
      </c>
      <c r="G602" s="218"/>
      <c r="H602" s="222">
        <v>13</v>
      </c>
      <c r="I602" s="223"/>
      <c r="J602" s="218"/>
      <c r="K602" s="218"/>
      <c r="L602" s="224"/>
      <c r="M602" s="225"/>
      <c r="N602" s="226"/>
      <c r="O602" s="226"/>
      <c r="P602" s="226"/>
      <c r="Q602" s="226"/>
      <c r="R602" s="226"/>
      <c r="S602" s="226"/>
      <c r="T602" s="227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28" t="s">
        <v>137</v>
      </c>
      <c r="AU602" s="228" t="s">
        <v>133</v>
      </c>
      <c r="AV602" s="13" t="s">
        <v>133</v>
      </c>
      <c r="AW602" s="13" t="s">
        <v>33</v>
      </c>
      <c r="AX602" s="13" t="s">
        <v>71</v>
      </c>
      <c r="AY602" s="228" t="s">
        <v>123</v>
      </c>
    </row>
    <row r="603" spans="1:51" s="14" customFormat="1" ht="12">
      <c r="A603" s="14"/>
      <c r="B603" s="229"/>
      <c r="C603" s="230"/>
      <c r="D603" s="219" t="s">
        <v>137</v>
      </c>
      <c r="E603" s="231" t="s">
        <v>19</v>
      </c>
      <c r="F603" s="232" t="s">
        <v>146</v>
      </c>
      <c r="G603" s="230"/>
      <c r="H603" s="233">
        <v>14.2</v>
      </c>
      <c r="I603" s="234"/>
      <c r="J603" s="230"/>
      <c r="K603" s="230"/>
      <c r="L603" s="235"/>
      <c r="M603" s="236"/>
      <c r="N603" s="237"/>
      <c r="O603" s="237"/>
      <c r="P603" s="237"/>
      <c r="Q603" s="237"/>
      <c r="R603" s="237"/>
      <c r="S603" s="237"/>
      <c r="T603" s="238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39" t="s">
        <v>137</v>
      </c>
      <c r="AU603" s="239" t="s">
        <v>133</v>
      </c>
      <c r="AV603" s="14" t="s">
        <v>132</v>
      </c>
      <c r="AW603" s="14" t="s">
        <v>33</v>
      </c>
      <c r="AX603" s="14" t="s">
        <v>76</v>
      </c>
      <c r="AY603" s="239" t="s">
        <v>123</v>
      </c>
    </row>
    <row r="604" spans="1:65" s="2" customFormat="1" ht="16.5" customHeight="1">
      <c r="A604" s="40"/>
      <c r="B604" s="41"/>
      <c r="C604" s="199" t="s">
        <v>1282</v>
      </c>
      <c r="D604" s="199" t="s">
        <v>127</v>
      </c>
      <c r="E604" s="200" t="s">
        <v>1283</v>
      </c>
      <c r="F604" s="201" t="s">
        <v>1284</v>
      </c>
      <c r="G604" s="202" t="s">
        <v>130</v>
      </c>
      <c r="H604" s="203">
        <v>6</v>
      </c>
      <c r="I604" s="204"/>
      <c r="J604" s="205">
        <f>ROUND(I604*H604,2)</f>
        <v>0</v>
      </c>
      <c r="K604" s="201" t="s">
        <v>131</v>
      </c>
      <c r="L604" s="46"/>
      <c r="M604" s="206" t="s">
        <v>19</v>
      </c>
      <c r="N604" s="207" t="s">
        <v>43</v>
      </c>
      <c r="O604" s="86"/>
      <c r="P604" s="208">
        <f>O604*H604</f>
        <v>0</v>
      </c>
      <c r="Q604" s="208">
        <v>0</v>
      </c>
      <c r="R604" s="208">
        <f>Q604*H604</f>
        <v>0</v>
      </c>
      <c r="S604" s="208">
        <v>0</v>
      </c>
      <c r="T604" s="209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10" t="s">
        <v>186</v>
      </c>
      <c r="AT604" s="210" t="s">
        <v>127</v>
      </c>
      <c r="AU604" s="210" t="s">
        <v>133</v>
      </c>
      <c r="AY604" s="19" t="s">
        <v>123</v>
      </c>
      <c r="BE604" s="211">
        <f>IF(N604="základní",J604,0)</f>
        <v>0</v>
      </c>
      <c r="BF604" s="211">
        <f>IF(N604="snížená",J604,0)</f>
        <v>0</v>
      </c>
      <c r="BG604" s="211">
        <f>IF(N604="zákl. přenesená",J604,0)</f>
        <v>0</v>
      </c>
      <c r="BH604" s="211">
        <f>IF(N604="sníž. přenesená",J604,0)</f>
        <v>0</v>
      </c>
      <c r="BI604" s="211">
        <f>IF(N604="nulová",J604,0)</f>
        <v>0</v>
      </c>
      <c r="BJ604" s="19" t="s">
        <v>133</v>
      </c>
      <c r="BK604" s="211">
        <f>ROUND(I604*H604,2)</f>
        <v>0</v>
      </c>
      <c r="BL604" s="19" t="s">
        <v>186</v>
      </c>
      <c r="BM604" s="210" t="s">
        <v>1285</v>
      </c>
    </row>
    <row r="605" spans="1:47" s="2" customFormat="1" ht="12">
      <c r="A605" s="40"/>
      <c r="B605" s="41"/>
      <c r="C605" s="42"/>
      <c r="D605" s="212" t="s">
        <v>135</v>
      </c>
      <c r="E605" s="42"/>
      <c r="F605" s="213" t="s">
        <v>1286</v>
      </c>
      <c r="G605" s="42"/>
      <c r="H605" s="42"/>
      <c r="I605" s="214"/>
      <c r="J605" s="42"/>
      <c r="K605" s="42"/>
      <c r="L605" s="46"/>
      <c r="M605" s="215"/>
      <c r="N605" s="216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135</v>
      </c>
      <c r="AU605" s="19" t="s">
        <v>133</v>
      </c>
    </row>
    <row r="606" spans="1:65" s="2" customFormat="1" ht="16.5" customHeight="1">
      <c r="A606" s="40"/>
      <c r="B606" s="41"/>
      <c r="C606" s="199" t="s">
        <v>1287</v>
      </c>
      <c r="D606" s="199" t="s">
        <v>127</v>
      </c>
      <c r="E606" s="200" t="s">
        <v>1288</v>
      </c>
      <c r="F606" s="201" t="s">
        <v>1289</v>
      </c>
      <c r="G606" s="202" t="s">
        <v>130</v>
      </c>
      <c r="H606" s="203">
        <v>1</v>
      </c>
      <c r="I606" s="204"/>
      <c r="J606" s="205">
        <f>ROUND(I606*H606,2)</f>
        <v>0</v>
      </c>
      <c r="K606" s="201" t="s">
        <v>131</v>
      </c>
      <c r="L606" s="46"/>
      <c r="M606" s="206" t="s">
        <v>19</v>
      </c>
      <c r="N606" s="207" t="s">
        <v>43</v>
      </c>
      <c r="O606" s="86"/>
      <c r="P606" s="208">
        <f>O606*H606</f>
        <v>0</v>
      </c>
      <c r="Q606" s="208">
        <v>0</v>
      </c>
      <c r="R606" s="208">
        <f>Q606*H606</f>
        <v>0</v>
      </c>
      <c r="S606" s="208">
        <v>0</v>
      </c>
      <c r="T606" s="209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0" t="s">
        <v>186</v>
      </c>
      <c r="AT606" s="210" t="s">
        <v>127</v>
      </c>
      <c r="AU606" s="210" t="s">
        <v>133</v>
      </c>
      <c r="AY606" s="19" t="s">
        <v>123</v>
      </c>
      <c r="BE606" s="211">
        <f>IF(N606="základní",J606,0)</f>
        <v>0</v>
      </c>
      <c r="BF606" s="211">
        <f>IF(N606="snížená",J606,0)</f>
        <v>0</v>
      </c>
      <c r="BG606" s="211">
        <f>IF(N606="zákl. přenesená",J606,0)</f>
        <v>0</v>
      </c>
      <c r="BH606" s="211">
        <f>IF(N606="sníž. přenesená",J606,0)</f>
        <v>0</v>
      </c>
      <c r="BI606" s="211">
        <f>IF(N606="nulová",J606,0)</f>
        <v>0</v>
      </c>
      <c r="BJ606" s="19" t="s">
        <v>133</v>
      </c>
      <c r="BK606" s="211">
        <f>ROUND(I606*H606,2)</f>
        <v>0</v>
      </c>
      <c r="BL606" s="19" t="s">
        <v>186</v>
      </c>
      <c r="BM606" s="210" t="s">
        <v>1290</v>
      </c>
    </row>
    <row r="607" spans="1:47" s="2" customFormat="1" ht="12">
      <c r="A607" s="40"/>
      <c r="B607" s="41"/>
      <c r="C607" s="42"/>
      <c r="D607" s="212" t="s">
        <v>135</v>
      </c>
      <c r="E607" s="42"/>
      <c r="F607" s="213" t="s">
        <v>1291</v>
      </c>
      <c r="G607" s="42"/>
      <c r="H607" s="42"/>
      <c r="I607" s="214"/>
      <c r="J607" s="42"/>
      <c r="K607" s="42"/>
      <c r="L607" s="46"/>
      <c r="M607" s="215"/>
      <c r="N607" s="216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135</v>
      </c>
      <c r="AU607" s="19" t="s">
        <v>133</v>
      </c>
    </row>
    <row r="608" spans="1:65" s="2" customFormat="1" ht="16.5" customHeight="1">
      <c r="A608" s="40"/>
      <c r="B608" s="41"/>
      <c r="C608" s="199" t="s">
        <v>1292</v>
      </c>
      <c r="D608" s="199" t="s">
        <v>127</v>
      </c>
      <c r="E608" s="200" t="s">
        <v>1293</v>
      </c>
      <c r="F608" s="201" t="s">
        <v>1294</v>
      </c>
      <c r="G608" s="202" t="s">
        <v>130</v>
      </c>
      <c r="H608" s="203">
        <v>1</v>
      </c>
      <c r="I608" s="204"/>
      <c r="J608" s="205">
        <f>ROUND(I608*H608,2)</f>
        <v>0</v>
      </c>
      <c r="K608" s="201" t="s">
        <v>131</v>
      </c>
      <c r="L608" s="46"/>
      <c r="M608" s="206" t="s">
        <v>19</v>
      </c>
      <c r="N608" s="207" t="s">
        <v>43</v>
      </c>
      <c r="O608" s="86"/>
      <c r="P608" s="208">
        <f>O608*H608</f>
        <v>0</v>
      </c>
      <c r="Q608" s="208">
        <v>0</v>
      </c>
      <c r="R608" s="208">
        <f>Q608*H608</f>
        <v>0</v>
      </c>
      <c r="S608" s="208">
        <v>0</v>
      </c>
      <c r="T608" s="209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0" t="s">
        <v>186</v>
      </c>
      <c r="AT608" s="210" t="s">
        <v>127</v>
      </c>
      <c r="AU608" s="210" t="s">
        <v>133</v>
      </c>
      <c r="AY608" s="19" t="s">
        <v>123</v>
      </c>
      <c r="BE608" s="211">
        <f>IF(N608="základní",J608,0)</f>
        <v>0</v>
      </c>
      <c r="BF608" s="211">
        <f>IF(N608="snížená",J608,0)</f>
        <v>0</v>
      </c>
      <c r="BG608" s="211">
        <f>IF(N608="zákl. přenesená",J608,0)</f>
        <v>0</v>
      </c>
      <c r="BH608" s="211">
        <f>IF(N608="sníž. přenesená",J608,0)</f>
        <v>0</v>
      </c>
      <c r="BI608" s="211">
        <f>IF(N608="nulová",J608,0)</f>
        <v>0</v>
      </c>
      <c r="BJ608" s="19" t="s">
        <v>133</v>
      </c>
      <c r="BK608" s="211">
        <f>ROUND(I608*H608,2)</f>
        <v>0</v>
      </c>
      <c r="BL608" s="19" t="s">
        <v>186</v>
      </c>
      <c r="BM608" s="210" t="s">
        <v>1295</v>
      </c>
    </row>
    <row r="609" spans="1:47" s="2" customFormat="1" ht="12">
      <c r="A609" s="40"/>
      <c r="B609" s="41"/>
      <c r="C609" s="42"/>
      <c r="D609" s="212" t="s">
        <v>135</v>
      </c>
      <c r="E609" s="42"/>
      <c r="F609" s="213" t="s">
        <v>1296</v>
      </c>
      <c r="G609" s="42"/>
      <c r="H609" s="42"/>
      <c r="I609" s="214"/>
      <c r="J609" s="42"/>
      <c r="K609" s="42"/>
      <c r="L609" s="46"/>
      <c r="M609" s="215"/>
      <c r="N609" s="216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135</v>
      </c>
      <c r="AU609" s="19" t="s">
        <v>133</v>
      </c>
    </row>
    <row r="610" spans="1:65" s="2" customFormat="1" ht="16.5" customHeight="1">
      <c r="A610" s="40"/>
      <c r="B610" s="41"/>
      <c r="C610" s="199" t="s">
        <v>1297</v>
      </c>
      <c r="D610" s="199" t="s">
        <v>127</v>
      </c>
      <c r="E610" s="200" t="s">
        <v>1298</v>
      </c>
      <c r="F610" s="201" t="s">
        <v>1299</v>
      </c>
      <c r="G610" s="202" t="s">
        <v>141</v>
      </c>
      <c r="H610" s="203">
        <v>19.579</v>
      </c>
      <c r="I610" s="204"/>
      <c r="J610" s="205">
        <f>ROUND(I610*H610,2)</f>
        <v>0</v>
      </c>
      <c r="K610" s="201" t="s">
        <v>131</v>
      </c>
      <c r="L610" s="46"/>
      <c r="M610" s="206" t="s">
        <v>19</v>
      </c>
      <c r="N610" s="207" t="s">
        <v>43</v>
      </c>
      <c r="O610" s="86"/>
      <c r="P610" s="208">
        <f>O610*H610</f>
        <v>0</v>
      </c>
      <c r="Q610" s="208">
        <v>5E-05</v>
      </c>
      <c r="R610" s="208">
        <f>Q610*H610</f>
        <v>0.0009789500000000001</v>
      </c>
      <c r="S610" s="208">
        <v>0</v>
      </c>
      <c r="T610" s="209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0" t="s">
        <v>186</v>
      </c>
      <c r="AT610" s="210" t="s">
        <v>127</v>
      </c>
      <c r="AU610" s="210" t="s">
        <v>133</v>
      </c>
      <c r="AY610" s="19" t="s">
        <v>123</v>
      </c>
      <c r="BE610" s="211">
        <f>IF(N610="základní",J610,0)</f>
        <v>0</v>
      </c>
      <c r="BF610" s="211">
        <f>IF(N610="snížená",J610,0)</f>
        <v>0</v>
      </c>
      <c r="BG610" s="211">
        <f>IF(N610="zákl. přenesená",J610,0)</f>
        <v>0</v>
      </c>
      <c r="BH610" s="211">
        <f>IF(N610="sníž. přenesená",J610,0)</f>
        <v>0</v>
      </c>
      <c r="BI610" s="211">
        <f>IF(N610="nulová",J610,0)</f>
        <v>0</v>
      </c>
      <c r="BJ610" s="19" t="s">
        <v>133</v>
      </c>
      <c r="BK610" s="211">
        <f>ROUND(I610*H610,2)</f>
        <v>0</v>
      </c>
      <c r="BL610" s="19" t="s">
        <v>186</v>
      </c>
      <c r="BM610" s="210" t="s">
        <v>1300</v>
      </c>
    </row>
    <row r="611" spans="1:47" s="2" customFormat="1" ht="12">
      <c r="A611" s="40"/>
      <c r="B611" s="41"/>
      <c r="C611" s="42"/>
      <c r="D611" s="212" t="s">
        <v>135</v>
      </c>
      <c r="E611" s="42"/>
      <c r="F611" s="213" t="s">
        <v>1301</v>
      </c>
      <c r="G611" s="42"/>
      <c r="H611" s="42"/>
      <c r="I611" s="214"/>
      <c r="J611" s="42"/>
      <c r="K611" s="42"/>
      <c r="L611" s="46"/>
      <c r="M611" s="215"/>
      <c r="N611" s="216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135</v>
      </c>
      <c r="AU611" s="19" t="s">
        <v>133</v>
      </c>
    </row>
    <row r="612" spans="1:65" s="2" customFormat="1" ht="24.15" customHeight="1">
      <c r="A612" s="40"/>
      <c r="B612" s="41"/>
      <c r="C612" s="199" t="s">
        <v>1302</v>
      </c>
      <c r="D612" s="199" t="s">
        <v>127</v>
      </c>
      <c r="E612" s="200" t="s">
        <v>1303</v>
      </c>
      <c r="F612" s="201" t="s">
        <v>1304</v>
      </c>
      <c r="G612" s="202" t="s">
        <v>299</v>
      </c>
      <c r="H612" s="203">
        <v>0.443</v>
      </c>
      <c r="I612" s="204"/>
      <c r="J612" s="205">
        <f>ROUND(I612*H612,2)</f>
        <v>0</v>
      </c>
      <c r="K612" s="201" t="s">
        <v>131</v>
      </c>
      <c r="L612" s="46"/>
      <c r="M612" s="206" t="s">
        <v>19</v>
      </c>
      <c r="N612" s="207" t="s">
        <v>43</v>
      </c>
      <c r="O612" s="86"/>
      <c r="P612" s="208">
        <f>O612*H612</f>
        <v>0</v>
      </c>
      <c r="Q612" s="208">
        <v>0</v>
      </c>
      <c r="R612" s="208">
        <f>Q612*H612</f>
        <v>0</v>
      </c>
      <c r="S612" s="208">
        <v>0</v>
      </c>
      <c r="T612" s="209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0" t="s">
        <v>186</v>
      </c>
      <c r="AT612" s="210" t="s">
        <v>127</v>
      </c>
      <c r="AU612" s="210" t="s">
        <v>133</v>
      </c>
      <c r="AY612" s="19" t="s">
        <v>123</v>
      </c>
      <c r="BE612" s="211">
        <f>IF(N612="základní",J612,0)</f>
        <v>0</v>
      </c>
      <c r="BF612" s="211">
        <f>IF(N612="snížená",J612,0)</f>
        <v>0</v>
      </c>
      <c r="BG612" s="211">
        <f>IF(N612="zákl. přenesená",J612,0)</f>
        <v>0</v>
      </c>
      <c r="BH612" s="211">
        <f>IF(N612="sníž. přenesená",J612,0)</f>
        <v>0</v>
      </c>
      <c r="BI612" s="211">
        <f>IF(N612="nulová",J612,0)</f>
        <v>0</v>
      </c>
      <c r="BJ612" s="19" t="s">
        <v>133</v>
      </c>
      <c r="BK612" s="211">
        <f>ROUND(I612*H612,2)</f>
        <v>0</v>
      </c>
      <c r="BL612" s="19" t="s">
        <v>186</v>
      </c>
      <c r="BM612" s="210" t="s">
        <v>1305</v>
      </c>
    </row>
    <row r="613" spans="1:47" s="2" customFormat="1" ht="12">
      <c r="A613" s="40"/>
      <c r="B613" s="41"/>
      <c r="C613" s="42"/>
      <c r="D613" s="212" t="s">
        <v>135</v>
      </c>
      <c r="E613" s="42"/>
      <c r="F613" s="213" t="s">
        <v>1306</v>
      </c>
      <c r="G613" s="42"/>
      <c r="H613" s="42"/>
      <c r="I613" s="214"/>
      <c r="J613" s="42"/>
      <c r="K613" s="42"/>
      <c r="L613" s="46"/>
      <c r="M613" s="215"/>
      <c r="N613" s="216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135</v>
      </c>
      <c r="AU613" s="19" t="s">
        <v>133</v>
      </c>
    </row>
    <row r="614" spans="1:63" s="12" customFormat="1" ht="22.8" customHeight="1">
      <c r="A614" s="12"/>
      <c r="B614" s="183"/>
      <c r="C614" s="184"/>
      <c r="D614" s="185" t="s">
        <v>70</v>
      </c>
      <c r="E614" s="197" t="s">
        <v>1307</v>
      </c>
      <c r="F614" s="197" t="s">
        <v>1308</v>
      </c>
      <c r="G614" s="184"/>
      <c r="H614" s="184"/>
      <c r="I614" s="187"/>
      <c r="J614" s="198">
        <f>BK614</f>
        <v>0</v>
      </c>
      <c r="K614" s="184"/>
      <c r="L614" s="189"/>
      <c r="M614" s="190"/>
      <c r="N614" s="191"/>
      <c r="O614" s="191"/>
      <c r="P614" s="192">
        <f>SUM(P615:P657)</f>
        <v>0</v>
      </c>
      <c r="Q614" s="191"/>
      <c r="R614" s="192">
        <f>SUM(R615:R657)</f>
        <v>0.00873196</v>
      </c>
      <c r="S614" s="191"/>
      <c r="T614" s="193">
        <f>SUM(T615:T657)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194" t="s">
        <v>133</v>
      </c>
      <c r="AT614" s="195" t="s">
        <v>70</v>
      </c>
      <c r="AU614" s="195" t="s">
        <v>76</v>
      </c>
      <c r="AY614" s="194" t="s">
        <v>123</v>
      </c>
      <c r="BK614" s="196">
        <f>SUM(BK615:BK657)</f>
        <v>0</v>
      </c>
    </row>
    <row r="615" spans="1:65" s="2" customFormat="1" ht="24.15" customHeight="1">
      <c r="A615" s="40"/>
      <c r="B615" s="41"/>
      <c r="C615" s="199" t="s">
        <v>1309</v>
      </c>
      <c r="D615" s="199" t="s">
        <v>127</v>
      </c>
      <c r="E615" s="200" t="s">
        <v>1310</v>
      </c>
      <c r="F615" s="201" t="s">
        <v>1311</v>
      </c>
      <c r="G615" s="202" t="s">
        <v>141</v>
      </c>
      <c r="H615" s="203">
        <v>3.456</v>
      </c>
      <c r="I615" s="204"/>
      <c r="J615" s="205">
        <f>ROUND(I615*H615,2)</f>
        <v>0</v>
      </c>
      <c r="K615" s="201" t="s">
        <v>131</v>
      </c>
      <c r="L615" s="46"/>
      <c r="M615" s="206" t="s">
        <v>19</v>
      </c>
      <c r="N615" s="207" t="s">
        <v>43</v>
      </c>
      <c r="O615" s="86"/>
      <c r="P615" s="208">
        <f>O615*H615</f>
        <v>0</v>
      </c>
      <c r="Q615" s="208">
        <v>8E-05</v>
      </c>
      <c r="R615" s="208">
        <f>Q615*H615</f>
        <v>0.00027648</v>
      </c>
      <c r="S615" s="208">
        <v>0</v>
      </c>
      <c r="T615" s="209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0" t="s">
        <v>186</v>
      </c>
      <c r="AT615" s="210" t="s">
        <v>127</v>
      </c>
      <c r="AU615" s="210" t="s">
        <v>133</v>
      </c>
      <c r="AY615" s="19" t="s">
        <v>123</v>
      </c>
      <c r="BE615" s="211">
        <f>IF(N615="základní",J615,0)</f>
        <v>0</v>
      </c>
      <c r="BF615" s="211">
        <f>IF(N615="snížená",J615,0)</f>
        <v>0</v>
      </c>
      <c r="BG615" s="211">
        <f>IF(N615="zákl. přenesená",J615,0)</f>
        <v>0</v>
      </c>
      <c r="BH615" s="211">
        <f>IF(N615="sníž. přenesená",J615,0)</f>
        <v>0</v>
      </c>
      <c r="BI615" s="211">
        <f>IF(N615="nulová",J615,0)</f>
        <v>0</v>
      </c>
      <c r="BJ615" s="19" t="s">
        <v>133</v>
      </c>
      <c r="BK615" s="211">
        <f>ROUND(I615*H615,2)</f>
        <v>0</v>
      </c>
      <c r="BL615" s="19" t="s">
        <v>186</v>
      </c>
      <c r="BM615" s="210" t="s">
        <v>1312</v>
      </c>
    </row>
    <row r="616" spans="1:47" s="2" customFormat="1" ht="12">
      <c r="A616" s="40"/>
      <c r="B616" s="41"/>
      <c r="C616" s="42"/>
      <c r="D616" s="212" t="s">
        <v>135</v>
      </c>
      <c r="E616" s="42"/>
      <c r="F616" s="213" t="s">
        <v>1313</v>
      </c>
      <c r="G616" s="42"/>
      <c r="H616" s="42"/>
      <c r="I616" s="214"/>
      <c r="J616" s="42"/>
      <c r="K616" s="42"/>
      <c r="L616" s="46"/>
      <c r="M616" s="215"/>
      <c r="N616" s="216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135</v>
      </c>
      <c r="AU616" s="19" t="s">
        <v>133</v>
      </c>
    </row>
    <row r="617" spans="1:51" s="13" customFormat="1" ht="12">
      <c r="A617" s="13"/>
      <c r="B617" s="217"/>
      <c r="C617" s="218"/>
      <c r="D617" s="219" t="s">
        <v>137</v>
      </c>
      <c r="E617" s="220" t="s">
        <v>19</v>
      </c>
      <c r="F617" s="221" t="s">
        <v>1314</v>
      </c>
      <c r="G617" s="218"/>
      <c r="H617" s="222">
        <v>3.456</v>
      </c>
      <c r="I617" s="223"/>
      <c r="J617" s="218"/>
      <c r="K617" s="218"/>
      <c r="L617" s="224"/>
      <c r="M617" s="225"/>
      <c r="N617" s="226"/>
      <c r="O617" s="226"/>
      <c r="P617" s="226"/>
      <c r="Q617" s="226"/>
      <c r="R617" s="226"/>
      <c r="S617" s="226"/>
      <c r="T617" s="227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28" t="s">
        <v>137</v>
      </c>
      <c r="AU617" s="228" t="s">
        <v>133</v>
      </c>
      <c r="AV617" s="13" t="s">
        <v>133</v>
      </c>
      <c r="AW617" s="13" t="s">
        <v>33</v>
      </c>
      <c r="AX617" s="13" t="s">
        <v>76</v>
      </c>
      <c r="AY617" s="228" t="s">
        <v>123</v>
      </c>
    </row>
    <row r="618" spans="1:65" s="2" customFormat="1" ht="16.5" customHeight="1">
      <c r="A618" s="40"/>
      <c r="B618" s="41"/>
      <c r="C618" s="199" t="s">
        <v>1315</v>
      </c>
      <c r="D618" s="199" t="s">
        <v>127</v>
      </c>
      <c r="E618" s="200" t="s">
        <v>1316</v>
      </c>
      <c r="F618" s="201" t="s">
        <v>1317</v>
      </c>
      <c r="G618" s="202" t="s">
        <v>141</v>
      </c>
      <c r="H618" s="203">
        <v>3.456</v>
      </c>
      <c r="I618" s="204"/>
      <c r="J618" s="205">
        <f>ROUND(I618*H618,2)</f>
        <v>0</v>
      </c>
      <c r="K618" s="201" t="s">
        <v>131</v>
      </c>
      <c r="L618" s="46"/>
      <c r="M618" s="206" t="s">
        <v>19</v>
      </c>
      <c r="N618" s="207" t="s">
        <v>43</v>
      </c>
      <c r="O618" s="86"/>
      <c r="P618" s="208">
        <f>O618*H618</f>
        <v>0</v>
      </c>
      <c r="Q618" s="208">
        <v>0.00014</v>
      </c>
      <c r="R618" s="208">
        <f>Q618*H618</f>
        <v>0.00048384</v>
      </c>
      <c r="S618" s="208">
        <v>0</v>
      </c>
      <c r="T618" s="209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0" t="s">
        <v>186</v>
      </c>
      <c r="AT618" s="210" t="s">
        <v>127</v>
      </c>
      <c r="AU618" s="210" t="s">
        <v>133</v>
      </c>
      <c r="AY618" s="19" t="s">
        <v>123</v>
      </c>
      <c r="BE618" s="211">
        <f>IF(N618="základní",J618,0)</f>
        <v>0</v>
      </c>
      <c r="BF618" s="211">
        <f>IF(N618="snížená",J618,0)</f>
        <v>0</v>
      </c>
      <c r="BG618" s="211">
        <f>IF(N618="zákl. přenesená",J618,0)</f>
        <v>0</v>
      </c>
      <c r="BH618" s="211">
        <f>IF(N618="sníž. přenesená",J618,0)</f>
        <v>0</v>
      </c>
      <c r="BI618" s="211">
        <f>IF(N618="nulová",J618,0)</f>
        <v>0</v>
      </c>
      <c r="BJ618" s="19" t="s">
        <v>133</v>
      </c>
      <c r="BK618" s="211">
        <f>ROUND(I618*H618,2)</f>
        <v>0</v>
      </c>
      <c r="BL618" s="19" t="s">
        <v>186</v>
      </c>
      <c r="BM618" s="210" t="s">
        <v>1318</v>
      </c>
    </row>
    <row r="619" spans="1:47" s="2" customFormat="1" ht="12">
      <c r="A619" s="40"/>
      <c r="B619" s="41"/>
      <c r="C619" s="42"/>
      <c r="D619" s="212" t="s">
        <v>135</v>
      </c>
      <c r="E619" s="42"/>
      <c r="F619" s="213" t="s">
        <v>1319</v>
      </c>
      <c r="G619" s="42"/>
      <c r="H619" s="42"/>
      <c r="I619" s="214"/>
      <c r="J619" s="42"/>
      <c r="K619" s="42"/>
      <c r="L619" s="46"/>
      <c r="M619" s="215"/>
      <c r="N619" s="216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135</v>
      </c>
      <c r="AU619" s="19" t="s">
        <v>133</v>
      </c>
    </row>
    <row r="620" spans="1:65" s="2" customFormat="1" ht="16.5" customHeight="1">
      <c r="A620" s="40"/>
      <c r="B620" s="41"/>
      <c r="C620" s="199" t="s">
        <v>1320</v>
      </c>
      <c r="D620" s="199" t="s">
        <v>127</v>
      </c>
      <c r="E620" s="200" t="s">
        <v>1321</v>
      </c>
      <c r="F620" s="201" t="s">
        <v>1322</v>
      </c>
      <c r="G620" s="202" t="s">
        <v>141</v>
      </c>
      <c r="H620" s="203">
        <v>3.456</v>
      </c>
      <c r="I620" s="204"/>
      <c r="J620" s="205">
        <f>ROUND(I620*H620,2)</f>
        <v>0</v>
      </c>
      <c r="K620" s="201" t="s">
        <v>131</v>
      </c>
      <c r="L620" s="46"/>
      <c r="M620" s="206" t="s">
        <v>19</v>
      </c>
      <c r="N620" s="207" t="s">
        <v>43</v>
      </c>
      <c r="O620" s="86"/>
      <c r="P620" s="208">
        <f>O620*H620</f>
        <v>0</v>
      </c>
      <c r="Q620" s="208">
        <v>0.00012</v>
      </c>
      <c r="R620" s="208">
        <f>Q620*H620</f>
        <v>0.00041472</v>
      </c>
      <c r="S620" s="208">
        <v>0</v>
      </c>
      <c r="T620" s="209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10" t="s">
        <v>186</v>
      </c>
      <c r="AT620" s="210" t="s">
        <v>127</v>
      </c>
      <c r="AU620" s="210" t="s">
        <v>133</v>
      </c>
      <c r="AY620" s="19" t="s">
        <v>123</v>
      </c>
      <c r="BE620" s="211">
        <f>IF(N620="základní",J620,0)</f>
        <v>0</v>
      </c>
      <c r="BF620" s="211">
        <f>IF(N620="snížená",J620,0)</f>
        <v>0</v>
      </c>
      <c r="BG620" s="211">
        <f>IF(N620="zákl. přenesená",J620,0)</f>
        <v>0</v>
      </c>
      <c r="BH620" s="211">
        <f>IF(N620="sníž. přenesená",J620,0)</f>
        <v>0</v>
      </c>
      <c r="BI620" s="211">
        <f>IF(N620="nulová",J620,0)</f>
        <v>0</v>
      </c>
      <c r="BJ620" s="19" t="s">
        <v>133</v>
      </c>
      <c r="BK620" s="211">
        <f>ROUND(I620*H620,2)</f>
        <v>0</v>
      </c>
      <c r="BL620" s="19" t="s">
        <v>186</v>
      </c>
      <c r="BM620" s="210" t="s">
        <v>1323</v>
      </c>
    </row>
    <row r="621" spans="1:47" s="2" customFormat="1" ht="12">
      <c r="A621" s="40"/>
      <c r="B621" s="41"/>
      <c r="C621" s="42"/>
      <c r="D621" s="212" t="s">
        <v>135</v>
      </c>
      <c r="E621" s="42"/>
      <c r="F621" s="213" t="s">
        <v>1324</v>
      </c>
      <c r="G621" s="42"/>
      <c r="H621" s="42"/>
      <c r="I621" s="214"/>
      <c r="J621" s="42"/>
      <c r="K621" s="42"/>
      <c r="L621" s="46"/>
      <c r="M621" s="215"/>
      <c r="N621" s="216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135</v>
      </c>
      <c r="AU621" s="19" t="s">
        <v>133</v>
      </c>
    </row>
    <row r="622" spans="1:65" s="2" customFormat="1" ht="16.5" customHeight="1">
      <c r="A622" s="40"/>
      <c r="B622" s="41"/>
      <c r="C622" s="199" t="s">
        <v>1325</v>
      </c>
      <c r="D622" s="199" t="s">
        <v>127</v>
      </c>
      <c r="E622" s="200" t="s">
        <v>1326</v>
      </c>
      <c r="F622" s="201" t="s">
        <v>1327</v>
      </c>
      <c r="G622" s="202" t="s">
        <v>141</v>
      </c>
      <c r="H622" s="203">
        <v>3.456</v>
      </c>
      <c r="I622" s="204"/>
      <c r="J622" s="205">
        <f>ROUND(I622*H622,2)</f>
        <v>0</v>
      </c>
      <c r="K622" s="201" t="s">
        <v>131</v>
      </c>
      <c r="L622" s="46"/>
      <c r="M622" s="206" t="s">
        <v>19</v>
      </c>
      <c r="N622" s="207" t="s">
        <v>43</v>
      </c>
      <c r="O622" s="86"/>
      <c r="P622" s="208">
        <f>O622*H622</f>
        <v>0</v>
      </c>
      <c r="Q622" s="208">
        <v>0.00012</v>
      </c>
      <c r="R622" s="208">
        <f>Q622*H622</f>
        <v>0.00041472</v>
      </c>
      <c r="S622" s="208">
        <v>0</v>
      </c>
      <c r="T622" s="209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10" t="s">
        <v>186</v>
      </c>
      <c r="AT622" s="210" t="s">
        <v>127</v>
      </c>
      <c r="AU622" s="210" t="s">
        <v>133</v>
      </c>
      <c r="AY622" s="19" t="s">
        <v>123</v>
      </c>
      <c r="BE622" s="211">
        <f>IF(N622="základní",J622,0)</f>
        <v>0</v>
      </c>
      <c r="BF622" s="211">
        <f>IF(N622="snížená",J622,0)</f>
        <v>0</v>
      </c>
      <c r="BG622" s="211">
        <f>IF(N622="zákl. přenesená",J622,0)</f>
        <v>0</v>
      </c>
      <c r="BH622" s="211">
        <f>IF(N622="sníž. přenesená",J622,0)</f>
        <v>0</v>
      </c>
      <c r="BI622" s="211">
        <f>IF(N622="nulová",J622,0)</f>
        <v>0</v>
      </c>
      <c r="BJ622" s="19" t="s">
        <v>133</v>
      </c>
      <c r="BK622" s="211">
        <f>ROUND(I622*H622,2)</f>
        <v>0</v>
      </c>
      <c r="BL622" s="19" t="s">
        <v>186</v>
      </c>
      <c r="BM622" s="210" t="s">
        <v>1328</v>
      </c>
    </row>
    <row r="623" spans="1:47" s="2" customFormat="1" ht="12">
      <c r="A623" s="40"/>
      <c r="B623" s="41"/>
      <c r="C623" s="42"/>
      <c r="D623" s="212" t="s">
        <v>135</v>
      </c>
      <c r="E623" s="42"/>
      <c r="F623" s="213" t="s">
        <v>1329</v>
      </c>
      <c r="G623" s="42"/>
      <c r="H623" s="42"/>
      <c r="I623" s="214"/>
      <c r="J623" s="42"/>
      <c r="K623" s="42"/>
      <c r="L623" s="46"/>
      <c r="M623" s="215"/>
      <c r="N623" s="216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135</v>
      </c>
      <c r="AU623" s="19" t="s">
        <v>133</v>
      </c>
    </row>
    <row r="624" spans="1:65" s="2" customFormat="1" ht="16.5" customHeight="1">
      <c r="A624" s="40"/>
      <c r="B624" s="41"/>
      <c r="C624" s="199" t="s">
        <v>1330</v>
      </c>
      <c r="D624" s="199" t="s">
        <v>127</v>
      </c>
      <c r="E624" s="200" t="s">
        <v>1331</v>
      </c>
      <c r="F624" s="201" t="s">
        <v>1332</v>
      </c>
      <c r="G624" s="202" t="s">
        <v>141</v>
      </c>
      <c r="H624" s="203">
        <v>6.63</v>
      </c>
      <c r="I624" s="204"/>
      <c r="J624" s="205">
        <f>ROUND(I624*H624,2)</f>
        <v>0</v>
      </c>
      <c r="K624" s="201" t="s">
        <v>131</v>
      </c>
      <c r="L624" s="46"/>
      <c r="M624" s="206" t="s">
        <v>19</v>
      </c>
      <c r="N624" s="207" t="s">
        <v>43</v>
      </c>
      <c r="O624" s="86"/>
      <c r="P624" s="208">
        <f>O624*H624</f>
        <v>0</v>
      </c>
      <c r="Q624" s="208">
        <v>9E-05</v>
      </c>
      <c r="R624" s="208">
        <f>Q624*H624</f>
        <v>0.0005967</v>
      </c>
      <c r="S624" s="208">
        <v>0</v>
      </c>
      <c r="T624" s="209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0" t="s">
        <v>186</v>
      </c>
      <c r="AT624" s="210" t="s">
        <v>127</v>
      </c>
      <c r="AU624" s="210" t="s">
        <v>133</v>
      </c>
      <c r="AY624" s="19" t="s">
        <v>123</v>
      </c>
      <c r="BE624" s="211">
        <f>IF(N624="základní",J624,0)</f>
        <v>0</v>
      </c>
      <c r="BF624" s="211">
        <f>IF(N624="snížená",J624,0)</f>
        <v>0</v>
      </c>
      <c r="BG624" s="211">
        <f>IF(N624="zákl. přenesená",J624,0)</f>
        <v>0</v>
      </c>
      <c r="BH624" s="211">
        <f>IF(N624="sníž. přenesená",J624,0)</f>
        <v>0</v>
      </c>
      <c r="BI624" s="211">
        <f>IF(N624="nulová",J624,0)</f>
        <v>0</v>
      </c>
      <c r="BJ624" s="19" t="s">
        <v>133</v>
      </c>
      <c r="BK624" s="211">
        <f>ROUND(I624*H624,2)</f>
        <v>0</v>
      </c>
      <c r="BL624" s="19" t="s">
        <v>186</v>
      </c>
      <c r="BM624" s="210" t="s">
        <v>1333</v>
      </c>
    </row>
    <row r="625" spans="1:47" s="2" customFormat="1" ht="12">
      <c r="A625" s="40"/>
      <c r="B625" s="41"/>
      <c r="C625" s="42"/>
      <c r="D625" s="212" t="s">
        <v>135</v>
      </c>
      <c r="E625" s="42"/>
      <c r="F625" s="213" t="s">
        <v>1334</v>
      </c>
      <c r="G625" s="42"/>
      <c r="H625" s="42"/>
      <c r="I625" s="214"/>
      <c r="J625" s="42"/>
      <c r="K625" s="42"/>
      <c r="L625" s="46"/>
      <c r="M625" s="215"/>
      <c r="N625" s="216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135</v>
      </c>
      <c r="AU625" s="19" t="s">
        <v>133</v>
      </c>
    </row>
    <row r="626" spans="1:51" s="13" customFormat="1" ht="12">
      <c r="A626" s="13"/>
      <c r="B626" s="217"/>
      <c r="C626" s="218"/>
      <c r="D626" s="219" t="s">
        <v>137</v>
      </c>
      <c r="E626" s="220" t="s">
        <v>19</v>
      </c>
      <c r="F626" s="221" t="s">
        <v>1335</v>
      </c>
      <c r="G626" s="218"/>
      <c r="H626" s="222">
        <v>6.63</v>
      </c>
      <c r="I626" s="223"/>
      <c r="J626" s="218"/>
      <c r="K626" s="218"/>
      <c r="L626" s="224"/>
      <c r="M626" s="225"/>
      <c r="N626" s="226"/>
      <c r="O626" s="226"/>
      <c r="P626" s="226"/>
      <c r="Q626" s="226"/>
      <c r="R626" s="226"/>
      <c r="S626" s="226"/>
      <c r="T626" s="227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28" t="s">
        <v>137</v>
      </c>
      <c r="AU626" s="228" t="s">
        <v>133</v>
      </c>
      <c r="AV626" s="13" t="s">
        <v>133</v>
      </c>
      <c r="AW626" s="13" t="s">
        <v>33</v>
      </c>
      <c r="AX626" s="13" t="s">
        <v>71</v>
      </c>
      <c r="AY626" s="228" t="s">
        <v>123</v>
      </c>
    </row>
    <row r="627" spans="1:51" s="14" customFormat="1" ht="12">
      <c r="A627" s="14"/>
      <c r="B627" s="229"/>
      <c r="C627" s="230"/>
      <c r="D627" s="219" t="s">
        <v>137</v>
      </c>
      <c r="E627" s="231" t="s">
        <v>19</v>
      </c>
      <c r="F627" s="232" t="s">
        <v>146</v>
      </c>
      <c r="G627" s="230"/>
      <c r="H627" s="233">
        <v>6.63</v>
      </c>
      <c r="I627" s="234"/>
      <c r="J627" s="230"/>
      <c r="K627" s="230"/>
      <c r="L627" s="235"/>
      <c r="M627" s="236"/>
      <c r="N627" s="237"/>
      <c r="O627" s="237"/>
      <c r="P627" s="237"/>
      <c r="Q627" s="237"/>
      <c r="R627" s="237"/>
      <c r="S627" s="237"/>
      <c r="T627" s="23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39" t="s">
        <v>137</v>
      </c>
      <c r="AU627" s="239" t="s">
        <v>133</v>
      </c>
      <c r="AV627" s="14" t="s">
        <v>132</v>
      </c>
      <c r="AW627" s="14" t="s">
        <v>4</v>
      </c>
      <c r="AX627" s="14" t="s">
        <v>76</v>
      </c>
      <c r="AY627" s="239" t="s">
        <v>123</v>
      </c>
    </row>
    <row r="628" spans="1:65" s="2" customFormat="1" ht="24.15" customHeight="1">
      <c r="A628" s="40"/>
      <c r="B628" s="41"/>
      <c r="C628" s="199" t="s">
        <v>1336</v>
      </c>
      <c r="D628" s="199" t="s">
        <v>127</v>
      </c>
      <c r="E628" s="200" t="s">
        <v>1337</v>
      </c>
      <c r="F628" s="201" t="s">
        <v>1338</v>
      </c>
      <c r="G628" s="202" t="s">
        <v>154</v>
      </c>
      <c r="H628" s="203">
        <v>6.7</v>
      </c>
      <c r="I628" s="204"/>
      <c r="J628" s="205">
        <f>ROUND(I628*H628,2)</f>
        <v>0</v>
      </c>
      <c r="K628" s="201" t="s">
        <v>131</v>
      </c>
      <c r="L628" s="46"/>
      <c r="M628" s="206" t="s">
        <v>19</v>
      </c>
      <c r="N628" s="207" t="s">
        <v>43</v>
      </c>
      <c r="O628" s="86"/>
      <c r="P628" s="208">
        <f>O628*H628</f>
        <v>0</v>
      </c>
      <c r="Q628" s="208">
        <v>1E-05</v>
      </c>
      <c r="R628" s="208">
        <f>Q628*H628</f>
        <v>6.7E-05</v>
      </c>
      <c r="S628" s="208">
        <v>0</v>
      </c>
      <c r="T628" s="209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10" t="s">
        <v>186</v>
      </c>
      <c r="AT628" s="210" t="s">
        <v>127</v>
      </c>
      <c r="AU628" s="210" t="s">
        <v>133</v>
      </c>
      <c r="AY628" s="19" t="s">
        <v>123</v>
      </c>
      <c r="BE628" s="211">
        <f>IF(N628="základní",J628,0)</f>
        <v>0</v>
      </c>
      <c r="BF628" s="211">
        <f>IF(N628="snížená",J628,0)</f>
        <v>0</v>
      </c>
      <c r="BG628" s="211">
        <f>IF(N628="zákl. přenesená",J628,0)</f>
        <v>0</v>
      </c>
      <c r="BH628" s="211">
        <f>IF(N628="sníž. přenesená",J628,0)</f>
        <v>0</v>
      </c>
      <c r="BI628" s="211">
        <f>IF(N628="nulová",J628,0)</f>
        <v>0</v>
      </c>
      <c r="BJ628" s="19" t="s">
        <v>133</v>
      </c>
      <c r="BK628" s="211">
        <f>ROUND(I628*H628,2)</f>
        <v>0</v>
      </c>
      <c r="BL628" s="19" t="s">
        <v>186</v>
      </c>
      <c r="BM628" s="210" t="s">
        <v>1339</v>
      </c>
    </row>
    <row r="629" spans="1:47" s="2" customFormat="1" ht="12">
      <c r="A629" s="40"/>
      <c r="B629" s="41"/>
      <c r="C629" s="42"/>
      <c r="D629" s="212" t="s">
        <v>135</v>
      </c>
      <c r="E629" s="42"/>
      <c r="F629" s="213" t="s">
        <v>1340</v>
      </c>
      <c r="G629" s="42"/>
      <c r="H629" s="42"/>
      <c r="I629" s="214"/>
      <c r="J629" s="42"/>
      <c r="K629" s="42"/>
      <c r="L629" s="46"/>
      <c r="M629" s="215"/>
      <c r="N629" s="216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135</v>
      </c>
      <c r="AU629" s="19" t="s">
        <v>133</v>
      </c>
    </row>
    <row r="630" spans="1:51" s="15" customFormat="1" ht="12">
      <c r="A630" s="15"/>
      <c r="B630" s="251"/>
      <c r="C630" s="252"/>
      <c r="D630" s="219" t="s">
        <v>137</v>
      </c>
      <c r="E630" s="253" t="s">
        <v>19</v>
      </c>
      <c r="F630" s="254" t="s">
        <v>1341</v>
      </c>
      <c r="G630" s="252"/>
      <c r="H630" s="253" t="s">
        <v>19</v>
      </c>
      <c r="I630" s="255"/>
      <c r="J630" s="252"/>
      <c r="K630" s="252"/>
      <c r="L630" s="256"/>
      <c r="M630" s="257"/>
      <c r="N630" s="258"/>
      <c r="O630" s="258"/>
      <c r="P630" s="258"/>
      <c r="Q630" s="258"/>
      <c r="R630" s="258"/>
      <c r="S630" s="258"/>
      <c r="T630" s="259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60" t="s">
        <v>137</v>
      </c>
      <c r="AU630" s="260" t="s">
        <v>133</v>
      </c>
      <c r="AV630" s="15" t="s">
        <v>76</v>
      </c>
      <c r="AW630" s="15" t="s">
        <v>33</v>
      </c>
      <c r="AX630" s="15" t="s">
        <v>71</v>
      </c>
      <c r="AY630" s="260" t="s">
        <v>123</v>
      </c>
    </row>
    <row r="631" spans="1:51" s="13" customFormat="1" ht="12">
      <c r="A631" s="13"/>
      <c r="B631" s="217"/>
      <c r="C631" s="218"/>
      <c r="D631" s="219" t="s">
        <v>137</v>
      </c>
      <c r="E631" s="220" t="s">
        <v>19</v>
      </c>
      <c r="F631" s="221" t="s">
        <v>1342</v>
      </c>
      <c r="G631" s="218"/>
      <c r="H631" s="222">
        <v>6.7</v>
      </c>
      <c r="I631" s="223"/>
      <c r="J631" s="218"/>
      <c r="K631" s="218"/>
      <c r="L631" s="224"/>
      <c r="M631" s="225"/>
      <c r="N631" s="226"/>
      <c r="O631" s="226"/>
      <c r="P631" s="226"/>
      <c r="Q631" s="226"/>
      <c r="R631" s="226"/>
      <c r="S631" s="226"/>
      <c r="T631" s="227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28" t="s">
        <v>137</v>
      </c>
      <c r="AU631" s="228" t="s">
        <v>133</v>
      </c>
      <c r="AV631" s="13" t="s">
        <v>133</v>
      </c>
      <c r="AW631" s="13" t="s">
        <v>33</v>
      </c>
      <c r="AX631" s="13" t="s">
        <v>71</v>
      </c>
      <c r="AY631" s="228" t="s">
        <v>123</v>
      </c>
    </row>
    <row r="632" spans="1:51" s="14" customFormat="1" ht="12">
      <c r="A632" s="14"/>
      <c r="B632" s="229"/>
      <c r="C632" s="230"/>
      <c r="D632" s="219" t="s">
        <v>137</v>
      </c>
      <c r="E632" s="231" t="s">
        <v>19</v>
      </c>
      <c r="F632" s="232" t="s">
        <v>146</v>
      </c>
      <c r="G632" s="230"/>
      <c r="H632" s="233">
        <v>6.7</v>
      </c>
      <c r="I632" s="234"/>
      <c r="J632" s="230"/>
      <c r="K632" s="230"/>
      <c r="L632" s="235"/>
      <c r="M632" s="236"/>
      <c r="N632" s="237"/>
      <c r="O632" s="237"/>
      <c r="P632" s="237"/>
      <c r="Q632" s="237"/>
      <c r="R632" s="237"/>
      <c r="S632" s="237"/>
      <c r="T632" s="238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39" t="s">
        <v>137</v>
      </c>
      <c r="AU632" s="239" t="s">
        <v>133</v>
      </c>
      <c r="AV632" s="14" t="s">
        <v>132</v>
      </c>
      <c r="AW632" s="14" t="s">
        <v>4</v>
      </c>
      <c r="AX632" s="14" t="s">
        <v>76</v>
      </c>
      <c r="AY632" s="239" t="s">
        <v>123</v>
      </c>
    </row>
    <row r="633" spans="1:65" s="2" customFormat="1" ht="16.5" customHeight="1">
      <c r="A633" s="40"/>
      <c r="B633" s="41"/>
      <c r="C633" s="199" t="s">
        <v>1343</v>
      </c>
      <c r="D633" s="199" t="s">
        <v>127</v>
      </c>
      <c r="E633" s="200" t="s">
        <v>1344</v>
      </c>
      <c r="F633" s="201" t="s">
        <v>1345</v>
      </c>
      <c r="G633" s="202" t="s">
        <v>141</v>
      </c>
      <c r="H633" s="203">
        <v>7.14</v>
      </c>
      <c r="I633" s="204"/>
      <c r="J633" s="205">
        <f>ROUND(I633*H633,2)</f>
        <v>0</v>
      </c>
      <c r="K633" s="201" t="s">
        <v>131</v>
      </c>
      <c r="L633" s="46"/>
      <c r="M633" s="206" t="s">
        <v>19</v>
      </c>
      <c r="N633" s="207" t="s">
        <v>43</v>
      </c>
      <c r="O633" s="86"/>
      <c r="P633" s="208">
        <f>O633*H633</f>
        <v>0</v>
      </c>
      <c r="Q633" s="208">
        <v>0.0001</v>
      </c>
      <c r="R633" s="208">
        <f>Q633*H633</f>
        <v>0.000714</v>
      </c>
      <c r="S633" s="208">
        <v>0</v>
      </c>
      <c r="T633" s="209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10" t="s">
        <v>186</v>
      </c>
      <c r="AT633" s="210" t="s">
        <v>127</v>
      </c>
      <c r="AU633" s="210" t="s">
        <v>133</v>
      </c>
      <c r="AY633" s="19" t="s">
        <v>123</v>
      </c>
      <c r="BE633" s="211">
        <f>IF(N633="základní",J633,0)</f>
        <v>0</v>
      </c>
      <c r="BF633" s="211">
        <f>IF(N633="snížená",J633,0)</f>
        <v>0</v>
      </c>
      <c r="BG633" s="211">
        <f>IF(N633="zákl. přenesená",J633,0)</f>
        <v>0</v>
      </c>
      <c r="BH633" s="211">
        <f>IF(N633="sníž. přenesená",J633,0)</f>
        <v>0</v>
      </c>
      <c r="BI633" s="211">
        <f>IF(N633="nulová",J633,0)</f>
        <v>0</v>
      </c>
      <c r="BJ633" s="19" t="s">
        <v>133</v>
      </c>
      <c r="BK633" s="211">
        <f>ROUND(I633*H633,2)</f>
        <v>0</v>
      </c>
      <c r="BL633" s="19" t="s">
        <v>186</v>
      </c>
      <c r="BM633" s="210" t="s">
        <v>1346</v>
      </c>
    </row>
    <row r="634" spans="1:47" s="2" customFormat="1" ht="12">
      <c r="A634" s="40"/>
      <c r="B634" s="41"/>
      <c r="C634" s="42"/>
      <c r="D634" s="212" t="s">
        <v>135</v>
      </c>
      <c r="E634" s="42"/>
      <c r="F634" s="213" t="s">
        <v>1347</v>
      </c>
      <c r="G634" s="42"/>
      <c r="H634" s="42"/>
      <c r="I634" s="214"/>
      <c r="J634" s="42"/>
      <c r="K634" s="42"/>
      <c r="L634" s="46"/>
      <c r="M634" s="215"/>
      <c r="N634" s="216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135</v>
      </c>
      <c r="AU634" s="19" t="s">
        <v>133</v>
      </c>
    </row>
    <row r="635" spans="1:51" s="13" customFormat="1" ht="12">
      <c r="A635" s="13"/>
      <c r="B635" s="217"/>
      <c r="C635" s="218"/>
      <c r="D635" s="219" t="s">
        <v>137</v>
      </c>
      <c r="E635" s="220" t="s">
        <v>19</v>
      </c>
      <c r="F635" s="221" t="s">
        <v>1348</v>
      </c>
      <c r="G635" s="218"/>
      <c r="H635" s="222">
        <v>7.14</v>
      </c>
      <c r="I635" s="223"/>
      <c r="J635" s="218"/>
      <c r="K635" s="218"/>
      <c r="L635" s="224"/>
      <c r="M635" s="225"/>
      <c r="N635" s="226"/>
      <c r="O635" s="226"/>
      <c r="P635" s="226"/>
      <c r="Q635" s="226"/>
      <c r="R635" s="226"/>
      <c r="S635" s="226"/>
      <c r="T635" s="227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28" t="s">
        <v>137</v>
      </c>
      <c r="AU635" s="228" t="s">
        <v>133</v>
      </c>
      <c r="AV635" s="13" t="s">
        <v>133</v>
      </c>
      <c r="AW635" s="13" t="s">
        <v>33</v>
      </c>
      <c r="AX635" s="13" t="s">
        <v>76</v>
      </c>
      <c r="AY635" s="228" t="s">
        <v>123</v>
      </c>
    </row>
    <row r="636" spans="1:65" s="2" customFormat="1" ht="16.5" customHeight="1">
      <c r="A636" s="40"/>
      <c r="B636" s="41"/>
      <c r="C636" s="199" t="s">
        <v>1349</v>
      </c>
      <c r="D636" s="199" t="s">
        <v>127</v>
      </c>
      <c r="E636" s="200" t="s">
        <v>1350</v>
      </c>
      <c r="F636" s="201" t="s">
        <v>1351</v>
      </c>
      <c r="G636" s="202" t="s">
        <v>141</v>
      </c>
      <c r="H636" s="203">
        <v>7.14</v>
      </c>
      <c r="I636" s="204"/>
      <c r="J636" s="205">
        <f>ROUND(I636*H636,2)</f>
        <v>0</v>
      </c>
      <c r="K636" s="201" t="s">
        <v>131</v>
      </c>
      <c r="L636" s="46"/>
      <c r="M636" s="206" t="s">
        <v>19</v>
      </c>
      <c r="N636" s="207" t="s">
        <v>43</v>
      </c>
      <c r="O636" s="86"/>
      <c r="P636" s="208">
        <f>O636*H636</f>
        <v>0</v>
      </c>
      <c r="Q636" s="208">
        <v>0.00016</v>
      </c>
      <c r="R636" s="208">
        <f>Q636*H636</f>
        <v>0.0011424</v>
      </c>
      <c r="S636" s="208">
        <v>0</v>
      </c>
      <c r="T636" s="209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10" t="s">
        <v>186</v>
      </c>
      <c r="AT636" s="210" t="s">
        <v>127</v>
      </c>
      <c r="AU636" s="210" t="s">
        <v>133</v>
      </c>
      <c r="AY636" s="19" t="s">
        <v>123</v>
      </c>
      <c r="BE636" s="211">
        <f>IF(N636="základní",J636,0)</f>
        <v>0</v>
      </c>
      <c r="BF636" s="211">
        <f>IF(N636="snížená",J636,0)</f>
        <v>0</v>
      </c>
      <c r="BG636" s="211">
        <f>IF(N636="zákl. přenesená",J636,0)</f>
        <v>0</v>
      </c>
      <c r="BH636" s="211">
        <f>IF(N636="sníž. přenesená",J636,0)</f>
        <v>0</v>
      </c>
      <c r="BI636" s="211">
        <f>IF(N636="nulová",J636,0)</f>
        <v>0</v>
      </c>
      <c r="BJ636" s="19" t="s">
        <v>133</v>
      </c>
      <c r="BK636" s="211">
        <f>ROUND(I636*H636,2)</f>
        <v>0</v>
      </c>
      <c r="BL636" s="19" t="s">
        <v>186</v>
      </c>
      <c r="BM636" s="210" t="s">
        <v>1352</v>
      </c>
    </row>
    <row r="637" spans="1:47" s="2" customFormat="1" ht="12">
      <c r="A637" s="40"/>
      <c r="B637" s="41"/>
      <c r="C637" s="42"/>
      <c r="D637" s="212" t="s">
        <v>135</v>
      </c>
      <c r="E637" s="42"/>
      <c r="F637" s="213" t="s">
        <v>1353</v>
      </c>
      <c r="G637" s="42"/>
      <c r="H637" s="42"/>
      <c r="I637" s="214"/>
      <c r="J637" s="42"/>
      <c r="K637" s="42"/>
      <c r="L637" s="46"/>
      <c r="M637" s="215"/>
      <c r="N637" s="216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135</v>
      </c>
      <c r="AU637" s="19" t="s">
        <v>133</v>
      </c>
    </row>
    <row r="638" spans="1:65" s="2" customFormat="1" ht="16.5" customHeight="1">
      <c r="A638" s="40"/>
      <c r="B638" s="41"/>
      <c r="C638" s="199" t="s">
        <v>1354</v>
      </c>
      <c r="D638" s="199" t="s">
        <v>127</v>
      </c>
      <c r="E638" s="200" t="s">
        <v>1355</v>
      </c>
      <c r="F638" s="201" t="s">
        <v>1356</v>
      </c>
      <c r="G638" s="202" t="s">
        <v>154</v>
      </c>
      <c r="H638" s="203">
        <v>16.21</v>
      </c>
      <c r="I638" s="204"/>
      <c r="J638" s="205">
        <f>ROUND(I638*H638,2)</f>
        <v>0</v>
      </c>
      <c r="K638" s="201" t="s">
        <v>131</v>
      </c>
      <c r="L638" s="46"/>
      <c r="M638" s="206" t="s">
        <v>19</v>
      </c>
      <c r="N638" s="207" t="s">
        <v>43</v>
      </c>
      <c r="O638" s="86"/>
      <c r="P638" s="208">
        <f>O638*H638</f>
        <v>0</v>
      </c>
      <c r="Q638" s="208">
        <v>2E-05</v>
      </c>
      <c r="R638" s="208">
        <f>Q638*H638</f>
        <v>0.0003242</v>
      </c>
      <c r="S638" s="208">
        <v>0</v>
      </c>
      <c r="T638" s="209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10" t="s">
        <v>186</v>
      </c>
      <c r="AT638" s="210" t="s">
        <v>127</v>
      </c>
      <c r="AU638" s="210" t="s">
        <v>133</v>
      </c>
      <c r="AY638" s="19" t="s">
        <v>123</v>
      </c>
      <c r="BE638" s="211">
        <f>IF(N638="základní",J638,0)</f>
        <v>0</v>
      </c>
      <c r="BF638" s="211">
        <f>IF(N638="snížená",J638,0)</f>
        <v>0</v>
      </c>
      <c r="BG638" s="211">
        <f>IF(N638="zákl. přenesená",J638,0)</f>
        <v>0</v>
      </c>
      <c r="BH638" s="211">
        <f>IF(N638="sníž. přenesená",J638,0)</f>
        <v>0</v>
      </c>
      <c r="BI638" s="211">
        <f>IF(N638="nulová",J638,0)</f>
        <v>0</v>
      </c>
      <c r="BJ638" s="19" t="s">
        <v>133</v>
      </c>
      <c r="BK638" s="211">
        <f>ROUND(I638*H638,2)</f>
        <v>0</v>
      </c>
      <c r="BL638" s="19" t="s">
        <v>186</v>
      </c>
      <c r="BM638" s="210" t="s">
        <v>1357</v>
      </c>
    </row>
    <row r="639" spans="1:47" s="2" customFormat="1" ht="12">
      <c r="A639" s="40"/>
      <c r="B639" s="41"/>
      <c r="C639" s="42"/>
      <c r="D639" s="212" t="s">
        <v>135</v>
      </c>
      <c r="E639" s="42"/>
      <c r="F639" s="213" t="s">
        <v>1358</v>
      </c>
      <c r="G639" s="42"/>
      <c r="H639" s="42"/>
      <c r="I639" s="214"/>
      <c r="J639" s="42"/>
      <c r="K639" s="42"/>
      <c r="L639" s="46"/>
      <c r="M639" s="215"/>
      <c r="N639" s="216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135</v>
      </c>
      <c r="AU639" s="19" t="s">
        <v>133</v>
      </c>
    </row>
    <row r="640" spans="1:65" s="2" customFormat="1" ht="21.75" customHeight="1">
      <c r="A640" s="40"/>
      <c r="B640" s="41"/>
      <c r="C640" s="199" t="s">
        <v>1359</v>
      </c>
      <c r="D640" s="199" t="s">
        <v>127</v>
      </c>
      <c r="E640" s="200" t="s">
        <v>1360</v>
      </c>
      <c r="F640" s="201" t="s">
        <v>1361</v>
      </c>
      <c r="G640" s="202" t="s">
        <v>154</v>
      </c>
      <c r="H640" s="203">
        <v>2</v>
      </c>
      <c r="I640" s="204"/>
      <c r="J640" s="205">
        <f>ROUND(I640*H640,2)</f>
        <v>0</v>
      </c>
      <c r="K640" s="201" t="s">
        <v>131</v>
      </c>
      <c r="L640" s="46"/>
      <c r="M640" s="206" t="s">
        <v>19</v>
      </c>
      <c r="N640" s="207" t="s">
        <v>43</v>
      </c>
      <c r="O640" s="86"/>
      <c r="P640" s="208">
        <f>O640*H640</f>
        <v>0</v>
      </c>
      <c r="Q640" s="208">
        <v>4E-05</v>
      </c>
      <c r="R640" s="208">
        <f>Q640*H640</f>
        <v>8E-05</v>
      </c>
      <c r="S640" s="208">
        <v>0</v>
      </c>
      <c r="T640" s="209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10" t="s">
        <v>186</v>
      </c>
      <c r="AT640" s="210" t="s">
        <v>127</v>
      </c>
      <c r="AU640" s="210" t="s">
        <v>133</v>
      </c>
      <c r="AY640" s="19" t="s">
        <v>123</v>
      </c>
      <c r="BE640" s="211">
        <f>IF(N640="základní",J640,0)</f>
        <v>0</v>
      </c>
      <c r="BF640" s="211">
        <f>IF(N640="snížená",J640,0)</f>
        <v>0</v>
      </c>
      <c r="BG640" s="211">
        <f>IF(N640="zákl. přenesená",J640,0)</f>
        <v>0</v>
      </c>
      <c r="BH640" s="211">
        <f>IF(N640="sníž. přenesená",J640,0)</f>
        <v>0</v>
      </c>
      <c r="BI640" s="211">
        <f>IF(N640="nulová",J640,0)</f>
        <v>0</v>
      </c>
      <c r="BJ640" s="19" t="s">
        <v>133</v>
      </c>
      <c r="BK640" s="211">
        <f>ROUND(I640*H640,2)</f>
        <v>0</v>
      </c>
      <c r="BL640" s="19" t="s">
        <v>186</v>
      </c>
      <c r="BM640" s="210" t="s">
        <v>1362</v>
      </c>
    </row>
    <row r="641" spans="1:47" s="2" customFormat="1" ht="12">
      <c r="A641" s="40"/>
      <c r="B641" s="41"/>
      <c r="C641" s="42"/>
      <c r="D641" s="212" t="s">
        <v>135</v>
      </c>
      <c r="E641" s="42"/>
      <c r="F641" s="213" t="s">
        <v>1363</v>
      </c>
      <c r="G641" s="42"/>
      <c r="H641" s="42"/>
      <c r="I641" s="214"/>
      <c r="J641" s="42"/>
      <c r="K641" s="42"/>
      <c r="L641" s="46"/>
      <c r="M641" s="215"/>
      <c r="N641" s="216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135</v>
      </c>
      <c r="AU641" s="19" t="s">
        <v>133</v>
      </c>
    </row>
    <row r="642" spans="1:65" s="2" customFormat="1" ht="16.5" customHeight="1">
      <c r="A642" s="40"/>
      <c r="B642" s="41"/>
      <c r="C642" s="199" t="s">
        <v>1364</v>
      </c>
      <c r="D642" s="199" t="s">
        <v>127</v>
      </c>
      <c r="E642" s="200" t="s">
        <v>1365</v>
      </c>
      <c r="F642" s="201" t="s">
        <v>1366</v>
      </c>
      <c r="G642" s="202" t="s">
        <v>154</v>
      </c>
      <c r="H642" s="203">
        <v>16.21</v>
      </c>
      <c r="I642" s="204"/>
      <c r="J642" s="205">
        <f>ROUND(I642*H642,2)</f>
        <v>0</v>
      </c>
      <c r="K642" s="201" t="s">
        <v>131</v>
      </c>
      <c r="L642" s="46"/>
      <c r="M642" s="206" t="s">
        <v>19</v>
      </c>
      <c r="N642" s="207" t="s">
        <v>43</v>
      </c>
      <c r="O642" s="86"/>
      <c r="P642" s="208">
        <f>O642*H642</f>
        <v>0</v>
      </c>
      <c r="Q642" s="208">
        <v>6E-05</v>
      </c>
      <c r="R642" s="208">
        <f>Q642*H642</f>
        <v>0.0009726000000000001</v>
      </c>
      <c r="S642" s="208">
        <v>0</v>
      </c>
      <c r="T642" s="209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10" t="s">
        <v>186</v>
      </c>
      <c r="AT642" s="210" t="s">
        <v>127</v>
      </c>
      <c r="AU642" s="210" t="s">
        <v>133</v>
      </c>
      <c r="AY642" s="19" t="s">
        <v>123</v>
      </c>
      <c r="BE642" s="211">
        <f>IF(N642="základní",J642,0)</f>
        <v>0</v>
      </c>
      <c r="BF642" s="211">
        <f>IF(N642="snížená",J642,0)</f>
        <v>0</v>
      </c>
      <c r="BG642" s="211">
        <f>IF(N642="zákl. přenesená",J642,0)</f>
        <v>0</v>
      </c>
      <c r="BH642" s="211">
        <f>IF(N642="sníž. přenesená",J642,0)</f>
        <v>0</v>
      </c>
      <c r="BI642" s="211">
        <f>IF(N642="nulová",J642,0)</f>
        <v>0</v>
      </c>
      <c r="BJ642" s="19" t="s">
        <v>133</v>
      </c>
      <c r="BK642" s="211">
        <f>ROUND(I642*H642,2)</f>
        <v>0</v>
      </c>
      <c r="BL642" s="19" t="s">
        <v>186</v>
      </c>
      <c r="BM642" s="210" t="s">
        <v>1367</v>
      </c>
    </row>
    <row r="643" spans="1:47" s="2" customFormat="1" ht="12">
      <c r="A643" s="40"/>
      <c r="B643" s="41"/>
      <c r="C643" s="42"/>
      <c r="D643" s="212" t="s">
        <v>135</v>
      </c>
      <c r="E643" s="42"/>
      <c r="F643" s="213" t="s">
        <v>1368</v>
      </c>
      <c r="G643" s="42"/>
      <c r="H643" s="42"/>
      <c r="I643" s="214"/>
      <c r="J643" s="42"/>
      <c r="K643" s="42"/>
      <c r="L643" s="46"/>
      <c r="M643" s="215"/>
      <c r="N643" s="216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135</v>
      </c>
      <c r="AU643" s="19" t="s">
        <v>133</v>
      </c>
    </row>
    <row r="644" spans="1:65" s="2" customFormat="1" ht="16.5" customHeight="1">
      <c r="A644" s="40"/>
      <c r="B644" s="41"/>
      <c r="C644" s="199" t="s">
        <v>1369</v>
      </c>
      <c r="D644" s="199" t="s">
        <v>127</v>
      </c>
      <c r="E644" s="200" t="s">
        <v>1370</v>
      </c>
      <c r="F644" s="201" t="s">
        <v>1371</v>
      </c>
      <c r="G644" s="202" t="s">
        <v>154</v>
      </c>
      <c r="H644" s="203">
        <v>2</v>
      </c>
      <c r="I644" s="204"/>
      <c r="J644" s="205">
        <f>ROUND(I644*H644,2)</f>
        <v>0</v>
      </c>
      <c r="K644" s="201" t="s">
        <v>131</v>
      </c>
      <c r="L644" s="46"/>
      <c r="M644" s="206" t="s">
        <v>19</v>
      </c>
      <c r="N644" s="207" t="s">
        <v>43</v>
      </c>
      <c r="O644" s="86"/>
      <c r="P644" s="208">
        <f>O644*H644</f>
        <v>0</v>
      </c>
      <c r="Q644" s="208">
        <v>4E-05</v>
      </c>
      <c r="R644" s="208">
        <f>Q644*H644</f>
        <v>8E-05</v>
      </c>
      <c r="S644" s="208">
        <v>0</v>
      </c>
      <c r="T644" s="209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10" t="s">
        <v>186</v>
      </c>
      <c r="AT644" s="210" t="s">
        <v>127</v>
      </c>
      <c r="AU644" s="210" t="s">
        <v>133</v>
      </c>
      <c r="AY644" s="19" t="s">
        <v>123</v>
      </c>
      <c r="BE644" s="211">
        <f>IF(N644="základní",J644,0)</f>
        <v>0</v>
      </c>
      <c r="BF644" s="211">
        <f>IF(N644="snížená",J644,0)</f>
        <v>0</v>
      </c>
      <c r="BG644" s="211">
        <f>IF(N644="zákl. přenesená",J644,0)</f>
        <v>0</v>
      </c>
      <c r="BH644" s="211">
        <f>IF(N644="sníž. přenesená",J644,0)</f>
        <v>0</v>
      </c>
      <c r="BI644" s="211">
        <f>IF(N644="nulová",J644,0)</f>
        <v>0</v>
      </c>
      <c r="BJ644" s="19" t="s">
        <v>133</v>
      </c>
      <c r="BK644" s="211">
        <f>ROUND(I644*H644,2)</f>
        <v>0</v>
      </c>
      <c r="BL644" s="19" t="s">
        <v>186</v>
      </c>
      <c r="BM644" s="210" t="s">
        <v>1372</v>
      </c>
    </row>
    <row r="645" spans="1:47" s="2" customFormat="1" ht="12">
      <c r="A645" s="40"/>
      <c r="B645" s="41"/>
      <c r="C645" s="42"/>
      <c r="D645" s="212" t="s">
        <v>135</v>
      </c>
      <c r="E645" s="42"/>
      <c r="F645" s="213" t="s">
        <v>1373</v>
      </c>
      <c r="G645" s="42"/>
      <c r="H645" s="42"/>
      <c r="I645" s="214"/>
      <c r="J645" s="42"/>
      <c r="K645" s="42"/>
      <c r="L645" s="46"/>
      <c r="M645" s="215"/>
      <c r="N645" s="216"/>
      <c r="O645" s="86"/>
      <c r="P645" s="86"/>
      <c r="Q645" s="86"/>
      <c r="R645" s="86"/>
      <c r="S645" s="86"/>
      <c r="T645" s="87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9" t="s">
        <v>135</v>
      </c>
      <c r="AU645" s="19" t="s">
        <v>133</v>
      </c>
    </row>
    <row r="646" spans="1:65" s="2" customFormat="1" ht="16.5" customHeight="1">
      <c r="A646" s="40"/>
      <c r="B646" s="41"/>
      <c r="C646" s="199" t="s">
        <v>1374</v>
      </c>
      <c r="D646" s="199" t="s">
        <v>127</v>
      </c>
      <c r="E646" s="200" t="s">
        <v>1375</v>
      </c>
      <c r="F646" s="201" t="s">
        <v>1376</v>
      </c>
      <c r="G646" s="202" t="s">
        <v>141</v>
      </c>
      <c r="H646" s="203">
        <v>7.14</v>
      </c>
      <c r="I646" s="204"/>
      <c r="J646" s="205">
        <f>ROUND(I646*H646,2)</f>
        <v>0</v>
      </c>
      <c r="K646" s="201" t="s">
        <v>131</v>
      </c>
      <c r="L646" s="46"/>
      <c r="M646" s="206" t="s">
        <v>19</v>
      </c>
      <c r="N646" s="207" t="s">
        <v>43</v>
      </c>
      <c r="O646" s="86"/>
      <c r="P646" s="208">
        <f>O646*H646</f>
        <v>0</v>
      </c>
      <c r="Q646" s="208">
        <v>0.00031</v>
      </c>
      <c r="R646" s="208">
        <f>Q646*H646</f>
        <v>0.0022134</v>
      </c>
      <c r="S646" s="208">
        <v>0</v>
      </c>
      <c r="T646" s="209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10" t="s">
        <v>186</v>
      </c>
      <c r="AT646" s="210" t="s">
        <v>127</v>
      </c>
      <c r="AU646" s="210" t="s">
        <v>133</v>
      </c>
      <c r="AY646" s="19" t="s">
        <v>123</v>
      </c>
      <c r="BE646" s="211">
        <f>IF(N646="základní",J646,0)</f>
        <v>0</v>
      </c>
      <c r="BF646" s="211">
        <f>IF(N646="snížená",J646,0)</f>
        <v>0</v>
      </c>
      <c r="BG646" s="211">
        <f>IF(N646="zákl. přenesená",J646,0)</f>
        <v>0</v>
      </c>
      <c r="BH646" s="211">
        <f>IF(N646="sníž. přenesená",J646,0)</f>
        <v>0</v>
      </c>
      <c r="BI646" s="211">
        <f>IF(N646="nulová",J646,0)</f>
        <v>0</v>
      </c>
      <c r="BJ646" s="19" t="s">
        <v>133</v>
      </c>
      <c r="BK646" s="211">
        <f>ROUND(I646*H646,2)</f>
        <v>0</v>
      </c>
      <c r="BL646" s="19" t="s">
        <v>186</v>
      </c>
      <c r="BM646" s="210" t="s">
        <v>1377</v>
      </c>
    </row>
    <row r="647" spans="1:47" s="2" customFormat="1" ht="12">
      <c r="A647" s="40"/>
      <c r="B647" s="41"/>
      <c r="C647" s="42"/>
      <c r="D647" s="212" t="s">
        <v>135</v>
      </c>
      <c r="E647" s="42"/>
      <c r="F647" s="213" t="s">
        <v>1378</v>
      </c>
      <c r="G647" s="42"/>
      <c r="H647" s="42"/>
      <c r="I647" s="214"/>
      <c r="J647" s="42"/>
      <c r="K647" s="42"/>
      <c r="L647" s="46"/>
      <c r="M647" s="215"/>
      <c r="N647" s="216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135</v>
      </c>
      <c r="AU647" s="19" t="s">
        <v>133</v>
      </c>
    </row>
    <row r="648" spans="1:65" s="2" customFormat="1" ht="21.75" customHeight="1">
      <c r="A648" s="40"/>
      <c r="B648" s="41"/>
      <c r="C648" s="199" t="s">
        <v>1379</v>
      </c>
      <c r="D648" s="199" t="s">
        <v>127</v>
      </c>
      <c r="E648" s="200" t="s">
        <v>1380</v>
      </c>
      <c r="F648" s="201" t="s">
        <v>1381</v>
      </c>
      <c r="G648" s="202" t="s">
        <v>154</v>
      </c>
      <c r="H648" s="203">
        <v>16.21</v>
      </c>
      <c r="I648" s="204"/>
      <c r="J648" s="205">
        <f>ROUND(I648*H648,2)</f>
        <v>0</v>
      </c>
      <c r="K648" s="201" t="s">
        <v>131</v>
      </c>
      <c r="L648" s="46"/>
      <c r="M648" s="206" t="s">
        <v>19</v>
      </c>
      <c r="N648" s="207" t="s">
        <v>43</v>
      </c>
      <c r="O648" s="86"/>
      <c r="P648" s="208">
        <f>O648*H648</f>
        <v>0</v>
      </c>
      <c r="Q648" s="208">
        <v>3E-05</v>
      </c>
      <c r="R648" s="208">
        <f>Q648*H648</f>
        <v>0.00048630000000000006</v>
      </c>
      <c r="S648" s="208">
        <v>0</v>
      </c>
      <c r="T648" s="209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0" t="s">
        <v>186</v>
      </c>
      <c r="AT648" s="210" t="s">
        <v>127</v>
      </c>
      <c r="AU648" s="210" t="s">
        <v>133</v>
      </c>
      <c r="AY648" s="19" t="s">
        <v>123</v>
      </c>
      <c r="BE648" s="211">
        <f>IF(N648="základní",J648,0)</f>
        <v>0</v>
      </c>
      <c r="BF648" s="211">
        <f>IF(N648="snížená",J648,0)</f>
        <v>0</v>
      </c>
      <c r="BG648" s="211">
        <f>IF(N648="zákl. přenesená",J648,0)</f>
        <v>0</v>
      </c>
      <c r="BH648" s="211">
        <f>IF(N648="sníž. přenesená",J648,0)</f>
        <v>0</v>
      </c>
      <c r="BI648" s="211">
        <f>IF(N648="nulová",J648,0)</f>
        <v>0</v>
      </c>
      <c r="BJ648" s="19" t="s">
        <v>133</v>
      </c>
      <c r="BK648" s="211">
        <f>ROUND(I648*H648,2)</f>
        <v>0</v>
      </c>
      <c r="BL648" s="19" t="s">
        <v>186</v>
      </c>
      <c r="BM648" s="210" t="s">
        <v>1382</v>
      </c>
    </row>
    <row r="649" spans="1:47" s="2" customFormat="1" ht="12">
      <c r="A649" s="40"/>
      <c r="B649" s="41"/>
      <c r="C649" s="42"/>
      <c r="D649" s="212" t="s">
        <v>135</v>
      </c>
      <c r="E649" s="42"/>
      <c r="F649" s="213" t="s">
        <v>1383</v>
      </c>
      <c r="G649" s="42"/>
      <c r="H649" s="42"/>
      <c r="I649" s="214"/>
      <c r="J649" s="42"/>
      <c r="K649" s="42"/>
      <c r="L649" s="46"/>
      <c r="M649" s="215"/>
      <c r="N649" s="216"/>
      <c r="O649" s="86"/>
      <c r="P649" s="86"/>
      <c r="Q649" s="86"/>
      <c r="R649" s="86"/>
      <c r="S649" s="86"/>
      <c r="T649" s="87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135</v>
      </c>
      <c r="AU649" s="19" t="s">
        <v>133</v>
      </c>
    </row>
    <row r="650" spans="1:65" s="2" customFormat="1" ht="24.15" customHeight="1">
      <c r="A650" s="40"/>
      <c r="B650" s="41"/>
      <c r="C650" s="199" t="s">
        <v>1384</v>
      </c>
      <c r="D650" s="199" t="s">
        <v>127</v>
      </c>
      <c r="E650" s="200" t="s">
        <v>1385</v>
      </c>
      <c r="F650" s="201" t="s">
        <v>1386</v>
      </c>
      <c r="G650" s="202" t="s">
        <v>154</v>
      </c>
      <c r="H650" s="203">
        <v>2</v>
      </c>
      <c r="I650" s="204"/>
      <c r="J650" s="205">
        <f>ROUND(I650*H650,2)</f>
        <v>0</v>
      </c>
      <c r="K650" s="201" t="s">
        <v>131</v>
      </c>
      <c r="L650" s="46"/>
      <c r="M650" s="206" t="s">
        <v>19</v>
      </c>
      <c r="N650" s="207" t="s">
        <v>43</v>
      </c>
      <c r="O650" s="86"/>
      <c r="P650" s="208">
        <f>O650*H650</f>
        <v>0</v>
      </c>
      <c r="Q650" s="208">
        <v>8E-05</v>
      </c>
      <c r="R650" s="208">
        <f>Q650*H650</f>
        <v>0.00016</v>
      </c>
      <c r="S650" s="208">
        <v>0</v>
      </c>
      <c r="T650" s="209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10" t="s">
        <v>186</v>
      </c>
      <c r="AT650" s="210" t="s">
        <v>127</v>
      </c>
      <c r="AU650" s="210" t="s">
        <v>133</v>
      </c>
      <c r="AY650" s="19" t="s">
        <v>123</v>
      </c>
      <c r="BE650" s="211">
        <f>IF(N650="základní",J650,0)</f>
        <v>0</v>
      </c>
      <c r="BF650" s="211">
        <f>IF(N650="snížená",J650,0)</f>
        <v>0</v>
      </c>
      <c r="BG650" s="211">
        <f>IF(N650="zákl. přenesená",J650,0)</f>
        <v>0</v>
      </c>
      <c r="BH650" s="211">
        <f>IF(N650="sníž. přenesená",J650,0)</f>
        <v>0</v>
      </c>
      <c r="BI650" s="211">
        <f>IF(N650="nulová",J650,0)</f>
        <v>0</v>
      </c>
      <c r="BJ650" s="19" t="s">
        <v>133</v>
      </c>
      <c r="BK650" s="211">
        <f>ROUND(I650*H650,2)</f>
        <v>0</v>
      </c>
      <c r="BL650" s="19" t="s">
        <v>186</v>
      </c>
      <c r="BM650" s="210" t="s">
        <v>1387</v>
      </c>
    </row>
    <row r="651" spans="1:47" s="2" customFormat="1" ht="12">
      <c r="A651" s="40"/>
      <c r="B651" s="41"/>
      <c r="C651" s="42"/>
      <c r="D651" s="212" t="s">
        <v>135</v>
      </c>
      <c r="E651" s="42"/>
      <c r="F651" s="213" t="s">
        <v>1388</v>
      </c>
      <c r="G651" s="42"/>
      <c r="H651" s="42"/>
      <c r="I651" s="214"/>
      <c r="J651" s="42"/>
      <c r="K651" s="42"/>
      <c r="L651" s="46"/>
      <c r="M651" s="215"/>
      <c r="N651" s="216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135</v>
      </c>
      <c r="AU651" s="19" t="s">
        <v>133</v>
      </c>
    </row>
    <row r="652" spans="1:65" s="2" customFormat="1" ht="24.15" customHeight="1">
      <c r="A652" s="40"/>
      <c r="B652" s="41"/>
      <c r="C652" s="199" t="s">
        <v>1389</v>
      </c>
      <c r="D652" s="199" t="s">
        <v>127</v>
      </c>
      <c r="E652" s="200" t="s">
        <v>1390</v>
      </c>
      <c r="F652" s="201" t="s">
        <v>1391</v>
      </c>
      <c r="G652" s="202" t="s">
        <v>141</v>
      </c>
      <c r="H652" s="203">
        <v>7.14</v>
      </c>
      <c r="I652" s="204"/>
      <c r="J652" s="205">
        <f>ROUND(I652*H652,2)</f>
        <v>0</v>
      </c>
      <c r="K652" s="201" t="s">
        <v>131</v>
      </c>
      <c r="L652" s="46"/>
      <c r="M652" s="206" t="s">
        <v>19</v>
      </c>
      <c r="N652" s="207" t="s">
        <v>43</v>
      </c>
      <c r="O652" s="86"/>
      <c r="P652" s="208">
        <f>O652*H652</f>
        <v>0</v>
      </c>
      <c r="Q652" s="208">
        <v>4E-05</v>
      </c>
      <c r="R652" s="208">
        <f>Q652*H652</f>
        <v>0.0002856</v>
      </c>
      <c r="S652" s="208">
        <v>0</v>
      </c>
      <c r="T652" s="209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10" t="s">
        <v>186</v>
      </c>
      <c r="AT652" s="210" t="s">
        <v>127</v>
      </c>
      <c r="AU652" s="210" t="s">
        <v>133</v>
      </c>
      <c r="AY652" s="19" t="s">
        <v>123</v>
      </c>
      <c r="BE652" s="211">
        <f>IF(N652="základní",J652,0)</f>
        <v>0</v>
      </c>
      <c r="BF652" s="211">
        <f>IF(N652="snížená",J652,0)</f>
        <v>0</v>
      </c>
      <c r="BG652" s="211">
        <f>IF(N652="zákl. přenesená",J652,0)</f>
        <v>0</v>
      </c>
      <c r="BH652" s="211">
        <f>IF(N652="sníž. přenesená",J652,0)</f>
        <v>0</v>
      </c>
      <c r="BI652" s="211">
        <f>IF(N652="nulová",J652,0)</f>
        <v>0</v>
      </c>
      <c r="BJ652" s="19" t="s">
        <v>133</v>
      </c>
      <c r="BK652" s="211">
        <f>ROUND(I652*H652,2)</f>
        <v>0</v>
      </c>
      <c r="BL652" s="19" t="s">
        <v>186</v>
      </c>
      <c r="BM652" s="210" t="s">
        <v>1392</v>
      </c>
    </row>
    <row r="653" spans="1:47" s="2" customFormat="1" ht="12">
      <c r="A653" s="40"/>
      <c r="B653" s="41"/>
      <c r="C653" s="42"/>
      <c r="D653" s="212" t="s">
        <v>135</v>
      </c>
      <c r="E653" s="42"/>
      <c r="F653" s="213" t="s">
        <v>1393</v>
      </c>
      <c r="G653" s="42"/>
      <c r="H653" s="42"/>
      <c r="I653" s="214"/>
      <c r="J653" s="42"/>
      <c r="K653" s="42"/>
      <c r="L653" s="46"/>
      <c r="M653" s="215"/>
      <c r="N653" s="216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135</v>
      </c>
      <c r="AU653" s="19" t="s">
        <v>133</v>
      </c>
    </row>
    <row r="654" spans="1:65" s="2" customFormat="1" ht="24.15" customHeight="1">
      <c r="A654" s="40"/>
      <c r="B654" s="41"/>
      <c r="C654" s="199" t="s">
        <v>1394</v>
      </c>
      <c r="D654" s="199" t="s">
        <v>127</v>
      </c>
      <c r="E654" s="200" t="s">
        <v>1395</v>
      </c>
      <c r="F654" s="201" t="s">
        <v>1396</v>
      </c>
      <c r="G654" s="202" t="s">
        <v>154</v>
      </c>
      <c r="H654" s="203">
        <v>16.21</v>
      </c>
      <c r="I654" s="204"/>
      <c r="J654" s="205">
        <f>ROUND(I654*H654,2)</f>
        <v>0</v>
      </c>
      <c r="K654" s="201" t="s">
        <v>131</v>
      </c>
      <c r="L654" s="46"/>
      <c r="M654" s="206" t="s">
        <v>19</v>
      </c>
      <c r="N654" s="207" t="s">
        <v>43</v>
      </c>
      <c r="O654" s="86"/>
      <c r="P654" s="208">
        <f>O654*H654</f>
        <v>0</v>
      </c>
      <c r="Q654" s="208">
        <v>0</v>
      </c>
      <c r="R654" s="208">
        <f>Q654*H654</f>
        <v>0</v>
      </c>
      <c r="S654" s="208">
        <v>0</v>
      </c>
      <c r="T654" s="209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0" t="s">
        <v>186</v>
      </c>
      <c r="AT654" s="210" t="s">
        <v>127</v>
      </c>
      <c r="AU654" s="210" t="s">
        <v>133</v>
      </c>
      <c r="AY654" s="19" t="s">
        <v>123</v>
      </c>
      <c r="BE654" s="211">
        <f>IF(N654="základní",J654,0)</f>
        <v>0</v>
      </c>
      <c r="BF654" s="211">
        <f>IF(N654="snížená",J654,0)</f>
        <v>0</v>
      </c>
      <c r="BG654" s="211">
        <f>IF(N654="zákl. přenesená",J654,0)</f>
        <v>0</v>
      </c>
      <c r="BH654" s="211">
        <f>IF(N654="sníž. přenesená",J654,0)</f>
        <v>0</v>
      </c>
      <c r="BI654" s="211">
        <f>IF(N654="nulová",J654,0)</f>
        <v>0</v>
      </c>
      <c r="BJ654" s="19" t="s">
        <v>133</v>
      </c>
      <c r="BK654" s="211">
        <f>ROUND(I654*H654,2)</f>
        <v>0</v>
      </c>
      <c r="BL654" s="19" t="s">
        <v>186</v>
      </c>
      <c r="BM654" s="210" t="s">
        <v>1397</v>
      </c>
    </row>
    <row r="655" spans="1:47" s="2" customFormat="1" ht="12">
      <c r="A655" s="40"/>
      <c r="B655" s="41"/>
      <c r="C655" s="42"/>
      <c r="D655" s="212" t="s">
        <v>135</v>
      </c>
      <c r="E655" s="42"/>
      <c r="F655" s="213" t="s">
        <v>1398</v>
      </c>
      <c r="G655" s="42"/>
      <c r="H655" s="42"/>
      <c r="I655" s="214"/>
      <c r="J655" s="42"/>
      <c r="K655" s="42"/>
      <c r="L655" s="46"/>
      <c r="M655" s="215"/>
      <c r="N655" s="216"/>
      <c r="O655" s="86"/>
      <c r="P655" s="86"/>
      <c r="Q655" s="86"/>
      <c r="R655" s="86"/>
      <c r="S655" s="86"/>
      <c r="T655" s="87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T655" s="19" t="s">
        <v>135</v>
      </c>
      <c r="AU655" s="19" t="s">
        <v>133</v>
      </c>
    </row>
    <row r="656" spans="1:65" s="2" customFormat="1" ht="24.15" customHeight="1">
      <c r="A656" s="40"/>
      <c r="B656" s="41"/>
      <c r="C656" s="199" t="s">
        <v>1399</v>
      </c>
      <c r="D656" s="199" t="s">
        <v>127</v>
      </c>
      <c r="E656" s="200" t="s">
        <v>1400</v>
      </c>
      <c r="F656" s="201" t="s">
        <v>1401</v>
      </c>
      <c r="G656" s="202" t="s">
        <v>154</v>
      </c>
      <c r="H656" s="203">
        <v>2</v>
      </c>
      <c r="I656" s="204"/>
      <c r="J656" s="205">
        <f>ROUND(I656*H656,2)</f>
        <v>0</v>
      </c>
      <c r="K656" s="201" t="s">
        <v>131</v>
      </c>
      <c r="L656" s="46"/>
      <c r="M656" s="206" t="s">
        <v>19</v>
      </c>
      <c r="N656" s="207" t="s">
        <v>43</v>
      </c>
      <c r="O656" s="86"/>
      <c r="P656" s="208">
        <f>O656*H656</f>
        <v>0</v>
      </c>
      <c r="Q656" s="208">
        <v>1E-05</v>
      </c>
      <c r="R656" s="208">
        <f>Q656*H656</f>
        <v>2E-05</v>
      </c>
      <c r="S656" s="208">
        <v>0</v>
      </c>
      <c r="T656" s="209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10" t="s">
        <v>186</v>
      </c>
      <c r="AT656" s="210" t="s">
        <v>127</v>
      </c>
      <c r="AU656" s="210" t="s">
        <v>133</v>
      </c>
      <c r="AY656" s="19" t="s">
        <v>123</v>
      </c>
      <c r="BE656" s="211">
        <f>IF(N656="základní",J656,0)</f>
        <v>0</v>
      </c>
      <c r="BF656" s="211">
        <f>IF(N656="snížená",J656,0)</f>
        <v>0</v>
      </c>
      <c r="BG656" s="211">
        <f>IF(N656="zákl. přenesená",J656,0)</f>
        <v>0</v>
      </c>
      <c r="BH656" s="211">
        <f>IF(N656="sníž. přenesená",J656,0)</f>
        <v>0</v>
      </c>
      <c r="BI656" s="211">
        <f>IF(N656="nulová",J656,0)</f>
        <v>0</v>
      </c>
      <c r="BJ656" s="19" t="s">
        <v>133</v>
      </c>
      <c r="BK656" s="211">
        <f>ROUND(I656*H656,2)</f>
        <v>0</v>
      </c>
      <c r="BL656" s="19" t="s">
        <v>186</v>
      </c>
      <c r="BM656" s="210" t="s">
        <v>1402</v>
      </c>
    </row>
    <row r="657" spans="1:47" s="2" customFormat="1" ht="12">
      <c r="A657" s="40"/>
      <c r="B657" s="41"/>
      <c r="C657" s="42"/>
      <c r="D657" s="212" t="s">
        <v>135</v>
      </c>
      <c r="E657" s="42"/>
      <c r="F657" s="213" t="s">
        <v>1403</v>
      </c>
      <c r="G657" s="42"/>
      <c r="H657" s="42"/>
      <c r="I657" s="214"/>
      <c r="J657" s="42"/>
      <c r="K657" s="42"/>
      <c r="L657" s="46"/>
      <c r="M657" s="215"/>
      <c r="N657" s="216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135</v>
      </c>
      <c r="AU657" s="19" t="s">
        <v>133</v>
      </c>
    </row>
    <row r="658" spans="1:63" s="12" customFormat="1" ht="22.8" customHeight="1">
      <c r="A658" s="12"/>
      <c r="B658" s="183"/>
      <c r="C658" s="184"/>
      <c r="D658" s="185" t="s">
        <v>70</v>
      </c>
      <c r="E658" s="197" t="s">
        <v>1404</v>
      </c>
      <c r="F658" s="197" t="s">
        <v>1405</v>
      </c>
      <c r="G658" s="184"/>
      <c r="H658" s="184"/>
      <c r="I658" s="187"/>
      <c r="J658" s="198">
        <f>BK658</f>
        <v>0</v>
      </c>
      <c r="K658" s="184"/>
      <c r="L658" s="189"/>
      <c r="M658" s="190"/>
      <c r="N658" s="191"/>
      <c r="O658" s="191"/>
      <c r="P658" s="192">
        <f>SUM(P659:P688)</f>
        <v>0</v>
      </c>
      <c r="Q658" s="191"/>
      <c r="R658" s="192">
        <f>SUM(R659:R688)</f>
        <v>0.1538628</v>
      </c>
      <c r="S658" s="191"/>
      <c r="T658" s="193">
        <f>SUM(T659:T688)</f>
        <v>0.03310242</v>
      </c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R658" s="194" t="s">
        <v>133</v>
      </c>
      <c r="AT658" s="195" t="s">
        <v>70</v>
      </c>
      <c r="AU658" s="195" t="s">
        <v>76</v>
      </c>
      <c r="AY658" s="194" t="s">
        <v>123</v>
      </c>
      <c r="BK658" s="196">
        <f>SUM(BK659:BK688)</f>
        <v>0</v>
      </c>
    </row>
    <row r="659" spans="1:65" s="2" customFormat="1" ht="16.5" customHeight="1">
      <c r="A659" s="40"/>
      <c r="B659" s="41"/>
      <c r="C659" s="199" t="s">
        <v>1406</v>
      </c>
      <c r="D659" s="199" t="s">
        <v>127</v>
      </c>
      <c r="E659" s="200" t="s">
        <v>1407</v>
      </c>
      <c r="F659" s="201" t="s">
        <v>1408</v>
      </c>
      <c r="G659" s="202" t="s">
        <v>141</v>
      </c>
      <c r="H659" s="203">
        <v>106.782</v>
      </c>
      <c r="I659" s="204"/>
      <c r="J659" s="205">
        <f>ROUND(I659*H659,2)</f>
        <v>0</v>
      </c>
      <c r="K659" s="201" t="s">
        <v>131</v>
      </c>
      <c r="L659" s="46"/>
      <c r="M659" s="206" t="s">
        <v>19</v>
      </c>
      <c r="N659" s="207" t="s">
        <v>43</v>
      </c>
      <c r="O659" s="86"/>
      <c r="P659" s="208">
        <f>O659*H659</f>
        <v>0</v>
      </c>
      <c r="Q659" s="208">
        <v>0.001</v>
      </c>
      <c r="R659" s="208">
        <f>Q659*H659</f>
        <v>0.106782</v>
      </c>
      <c r="S659" s="208">
        <v>0.00031</v>
      </c>
      <c r="T659" s="209">
        <f>S659*H659</f>
        <v>0.03310242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10" t="s">
        <v>186</v>
      </c>
      <c r="AT659" s="210" t="s">
        <v>127</v>
      </c>
      <c r="AU659" s="210" t="s">
        <v>133</v>
      </c>
      <c r="AY659" s="19" t="s">
        <v>123</v>
      </c>
      <c r="BE659" s="211">
        <f>IF(N659="základní",J659,0)</f>
        <v>0</v>
      </c>
      <c r="BF659" s="211">
        <f>IF(N659="snížená",J659,0)</f>
        <v>0</v>
      </c>
      <c r="BG659" s="211">
        <f>IF(N659="zákl. přenesená",J659,0)</f>
        <v>0</v>
      </c>
      <c r="BH659" s="211">
        <f>IF(N659="sníž. přenesená",J659,0)</f>
        <v>0</v>
      </c>
      <c r="BI659" s="211">
        <f>IF(N659="nulová",J659,0)</f>
        <v>0</v>
      </c>
      <c r="BJ659" s="19" t="s">
        <v>133</v>
      </c>
      <c r="BK659" s="211">
        <f>ROUND(I659*H659,2)</f>
        <v>0</v>
      </c>
      <c r="BL659" s="19" t="s">
        <v>186</v>
      </c>
      <c r="BM659" s="210" t="s">
        <v>1409</v>
      </c>
    </row>
    <row r="660" spans="1:47" s="2" customFormat="1" ht="12">
      <c r="A660" s="40"/>
      <c r="B660" s="41"/>
      <c r="C660" s="42"/>
      <c r="D660" s="212" t="s">
        <v>135</v>
      </c>
      <c r="E660" s="42"/>
      <c r="F660" s="213" t="s">
        <v>1410</v>
      </c>
      <c r="G660" s="42"/>
      <c r="H660" s="42"/>
      <c r="I660" s="214"/>
      <c r="J660" s="42"/>
      <c r="K660" s="42"/>
      <c r="L660" s="46"/>
      <c r="M660" s="215"/>
      <c r="N660" s="216"/>
      <c r="O660" s="86"/>
      <c r="P660" s="86"/>
      <c r="Q660" s="86"/>
      <c r="R660" s="86"/>
      <c r="S660" s="86"/>
      <c r="T660" s="87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T660" s="19" t="s">
        <v>135</v>
      </c>
      <c r="AU660" s="19" t="s">
        <v>133</v>
      </c>
    </row>
    <row r="661" spans="1:51" s="13" customFormat="1" ht="12">
      <c r="A661" s="13"/>
      <c r="B661" s="217"/>
      <c r="C661" s="218"/>
      <c r="D661" s="219" t="s">
        <v>137</v>
      </c>
      <c r="E661" s="220" t="s">
        <v>19</v>
      </c>
      <c r="F661" s="221" t="s">
        <v>170</v>
      </c>
      <c r="G661" s="218"/>
      <c r="H661" s="222">
        <v>4.03</v>
      </c>
      <c r="I661" s="223"/>
      <c r="J661" s="218"/>
      <c r="K661" s="218"/>
      <c r="L661" s="224"/>
      <c r="M661" s="225"/>
      <c r="N661" s="226"/>
      <c r="O661" s="226"/>
      <c r="P661" s="226"/>
      <c r="Q661" s="226"/>
      <c r="R661" s="226"/>
      <c r="S661" s="226"/>
      <c r="T661" s="227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28" t="s">
        <v>137</v>
      </c>
      <c r="AU661" s="228" t="s">
        <v>133</v>
      </c>
      <c r="AV661" s="13" t="s">
        <v>133</v>
      </c>
      <c r="AW661" s="13" t="s">
        <v>33</v>
      </c>
      <c r="AX661" s="13" t="s">
        <v>71</v>
      </c>
      <c r="AY661" s="228" t="s">
        <v>123</v>
      </c>
    </row>
    <row r="662" spans="1:51" s="13" customFormat="1" ht="12">
      <c r="A662" s="13"/>
      <c r="B662" s="217"/>
      <c r="C662" s="218"/>
      <c r="D662" s="219" t="s">
        <v>137</v>
      </c>
      <c r="E662" s="220" t="s">
        <v>19</v>
      </c>
      <c r="F662" s="221" t="s">
        <v>1411</v>
      </c>
      <c r="G662" s="218"/>
      <c r="H662" s="222">
        <v>20.73</v>
      </c>
      <c r="I662" s="223"/>
      <c r="J662" s="218"/>
      <c r="K662" s="218"/>
      <c r="L662" s="224"/>
      <c r="M662" s="225"/>
      <c r="N662" s="226"/>
      <c r="O662" s="226"/>
      <c r="P662" s="226"/>
      <c r="Q662" s="226"/>
      <c r="R662" s="226"/>
      <c r="S662" s="226"/>
      <c r="T662" s="227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28" t="s">
        <v>137</v>
      </c>
      <c r="AU662" s="228" t="s">
        <v>133</v>
      </c>
      <c r="AV662" s="13" t="s">
        <v>133</v>
      </c>
      <c r="AW662" s="13" t="s">
        <v>33</v>
      </c>
      <c r="AX662" s="13" t="s">
        <v>71</v>
      </c>
      <c r="AY662" s="228" t="s">
        <v>123</v>
      </c>
    </row>
    <row r="663" spans="1:51" s="13" customFormat="1" ht="12">
      <c r="A663" s="13"/>
      <c r="B663" s="217"/>
      <c r="C663" s="218"/>
      <c r="D663" s="219" t="s">
        <v>137</v>
      </c>
      <c r="E663" s="220" t="s">
        <v>19</v>
      </c>
      <c r="F663" s="221" t="s">
        <v>172</v>
      </c>
      <c r="G663" s="218"/>
      <c r="H663" s="222">
        <v>3.44</v>
      </c>
      <c r="I663" s="223"/>
      <c r="J663" s="218"/>
      <c r="K663" s="218"/>
      <c r="L663" s="224"/>
      <c r="M663" s="225"/>
      <c r="N663" s="226"/>
      <c r="O663" s="226"/>
      <c r="P663" s="226"/>
      <c r="Q663" s="226"/>
      <c r="R663" s="226"/>
      <c r="S663" s="226"/>
      <c r="T663" s="227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28" t="s">
        <v>137</v>
      </c>
      <c r="AU663" s="228" t="s">
        <v>133</v>
      </c>
      <c r="AV663" s="13" t="s">
        <v>133</v>
      </c>
      <c r="AW663" s="13" t="s">
        <v>33</v>
      </c>
      <c r="AX663" s="13" t="s">
        <v>71</v>
      </c>
      <c r="AY663" s="228" t="s">
        <v>123</v>
      </c>
    </row>
    <row r="664" spans="1:51" s="13" customFormat="1" ht="12">
      <c r="A664" s="13"/>
      <c r="B664" s="217"/>
      <c r="C664" s="218"/>
      <c r="D664" s="219" t="s">
        <v>137</v>
      </c>
      <c r="E664" s="220" t="s">
        <v>19</v>
      </c>
      <c r="F664" s="221" t="s">
        <v>1412</v>
      </c>
      <c r="G664" s="218"/>
      <c r="H664" s="222">
        <v>0</v>
      </c>
      <c r="I664" s="223"/>
      <c r="J664" s="218"/>
      <c r="K664" s="218"/>
      <c r="L664" s="224"/>
      <c r="M664" s="225"/>
      <c r="N664" s="226"/>
      <c r="O664" s="226"/>
      <c r="P664" s="226"/>
      <c r="Q664" s="226"/>
      <c r="R664" s="226"/>
      <c r="S664" s="226"/>
      <c r="T664" s="227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28" t="s">
        <v>137</v>
      </c>
      <c r="AU664" s="228" t="s">
        <v>133</v>
      </c>
      <c r="AV664" s="13" t="s">
        <v>133</v>
      </c>
      <c r="AW664" s="13" t="s">
        <v>4</v>
      </c>
      <c r="AX664" s="13" t="s">
        <v>71</v>
      </c>
      <c r="AY664" s="228" t="s">
        <v>123</v>
      </c>
    </row>
    <row r="665" spans="1:51" s="16" customFormat="1" ht="12">
      <c r="A665" s="16"/>
      <c r="B665" s="261"/>
      <c r="C665" s="262"/>
      <c r="D665" s="219" t="s">
        <v>137</v>
      </c>
      <c r="E665" s="263" t="s">
        <v>19</v>
      </c>
      <c r="F665" s="264" t="s">
        <v>1413</v>
      </c>
      <c r="G665" s="262"/>
      <c r="H665" s="265">
        <v>28.2</v>
      </c>
      <c r="I665" s="266"/>
      <c r="J665" s="262"/>
      <c r="K665" s="262"/>
      <c r="L665" s="267"/>
      <c r="M665" s="268"/>
      <c r="N665" s="269"/>
      <c r="O665" s="269"/>
      <c r="P665" s="269"/>
      <c r="Q665" s="269"/>
      <c r="R665" s="269"/>
      <c r="S665" s="269"/>
      <c r="T665" s="270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T665" s="271" t="s">
        <v>137</v>
      </c>
      <c r="AU665" s="271" t="s">
        <v>133</v>
      </c>
      <c r="AV665" s="16" t="s">
        <v>125</v>
      </c>
      <c r="AW665" s="16" t="s">
        <v>33</v>
      </c>
      <c r="AX665" s="16" t="s">
        <v>71</v>
      </c>
      <c r="AY665" s="271" t="s">
        <v>123</v>
      </c>
    </row>
    <row r="666" spans="1:51" s="13" customFormat="1" ht="12">
      <c r="A666" s="13"/>
      <c r="B666" s="217"/>
      <c r="C666" s="218"/>
      <c r="D666" s="219" t="s">
        <v>137</v>
      </c>
      <c r="E666" s="220" t="s">
        <v>19</v>
      </c>
      <c r="F666" s="221" t="s">
        <v>1414</v>
      </c>
      <c r="G666" s="218"/>
      <c r="H666" s="222">
        <v>14.768</v>
      </c>
      <c r="I666" s="223"/>
      <c r="J666" s="218"/>
      <c r="K666" s="218"/>
      <c r="L666" s="224"/>
      <c r="M666" s="225"/>
      <c r="N666" s="226"/>
      <c r="O666" s="226"/>
      <c r="P666" s="226"/>
      <c r="Q666" s="226"/>
      <c r="R666" s="226"/>
      <c r="S666" s="226"/>
      <c r="T666" s="227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28" t="s">
        <v>137</v>
      </c>
      <c r="AU666" s="228" t="s">
        <v>133</v>
      </c>
      <c r="AV666" s="13" t="s">
        <v>133</v>
      </c>
      <c r="AW666" s="13" t="s">
        <v>33</v>
      </c>
      <c r="AX666" s="13" t="s">
        <v>71</v>
      </c>
      <c r="AY666" s="228" t="s">
        <v>123</v>
      </c>
    </row>
    <row r="667" spans="1:51" s="13" customFormat="1" ht="12">
      <c r="A667" s="13"/>
      <c r="B667" s="217"/>
      <c r="C667" s="218"/>
      <c r="D667" s="219" t="s">
        <v>137</v>
      </c>
      <c r="E667" s="220" t="s">
        <v>19</v>
      </c>
      <c r="F667" s="221" t="s">
        <v>1415</v>
      </c>
      <c r="G667" s="218"/>
      <c r="H667" s="222">
        <v>44.826</v>
      </c>
      <c r="I667" s="223"/>
      <c r="J667" s="218"/>
      <c r="K667" s="218"/>
      <c r="L667" s="224"/>
      <c r="M667" s="225"/>
      <c r="N667" s="226"/>
      <c r="O667" s="226"/>
      <c r="P667" s="226"/>
      <c r="Q667" s="226"/>
      <c r="R667" s="226"/>
      <c r="S667" s="226"/>
      <c r="T667" s="227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28" t="s">
        <v>137</v>
      </c>
      <c r="AU667" s="228" t="s">
        <v>133</v>
      </c>
      <c r="AV667" s="13" t="s">
        <v>133</v>
      </c>
      <c r="AW667" s="13" t="s">
        <v>33</v>
      </c>
      <c r="AX667" s="13" t="s">
        <v>71</v>
      </c>
      <c r="AY667" s="228" t="s">
        <v>123</v>
      </c>
    </row>
    <row r="668" spans="1:51" s="13" customFormat="1" ht="12">
      <c r="A668" s="13"/>
      <c r="B668" s="217"/>
      <c r="C668" s="218"/>
      <c r="D668" s="219" t="s">
        <v>137</v>
      </c>
      <c r="E668" s="220" t="s">
        <v>19</v>
      </c>
      <c r="F668" s="221" t="s">
        <v>1416</v>
      </c>
      <c r="G668" s="218"/>
      <c r="H668" s="222">
        <v>13.988</v>
      </c>
      <c r="I668" s="223"/>
      <c r="J668" s="218"/>
      <c r="K668" s="218"/>
      <c r="L668" s="224"/>
      <c r="M668" s="225"/>
      <c r="N668" s="226"/>
      <c r="O668" s="226"/>
      <c r="P668" s="226"/>
      <c r="Q668" s="226"/>
      <c r="R668" s="226"/>
      <c r="S668" s="226"/>
      <c r="T668" s="227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28" t="s">
        <v>137</v>
      </c>
      <c r="AU668" s="228" t="s">
        <v>133</v>
      </c>
      <c r="AV668" s="13" t="s">
        <v>133</v>
      </c>
      <c r="AW668" s="13" t="s">
        <v>33</v>
      </c>
      <c r="AX668" s="13" t="s">
        <v>71</v>
      </c>
      <c r="AY668" s="228" t="s">
        <v>123</v>
      </c>
    </row>
    <row r="669" spans="1:51" s="16" customFormat="1" ht="12">
      <c r="A669" s="16"/>
      <c r="B669" s="261"/>
      <c r="C669" s="262"/>
      <c r="D669" s="219" t="s">
        <v>137</v>
      </c>
      <c r="E669" s="263" t="s">
        <v>19</v>
      </c>
      <c r="F669" s="264" t="s">
        <v>1413</v>
      </c>
      <c r="G669" s="262"/>
      <c r="H669" s="265">
        <v>73.582</v>
      </c>
      <c r="I669" s="266"/>
      <c r="J669" s="262"/>
      <c r="K669" s="262"/>
      <c r="L669" s="267"/>
      <c r="M669" s="268"/>
      <c r="N669" s="269"/>
      <c r="O669" s="269"/>
      <c r="P669" s="269"/>
      <c r="Q669" s="269"/>
      <c r="R669" s="269"/>
      <c r="S669" s="269"/>
      <c r="T669" s="270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T669" s="271" t="s">
        <v>137</v>
      </c>
      <c r="AU669" s="271" t="s">
        <v>133</v>
      </c>
      <c r="AV669" s="16" t="s">
        <v>125</v>
      </c>
      <c r="AW669" s="16" t="s">
        <v>33</v>
      </c>
      <c r="AX669" s="16" t="s">
        <v>71</v>
      </c>
      <c r="AY669" s="271" t="s">
        <v>123</v>
      </c>
    </row>
    <row r="670" spans="1:51" s="13" customFormat="1" ht="12">
      <c r="A670" s="13"/>
      <c r="B670" s="217"/>
      <c r="C670" s="218"/>
      <c r="D670" s="219" t="s">
        <v>137</v>
      </c>
      <c r="E670" s="220" t="s">
        <v>19</v>
      </c>
      <c r="F670" s="221" t="s">
        <v>1417</v>
      </c>
      <c r="G670" s="218"/>
      <c r="H670" s="222">
        <v>5</v>
      </c>
      <c r="I670" s="223"/>
      <c r="J670" s="218"/>
      <c r="K670" s="218"/>
      <c r="L670" s="224"/>
      <c r="M670" s="225"/>
      <c r="N670" s="226"/>
      <c r="O670" s="226"/>
      <c r="P670" s="226"/>
      <c r="Q670" s="226"/>
      <c r="R670" s="226"/>
      <c r="S670" s="226"/>
      <c r="T670" s="227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28" t="s">
        <v>137</v>
      </c>
      <c r="AU670" s="228" t="s">
        <v>133</v>
      </c>
      <c r="AV670" s="13" t="s">
        <v>133</v>
      </c>
      <c r="AW670" s="13" t="s">
        <v>33</v>
      </c>
      <c r="AX670" s="13" t="s">
        <v>71</v>
      </c>
      <c r="AY670" s="228" t="s">
        <v>123</v>
      </c>
    </row>
    <row r="671" spans="1:51" s="14" customFormat="1" ht="12">
      <c r="A671" s="14"/>
      <c r="B671" s="229"/>
      <c r="C671" s="230"/>
      <c r="D671" s="219" t="s">
        <v>137</v>
      </c>
      <c r="E671" s="231" t="s">
        <v>19</v>
      </c>
      <c r="F671" s="232" t="s">
        <v>146</v>
      </c>
      <c r="G671" s="230"/>
      <c r="H671" s="233">
        <v>106.782</v>
      </c>
      <c r="I671" s="234"/>
      <c r="J671" s="230"/>
      <c r="K671" s="230"/>
      <c r="L671" s="235"/>
      <c r="M671" s="236"/>
      <c r="N671" s="237"/>
      <c r="O671" s="237"/>
      <c r="P671" s="237"/>
      <c r="Q671" s="237"/>
      <c r="R671" s="237"/>
      <c r="S671" s="237"/>
      <c r="T671" s="238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39" t="s">
        <v>137</v>
      </c>
      <c r="AU671" s="239" t="s">
        <v>133</v>
      </c>
      <c r="AV671" s="14" t="s">
        <v>132</v>
      </c>
      <c r="AW671" s="14" t="s">
        <v>33</v>
      </c>
      <c r="AX671" s="14" t="s">
        <v>76</v>
      </c>
      <c r="AY671" s="239" t="s">
        <v>123</v>
      </c>
    </row>
    <row r="672" spans="1:65" s="2" customFormat="1" ht="16.5" customHeight="1">
      <c r="A672" s="40"/>
      <c r="B672" s="41"/>
      <c r="C672" s="199" t="s">
        <v>1418</v>
      </c>
      <c r="D672" s="199" t="s">
        <v>127</v>
      </c>
      <c r="E672" s="200" t="s">
        <v>1419</v>
      </c>
      <c r="F672" s="201" t="s">
        <v>1420</v>
      </c>
      <c r="G672" s="202" t="s">
        <v>141</v>
      </c>
      <c r="H672" s="203">
        <v>106.782</v>
      </c>
      <c r="I672" s="204"/>
      <c r="J672" s="205">
        <f>ROUND(I672*H672,2)</f>
        <v>0</v>
      </c>
      <c r="K672" s="201" t="s">
        <v>131</v>
      </c>
      <c r="L672" s="46"/>
      <c r="M672" s="206" t="s">
        <v>19</v>
      </c>
      <c r="N672" s="207" t="s">
        <v>43</v>
      </c>
      <c r="O672" s="86"/>
      <c r="P672" s="208">
        <f>O672*H672</f>
        <v>0</v>
      </c>
      <c r="Q672" s="208">
        <v>0</v>
      </c>
      <c r="R672" s="208">
        <f>Q672*H672</f>
        <v>0</v>
      </c>
      <c r="S672" s="208">
        <v>0</v>
      </c>
      <c r="T672" s="209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10" t="s">
        <v>186</v>
      </c>
      <c r="AT672" s="210" t="s">
        <v>127</v>
      </c>
      <c r="AU672" s="210" t="s">
        <v>133</v>
      </c>
      <c r="AY672" s="19" t="s">
        <v>123</v>
      </c>
      <c r="BE672" s="211">
        <f>IF(N672="základní",J672,0)</f>
        <v>0</v>
      </c>
      <c r="BF672" s="211">
        <f>IF(N672="snížená",J672,0)</f>
        <v>0</v>
      </c>
      <c r="BG672" s="211">
        <f>IF(N672="zákl. přenesená",J672,0)</f>
        <v>0</v>
      </c>
      <c r="BH672" s="211">
        <f>IF(N672="sníž. přenesená",J672,0)</f>
        <v>0</v>
      </c>
      <c r="BI672" s="211">
        <f>IF(N672="nulová",J672,0)</f>
        <v>0</v>
      </c>
      <c r="BJ672" s="19" t="s">
        <v>133</v>
      </c>
      <c r="BK672" s="211">
        <f>ROUND(I672*H672,2)</f>
        <v>0</v>
      </c>
      <c r="BL672" s="19" t="s">
        <v>186</v>
      </c>
      <c r="BM672" s="210" t="s">
        <v>1421</v>
      </c>
    </row>
    <row r="673" spans="1:47" s="2" customFormat="1" ht="12">
      <c r="A673" s="40"/>
      <c r="B673" s="41"/>
      <c r="C673" s="42"/>
      <c r="D673" s="212" t="s">
        <v>135</v>
      </c>
      <c r="E673" s="42"/>
      <c r="F673" s="213" t="s">
        <v>1422</v>
      </c>
      <c r="G673" s="42"/>
      <c r="H673" s="42"/>
      <c r="I673" s="214"/>
      <c r="J673" s="42"/>
      <c r="K673" s="42"/>
      <c r="L673" s="46"/>
      <c r="M673" s="215"/>
      <c r="N673" s="216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135</v>
      </c>
      <c r="AU673" s="19" t="s">
        <v>133</v>
      </c>
    </row>
    <row r="674" spans="1:65" s="2" customFormat="1" ht="16.5" customHeight="1">
      <c r="A674" s="40"/>
      <c r="B674" s="41"/>
      <c r="C674" s="199" t="s">
        <v>1423</v>
      </c>
      <c r="D674" s="199" t="s">
        <v>127</v>
      </c>
      <c r="E674" s="200" t="s">
        <v>1424</v>
      </c>
      <c r="F674" s="201" t="s">
        <v>1425</v>
      </c>
      <c r="G674" s="202" t="s">
        <v>141</v>
      </c>
      <c r="H674" s="203">
        <v>117.702</v>
      </c>
      <c r="I674" s="204"/>
      <c r="J674" s="205">
        <f>ROUND(I674*H674,2)</f>
        <v>0</v>
      </c>
      <c r="K674" s="201" t="s">
        <v>131</v>
      </c>
      <c r="L674" s="46"/>
      <c r="M674" s="206" t="s">
        <v>19</v>
      </c>
      <c r="N674" s="207" t="s">
        <v>43</v>
      </c>
      <c r="O674" s="86"/>
      <c r="P674" s="208">
        <f>O674*H674</f>
        <v>0</v>
      </c>
      <c r="Q674" s="208">
        <v>0.0002</v>
      </c>
      <c r="R674" s="208">
        <f>Q674*H674</f>
        <v>0.0235404</v>
      </c>
      <c r="S674" s="208">
        <v>0</v>
      </c>
      <c r="T674" s="209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10" t="s">
        <v>186</v>
      </c>
      <c r="AT674" s="210" t="s">
        <v>127</v>
      </c>
      <c r="AU674" s="210" t="s">
        <v>133</v>
      </c>
      <c r="AY674" s="19" t="s">
        <v>123</v>
      </c>
      <c r="BE674" s="211">
        <f>IF(N674="základní",J674,0)</f>
        <v>0</v>
      </c>
      <c r="BF674" s="211">
        <f>IF(N674="snížená",J674,0)</f>
        <v>0</v>
      </c>
      <c r="BG674" s="211">
        <f>IF(N674="zákl. přenesená",J674,0)</f>
        <v>0</v>
      </c>
      <c r="BH674" s="211">
        <f>IF(N674="sníž. přenesená",J674,0)</f>
        <v>0</v>
      </c>
      <c r="BI674" s="211">
        <f>IF(N674="nulová",J674,0)</f>
        <v>0</v>
      </c>
      <c r="BJ674" s="19" t="s">
        <v>133</v>
      </c>
      <c r="BK674" s="211">
        <f>ROUND(I674*H674,2)</f>
        <v>0</v>
      </c>
      <c r="BL674" s="19" t="s">
        <v>186</v>
      </c>
      <c r="BM674" s="210" t="s">
        <v>1426</v>
      </c>
    </row>
    <row r="675" spans="1:47" s="2" customFormat="1" ht="12">
      <c r="A675" s="40"/>
      <c r="B675" s="41"/>
      <c r="C675" s="42"/>
      <c r="D675" s="212" t="s">
        <v>135</v>
      </c>
      <c r="E675" s="42"/>
      <c r="F675" s="213" t="s">
        <v>1427</v>
      </c>
      <c r="G675" s="42"/>
      <c r="H675" s="42"/>
      <c r="I675" s="214"/>
      <c r="J675" s="42"/>
      <c r="K675" s="42"/>
      <c r="L675" s="46"/>
      <c r="M675" s="215"/>
      <c r="N675" s="216"/>
      <c r="O675" s="86"/>
      <c r="P675" s="86"/>
      <c r="Q675" s="86"/>
      <c r="R675" s="86"/>
      <c r="S675" s="86"/>
      <c r="T675" s="87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135</v>
      </c>
      <c r="AU675" s="19" t="s">
        <v>133</v>
      </c>
    </row>
    <row r="676" spans="1:51" s="13" customFormat="1" ht="12">
      <c r="A676" s="13"/>
      <c r="B676" s="217"/>
      <c r="C676" s="218"/>
      <c r="D676" s="219" t="s">
        <v>137</v>
      </c>
      <c r="E676" s="220" t="s">
        <v>19</v>
      </c>
      <c r="F676" s="221" t="s">
        <v>170</v>
      </c>
      <c r="G676" s="218"/>
      <c r="H676" s="222">
        <v>4.03</v>
      </c>
      <c r="I676" s="223"/>
      <c r="J676" s="218"/>
      <c r="K676" s="218"/>
      <c r="L676" s="224"/>
      <c r="M676" s="225"/>
      <c r="N676" s="226"/>
      <c r="O676" s="226"/>
      <c r="P676" s="226"/>
      <c r="Q676" s="226"/>
      <c r="R676" s="226"/>
      <c r="S676" s="226"/>
      <c r="T676" s="227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28" t="s">
        <v>137</v>
      </c>
      <c r="AU676" s="228" t="s">
        <v>133</v>
      </c>
      <c r="AV676" s="13" t="s">
        <v>133</v>
      </c>
      <c r="AW676" s="13" t="s">
        <v>33</v>
      </c>
      <c r="AX676" s="13" t="s">
        <v>71</v>
      </c>
      <c r="AY676" s="228" t="s">
        <v>123</v>
      </c>
    </row>
    <row r="677" spans="1:51" s="13" customFormat="1" ht="12">
      <c r="A677" s="13"/>
      <c r="B677" s="217"/>
      <c r="C677" s="218"/>
      <c r="D677" s="219" t="s">
        <v>137</v>
      </c>
      <c r="E677" s="220" t="s">
        <v>19</v>
      </c>
      <c r="F677" s="221" t="s">
        <v>1411</v>
      </c>
      <c r="G677" s="218"/>
      <c r="H677" s="222">
        <v>20.73</v>
      </c>
      <c r="I677" s="223"/>
      <c r="J677" s="218"/>
      <c r="K677" s="218"/>
      <c r="L677" s="224"/>
      <c r="M677" s="225"/>
      <c r="N677" s="226"/>
      <c r="O677" s="226"/>
      <c r="P677" s="226"/>
      <c r="Q677" s="226"/>
      <c r="R677" s="226"/>
      <c r="S677" s="226"/>
      <c r="T677" s="227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28" t="s">
        <v>137</v>
      </c>
      <c r="AU677" s="228" t="s">
        <v>133</v>
      </c>
      <c r="AV677" s="13" t="s">
        <v>133</v>
      </c>
      <c r="AW677" s="13" t="s">
        <v>33</v>
      </c>
      <c r="AX677" s="13" t="s">
        <v>71</v>
      </c>
      <c r="AY677" s="228" t="s">
        <v>123</v>
      </c>
    </row>
    <row r="678" spans="1:51" s="13" customFormat="1" ht="12">
      <c r="A678" s="13"/>
      <c r="B678" s="217"/>
      <c r="C678" s="218"/>
      <c r="D678" s="219" t="s">
        <v>137</v>
      </c>
      <c r="E678" s="220" t="s">
        <v>19</v>
      </c>
      <c r="F678" s="221" t="s">
        <v>172</v>
      </c>
      <c r="G678" s="218"/>
      <c r="H678" s="222">
        <v>3.44</v>
      </c>
      <c r="I678" s="223"/>
      <c r="J678" s="218"/>
      <c r="K678" s="218"/>
      <c r="L678" s="224"/>
      <c r="M678" s="225"/>
      <c r="N678" s="226"/>
      <c r="O678" s="226"/>
      <c r="P678" s="226"/>
      <c r="Q678" s="226"/>
      <c r="R678" s="226"/>
      <c r="S678" s="226"/>
      <c r="T678" s="227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28" t="s">
        <v>137</v>
      </c>
      <c r="AU678" s="228" t="s">
        <v>133</v>
      </c>
      <c r="AV678" s="13" t="s">
        <v>133</v>
      </c>
      <c r="AW678" s="13" t="s">
        <v>33</v>
      </c>
      <c r="AX678" s="13" t="s">
        <v>71</v>
      </c>
      <c r="AY678" s="228" t="s">
        <v>123</v>
      </c>
    </row>
    <row r="679" spans="1:51" s="13" customFormat="1" ht="12">
      <c r="A679" s="13"/>
      <c r="B679" s="217"/>
      <c r="C679" s="218"/>
      <c r="D679" s="219" t="s">
        <v>137</v>
      </c>
      <c r="E679" s="220" t="s">
        <v>19</v>
      </c>
      <c r="F679" s="221" t="s">
        <v>1412</v>
      </c>
      <c r="G679" s="218"/>
      <c r="H679" s="222">
        <v>0</v>
      </c>
      <c r="I679" s="223"/>
      <c r="J679" s="218"/>
      <c r="K679" s="218"/>
      <c r="L679" s="224"/>
      <c r="M679" s="225"/>
      <c r="N679" s="226"/>
      <c r="O679" s="226"/>
      <c r="P679" s="226"/>
      <c r="Q679" s="226"/>
      <c r="R679" s="226"/>
      <c r="S679" s="226"/>
      <c r="T679" s="227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28" t="s">
        <v>137</v>
      </c>
      <c r="AU679" s="228" t="s">
        <v>133</v>
      </c>
      <c r="AV679" s="13" t="s">
        <v>133</v>
      </c>
      <c r="AW679" s="13" t="s">
        <v>4</v>
      </c>
      <c r="AX679" s="13" t="s">
        <v>71</v>
      </c>
      <c r="AY679" s="228" t="s">
        <v>123</v>
      </c>
    </row>
    <row r="680" spans="1:51" s="16" customFormat="1" ht="12">
      <c r="A680" s="16"/>
      <c r="B680" s="261"/>
      <c r="C680" s="262"/>
      <c r="D680" s="219" t="s">
        <v>137</v>
      </c>
      <c r="E680" s="263" t="s">
        <v>19</v>
      </c>
      <c r="F680" s="264" t="s">
        <v>1413</v>
      </c>
      <c r="G680" s="262"/>
      <c r="H680" s="265">
        <v>28.2</v>
      </c>
      <c r="I680" s="266"/>
      <c r="J680" s="262"/>
      <c r="K680" s="262"/>
      <c r="L680" s="267"/>
      <c r="M680" s="268"/>
      <c r="N680" s="269"/>
      <c r="O680" s="269"/>
      <c r="P680" s="269"/>
      <c r="Q680" s="269"/>
      <c r="R680" s="269"/>
      <c r="S680" s="269"/>
      <c r="T680" s="270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T680" s="271" t="s">
        <v>137</v>
      </c>
      <c r="AU680" s="271" t="s">
        <v>133</v>
      </c>
      <c r="AV680" s="16" t="s">
        <v>125</v>
      </c>
      <c r="AW680" s="16" t="s">
        <v>33</v>
      </c>
      <c r="AX680" s="16" t="s">
        <v>71</v>
      </c>
      <c r="AY680" s="271" t="s">
        <v>123</v>
      </c>
    </row>
    <row r="681" spans="1:51" s="13" customFormat="1" ht="12">
      <c r="A681" s="13"/>
      <c r="B681" s="217"/>
      <c r="C681" s="218"/>
      <c r="D681" s="219" t="s">
        <v>137</v>
      </c>
      <c r="E681" s="220" t="s">
        <v>19</v>
      </c>
      <c r="F681" s="221" t="s">
        <v>1428</v>
      </c>
      <c r="G681" s="218"/>
      <c r="H681" s="222">
        <v>20.54</v>
      </c>
      <c r="I681" s="223"/>
      <c r="J681" s="218"/>
      <c r="K681" s="218"/>
      <c r="L681" s="224"/>
      <c r="M681" s="225"/>
      <c r="N681" s="226"/>
      <c r="O681" s="226"/>
      <c r="P681" s="226"/>
      <c r="Q681" s="226"/>
      <c r="R681" s="226"/>
      <c r="S681" s="226"/>
      <c r="T681" s="227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28" t="s">
        <v>137</v>
      </c>
      <c r="AU681" s="228" t="s">
        <v>133</v>
      </c>
      <c r="AV681" s="13" t="s">
        <v>133</v>
      </c>
      <c r="AW681" s="13" t="s">
        <v>33</v>
      </c>
      <c r="AX681" s="13" t="s">
        <v>71</v>
      </c>
      <c r="AY681" s="228" t="s">
        <v>123</v>
      </c>
    </row>
    <row r="682" spans="1:51" s="13" customFormat="1" ht="12">
      <c r="A682" s="13"/>
      <c r="B682" s="217"/>
      <c r="C682" s="218"/>
      <c r="D682" s="219" t="s">
        <v>137</v>
      </c>
      <c r="E682" s="220" t="s">
        <v>19</v>
      </c>
      <c r="F682" s="221" t="s">
        <v>1415</v>
      </c>
      <c r="G682" s="218"/>
      <c r="H682" s="222">
        <v>44.826</v>
      </c>
      <c r="I682" s="223"/>
      <c r="J682" s="218"/>
      <c r="K682" s="218"/>
      <c r="L682" s="224"/>
      <c r="M682" s="225"/>
      <c r="N682" s="226"/>
      <c r="O682" s="226"/>
      <c r="P682" s="226"/>
      <c r="Q682" s="226"/>
      <c r="R682" s="226"/>
      <c r="S682" s="226"/>
      <c r="T682" s="227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28" t="s">
        <v>137</v>
      </c>
      <c r="AU682" s="228" t="s">
        <v>133</v>
      </c>
      <c r="AV682" s="13" t="s">
        <v>133</v>
      </c>
      <c r="AW682" s="13" t="s">
        <v>33</v>
      </c>
      <c r="AX682" s="13" t="s">
        <v>71</v>
      </c>
      <c r="AY682" s="228" t="s">
        <v>123</v>
      </c>
    </row>
    <row r="683" spans="1:51" s="13" customFormat="1" ht="12">
      <c r="A683" s="13"/>
      <c r="B683" s="217"/>
      <c r="C683" s="218"/>
      <c r="D683" s="219" t="s">
        <v>137</v>
      </c>
      <c r="E683" s="220" t="s">
        <v>19</v>
      </c>
      <c r="F683" s="221" t="s">
        <v>1429</v>
      </c>
      <c r="G683" s="218"/>
      <c r="H683" s="222">
        <v>19.136</v>
      </c>
      <c r="I683" s="223"/>
      <c r="J683" s="218"/>
      <c r="K683" s="218"/>
      <c r="L683" s="224"/>
      <c r="M683" s="225"/>
      <c r="N683" s="226"/>
      <c r="O683" s="226"/>
      <c r="P683" s="226"/>
      <c r="Q683" s="226"/>
      <c r="R683" s="226"/>
      <c r="S683" s="226"/>
      <c r="T683" s="227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28" t="s">
        <v>137</v>
      </c>
      <c r="AU683" s="228" t="s">
        <v>133</v>
      </c>
      <c r="AV683" s="13" t="s">
        <v>133</v>
      </c>
      <c r="AW683" s="13" t="s">
        <v>33</v>
      </c>
      <c r="AX683" s="13" t="s">
        <v>71</v>
      </c>
      <c r="AY683" s="228" t="s">
        <v>123</v>
      </c>
    </row>
    <row r="684" spans="1:51" s="16" customFormat="1" ht="12">
      <c r="A684" s="16"/>
      <c r="B684" s="261"/>
      <c r="C684" s="262"/>
      <c r="D684" s="219" t="s">
        <v>137</v>
      </c>
      <c r="E684" s="263" t="s">
        <v>19</v>
      </c>
      <c r="F684" s="264" t="s">
        <v>1413</v>
      </c>
      <c r="G684" s="262"/>
      <c r="H684" s="265">
        <v>84.502</v>
      </c>
      <c r="I684" s="266"/>
      <c r="J684" s="262"/>
      <c r="K684" s="262"/>
      <c r="L684" s="267"/>
      <c r="M684" s="268"/>
      <c r="N684" s="269"/>
      <c r="O684" s="269"/>
      <c r="P684" s="269"/>
      <c r="Q684" s="269"/>
      <c r="R684" s="269"/>
      <c r="S684" s="269"/>
      <c r="T684" s="270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T684" s="271" t="s">
        <v>137</v>
      </c>
      <c r="AU684" s="271" t="s">
        <v>133</v>
      </c>
      <c r="AV684" s="16" t="s">
        <v>125</v>
      </c>
      <c r="AW684" s="16" t="s">
        <v>33</v>
      </c>
      <c r="AX684" s="16" t="s">
        <v>71</v>
      </c>
      <c r="AY684" s="271" t="s">
        <v>123</v>
      </c>
    </row>
    <row r="685" spans="1:51" s="13" customFormat="1" ht="12">
      <c r="A685" s="13"/>
      <c r="B685" s="217"/>
      <c r="C685" s="218"/>
      <c r="D685" s="219" t="s">
        <v>137</v>
      </c>
      <c r="E685" s="220" t="s">
        <v>19</v>
      </c>
      <c r="F685" s="221" t="s">
        <v>1417</v>
      </c>
      <c r="G685" s="218"/>
      <c r="H685" s="222">
        <v>5</v>
      </c>
      <c r="I685" s="223"/>
      <c r="J685" s="218"/>
      <c r="K685" s="218"/>
      <c r="L685" s="224"/>
      <c r="M685" s="225"/>
      <c r="N685" s="226"/>
      <c r="O685" s="226"/>
      <c r="P685" s="226"/>
      <c r="Q685" s="226"/>
      <c r="R685" s="226"/>
      <c r="S685" s="226"/>
      <c r="T685" s="227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28" t="s">
        <v>137</v>
      </c>
      <c r="AU685" s="228" t="s">
        <v>133</v>
      </c>
      <c r="AV685" s="13" t="s">
        <v>133</v>
      </c>
      <c r="AW685" s="13" t="s">
        <v>33</v>
      </c>
      <c r="AX685" s="13" t="s">
        <v>71</v>
      </c>
      <c r="AY685" s="228" t="s">
        <v>123</v>
      </c>
    </row>
    <row r="686" spans="1:51" s="14" customFormat="1" ht="12">
      <c r="A686" s="14"/>
      <c r="B686" s="229"/>
      <c r="C686" s="230"/>
      <c r="D686" s="219" t="s">
        <v>137</v>
      </c>
      <c r="E686" s="231" t="s">
        <v>19</v>
      </c>
      <c r="F686" s="232" t="s">
        <v>146</v>
      </c>
      <c r="G686" s="230"/>
      <c r="H686" s="233">
        <v>117.702</v>
      </c>
      <c r="I686" s="234"/>
      <c r="J686" s="230"/>
      <c r="K686" s="230"/>
      <c r="L686" s="235"/>
      <c r="M686" s="236"/>
      <c r="N686" s="237"/>
      <c r="O686" s="237"/>
      <c r="P686" s="237"/>
      <c r="Q686" s="237"/>
      <c r="R686" s="237"/>
      <c r="S686" s="237"/>
      <c r="T686" s="238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39" t="s">
        <v>137</v>
      </c>
      <c r="AU686" s="239" t="s">
        <v>133</v>
      </c>
      <c r="AV686" s="14" t="s">
        <v>132</v>
      </c>
      <c r="AW686" s="14" t="s">
        <v>33</v>
      </c>
      <c r="AX686" s="14" t="s">
        <v>76</v>
      </c>
      <c r="AY686" s="239" t="s">
        <v>123</v>
      </c>
    </row>
    <row r="687" spans="1:65" s="2" customFormat="1" ht="24.15" customHeight="1">
      <c r="A687" s="40"/>
      <c r="B687" s="41"/>
      <c r="C687" s="199" t="s">
        <v>1430</v>
      </c>
      <c r="D687" s="199" t="s">
        <v>127</v>
      </c>
      <c r="E687" s="200" t="s">
        <v>1431</v>
      </c>
      <c r="F687" s="201" t="s">
        <v>1432</v>
      </c>
      <c r="G687" s="202" t="s">
        <v>141</v>
      </c>
      <c r="H687" s="203">
        <v>117.702</v>
      </c>
      <c r="I687" s="204"/>
      <c r="J687" s="205">
        <f>ROUND(I687*H687,2)</f>
        <v>0</v>
      </c>
      <c r="K687" s="201" t="s">
        <v>131</v>
      </c>
      <c r="L687" s="46"/>
      <c r="M687" s="206" t="s">
        <v>19</v>
      </c>
      <c r="N687" s="207" t="s">
        <v>43</v>
      </c>
      <c r="O687" s="86"/>
      <c r="P687" s="208">
        <f>O687*H687</f>
        <v>0</v>
      </c>
      <c r="Q687" s="208">
        <v>0.0002</v>
      </c>
      <c r="R687" s="208">
        <f>Q687*H687</f>
        <v>0.0235404</v>
      </c>
      <c r="S687" s="208">
        <v>0</v>
      </c>
      <c r="T687" s="209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10" t="s">
        <v>186</v>
      </c>
      <c r="AT687" s="210" t="s">
        <v>127</v>
      </c>
      <c r="AU687" s="210" t="s">
        <v>133</v>
      </c>
      <c r="AY687" s="19" t="s">
        <v>123</v>
      </c>
      <c r="BE687" s="211">
        <f>IF(N687="základní",J687,0)</f>
        <v>0</v>
      </c>
      <c r="BF687" s="211">
        <f>IF(N687="snížená",J687,0)</f>
        <v>0</v>
      </c>
      <c r="BG687" s="211">
        <f>IF(N687="zákl. přenesená",J687,0)</f>
        <v>0</v>
      </c>
      <c r="BH687" s="211">
        <f>IF(N687="sníž. přenesená",J687,0)</f>
        <v>0</v>
      </c>
      <c r="BI687" s="211">
        <f>IF(N687="nulová",J687,0)</f>
        <v>0</v>
      </c>
      <c r="BJ687" s="19" t="s">
        <v>133</v>
      </c>
      <c r="BK687" s="211">
        <f>ROUND(I687*H687,2)</f>
        <v>0</v>
      </c>
      <c r="BL687" s="19" t="s">
        <v>186</v>
      </c>
      <c r="BM687" s="210" t="s">
        <v>1433</v>
      </c>
    </row>
    <row r="688" spans="1:47" s="2" customFormat="1" ht="12">
      <c r="A688" s="40"/>
      <c r="B688" s="41"/>
      <c r="C688" s="42"/>
      <c r="D688" s="212" t="s">
        <v>135</v>
      </c>
      <c r="E688" s="42"/>
      <c r="F688" s="213" t="s">
        <v>1434</v>
      </c>
      <c r="G688" s="42"/>
      <c r="H688" s="42"/>
      <c r="I688" s="214"/>
      <c r="J688" s="42"/>
      <c r="K688" s="42"/>
      <c r="L688" s="46"/>
      <c r="M688" s="272"/>
      <c r="N688" s="273"/>
      <c r="O688" s="274"/>
      <c r="P688" s="274"/>
      <c r="Q688" s="274"/>
      <c r="R688" s="274"/>
      <c r="S688" s="274"/>
      <c r="T688" s="275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T688" s="19" t="s">
        <v>135</v>
      </c>
      <c r="AU688" s="19" t="s">
        <v>133</v>
      </c>
    </row>
    <row r="689" spans="1:31" s="2" customFormat="1" ht="6.95" customHeight="1">
      <c r="A689" s="40"/>
      <c r="B689" s="61"/>
      <c r="C689" s="62"/>
      <c r="D689" s="62"/>
      <c r="E689" s="62"/>
      <c r="F689" s="62"/>
      <c r="G689" s="62"/>
      <c r="H689" s="62"/>
      <c r="I689" s="62"/>
      <c r="J689" s="62"/>
      <c r="K689" s="62"/>
      <c r="L689" s="46"/>
      <c r="M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</row>
  </sheetData>
  <sheetProtection password="CCD6" sheet="1" objects="1" scenarios="1" formatColumns="0" formatRows="0" autoFilter="0"/>
  <autoFilter ref="C97:K688"/>
  <mergeCells count="6">
    <mergeCell ref="E7:H7"/>
    <mergeCell ref="E16:H16"/>
    <mergeCell ref="E25:H25"/>
    <mergeCell ref="E46:H46"/>
    <mergeCell ref="E90:H90"/>
    <mergeCell ref="L2:V2"/>
  </mergeCells>
  <hyperlinks>
    <hyperlink ref="F103" r:id="rId1" display="https://podminky.urs.cz/item/CS_URS_2022_01/317142412"/>
    <hyperlink ref="F106" r:id="rId2" display="https://podminky.urs.cz/item/CS_URS_2022_01/342272215"/>
    <hyperlink ref="F111" r:id="rId3" display="https://podminky.urs.cz/item/CS_URS_2022_01/342272225"/>
    <hyperlink ref="F114" r:id="rId4" display="https://podminky.urs.cz/item/CS_URS_2022_01/342291131"/>
    <hyperlink ref="F117" r:id="rId5" display="https://podminky.urs.cz/item/CS_URS_2022_01/346244352"/>
    <hyperlink ref="F121" r:id="rId6" display="https://podminky.urs.cz/item/CS_URS_2022_01/611131121"/>
    <hyperlink ref="F127" r:id="rId7" display="https://podminky.urs.cz/item/CS_URS_2022_01/611142001"/>
    <hyperlink ref="F133" r:id="rId8" display="https://podminky.urs.cz/item/CS_URS_2022_01/611321131"/>
    <hyperlink ref="F135" r:id="rId9" display="https://podminky.urs.cz/item/CS_URS_2022_01/612131121"/>
    <hyperlink ref="F142" r:id="rId10" display="https://podminky.urs.cz/item/CS_URS_2022_01/612142001"/>
    <hyperlink ref="F149" r:id="rId11" display="https://podminky.urs.cz/item/CS_URS_2022_01/612321131"/>
    <hyperlink ref="F155" r:id="rId12" display="https://podminky.urs.cz/item/CS_URS_2022_01/612325302"/>
    <hyperlink ref="F158" r:id="rId13" display="https://podminky.urs.cz/item/CS_URS_2022_01/632450132"/>
    <hyperlink ref="F161" r:id="rId14" display="https://podminky.urs.cz/item/CS_URS_2022_01/642942111"/>
    <hyperlink ref="F165" r:id="rId15" display="https://podminky.urs.cz/item/CS_URS_2022_01/642944121"/>
    <hyperlink ref="F170" r:id="rId16" display="https://podminky.urs.cz/item/CS_URS_2022_01/952901111"/>
    <hyperlink ref="F177" r:id="rId17" display="https://podminky.urs.cz/item/CS_URS_2021_01/953991211"/>
    <hyperlink ref="F180" r:id="rId18" display="https://podminky.urs.cz/item/CS_URS_2022_01/962084121"/>
    <hyperlink ref="F183" r:id="rId19" display="https://podminky.urs.cz/item/CS_URS_2022_01/968072455"/>
    <hyperlink ref="F188" r:id="rId20" display="https://podminky.urs.cz/item/CS_URS_2022_01/973031616"/>
    <hyperlink ref="F190" r:id="rId21" display="https://podminky.urs.cz/item/CS_URS_2022_01/974031121"/>
    <hyperlink ref="F193" r:id="rId22" display="https://podminky.urs.cz/item/CS_URS_2022_01/977131110"/>
    <hyperlink ref="F196" r:id="rId23" display="https://podminky.urs.cz/item/CS_URS_2022_01/985131111"/>
    <hyperlink ref="F199" r:id="rId24" display="https://podminky.urs.cz/item/CS_URS_2022_01/985132111"/>
    <hyperlink ref="F203" r:id="rId25" display="https://podminky.urs.cz/item/CS_URS_2022_01/997013212"/>
    <hyperlink ref="F205" r:id="rId26" display="https://podminky.urs.cz/item/CS_URS_2022_01/997013501"/>
    <hyperlink ref="F207" r:id="rId27" display="https://podminky.urs.cz/item/CS_URS_2022_01/997013509"/>
    <hyperlink ref="F210" r:id="rId28" display="https://podminky.urs.cz/item/CS_URS_2022_01/997013631"/>
    <hyperlink ref="F213" r:id="rId29" display="https://podminky.urs.cz/item/CS_URS_2022_01/998018002"/>
    <hyperlink ref="F217" r:id="rId30" display="https://podminky.urs.cz/item/CS_URS_2022_01/721171803"/>
    <hyperlink ref="F219" r:id="rId31" display="https://podminky.urs.cz/item/CS_URS_2022_01/721171808"/>
    <hyperlink ref="F221" r:id="rId32" display="https://podminky.urs.cz/item/CS_URS_2022_01/721174043"/>
    <hyperlink ref="F223" r:id="rId33" display="https://podminky.urs.cz/item/CS_URS_2022_01/721174045"/>
    <hyperlink ref="F225" r:id="rId34" display="https://podminky.urs.cz/item/CS_URS_2022_01/721226512"/>
    <hyperlink ref="F228" r:id="rId35" display="https://podminky.urs.cz/item/CS_URS_2022_01/998721102"/>
    <hyperlink ref="F231" r:id="rId36" display="https://podminky.urs.cz/item/CS_URS_2022_01/722170801"/>
    <hyperlink ref="F233" r:id="rId37" display="https://podminky.urs.cz/item/CS_URS_2022_01/722174002"/>
    <hyperlink ref="F235" r:id="rId38" display="https://podminky.urs.cz/item/CS_URS_2022_01/722174022"/>
    <hyperlink ref="F237" r:id="rId39" display="https://podminky.urs.cz/item/CS_URS_2022_01/722190401"/>
    <hyperlink ref="F239" r:id="rId40" display="https://podminky.urs.cz/item/CS_URS_2022_01/722220861"/>
    <hyperlink ref="F243" r:id="rId41" display="https://podminky.urs.cz/item/CS_URS_2022_01/722290226"/>
    <hyperlink ref="F245" r:id="rId42" display="https://podminky.urs.cz/item/CS_URS_2022_01/998722102"/>
    <hyperlink ref="F248" r:id="rId43" display="https://podminky.urs.cz/item/CS_URS_2022_01/725110814"/>
    <hyperlink ref="F250" r:id="rId44" display="https://podminky.urs.cz/item/CS_URS_2022_01/725119122"/>
    <hyperlink ref="F253" r:id="rId45" display="https://podminky.urs.cz/item/CS_URS_2022_01/725210821"/>
    <hyperlink ref="F255" r:id="rId46" display="https://podminky.urs.cz/item/CS_URS_2022_01/725219102"/>
    <hyperlink ref="F258" r:id="rId47" display="https://podminky.urs.cz/item/CS_URS_2022_01/725220842"/>
    <hyperlink ref="F260" r:id="rId48" display="https://podminky.urs.cz/item/CS_URS_2022_01/725229103"/>
    <hyperlink ref="F263" r:id="rId49" display="https://podminky.urs.cz/item/CS_URS_2022_01/725291641"/>
    <hyperlink ref="F266" r:id="rId50" display="https://podminky.urs.cz/item/CS_URS_2022_01/725813111"/>
    <hyperlink ref="F271" r:id="rId51" display="https://podminky.urs.cz/item/CS_URS_2022_01/725813112"/>
    <hyperlink ref="F273" r:id="rId52" display="https://podminky.urs.cz/item/CS_URS_2022_01/725820801"/>
    <hyperlink ref="F275" r:id="rId53" display="https://podminky.urs.cz/item/CS_URS_2022_01/725820802"/>
    <hyperlink ref="F277" r:id="rId54" display="https://podminky.urs.cz/item/CS_URS_2022_01/725829111"/>
    <hyperlink ref="F280" r:id="rId55" display="https://podminky.urs.cz/item/CS_URS_2022_01/725829131"/>
    <hyperlink ref="F283" r:id="rId56" display="https://podminky.urs.cz/item/CS_URS_2022_01/725849411"/>
    <hyperlink ref="F287" r:id="rId57" display="https://podminky.urs.cz/item/CS_URS_2022_01/725862113"/>
    <hyperlink ref="F290" r:id="rId58" display="https://podminky.urs.cz/item/CS_URS_2022_01/998725102"/>
    <hyperlink ref="F294" r:id="rId59" display="https://podminky.urs.cz/item/CS_URS_2022_01/734200811"/>
    <hyperlink ref="F296" r:id="rId60" display="https://podminky.urs.cz/item/CS_URS_2022_01/734200822"/>
    <hyperlink ref="F298" r:id="rId61" display="https://podminky.urs.cz/item/CS_URS_2022_01/734222812"/>
    <hyperlink ref="F301" r:id="rId62" display="https://podminky.urs.cz/item/CS_URS_2022_01/735191910"/>
    <hyperlink ref="F303" r:id="rId63" display="https://podminky.urs.cz/item/CS_URS_2022_01/735494811"/>
    <hyperlink ref="F311" r:id="rId64" display="https://podminky.urs.cz/item/CS_URS_2021_02/741110511"/>
    <hyperlink ref="F319" r:id="rId65" display="https://podminky.urs.cz/item/CS_URS_2022_01/741112061"/>
    <hyperlink ref="F326" r:id="rId66" display="https://podminky.urs.cz/item/CS_URS_2022_01/741122016"/>
    <hyperlink ref="F331" r:id="rId67" display="https://podminky.urs.cz/item/CS_URS_2022_01/741122031"/>
    <hyperlink ref="F336" r:id="rId68" display="https://podminky.urs.cz/item/CS_URS_2021_02/741122211"/>
    <hyperlink ref="F343" r:id="rId69" display="https://podminky.urs.cz/item/CS_URS_2022_01/741130001"/>
    <hyperlink ref="F347" r:id="rId70" display="https://podminky.urs.cz/item/CS_URS_2022_01/741210001"/>
    <hyperlink ref="F350" r:id="rId71" display="https://podminky.urs.cz/item/CS_URS_2022_01/741210831"/>
    <hyperlink ref="F352" r:id="rId72" display="https://podminky.urs.cz/item/CS_URS_2022_01/741231003"/>
    <hyperlink ref="F355" r:id="rId73" display="https://podminky.urs.cz/item/CS_URS_2022_01/741310101"/>
    <hyperlink ref="F360" r:id="rId74" display="https://podminky.urs.cz/item/CS_URS_2022_01/741310121"/>
    <hyperlink ref="F365" r:id="rId75" display="https://podminky.urs.cz/item/CS_URS_2022_01/741310122"/>
    <hyperlink ref="F370" r:id="rId76" display="https://podminky.urs.cz/item/CS_URS_2022_01/741311021"/>
    <hyperlink ref="F373" r:id="rId77" display="https://podminky.urs.cz/item/CS_URS_2022_01/741311873"/>
    <hyperlink ref="F375" r:id="rId78" display="https://podminky.urs.cz/item/CS_URS_2022_01/741311875"/>
    <hyperlink ref="F377" r:id="rId79" display="https://podminky.urs.cz/item/CS_URS_2022_01/741313001"/>
    <hyperlink ref="F381" r:id="rId80" display="https://podminky.urs.cz/item/CS_URS_2022_01/741313004"/>
    <hyperlink ref="F384" r:id="rId81" display="https://podminky.urs.cz/item/CS_URS_2022_01/741315825"/>
    <hyperlink ref="F386" r:id="rId82" display="https://podminky.urs.cz/item/CS_URS_2022_01/741320101"/>
    <hyperlink ref="F390" r:id="rId83" display="https://podminky.urs.cz/item/CS_URS_2022_01/741321001"/>
    <hyperlink ref="F393" r:id="rId84" display="https://podminky.urs.cz/item/CS_URS_2022_01/741370001"/>
    <hyperlink ref="F396" r:id="rId85" display="https://podminky.urs.cz/item/CS_URS_2022_01/741370031"/>
    <hyperlink ref="F400" r:id="rId86" display="https://podminky.urs.cz/item/CS_URS_2022_01/741371841"/>
    <hyperlink ref="F402" r:id="rId87" display="https://podminky.urs.cz/item/CS_URS_2022_01/741371844"/>
    <hyperlink ref="F404" r:id="rId88" display="https://podminky.urs.cz/item/CS_URS_2022_01/210290903"/>
    <hyperlink ref="F407" r:id="rId89" display="https://podminky.urs.cz/item/CS_URS_2022_01/741810001"/>
    <hyperlink ref="F409" r:id="rId90" display="https://podminky.urs.cz/item/CS_URS_2022_01/998741102"/>
    <hyperlink ref="F412" r:id="rId91" display="https://podminky.urs.cz/item/CS_URS_2022_01/742310006"/>
    <hyperlink ref="F415" r:id="rId92" display="https://podminky.urs.cz/item/CS_URS_2022_01/742420121"/>
    <hyperlink ref="F419" r:id="rId93" display="https://podminky.urs.cz/item/CS_URS_2022_01/220320201"/>
    <hyperlink ref="F422" r:id="rId94" display="https://podminky.urs.cz/item/CS_URS_2022_01/220320233"/>
    <hyperlink ref="F426" r:id="rId95" display="https://podminky.urs.cz/item/CS_URS_2022_01/228320233"/>
    <hyperlink ref="F428" r:id="rId96" display="https://podminky.urs.cz/item/CS_URS_2022_01/998742102"/>
    <hyperlink ref="F431" r:id="rId97" display="https://podminky.urs.cz/item/CS_URS_2022_01/762526811"/>
    <hyperlink ref="F435" r:id="rId98" display="https://podminky.urs.cz/item/CS_URS_2022_01/763121422"/>
    <hyperlink ref="F438" r:id="rId99" display="https://podminky.urs.cz/item/CS_URS_2022_01/763121711"/>
    <hyperlink ref="F441" r:id="rId100" display="https://podminky.urs.cz/item/CS_URS_2022_01/763121714"/>
    <hyperlink ref="F443" r:id="rId101" display="https://podminky.urs.cz/item/CS_URS_2022_01/763121751"/>
    <hyperlink ref="F445" r:id="rId102" display="https://podminky.urs.cz/item/CS_URS_2022_01/763131451"/>
    <hyperlink ref="F448" r:id="rId103" display="https://podminky.urs.cz/item/CS_URS_2022_01/763131711"/>
    <hyperlink ref="F451" r:id="rId104" display="https://podminky.urs.cz/item/CS_URS_2022_01/763131714"/>
    <hyperlink ref="F453" r:id="rId105" display="https://podminky.urs.cz/item/CS_URS_2022_01/763164641"/>
    <hyperlink ref="F456" r:id="rId106" display="https://podminky.urs.cz/item/CS_URS_2022_01/763172324"/>
    <hyperlink ref="F459" r:id="rId107" display="https://podminky.urs.cz/item/CS_URS_2022_01/998763101"/>
    <hyperlink ref="F462" r:id="rId108" display="https://podminky.urs.cz/item/CS_URS_2022_01/766660001"/>
    <hyperlink ref="F468" r:id="rId109" display="https://podminky.urs.cz/item/CS_URS_2022_01/766660021"/>
    <hyperlink ref="F474" r:id="rId110" display="https://podminky.urs.cz/item/CS_URS_2022_01/766660739"/>
    <hyperlink ref="F478" r:id="rId111" display="https://podminky.urs.cz/item/CS_URS_2022_01/766691914"/>
    <hyperlink ref="F480" r:id="rId112" display="https://podminky.urs.cz/item/CS_URS_2022_01/766695212"/>
    <hyperlink ref="F488" r:id="rId113" display="https://podminky.urs.cz/item/CS_URS_2022_01/766812840"/>
    <hyperlink ref="F490" r:id="rId114" display="https://podminky.urs.cz/item/CS_URS_2022_01/766825811"/>
    <hyperlink ref="F493" r:id="rId115" display="https://podminky.urs.cz/item/CS_URS_2022_01/766825821"/>
    <hyperlink ref="F496" r:id="rId116" display="https://podminky.urs.cz/item/CS_URS_2022_01/998766102"/>
    <hyperlink ref="F499" r:id="rId117" display="https://podminky.urs.cz/item/CS_URS_2022_01/771111011"/>
    <hyperlink ref="F502" r:id="rId118" display="https://podminky.urs.cz/item/CS_URS_2022_01/771121011"/>
    <hyperlink ref="F504" r:id="rId119" display="https://podminky.urs.cz/item/CS_URS_2022_01/771151022"/>
    <hyperlink ref="F506" r:id="rId120" display="https://podminky.urs.cz/item/CS_URS_2022_01/771574260"/>
    <hyperlink ref="F510" r:id="rId121" display="https://podminky.urs.cz/item/CS_URS_2022_01/771591112"/>
    <hyperlink ref="F512" r:id="rId122" display="https://podminky.urs.cz/item/CS_URS_2022_01/771591264"/>
    <hyperlink ref="F515" r:id="rId123" display="https://podminky.urs.cz/item/CS_URS_2022_01/771592011"/>
    <hyperlink ref="F517" r:id="rId124" display="https://podminky.urs.cz/item/CS_URS_2022_01/998771102"/>
    <hyperlink ref="F520" r:id="rId125" display="https://podminky.urs.cz/item/CS_URS_2022_01/775511810"/>
    <hyperlink ref="F524" r:id="rId126" display="https://podminky.urs.cz/item/CS_URS_2022_01/776111116"/>
    <hyperlink ref="F531" r:id="rId127" display="https://podminky.urs.cz/item/CS_URS_2022_01/776111311"/>
    <hyperlink ref="F537" r:id="rId128" display="https://podminky.urs.cz/item/CS_URS_2022_01/776121112"/>
    <hyperlink ref="F539" r:id="rId129" display="https://podminky.urs.cz/item/CS_URS_2022_01/776141121"/>
    <hyperlink ref="F541" r:id="rId130" display="https://podminky.urs.cz/item/CS_URS_2022_01/776201811"/>
    <hyperlink ref="F543" r:id="rId131" display="https://podminky.urs.cz/item/CS_URS_2022_01/776221111"/>
    <hyperlink ref="F547" r:id="rId132" display="https://podminky.urs.cz/item/CS_URS_2022_01/776223112"/>
    <hyperlink ref="F550" r:id="rId133" display="https://podminky.urs.cz/item/CS_URS_2022_01/776410811"/>
    <hyperlink ref="F556" r:id="rId134" display="https://podminky.urs.cz/item/CS_URS_2022_01/776421111"/>
    <hyperlink ref="F564" r:id="rId135" display="https://podminky.urs.cz/item/CS_URS_2022_01/776421312"/>
    <hyperlink ref="F570" r:id="rId136" display="https://podminky.urs.cz/item/CS_URS_2022_01/998776102"/>
    <hyperlink ref="F573" r:id="rId137" display="https://podminky.urs.cz/item/CS_URS_2022_01/781121011"/>
    <hyperlink ref="F576" r:id="rId138" display="https://podminky.urs.cz/item/CS_URS_2022_01/781131112"/>
    <hyperlink ref="F578" r:id="rId139" display="https://podminky.urs.cz/item/CS_URS_2022_01/781131232"/>
    <hyperlink ref="F581" r:id="rId140" display="https://podminky.urs.cz/item/CS_URS_2022_01/781471810"/>
    <hyperlink ref="F585" r:id="rId141" display="https://podminky.urs.cz/item/CS_URS_2022_01/781474113"/>
    <hyperlink ref="F589" r:id="rId142" display="https://podminky.urs.cz/item/CS_URS_2022_01/781491021"/>
    <hyperlink ref="F592" r:id="rId143" display="https://podminky.urs.cz/item/CS_URS_2022_01/781493611"/>
    <hyperlink ref="F595" r:id="rId144" display="https://podminky.urs.cz/item/CS_URS_2022_01/781494511"/>
    <hyperlink ref="F600" r:id="rId145" display="https://podminky.urs.cz/item/CS_URS_2022_01/781495115"/>
    <hyperlink ref="F605" r:id="rId146" display="https://podminky.urs.cz/item/CS_URS_2022_01/781495141"/>
    <hyperlink ref="F607" r:id="rId147" display="https://podminky.urs.cz/item/CS_URS_2022_01/781495142"/>
    <hyperlink ref="F609" r:id="rId148" display="https://podminky.urs.cz/item/CS_URS_2022_01/781495143"/>
    <hyperlink ref="F611" r:id="rId149" display="https://podminky.urs.cz/item/CS_URS_2022_01/781495211"/>
    <hyperlink ref="F613" r:id="rId150" display="https://podminky.urs.cz/item/CS_URS_2022_01/998781102"/>
    <hyperlink ref="F616" r:id="rId151" display="https://podminky.urs.cz/item/CS_URS_2022_01/783301311"/>
    <hyperlink ref="F619" r:id="rId152" display="https://podminky.urs.cz/item/CS_URS_2022_01/783314101"/>
    <hyperlink ref="F621" r:id="rId153" display="https://podminky.urs.cz/item/CS_URS_2022_01/783315101"/>
    <hyperlink ref="F623" r:id="rId154" display="https://podminky.urs.cz/item/CS_URS_2022_01/783317101"/>
    <hyperlink ref="F625" r:id="rId155" display="https://podminky.urs.cz/item/CS_URS_2022_01/783601327"/>
    <hyperlink ref="F629" r:id="rId156" display="https://podminky.urs.cz/item/CS_URS_2022_01/783601715"/>
    <hyperlink ref="F634" r:id="rId157" display="https://podminky.urs.cz/item/CS_URS_2022_01/783606811"/>
    <hyperlink ref="F637" r:id="rId158" display="https://podminky.urs.cz/item/CS_URS_2022_01/783614111"/>
    <hyperlink ref="F639" r:id="rId159" display="https://podminky.urs.cz/item/CS_URS_2022_01/783614551"/>
    <hyperlink ref="F641" r:id="rId160" display="https://podminky.urs.cz/item/CS_URS_2022_01/783614561"/>
    <hyperlink ref="F643" r:id="rId161" display="https://podminky.urs.cz/item/CS_URS_2022_01/783615551"/>
    <hyperlink ref="F645" r:id="rId162" display="https://podminky.urs.cz/item/CS_URS_2022_01/783615561"/>
    <hyperlink ref="F647" r:id="rId163" display="https://podminky.urs.cz/item/CS_URS_2022_01/783617117"/>
    <hyperlink ref="F649" r:id="rId164" display="https://podminky.urs.cz/item/CS_URS_2022_01/783617611"/>
    <hyperlink ref="F651" r:id="rId165" display="https://podminky.urs.cz/item/CS_URS_2022_01/783617631"/>
    <hyperlink ref="F653" r:id="rId166" display="https://podminky.urs.cz/item/CS_URS_2022_01/783622111"/>
    <hyperlink ref="F655" r:id="rId167" display="https://podminky.urs.cz/item/CS_URS_2022_01/783622331"/>
    <hyperlink ref="F657" r:id="rId168" display="https://podminky.urs.cz/item/CS_URS_2022_01/783622341"/>
    <hyperlink ref="F660" r:id="rId169" display="https://podminky.urs.cz/item/CS_URS_2022_01/784121001"/>
    <hyperlink ref="F673" r:id="rId170" display="https://podminky.urs.cz/item/CS_URS_2022_01/784121011"/>
    <hyperlink ref="F675" r:id="rId171" display="https://podminky.urs.cz/item/CS_URS_2022_01/784181121"/>
    <hyperlink ref="F688" r:id="rId172" display="https://podminky.urs.cz/item/CS_URS_2022_01/78422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7" customFormat="1" ht="45" customHeight="1">
      <c r="B3" s="280"/>
      <c r="C3" s="281" t="s">
        <v>1435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1436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1437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1438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1439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1440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1441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1442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1443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1444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1445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75</v>
      </c>
      <c r="F18" s="287" t="s">
        <v>1446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1447</v>
      </c>
      <c r="F19" s="287" t="s">
        <v>1448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1449</v>
      </c>
      <c r="F20" s="287" t="s">
        <v>1450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1451</v>
      </c>
      <c r="F21" s="287" t="s">
        <v>1452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1453</v>
      </c>
      <c r="F22" s="287" t="s">
        <v>1454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1455</v>
      </c>
      <c r="F23" s="287" t="s">
        <v>1456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1457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1458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1459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1460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1461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1462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1463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1464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1465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109</v>
      </c>
      <c r="F36" s="287"/>
      <c r="G36" s="287" t="s">
        <v>1466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1467</v>
      </c>
      <c r="F37" s="287"/>
      <c r="G37" s="287" t="s">
        <v>1468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52</v>
      </c>
      <c r="F38" s="287"/>
      <c r="G38" s="287" t="s">
        <v>1469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53</v>
      </c>
      <c r="F39" s="287"/>
      <c r="G39" s="287" t="s">
        <v>1470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110</v>
      </c>
      <c r="F40" s="287"/>
      <c r="G40" s="287" t="s">
        <v>1471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111</v>
      </c>
      <c r="F41" s="287"/>
      <c r="G41" s="287" t="s">
        <v>1472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1473</v>
      </c>
      <c r="F42" s="287"/>
      <c r="G42" s="287" t="s">
        <v>1474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1475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1476</v>
      </c>
      <c r="F44" s="287"/>
      <c r="G44" s="287" t="s">
        <v>1477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113</v>
      </c>
      <c r="F45" s="287"/>
      <c r="G45" s="287" t="s">
        <v>1478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1479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1480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1481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1482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1483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1484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1485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1486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1487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1488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1489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1490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1491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1492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1493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1494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1495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1496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1497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1498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1499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1500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1501</v>
      </c>
      <c r="D76" s="305"/>
      <c r="E76" s="305"/>
      <c r="F76" s="305" t="s">
        <v>1502</v>
      </c>
      <c r="G76" s="306"/>
      <c r="H76" s="305" t="s">
        <v>53</v>
      </c>
      <c r="I76" s="305" t="s">
        <v>56</v>
      </c>
      <c r="J76" s="305" t="s">
        <v>1503</v>
      </c>
      <c r="K76" s="304"/>
    </row>
    <row r="77" spans="2:11" s="1" customFormat="1" ht="17.25" customHeight="1">
      <c r="B77" s="302"/>
      <c r="C77" s="307" t="s">
        <v>1504</v>
      </c>
      <c r="D77" s="307"/>
      <c r="E77" s="307"/>
      <c r="F77" s="308" t="s">
        <v>1505</v>
      </c>
      <c r="G77" s="309"/>
      <c r="H77" s="307"/>
      <c r="I77" s="307"/>
      <c r="J77" s="307" t="s">
        <v>1506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52</v>
      </c>
      <c r="D79" s="312"/>
      <c r="E79" s="312"/>
      <c r="F79" s="313" t="s">
        <v>1507</v>
      </c>
      <c r="G79" s="314"/>
      <c r="H79" s="290" t="s">
        <v>1508</v>
      </c>
      <c r="I79" s="290" t="s">
        <v>1509</v>
      </c>
      <c r="J79" s="290">
        <v>20</v>
      </c>
      <c r="K79" s="304"/>
    </row>
    <row r="80" spans="2:11" s="1" customFormat="1" ht="15" customHeight="1">
      <c r="B80" s="302"/>
      <c r="C80" s="290" t="s">
        <v>1510</v>
      </c>
      <c r="D80" s="290"/>
      <c r="E80" s="290"/>
      <c r="F80" s="313" t="s">
        <v>1507</v>
      </c>
      <c r="G80" s="314"/>
      <c r="H80" s="290" t="s">
        <v>1511</v>
      </c>
      <c r="I80" s="290" t="s">
        <v>1509</v>
      </c>
      <c r="J80" s="290">
        <v>120</v>
      </c>
      <c r="K80" s="304"/>
    </row>
    <row r="81" spans="2:11" s="1" customFormat="1" ht="15" customHeight="1">
      <c r="B81" s="315"/>
      <c r="C81" s="290" t="s">
        <v>1512</v>
      </c>
      <c r="D81" s="290"/>
      <c r="E81" s="290"/>
      <c r="F81" s="313" t="s">
        <v>1513</v>
      </c>
      <c r="G81" s="314"/>
      <c r="H81" s="290" t="s">
        <v>1514</v>
      </c>
      <c r="I81" s="290" t="s">
        <v>1509</v>
      </c>
      <c r="J81" s="290">
        <v>50</v>
      </c>
      <c r="K81" s="304"/>
    </row>
    <row r="82" spans="2:11" s="1" customFormat="1" ht="15" customHeight="1">
      <c r="B82" s="315"/>
      <c r="C82" s="290" t="s">
        <v>1515</v>
      </c>
      <c r="D82" s="290"/>
      <c r="E82" s="290"/>
      <c r="F82" s="313" t="s">
        <v>1507</v>
      </c>
      <c r="G82" s="314"/>
      <c r="H82" s="290" t="s">
        <v>1516</v>
      </c>
      <c r="I82" s="290" t="s">
        <v>1517</v>
      </c>
      <c r="J82" s="290"/>
      <c r="K82" s="304"/>
    </row>
    <row r="83" spans="2:11" s="1" customFormat="1" ht="15" customHeight="1">
      <c r="B83" s="315"/>
      <c r="C83" s="316" t="s">
        <v>1518</v>
      </c>
      <c r="D83" s="316"/>
      <c r="E83" s="316"/>
      <c r="F83" s="317" t="s">
        <v>1513</v>
      </c>
      <c r="G83" s="316"/>
      <c r="H83" s="316" t="s">
        <v>1519</v>
      </c>
      <c r="I83" s="316" t="s">
        <v>1509</v>
      </c>
      <c r="J83" s="316">
        <v>15</v>
      </c>
      <c r="K83" s="304"/>
    </row>
    <row r="84" spans="2:11" s="1" customFormat="1" ht="15" customHeight="1">
      <c r="B84" s="315"/>
      <c r="C84" s="316" t="s">
        <v>1520</v>
      </c>
      <c r="D84" s="316"/>
      <c r="E84" s="316"/>
      <c r="F84" s="317" t="s">
        <v>1513</v>
      </c>
      <c r="G84" s="316"/>
      <c r="H84" s="316" t="s">
        <v>1521</v>
      </c>
      <c r="I84" s="316" t="s">
        <v>1509</v>
      </c>
      <c r="J84" s="316">
        <v>15</v>
      </c>
      <c r="K84" s="304"/>
    </row>
    <row r="85" spans="2:11" s="1" customFormat="1" ht="15" customHeight="1">
      <c r="B85" s="315"/>
      <c r="C85" s="316" t="s">
        <v>1522</v>
      </c>
      <c r="D85" s="316"/>
      <c r="E85" s="316"/>
      <c r="F85" s="317" t="s">
        <v>1513</v>
      </c>
      <c r="G85" s="316"/>
      <c r="H85" s="316" t="s">
        <v>1523</v>
      </c>
      <c r="I85" s="316" t="s">
        <v>1509</v>
      </c>
      <c r="J85" s="316">
        <v>20</v>
      </c>
      <c r="K85" s="304"/>
    </row>
    <row r="86" spans="2:11" s="1" customFormat="1" ht="15" customHeight="1">
      <c r="B86" s="315"/>
      <c r="C86" s="316" t="s">
        <v>1524</v>
      </c>
      <c r="D86" s="316"/>
      <c r="E86" s="316"/>
      <c r="F86" s="317" t="s">
        <v>1513</v>
      </c>
      <c r="G86" s="316"/>
      <c r="H86" s="316" t="s">
        <v>1525</v>
      </c>
      <c r="I86" s="316" t="s">
        <v>1509</v>
      </c>
      <c r="J86" s="316">
        <v>20</v>
      </c>
      <c r="K86" s="304"/>
    </row>
    <row r="87" spans="2:11" s="1" customFormat="1" ht="15" customHeight="1">
      <c r="B87" s="315"/>
      <c r="C87" s="290" t="s">
        <v>1526</v>
      </c>
      <c r="D87" s="290"/>
      <c r="E87" s="290"/>
      <c r="F87" s="313" t="s">
        <v>1513</v>
      </c>
      <c r="G87" s="314"/>
      <c r="H87" s="290" t="s">
        <v>1527</v>
      </c>
      <c r="I87" s="290" t="s">
        <v>1509</v>
      </c>
      <c r="J87" s="290">
        <v>50</v>
      </c>
      <c r="K87" s="304"/>
    </row>
    <row r="88" spans="2:11" s="1" customFormat="1" ht="15" customHeight="1">
      <c r="B88" s="315"/>
      <c r="C88" s="290" t="s">
        <v>1528</v>
      </c>
      <c r="D88" s="290"/>
      <c r="E88" s="290"/>
      <c r="F88" s="313" t="s">
        <v>1513</v>
      </c>
      <c r="G88" s="314"/>
      <c r="H88" s="290" t="s">
        <v>1529</v>
      </c>
      <c r="I88" s="290" t="s">
        <v>1509</v>
      </c>
      <c r="J88" s="290">
        <v>20</v>
      </c>
      <c r="K88" s="304"/>
    </row>
    <row r="89" spans="2:11" s="1" customFormat="1" ht="15" customHeight="1">
      <c r="B89" s="315"/>
      <c r="C89" s="290" t="s">
        <v>1530</v>
      </c>
      <c r="D89" s="290"/>
      <c r="E89" s="290"/>
      <c r="F89" s="313" t="s">
        <v>1513</v>
      </c>
      <c r="G89" s="314"/>
      <c r="H89" s="290" t="s">
        <v>1531</v>
      </c>
      <c r="I89" s="290" t="s">
        <v>1509</v>
      </c>
      <c r="J89" s="290">
        <v>20</v>
      </c>
      <c r="K89" s="304"/>
    </row>
    <row r="90" spans="2:11" s="1" customFormat="1" ht="15" customHeight="1">
      <c r="B90" s="315"/>
      <c r="C90" s="290" t="s">
        <v>1532</v>
      </c>
      <c r="D90" s="290"/>
      <c r="E90" s="290"/>
      <c r="F90" s="313" t="s">
        <v>1513</v>
      </c>
      <c r="G90" s="314"/>
      <c r="H90" s="290" t="s">
        <v>1533</v>
      </c>
      <c r="I90" s="290" t="s">
        <v>1509</v>
      </c>
      <c r="J90" s="290">
        <v>50</v>
      </c>
      <c r="K90" s="304"/>
    </row>
    <row r="91" spans="2:11" s="1" customFormat="1" ht="15" customHeight="1">
      <c r="B91" s="315"/>
      <c r="C91" s="290" t="s">
        <v>1534</v>
      </c>
      <c r="D91" s="290"/>
      <c r="E91" s="290"/>
      <c r="F91" s="313" t="s">
        <v>1513</v>
      </c>
      <c r="G91" s="314"/>
      <c r="H91" s="290" t="s">
        <v>1534</v>
      </c>
      <c r="I91" s="290" t="s">
        <v>1509</v>
      </c>
      <c r="J91" s="290">
        <v>50</v>
      </c>
      <c r="K91" s="304"/>
    </row>
    <row r="92" spans="2:11" s="1" customFormat="1" ht="15" customHeight="1">
      <c r="B92" s="315"/>
      <c r="C92" s="290" t="s">
        <v>1535</v>
      </c>
      <c r="D92" s="290"/>
      <c r="E92" s="290"/>
      <c r="F92" s="313" t="s">
        <v>1513</v>
      </c>
      <c r="G92" s="314"/>
      <c r="H92" s="290" t="s">
        <v>1536</v>
      </c>
      <c r="I92" s="290" t="s">
        <v>1509</v>
      </c>
      <c r="J92" s="290">
        <v>255</v>
      </c>
      <c r="K92" s="304"/>
    </row>
    <row r="93" spans="2:11" s="1" customFormat="1" ht="15" customHeight="1">
      <c r="B93" s="315"/>
      <c r="C93" s="290" t="s">
        <v>1537</v>
      </c>
      <c r="D93" s="290"/>
      <c r="E93" s="290"/>
      <c r="F93" s="313" t="s">
        <v>1507</v>
      </c>
      <c r="G93" s="314"/>
      <c r="H93" s="290" t="s">
        <v>1538</v>
      </c>
      <c r="I93" s="290" t="s">
        <v>1539</v>
      </c>
      <c r="J93" s="290"/>
      <c r="K93" s="304"/>
    </row>
    <row r="94" spans="2:11" s="1" customFormat="1" ht="15" customHeight="1">
      <c r="B94" s="315"/>
      <c r="C94" s="290" t="s">
        <v>1540</v>
      </c>
      <c r="D94" s="290"/>
      <c r="E94" s="290"/>
      <c r="F94" s="313" t="s">
        <v>1507</v>
      </c>
      <c r="G94" s="314"/>
      <c r="H94" s="290" t="s">
        <v>1541</v>
      </c>
      <c r="I94" s="290" t="s">
        <v>1542</v>
      </c>
      <c r="J94" s="290"/>
      <c r="K94" s="304"/>
    </row>
    <row r="95" spans="2:11" s="1" customFormat="1" ht="15" customHeight="1">
      <c r="B95" s="315"/>
      <c r="C95" s="290" t="s">
        <v>1543</v>
      </c>
      <c r="D95" s="290"/>
      <c r="E95" s="290"/>
      <c r="F95" s="313" t="s">
        <v>1507</v>
      </c>
      <c r="G95" s="314"/>
      <c r="H95" s="290" t="s">
        <v>1543</v>
      </c>
      <c r="I95" s="290" t="s">
        <v>1542</v>
      </c>
      <c r="J95" s="290"/>
      <c r="K95" s="304"/>
    </row>
    <row r="96" spans="2:11" s="1" customFormat="1" ht="15" customHeight="1">
      <c r="B96" s="315"/>
      <c r="C96" s="290" t="s">
        <v>37</v>
      </c>
      <c r="D96" s="290"/>
      <c r="E96" s="290"/>
      <c r="F96" s="313" t="s">
        <v>1507</v>
      </c>
      <c r="G96" s="314"/>
      <c r="H96" s="290" t="s">
        <v>1544</v>
      </c>
      <c r="I96" s="290" t="s">
        <v>1542</v>
      </c>
      <c r="J96" s="290"/>
      <c r="K96" s="304"/>
    </row>
    <row r="97" spans="2:11" s="1" customFormat="1" ht="15" customHeight="1">
      <c r="B97" s="315"/>
      <c r="C97" s="290" t="s">
        <v>47</v>
      </c>
      <c r="D97" s="290"/>
      <c r="E97" s="290"/>
      <c r="F97" s="313" t="s">
        <v>1507</v>
      </c>
      <c r="G97" s="314"/>
      <c r="H97" s="290" t="s">
        <v>1545</v>
      </c>
      <c r="I97" s="290" t="s">
        <v>1542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1546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1501</v>
      </c>
      <c r="D103" s="305"/>
      <c r="E103" s="305"/>
      <c r="F103" s="305" t="s">
        <v>1502</v>
      </c>
      <c r="G103" s="306"/>
      <c r="H103" s="305" t="s">
        <v>53</v>
      </c>
      <c r="I103" s="305" t="s">
        <v>56</v>
      </c>
      <c r="J103" s="305" t="s">
        <v>1503</v>
      </c>
      <c r="K103" s="304"/>
    </row>
    <row r="104" spans="2:11" s="1" customFormat="1" ht="17.25" customHeight="1">
      <c r="B104" s="302"/>
      <c r="C104" s="307" t="s">
        <v>1504</v>
      </c>
      <c r="D104" s="307"/>
      <c r="E104" s="307"/>
      <c r="F104" s="308" t="s">
        <v>1505</v>
      </c>
      <c r="G104" s="309"/>
      <c r="H104" s="307"/>
      <c r="I104" s="307"/>
      <c r="J104" s="307" t="s">
        <v>1506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52</v>
      </c>
      <c r="D106" s="312"/>
      <c r="E106" s="312"/>
      <c r="F106" s="313" t="s">
        <v>1507</v>
      </c>
      <c r="G106" s="290"/>
      <c r="H106" s="290" t="s">
        <v>1547</v>
      </c>
      <c r="I106" s="290" t="s">
        <v>1509</v>
      </c>
      <c r="J106" s="290">
        <v>20</v>
      </c>
      <c r="K106" s="304"/>
    </row>
    <row r="107" spans="2:11" s="1" customFormat="1" ht="15" customHeight="1">
      <c r="B107" s="302"/>
      <c r="C107" s="290" t="s">
        <v>1510</v>
      </c>
      <c r="D107" s="290"/>
      <c r="E107" s="290"/>
      <c r="F107" s="313" t="s">
        <v>1507</v>
      </c>
      <c r="G107" s="290"/>
      <c r="H107" s="290" t="s">
        <v>1547</v>
      </c>
      <c r="I107" s="290" t="s">
        <v>1509</v>
      </c>
      <c r="J107" s="290">
        <v>120</v>
      </c>
      <c r="K107" s="304"/>
    </row>
    <row r="108" spans="2:11" s="1" customFormat="1" ht="15" customHeight="1">
      <c r="B108" s="315"/>
      <c r="C108" s="290" t="s">
        <v>1512</v>
      </c>
      <c r="D108" s="290"/>
      <c r="E108" s="290"/>
      <c r="F108" s="313" t="s">
        <v>1513</v>
      </c>
      <c r="G108" s="290"/>
      <c r="H108" s="290" t="s">
        <v>1547</v>
      </c>
      <c r="I108" s="290" t="s">
        <v>1509</v>
      </c>
      <c r="J108" s="290">
        <v>50</v>
      </c>
      <c r="K108" s="304"/>
    </row>
    <row r="109" spans="2:11" s="1" customFormat="1" ht="15" customHeight="1">
      <c r="B109" s="315"/>
      <c r="C109" s="290" t="s">
        <v>1515</v>
      </c>
      <c r="D109" s="290"/>
      <c r="E109" s="290"/>
      <c r="F109" s="313" t="s">
        <v>1507</v>
      </c>
      <c r="G109" s="290"/>
      <c r="H109" s="290" t="s">
        <v>1547</v>
      </c>
      <c r="I109" s="290" t="s">
        <v>1517</v>
      </c>
      <c r="J109" s="290"/>
      <c r="K109" s="304"/>
    </row>
    <row r="110" spans="2:11" s="1" customFormat="1" ht="15" customHeight="1">
      <c r="B110" s="315"/>
      <c r="C110" s="290" t="s">
        <v>1526</v>
      </c>
      <c r="D110" s="290"/>
      <c r="E110" s="290"/>
      <c r="F110" s="313" t="s">
        <v>1513</v>
      </c>
      <c r="G110" s="290"/>
      <c r="H110" s="290" t="s">
        <v>1547</v>
      </c>
      <c r="I110" s="290" t="s">
        <v>1509</v>
      </c>
      <c r="J110" s="290">
        <v>50</v>
      </c>
      <c r="K110" s="304"/>
    </row>
    <row r="111" spans="2:11" s="1" customFormat="1" ht="15" customHeight="1">
      <c r="B111" s="315"/>
      <c r="C111" s="290" t="s">
        <v>1534</v>
      </c>
      <c r="D111" s="290"/>
      <c r="E111" s="290"/>
      <c r="F111" s="313" t="s">
        <v>1513</v>
      </c>
      <c r="G111" s="290"/>
      <c r="H111" s="290" t="s">
        <v>1547</v>
      </c>
      <c r="I111" s="290" t="s">
        <v>1509</v>
      </c>
      <c r="J111" s="290">
        <v>50</v>
      </c>
      <c r="K111" s="304"/>
    </row>
    <row r="112" spans="2:11" s="1" customFormat="1" ht="15" customHeight="1">
      <c r="B112" s="315"/>
      <c r="C112" s="290" t="s">
        <v>1532</v>
      </c>
      <c r="D112" s="290"/>
      <c r="E112" s="290"/>
      <c r="F112" s="313" t="s">
        <v>1513</v>
      </c>
      <c r="G112" s="290"/>
      <c r="H112" s="290" t="s">
        <v>1547</v>
      </c>
      <c r="I112" s="290" t="s">
        <v>1509</v>
      </c>
      <c r="J112" s="290">
        <v>50</v>
      </c>
      <c r="K112" s="304"/>
    </row>
    <row r="113" spans="2:11" s="1" customFormat="1" ht="15" customHeight="1">
      <c r="B113" s="315"/>
      <c r="C113" s="290" t="s">
        <v>52</v>
      </c>
      <c r="D113" s="290"/>
      <c r="E113" s="290"/>
      <c r="F113" s="313" t="s">
        <v>1507</v>
      </c>
      <c r="G113" s="290"/>
      <c r="H113" s="290" t="s">
        <v>1548</v>
      </c>
      <c r="I113" s="290" t="s">
        <v>1509</v>
      </c>
      <c r="J113" s="290">
        <v>20</v>
      </c>
      <c r="K113" s="304"/>
    </row>
    <row r="114" spans="2:11" s="1" customFormat="1" ht="15" customHeight="1">
      <c r="B114" s="315"/>
      <c r="C114" s="290" t="s">
        <v>1549</v>
      </c>
      <c r="D114" s="290"/>
      <c r="E114" s="290"/>
      <c r="F114" s="313" t="s">
        <v>1507</v>
      </c>
      <c r="G114" s="290"/>
      <c r="H114" s="290" t="s">
        <v>1550</v>
      </c>
      <c r="I114" s="290" t="s">
        <v>1509</v>
      </c>
      <c r="J114" s="290">
        <v>120</v>
      </c>
      <c r="K114" s="304"/>
    </row>
    <row r="115" spans="2:11" s="1" customFormat="1" ht="15" customHeight="1">
      <c r="B115" s="315"/>
      <c r="C115" s="290" t="s">
        <v>37</v>
      </c>
      <c r="D115" s="290"/>
      <c r="E115" s="290"/>
      <c r="F115" s="313" t="s">
        <v>1507</v>
      </c>
      <c r="G115" s="290"/>
      <c r="H115" s="290" t="s">
        <v>1551</v>
      </c>
      <c r="I115" s="290" t="s">
        <v>1542</v>
      </c>
      <c r="J115" s="290"/>
      <c r="K115" s="304"/>
    </row>
    <row r="116" spans="2:11" s="1" customFormat="1" ht="15" customHeight="1">
      <c r="B116" s="315"/>
      <c r="C116" s="290" t="s">
        <v>47</v>
      </c>
      <c r="D116" s="290"/>
      <c r="E116" s="290"/>
      <c r="F116" s="313" t="s">
        <v>1507</v>
      </c>
      <c r="G116" s="290"/>
      <c r="H116" s="290" t="s">
        <v>1552</v>
      </c>
      <c r="I116" s="290" t="s">
        <v>1542</v>
      </c>
      <c r="J116" s="290"/>
      <c r="K116" s="304"/>
    </row>
    <row r="117" spans="2:11" s="1" customFormat="1" ht="15" customHeight="1">
      <c r="B117" s="315"/>
      <c r="C117" s="290" t="s">
        <v>56</v>
      </c>
      <c r="D117" s="290"/>
      <c r="E117" s="290"/>
      <c r="F117" s="313" t="s">
        <v>1507</v>
      </c>
      <c r="G117" s="290"/>
      <c r="H117" s="290" t="s">
        <v>1553</v>
      </c>
      <c r="I117" s="290" t="s">
        <v>1554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1555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1501</v>
      </c>
      <c r="D123" s="305"/>
      <c r="E123" s="305"/>
      <c r="F123" s="305" t="s">
        <v>1502</v>
      </c>
      <c r="G123" s="306"/>
      <c r="H123" s="305" t="s">
        <v>53</v>
      </c>
      <c r="I123" s="305" t="s">
        <v>56</v>
      </c>
      <c r="J123" s="305" t="s">
        <v>1503</v>
      </c>
      <c r="K123" s="334"/>
    </row>
    <row r="124" spans="2:11" s="1" customFormat="1" ht="17.25" customHeight="1">
      <c r="B124" s="333"/>
      <c r="C124" s="307" t="s">
        <v>1504</v>
      </c>
      <c r="D124" s="307"/>
      <c r="E124" s="307"/>
      <c r="F124" s="308" t="s">
        <v>1505</v>
      </c>
      <c r="G124" s="309"/>
      <c r="H124" s="307"/>
      <c r="I124" s="307"/>
      <c r="J124" s="307" t="s">
        <v>1506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1510</v>
      </c>
      <c r="D126" s="312"/>
      <c r="E126" s="312"/>
      <c r="F126" s="313" t="s">
        <v>1507</v>
      </c>
      <c r="G126" s="290"/>
      <c r="H126" s="290" t="s">
        <v>1547</v>
      </c>
      <c r="I126" s="290" t="s">
        <v>1509</v>
      </c>
      <c r="J126" s="290">
        <v>120</v>
      </c>
      <c r="K126" s="338"/>
    </row>
    <row r="127" spans="2:11" s="1" customFormat="1" ht="15" customHeight="1">
      <c r="B127" s="335"/>
      <c r="C127" s="290" t="s">
        <v>1556</v>
      </c>
      <c r="D127" s="290"/>
      <c r="E127" s="290"/>
      <c r="F127" s="313" t="s">
        <v>1507</v>
      </c>
      <c r="G127" s="290"/>
      <c r="H127" s="290" t="s">
        <v>1557</v>
      </c>
      <c r="I127" s="290" t="s">
        <v>1509</v>
      </c>
      <c r="J127" s="290" t="s">
        <v>1558</v>
      </c>
      <c r="K127" s="338"/>
    </row>
    <row r="128" spans="2:11" s="1" customFormat="1" ht="15" customHeight="1">
      <c r="B128" s="335"/>
      <c r="C128" s="290" t="s">
        <v>1455</v>
      </c>
      <c r="D128" s="290"/>
      <c r="E128" s="290"/>
      <c r="F128" s="313" t="s">
        <v>1507</v>
      </c>
      <c r="G128" s="290"/>
      <c r="H128" s="290" t="s">
        <v>1559</v>
      </c>
      <c r="I128" s="290" t="s">
        <v>1509</v>
      </c>
      <c r="J128" s="290" t="s">
        <v>1558</v>
      </c>
      <c r="K128" s="338"/>
    </row>
    <row r="129" spans="2:11" s="1" customFormat="1" ht="15" customHeight="1">
      <c r="B129" s="335"/>
      <c r="C129" s="290" t="s">
        <v>1518</v>
      </c>
      <c r="D129" s="290"/>
      <c r="E129" s="290"/>
      <c r="F129" s="313" t="s">
        <v>1513</v>
      </c>
      <c r="G129" s="290"/>
      <c r="H129" s="290" t="s">
        <v>1519</v>
      </c>
      <c r="I129" s="290" t="s">
        <v>1509</v>
      </c>
      <c r="J129" s="290">
        <v>15</v>
      </c>
      <c r="K129" s="338"/>
    </row>
    <row r="130" spans="2:11" s="1" customFormat="1" ht="15" customHeight="1">
      <c r="B130" s="335"/>
      <c r="C130" s="316" t="s">
        <v>1520</v>
      </c>
      <c r="D130" s="316"/>
      <c r="E130" s="316"/>
      <c r="F130" s="317" t="s">
        <v>1513</v>
      </c>
      <c r="G130" s="316"/>
      <c r="H130" s="316" t="s">
        <v>1521</v>
      </c>
      <c r="I130" s="316" t="s">
        <v>1509</v>
      </c>
      <c r="J130" s="316">
        <v>15</v>
      </c>
      <c r="K130" s="338"/>
    </row>
    <row r="131" spans="2:11" s="1" customFormat="1" ht="15" customHeight="1">
      <c r="B131" s="335"/>
      <c r="C131" s="316" t="s">
        <v>1522</v>
      </c>
      <c r="D131" s="316"/>
      <c r="E131" s="316"/>
      <c r="F131" s="317" t="s">
        <v>1513</v>
      </c>
      <c r="G131" s="316"/>
      <c r="H131" s="316" t="s">
        <v>1523</v>
      </c>
      <c r="I131" s="316" t="s">
        <v>1509</v>
      </c>
      <c r="J131" s="316">
        <v>20</v>
      </c>
      <c r="K131" s="338"/>
    </row>
    <row r="132" spans="2:11" s="1" customFormat="1" ht="15" customHeight="1">
      <c r="B132" s="335"/>
      <c r="C132" s="316" t="s">
        <v>1524</v>
      </c>
      <c r="D132" s="316"/>
      <c r="E132" s="316"/>
      <c r="F132" s="317" t="s">
        <v>1513</v>
      </c>
      <c r="G132" s="316"/>
      <c r="H132" s="316" t="s">
        <v>1525</v>
      </c>
      <c r="I132" s="316" t="s">
        <v>1509</v>
      </c>
      <c r="J132" s="316">
        <v>20</v>
      </c>
      <c r="K132" s="338"/>
    </row>
    <row r="133" spans="2:11" s="1" customFormat="1" ht="15" customHeight="1">
      <c r="B133" s="335"/>
      <c r="C133" s="290" t="s">
        <v>1512</v>
      </c>
      <c r="D133" s="290"/>
      <c r="E133" s="290"/>
      <c r="F133" s="313" t="s">
        <v>1513</v>
      </c>
      <c r="G133" s="290"/>
      <c r="H133" s="290" t="s">
        <v>1547</v>
      </c>
      <c r="I133" s="290" t="s">
        <v>1509</v>
      </c>
      <c r="J133" s="290">
        <v>50</v>
      </c>
      <c r="K133" s="338"/>
    </row>
    <row r="134" spans="2:11" s="1" customFormat="1" ht="15" customHeight="1">
      <c r="B134" s="335"/>
      <c r="C134" s="290" t="s">
        <v>1526</v>
      </c>
      <c r="D134" s="290"/>
      <c r="E134" s="290"/>
      <c r="F134" s="313" t="s">
        <v>1513</v>
      </c>
      <c r="G134" s="290"/>
      <c r="H134" s="290" t="s">
        <v>1547</v>
      </c>
      <c r="I134" s="290" t="s">
        <v>1509</v>
      </c>
      <c r="J134" s="290">
        <v>50</v>
      </c>
      <c r="K134" s="338"/>
    </row>
    <row r="135" spans="2:11" s="1" customFormat="1" ht="15" customHeight="1">
      <c r="B135" s="335"/>
      <c r="C135" s="290" t="s">
        <v>1532</v>
      </c>
      <c r="D135" s="290"/>
      <c r="E135" s="290"/>
      <c r="F135" s="313" t="s">
        <v>1513</v>
      </c>
      <c r="G135" s="290"/>
      <c r="H135" s="290" t="s">
        <v>1547</v>
      </c>
      <c r="I135" s="290" t="s">
        <v>1509</v>
      </c>
      <c r="J135" s="290">
        <v>50</v>
      </c>
      <c r="K135" s="338"/>
    </row>
    <row r="136" spans="2:11" s="1" customFormat="1" ht="15" customHeight="1">
      <c r="B136" s="335"/>
      <c r="C136" s="290" t="s">
        <v>1534</v>
      </c>
      <c r="D136" s="290"/>
      <c r="E136" s="290"/>
      <c r="F136" s="313" t="s">
        <v>1513</v>
      </c>
      <c r="G136" s="290"/>
      <c r="H136" s="290" t="s">
        <v>1547</v>
      </c>
      <c r="I136" s="290" t="s">
        <v>1509</v>
      </c>
      <c r="J136" s="290">
        <v>50</v>
      </c>
      <c r="K136" s="338"/>
    </row>
    <row r="137" spans="2:11" s="1" customFormat="1" ht="15" customHeight="1">
      <c r="B137" s="335"/>
      <c r="C137" s="290" t="s">
        <v>1535</v>
      </c>
      <c r="D137" s="290"/>
      <c r="E137" s="290"/>
      <c r="F137" s="313" t="s">
        <v>1513</v>
      </c>
      <c r="G137" s="290"/>
      <c r="H137" s="290" t="s">
        <v>1560</v>
      </c>
      <c r="I137" s="290" t="s">
        <v>1509</v>
      </c>
      <c r="J137" s="290">
        <v>255</v>
      </c>
      <c r="K137" s="338"/>
    </row>
    <row r="138" spans="2:11" s="1" customFormat="1" ht="15" customHeight="1">
      <c r="B138" s="335"/>
      <c r="C138" s="290" t="s">
        <v>1537</v>
      </c>
      <c r="D138" s="290"/>
      <c r="E138" s="290"/>
      <c r="F138" s="313" t="s">
        <v>1507</v>
      </c>
      <c r="G138" s="290"/>
      <c r="H138" s="290" t="s">
        <v>1561</v>
      </c>
      <c r="I138" s="290" t="s">
        <v>1539</v>
      </c>
      <c r="J138" s="290"/>
      <c r="K138" s="338"/>
    </row>
    <row r="139" spans="2:11" s="1" customFormat="1" ht="15" customHeight="1">
      <c r="B139" s="335"/>
      <c r="C139" s="290" t="s">
        <v>1540</v>
      </c>
      <c r="D139" s="290"/>
      <c r="E139" s="290"/>
      <c r="F139" s="313" t="s">
        <v>1507</v>
      </c>
      <c r="G139" s="290"/>
      <c r="H139" s="290" t="s">
        <v>1562</v>
      </c>
      <c r="I139" s="290" t="s">
        <v>1542</v>
      </c>
      <c r="J139" s="290"/>
      <c r="K139" s="338"/>
    </row>
    <row r="140" spans="2:11" s="1" customFormat="1" ht="15" customHeight="1">
      <c r="B140" s="335"/>
      <c r="C140" s="290" t="s">
        <v>1543</v>
      </c>
      <c r="D140" s="290"/>
      <c r="E140" s="290"/>
      <c r="F140" s="313" t="s">
        <v>1507</v>
      </c>
      <c r="G140" s="290"/>
      <c r="H140" s="290" t="s">
        <v>1543</v>
      </c>
      <c r="I140" s="290" t="s">
        <v>1542</v>
      </c>
      <c r="J140" s="290"/>
      <c r="K140" s="338"/>
    </row>
    <row r="141" spans="2:11" s="1" customFormat="1" ht="15" customHeight="1">
      <c r="B141" s="335"/>
      <c r="C141" s="290" t="s">
        <v>37</v>
      </c>
      <c r="D141" s="290"/>
      <c r="E141" s="290"/>
      <c r="F141" s="313" t="s">
        <v>1507</v>
      </c>
      <c r="G141" s="290"/>
      <c r="H141" s="290" t="s">
        <v>1563</v>
      </c>
      <c r="I141" s="290" t="s">
        <v>1542</v>
      </c>
      <c r="J141" s="290"/>
      <c r="K141" s="338"/>
    </row>
    <row r="142" spans="2:11" s="1" customFormat="1" ht="15" customHeight="1">
      <c r="B142" s="335"/>
      <c r="C142" s="290" t="s">
        <v>1564</v>
      </c>
      <c r="D142" s="290"/>
      <c r="E142" s="290"/>
      <c r="F142" s="313" t="s">
        <v>1507</v>
      </c>
      <c r="G142" s="290"/>
      <c r="H142" s="290" t="s">
        <v>1565</v>
      </c>
      <c r="I142" s="290" t="s">
        <v>1542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1566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1501</v>
      </c>
      <c r="D148" s="305"/>
      <c r="E148" s="305"/>
      <c r="F148" s="305" t="s">
        <v>1502</v>
      </c>
      <c r="G148" s="306"/>
      <c r="H148" s="305" t="s">
        <v>53</v>
      </c>
      <c r="I148" s="305" t="s">
        <v>56</v>
      </c>
      <c r="J148" s="305" t="s">
        <v>1503</v>
      </c>
      <c r="K148" s="304"/>
    </row>
    <row r="149" spans="2:11" s="1" customFormat="1" ht="17.25" customHeight="1">
      <c r="B149" s="302"/>
      <c r="C149" s="307" t="s">
        <v>1504</v>
      </c>
      <c r="D149" s="307"/>
      <c r="E149" s="307"/>
      <c r="F149" s="308" t="s">
        <v>1505</v>
      </c>
      <c r="G149" s="309"/>
      <c r="H149" s="307"/>
      <c r="I149" s="307"/>
      <c r="J149" s="307" t="s">
        <v>1506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1510</v>
      </c>
      <c r="D151" s="290"/>
      <c r="E151" s="290"/>
      <c r="F151" s="343" t="s">
        <v>1507</v>
      </c>
      <c r="G151" s="290"/>
      <c r="H151" s="342" t="s">
        <v>1547</v>
      </c>
      <c r="I151" s="342" t="s">
        <v>1509</v>
      </c>
      <c r="J151" s="342">
        <v>120</v>
      </c>
      <c r="K151" s="338"/>
    </row>
    <row r="152" spans="2:11" s="1" customFormat="1" ht="15" customHeight="1">
      <c r="B152" s="315"/>
      <c r="C152" s="342" t="s">
        <v>1556</v>
      </c>
      <c r="D152" s="290"/>
      <c r="E152" s="290"/>
      <c r="F152" s="343" t="s">
        <v>1507</v>
      </c>
      <c r="G152" s="290"/>
      <c r="H152" s="342" t="s">
        <v>1567</v>
      </c>
      <c r="I152" s="342" t="s">
        <v>1509</v>
      </c>
      <c r="J152" s="342" t="s">
        <v>1558</v>
      </c>
      <c r="K152" s="338"/>
    </row>
    <row r="153" spans="2:11" s="1" customFormat="1" ht="15" customHeight="1">
      <c r="B153" s="315"/>
      <c r="C153" s="342" t="s">
        <v>1455</v>
      </c>
      <c r="D153" s="290"/>
      <c r="E153" s="290"/>
      <c r="F153" s="343" t="s">
        <v>1507</v>
      </c>
      <c r="G153" s="290"/>
      <c r="H153" s="342" t="s">
        <v>1568</v>
      </c>
      <c r="I153" s="342" t="s">
        <v>1509</v>
      </c>
      <c r="J153" s="342" t="s">
        <v>1558</v>
      </c>
      <c r="K153" s="338"/>
    </row>
    <row r="154" spans="2:11" s="1" customFormat="1" ht="15" customHeight="1">
      <c r="B154" s="315"/>
      <c r="C154" s="342" t="s">
        <v>1512</v>
      </c>
      <c r="D154" s="290"/>
      <c r="E154" s="290"/>
      <c r="F154" s="343" t="s">
        <v>1513</v>
      </c>
      <c r="G154" s="290"/>
      <c r="H154" s="342" t="s">
        <v>1547</v>
      </c>
      <c r="I154" s="342" t="s">
        <v>1509</v>
      </c>
      <c r="J154" s="342">
        <v>50</v>
      </c>
      <c r="K154" s="338"/>
    </row>
    <row r="155" spans="2:11" s="1" customFormat="1" ht="15" customHeight="1">
      <c r="B155" s="315"/>
      <c r="C155" s="342" t="s">
        <v>1515</v>
      </c>
      <c r="D155" s="290"/>
      <c r="E155" s="290"/>
      <c r="F155" s="343" t="s">
        <v>1507</v>
      </c>
      <c r="G155" s="290"/>
      <c r="H155" s="342" t="s">
        <v>1547</v>
      </c>
      <c r="I155" s="342" t="s">
        <v>1517</v>
      </c>
      <c r="J155" s="342"/>
      <c r="K155" s="338"/>
    </row>
    <row r="156" spans="2:11" s="1" customFormat="1" ht="15" customHeight="1">
      <c r="B156" s="315"/>
      <c r="C156" s="342" t="s">
        <v>1526</v>
      </c>
      <c r="D156" s="290"/>
      <c r="E156" s="290"/>
      <c r="F156" s="343" t="s">
        <v>1513</v>
      </c>
      <c r="G156" s="290"/>
      <c r="H156" s="342" t="s">
        <v>1547</v>
      </c>
      <c r="I156" s="342" t="s">
        <v>1509</v>
      </c>
      <c r="J156" s="342">
        <v>50</v>
      </c>
      <c r="K156" s="338"/>
    </row>
    <row r="157" spans="2:11" s="1" customFormat="1" ht="15" customHeight="1">
      <c r="B157" s="315"/>
      <c r="C157" s="342" t="s">
        <v>1534</v>
      </c>
      <c r="D157" s="290"/>
      <c r="E157" s="290"/>
      <c r="F157" s="343" t="s">
        <v>1513</v>
      </c>
      <c r="G157" s="290"/>
      <c r="H157" s="342" t="s">
        <v>1547</v>
      </c>
      <c r="I157" s="342" t="s">
        <v>1509</v>
      </c>
      <c r="J157" s="342">
        <v>50</v>
      </c>
      <c r="K157" s="338"/>
    </row>
    <row r="158" spans="2:11" s="1" customFormat="1" ht="15" customHeight="1">
      <c r="B158" s="315"/>
      <c r="C158" s="342" t="s">
        <v>1532</v>
      </c>
      <c r="D158" s="290"/>
      <c r="E158" s="290"/>
      <c r="F158" s="343" t="s">
        <v>1513</v>
      </c>
      <c r="G158" s="290"/>
      <c r="H158" s="342" t="s">
        <v>1547</v>
      </c>
      <c r="I158" s="342" t="s">
        <v>1509</v>
      </c>
      <c r="J158" s="342">
        <v>50</v>
      </c>
      <c r="K158" s="338"/>
    </row>
    <row r="159" spans="2:11" s="1" customFormat="1" ht="15" customHeight="1">
      <c r="B159" s="315"/>
      <c r="C159" s="342" t="s">
        <v>80</v>
      </c>
      <c r="D159" s="290"/>
      <c r="E159" s="290"/>
      <c r="F159" s="343" t="s">
        <v>1507</v>
      </c>
      <c r="G159" s="290"/>
      <c r="H159" s="342" t="s">
        <v>1569</v>
      </c>
      <c r="I159" s="342" t="s">
        <v>1509</v>
      </c>
      <c r="J159" s="342" t="s">
        <v>1570</v>
      </c>
      <c r="K159" s="338"/>
    </row>
    <row r="160" spans="2:11" s="1" customFormat="1" ht="15" customHeight="1">
      <c r="B160" s="315"/>
      <c r="C160" s="342" t="s">
        <v>1571</v>
      </c>
      <c r="D160" s="290"/>
      <c r="E160" s="290"/>
      <c r="F160" s="343" t="s">
        <v>1507</v>
      </c>
      <c r="G160" s="290"/>
      <c r="H160" s="342" t="s">
        <v>1572</v>
      </c>
      <c r="I160" s="342" t="s">
        <v>1542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1573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1501</v>
      </c>
      <c r="D166" s="305"/>
      <c r="E166" s="305"/>
      <c r="F166" s="305" t="s">
        <v>1502</v>
      </c>
      <c r="G166" s="347"/>
      <c r="H166" s="348" t="s">
        <v>53</v>
      </c>
      <c r="I166" s="348" t="s">
        <v>56</v>
      </c>
      <c r="J166" s="305" t="s">
        <v>1503</v>
      </c>
      <c r="K166" s="282"/>
    </row>
    <row r="167" spans="2:11" s="1" customFormat="1" ht="17.25" customHeight="1">
      <c r="B167" s="283"/>
      <c r="C167" s="307" t="s">
        <v>1504</v>
      </c>
      <c r="D167" s="307"/>
      <c r="E167" s="307"/>
      <c r="F167" s="308" t="s">
        <v>1505</v>
      </c>
      <c r="G167" s="349"/>
      <c r="H167" s="350"/>
      <c r="I167" s="350"/>
      <c r="J167" s="307" t="s">
        <v>1506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1510</v>
      </c>
      <c r="D169" s="290"/>
      <c r="E169" s="290"/>
      <c r="F169" s="313" t="s">
        <v>1507</v>
      </c>
      <c r="G169" s="290"/>
      <c r="H169" s="290" t="s">
        <v>1547</v>
      </c>
      <c r="I169" s="290" t="s">
        <v>1509</v>
      </c>
      <c r="J169" s="290">
        <v>120</v>
      </c>
      <c r="K169" s="338"/>
    </row>
    <row r="170" spans="2:11" s="1" customFormat="1" ht="15" customHeight="1">
      <c r="B170" s="315"/>
      <c r="C170" s="290" t="s">
        <v>1556</v>
      </c>
      <c r="D170" s="290"/>
      <c r="E170" s="290"/>
      <c r="F170" s="313" t="s">
        <v>1507</v>
      </c>
      <c r="G170" s="290"/>
      <c r="H170" s="290" t="s">
        <v>1557</v>
      </c>
      <c r="I170" s="290" t="s">
        <v>1509</v>
      </c>
      <c r="J170" s="290" t="s">
        <v>1558</v>
      </c>
      <c r="K170" s="338"/>
    </row>
    <row r="171" spans="2:11" s="1" customFormat="1" ht="15" customHeight="1">
      <c r="B171" s="315"/>
      <c r="C171" s="290" t="s">
        <v>1455</v>
      </c>
      <c r="D171" s="290"/>
      <c r="E171" s="290"/>
      <c r="F171" s="313" t="s">
        <v>1507</v>
      </c>
      <c r="G171" s="290"/>
      <c r="H171" s="290" t="s">
        <v>1574</v>
      </c>
      <c r="I171" s="290" t="s">
        <v>1509</v>
      </c>
      <c r="J171" s="290" t="s">
        <v>1558</v>
      </c>
      <c r="K171" s="338"/>
    </row>
    <row r="172" spans="2:11" s="1" customFormat="1" ht="15" customHeight="1">
      <c r="B172" s="315"/>
      <c r="C172" s="290" t="s">
        <v>1512</v>
      </c>
      <c r="D172" s="290"/>
      <c r="E172" s="290"/>
      <c r="F172" s="313" t="s">
        <v>1513</v>
      </c>
      <c r="G172" s="290"/>
      <c r="H172" s="290" t="s">
        <v>1574</v>
      </c>
      <c r="I172" s="290" t="s">
        <v>1509</v>
      </c>
      <c r="J172" s="290">
        <v>50</v>
      </c>
      <c r="K172" s="338"/>
    </row>
    <row r="173" spans="2:11" s="1" customFormat="1" ht="15" customHeight="1">
      <c r="B173" s="315"/>
      <c r="C173" s="290" t="s">
        <v>1515</v>
      </c>
      <c r="D173" s="290"/>
      <c r="E173" s="290"/>
      <c r="F173" s="313" t="s">
        <v>1507</v>
      </c>
      <c r="G173" s="290"/>
      <c r="H173" s="290" t="s">
        <v>1574</v>
      </c>
      <c r="I173" s="290" t="s">
        <v>1517</v>
      </c>
      <c r="J173" s="290"/>
      <c r="K173" s="338"/>
    </row>
    <row r="174" spans="2:11" s="1" customFormat="1" ht="15" customHeight="1">
      <c r="B174" s="315"/>
      <c r="C174" s="290" t="s">
        <v>1526</v>
      </c>
      <c r="D174" s="290"/>
      <c r="E174" s="290"/>
      <c r="F174" s="313" t="s">
        <v>1513</v>
      </c>
      <c r="G174" s="290"/>
      <c r="H174" s="290" t="s">
        <v>1574</v>
      </c>
      <c r="I174" s="290" t="s">
        <v>1509</v>
      </c>
      <c r="J174" s="290">
        <v>50</v>
      </c>
      <c r="K174" s="338"/>
    </row>
    <row r="175" spans="2:11" s="1" customFormat="1" ht="15" customHeight="1">
      <c r="B175" s="315"/>
      <c r="C175" s="290" t="s">
        <v>1534</v>
      </c>
      <c r="D175" s="290"/>
      <c r="E175" s="290"/>
      <c r="F175" s="313" t="s">
        <v>1513</v>
      </c>
      <c r="G175" s="290"/>
      <c r="H175" s="290" t="s">
        <v>1574</v>
      </c>
      <c r="I175" s="290" t="s">
        <v>1509</v>
      </c>
      <c r="J175" s="290">
        <v>50</v>
      </c>
      <c r="K175" s="338"/>
    </row>
    <row r="176" spans="2:11" s="1" customFormat="1" ht="15" customHeight="1">
      <c r="B176" s="315"/>
      <c r="C176" s="290" t="s">
        <v>1532</v>
      </c>
      <c r="D176" s="290"/>
      <c r="E176" s="290"/>
      <c r="F176" s="313" t="s">
        <v>1513</v>
      </c>
      <c r="G176" s="290"/>
      <c r="H176" s="290" t="s">
        <v>1574</v>
      </c>
      <c r="I176" s="290" t="s">
        <v>1509</v>
      </c>
      <c r="J176" s="290">
        <v>50</v>
      </c>
      <c r="K176" s="338"/>
    </row>
    <row r="177" spans="2:11" s="1" customFormat="1" ht="15" customHeight="1">
      <c r="B177" s="315"/>
      <c r="C177" s="290" t="s">
        <v>109</v>
      </c>
      <c r="D177" s="290"/>
      <c r="E177" s="290"/>
      <c r="F177" s="313" t="s">
        <v>1507</v>
      </c>
      <c r="G177" s="290"/>
      <c r="H177" s="290" t="s">
        <v>1575</v>
      </c>
      <c r="I177" s="290" t="s">
        <v>1576</v>
      </c>
      <c r="J177" s="290"/>
      <c r="K177" s="338"/>
    </row>
    <row r="178" spans="2:11" s="1" customFormat="1" ht="15" customHeight="1">
      <c r="B178" s="315"/>
      <c r="C178" s="290" t="s">
        <v>56</v>
      </c>
      <c r="D178" s="290"/>
      <c r="E178" s="290"/>
      <c r="F178" s="313" t="s">
        <v>1507</v>
      </c>
      <c r="G178" s="290"/>
      <c r="H178" s="290" t="s">
        <v>1577</v>
      </c>
      <c r="I178" s="290" t="s">
        <v>1578</v>
      </c>
      <c r="J178" s="290">
        <v>1</v>
      </c>
      <c r="K178" s="338"/>
    </row>
    <row r="179" spans="2:11" s="1" customFormat="1" ht="15" customHeight="1">
      <c r="B179" s="315"/>
      <c r="C179" s="290" t="s">
        <v>52</v>
      </c>
      <c r="D179" s="290"/>
      <c r="E179" s="290"/>
      <c r="F179" s="313" t="s">
        <v>1507</v>
      </c>
      <c r="G179" s="290"/>
      <c r="H179" s="290" t="s">
        <v>1579</v>
      </c>
      <c r="I179" s="290" t="s">
        <v>1509</v>
      </c>
      <c r="J179" s="290">
        <v>20</v>
      </c>
      <c r="K179" s="338"/>
    </row>
    <row r="180" spans="2:11" s="1" customFormat="1" ht="15" customHeight="1">
      <c r="B180" s="315"/>
      <c r="C180" s="290" t="s">
        <v>53</v>
      </c>
      <c r="D180" s="290"/>
      <c r="E180" s="290"/>
      <c r="F180" s="313" t="s">
        <v>1507</v>
      </c>
      <c r="G180" s="290"/>
      <c r="H180" s="290" t="s">
        <v>1580</v>
      </c>
      <c r="I180" s="290" t="s">
        <v>1509</v>
      </c>
      <c r="J180" s="290">
        <v>255</v>
      </c>
      <c r="K180" s="338"/>
    </row>
    <row r="181" spans="2:11" s="1" customFormat="1" ht="15" customHeight="1">
      <c r="B181" s="315"/>
      <c r="C181" s="290" t="s">
        <v>110</v>
      </c>
      <c r="D181" s="290"/>
      <c r="E181" s="290"/>
      <c r="F181" s="313" t="s">
        <v>1507</v>
      </c>
      <c r="G181" s="290"/>
      <c r="H181" s="290" t="s">
        <v>1471</v>
      </c>
      <c r="I181" s="290" t="s">
        <v>1509</v>
      </c>
      <c r="J181" s="290">
        <v>10</v>
      </c>
      <c r="K181" s="338"/>
    </row>
    <row r="182" spans="2:11" s="1" customFormat="1" ht="15" customHeight="1">
      <c r="B182" s="315"/>
      <c r="C182" s="290" t="s">
        <v>111</v>
      </c>
      <c r="D182" s="290"/>
      <c r="E182" s="290"/>
      <c r="F182" s="313" t="s">
        <v>1507</v>
      </c>
      <c r="G182" s="290"/>
      <c r="H182" s="290" t="s">
        <v>1581</v>
      </c>
      <c r="I182" s="290" t="s">
        <v>1542</v>
      </c>
      <c r="J182" s="290"/>
      <c r="K182" s="338"/>
    </row>
    <row r="183" spans="2:11" s="1" customFormat="1" ht="15" customHeight="1">
      <c r="B183" s="315"/>
      <c r="C183" s="290" t="s">
        <v>1582</v>
      </c>
      <c r="D183" s="290"/>
      <c r="E183" s="290"/>
      <c r="F183" s="313" t="s">
        <v>1507</v>
      </c>
      <c r="G183" s="290"/>
      <c r="H183" s="290" t="s">
        <v>1583</v>
      </c>
      <c r="I183" s="290" t="s">
        <v>1542</v>
      </c>
      <c r="J183" s="290"/>
      <c r="K183" s="338"/>
    </row>
    <row r="184" spans="2:11" s="1" customFormat="1" ht="15" customHeight="1">
      <c r="B184" s="315"/>
      <c r="C184" s="290" t="s">
        <v>1571</v>
      </c>
      <c r="D184" s="290"/>
      <c r="E184" s="290"/>
      <c r="F184" s="313" t="s">
        <v>1507</v>
      </c>
      <c r="G184" s="290"/>
      <c r="H184" s="290" t="s">
        <v>1584</v>
      </c>
      <c r="I184" s="290" t="s">
        <v>1542</v>
      </c>
      <c r="J184" s="290"/>
      <c r="K184" s="338"/>
    </row>
    <row r="185" spans="2:11" s="1" customFormat="1" ht="15" customHeight="1">
      <c r="B185" s="315"/>
      <c r="C185" s="290" t="s">
        <v>113</v>
      </c>
      <c r="D185" s="290"/>
      <c r="E185" s="290"/>
      <c r="F185" s="313" t="s">
        <v>1513</v>
      </c>
      <c r="G185" s="290"/>
      <c r="H185" s="290" t="s">
        <v>1585</v>
      </c>
      <c r="I185" s="290" t="s">
        <v>1509</v>
      </c>
      <c r="J185" s="290">
        <v>50</v>
      </c>
      <c r="K185" s="338"/>
    </row>
    <row r="186" spans="2:11" s="1" customFormat="1" ht="15" customHeight="1">
      <c r="B186" s="315"/>
      <c r="C186" s="290" t="s">
        <v>1586</v>
      </c>
      <c r="D186" s="290"/>
      <c r="E186" s="290"/>
      <c r="F186" s="313" t="s">
        <v>1513</v>
      </c>
      <c r="G186" s="290"/>
      <c r="H186" s="290" t="s">
        <v>1587</v>
      </c>
      <c r="I186" s="290" t="s">
        <v>1588</v>
      </c>
      <c r="J186" s="290"/>
      <c r="K186" s="338"/>
    </row>
    <row r="187" spans="2:11" s="1" customFormat="1" ht="15" customHeight="1">
      <c r="B187" s="315"/>
      <c r="C187" s="290" t="s">
        <v>1589</v>
      </c>
      <c r="D187" s="290"/>
      <c r="E187" s="290"/>
      <c r="F187" s="313" t="s">
        <v>1513</v>
      </c>
      <c r="G187" s="290"/>
      <c r="H187" s="290" t="s">
        <v>1590</v>
      </c>
      <c r="I187" s="290" t="s">
        <v>1588</v>
      </c>
      <c r="J187" s="290"/>
      <c r="K187" s="338"/>
    </row>
    <row r="188" spans="2:11" s="1" customFormat="1" ht="15" customHeight="1">
      <c r="B188" s="315"/>
      <c r="C188" s="290" t="s">
        <v>1591</v>
      </c>
      <c r="D188" s="290"/>
      <c r="E188" s="290"/>
      <c r="F188" s="313" t="s">
        <v>1513</v>
      </c>
      <c r="G188" s="290"/>
      <c r="H188" s="290" t="s">
        <v>1592</v>
      </c>
      <c r="I188" s="290" t="s">
        <v>1588</v>
      </c>
      <c r="J188" s="290"/>
      <c r="K188" s="338"/>
    </row>
    <row r="189" spans="2:11" s="1" customFormat="1" ht="15" customHeight="1">
      <c r="B189" s="315"/>
      <c r="C189" s="351" t="s">
        <v>1593</v>
      </c>
      <c r="D189" s="290"/>
      <c r="E189" s="290"/>
      <c r="F189" s="313" t="s">
        <v>1513</v>
      </c>
      <c r="G189" s="290"/>
      <c r="H189" s="290" t="s">
        <v>1594</v>
      </c>
      <c r="I189" s="290" t="s">
        <v>1595</v>
      </c>
      <c r="J189" s="352" t="s">
        <v>1596</v>
      </c>
      <c r="K189" s="338"/>
    </row>
    <row r="190" spans="2:11" s="1" customFormat="1" ht="15" customHeight="1">
      <c r="B190" s="315"/>
      <c r="C190" s="351" t="s">
        <v>41</v>
      </c>
      <c r="D190" s="290"/>
      <c r="E190" s="290"/>
      <c r="F190" s="313" t="s">
        <v>1507</v>
      </c>
      <c r="G190" s="290"/>
      <c r="H190" s="287" t="s">
        <v>1597</v>
      </c>
      <c r="I190" s="290" t="s">
        <v>1598</v>
      </c>
      <c r="J190" s="290"/>
      <c r="K190" s="338"/>
    </row>
    <row r="191" spans="2:11" s="1" customFormat="1" ht="15" customHeight="1">
      <c r="B191" s="315"/>
      <c r="C191" s="351" t="s">
        <v>1599</v>
      </c>
      <c r="D191" s="290"/>
      <c r="E191" s="290"/>
      <c r="F191" s="313" t="s">
        <v>1507</v>
      </c>
      <c r="G191" s="290"/>
      <c r="H191" s="290" t="s">
        <v>1600</v>
      </c>
      <c r="I191" s="290" t="s">
        <v>1542</v>
      </c>
      <c r="J191" s="290"/>
      <c r="K191" s="338"/>
    </row>
    <row r="192" spans="2:11" s="1" customFormat="1" ht="15" customHeight="1">
      <c r="B192" s="315"/>
      <c r="C192" s="351" t="s">
        <v>1601</v>
      </c>
      <c r="D192" s="290"/>
      <c r="E192" s="290"/>
      <c r="F192" s="313" t="s">
        <v>1507</v>
      </c>
      <c r="G192" s="290"/>
      <c r="H192" s="290" t="s">
        <v>1602</v>
      </c>
      <c r="I192" s="290" t="s">
        <v>1542</v>
      </c>
      <c r="J192" s="290"/>
      <c r="K192" s="338"/>
    </row>
    <row r="193" spans="2:11" s="1" customFormat="1" ht="15" customHeight="1">
      <c r="B193" s="315"/>
      <c r="C193" s="351" t="s">
        <v>1603</v>
      </c>
      <c r="D193" s="290"/>
      <c r="E193" s="290"/>
      <c r="F193" s="313" t="s">
        <v>1513</v>
      </c>
      <c r="G193" s="290"/>
      <c r="H193" s="290" t="s">
        <v>1604</v>
      </c>
      <c r="I193" s="290" t="s">
        <v>1542</v>
      </c>
      <c r="J193" s="290"/>
      <c r="K193" s="338"/>
    </row>
    <row r="194" spans="2:11" s="1" customFormat="1" ht="15" customHeight="1">
      <c r="B194" s="344"/>
      <c r="C194" s="353"/>
      <c r="D194" s="324"/>
      <c r="E194" s="324"/>
      <c r="F194" s="324"/>
      <c r="G194" s="324"/>
      <c r="H194" s="324"/>
      <c r="I194" s="324"/>
      <c r="J194" s="324"/>
      <c r="K194" s="345"/>
    </row>
    <row r="195" spans="2:11" s="1" customFormat="1" ht="18.75" customHeight="1">
      <c r="B195" s="326"/>
      <c r="C195" s="336"/>
      <c r="D195" s="336"/>
      <c r="E195" s="336"/>
      <c r="F195" s="346"/>
      <c r="G195" s="336"/>
      <c r="H195" s="336"/>
      <c r="I195" s="336"/>
      <c r="J195" s="336"/>
      <c r="K195" s="326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pans="2:11" s="1" customFormat="1" ht="21">
      <c r="B199" s="280"/>
      <c r="C199" s="281" t="s">
        <v>1605</v>
      </c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5.5" customHeight="1">
      <c r="B200" s="280"/>
      <c r="C200" s="354" t="s">
        <v>1606</v>
      </c>
      <c r="D200" s="354"/>
      <c r="E200" s="354"/>
      <c r="F200" s="354" t="s">
        <v>1607</v>
      </c>
      <c r="G200" s="355"/>
      <c r="H200" s="354" t="s">
        <v>1608</v>
      </c>
      <c r="I200" s="354"/>
      <c r="J200" s="354"/>
      <c r="K200" s="282"/>
    </row>
    <row r="201" spans="2:11" s="1" customFormat="1" ht="5.25" customHeight="1">
      <c r="B201" s="315"/>
      <c r="C201" s="310"/>
      <c r="D201" s="310"/>
      <c r="E201" s="310"/>
      <c r="F201" s="310"/>
      <c r="G201" s="336"/>
      <c r="H201" s="310"/>
      <c r="I201" s="310"/>
      <c r="J201" s="310"/>
      <c r="K201" s="338"/>
    </row>
    <row r="202" spans="2:11" s="1" customFormat="1" ht="15" customHeight="1">
      <c r="B202" s="315"/>
      <c r="C202" s="290" t="s">
        <v>1598</v>
      </c>
      <c r="D202" s="290"/>
      <c r="E202" s="290"/>
      <c r="F202" s="313" t="s">
        <v>42</v>
      </c>
      <c r="G202" s="290"/>
      <c r="H202" s="290" t="s">
        <v>1609</v>
      </c>
      <c r="I202" s="290"/>
      <c r="J202" s="290"/>
      <c r="K202" s="338"/>
    </row>
    <row r="203" spans="2:11" s="1" customFormat="1" ht="15" customHeight="1">
      <c r="B203" s="315"/>
      <c r="C203" s="290"/>
      <c r="D203" s="290"/>
      <c r="E203" s="290"/>
      <c r="F203" s="313" t="s">
        <v>43</v>
      </c>
      <c r="G203" s="290"/>
      <c r="H203" s="290" t="s">
        <v>1610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46</v>
      </c>
      <c r="G204" s="290"/>
      <c r="H204" s="290" t="s">
        <v>1611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44</v>
      </c>
      <c r="G205" s="290"/>
      <c r="H205" s="290" t="s">
        <v>1612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45</v>
      </c>
      <c r="G206" s="290"/>
      <c r="H206" s="290" t="s">
        <v>1613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/>
      <c r="G207" s="290"/>
      <c r="H207" s="290"/>
      <c r="I207" s="290"/>
      <c r="J207" s="290"/>
      <c r="K207" s="338"/>
    </row>
    <row r="208" spans="2:11" s="1" customFormat="1" ht="15" customHeight="1">
      <c r="B208" s="315"/>
      <c r="C208" s="290" t="s">
        <v>1554</v>
      </c>
      <c r="D208" s="290"/>
      <c r="E208" s="290"/>
      <c r="F208" s="313" t="s">
        <v>75</v>
      </c>
      <c r="G208" s="290"/>
      <c r="H208" s="290" t="s">
        <v>1614</v>
      </c>
      <c r="I208" s="290"/>
      <c r="J208" s="290"/>
      <c r="K208" s="338"/>
    </row>
    <row r="209" spans="2:11" s="1" customFormat="1" ht="15" customHeight="1">
      <c r="B209" s="315"/>
      <c r="C209" s="290"/>
      <c r="D209" s="290"/>
      <c r="E209" s="290"/>
      <c r="F209" s="313" t="s">
        <v>1449</v>
      </c>
      <c r="G209" s="290"/>
      <c r="H209" s="290" t="s">
        <v>1450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1447</v>
      </c>
      <c r="G210" s="290"/>
      <c r="H210" s="290" t="s">
        <v>1615</v>
      </c>
      <c r="I210" s="290"/>
      <c r="J210" s="290"/>
      <c r="K210" s="338"/>
    </row>
    <row r="211" spans="2:11" s="1" customFormat="1" ht="15" customHeight="1">
      <c r="B211" s="356"/>
      <c r="C211" s="290"/>
      <c r="D211" s="290"/>
      <c r="E211" s="290"/>
      <c r="F211" s="313" t="s">
        <v>1451</v>
      </c>
      <c r="G211" s="351"/>
      <c r="H211" s="342" t="s">
        <v>1452</v>
      </c>
      <c r="I211" s="342"/>
      <c r="J211" s="342"/>
      <c r="K211" s="357"/>
    </row>
    <row r="212" spans="2:11" s="1" customFormat="1" ht="15" customHeight="1">
      <c r="B212" s="356"/>
      <c r="C212" s="290"/>
      <c r="D212" s="290"/>
      <c r="E212" s="290"/>
      <c r="F212" s="313" t="s">
        <v>1453</v>
      </c>
      <c r="G212" s="351"/>
      <c r="H212" s="342" t="s">
        <v>1616</v>
      </c>
      <c r="I212" s="342"/>
      <c r="J212" s="342"/>
      <c r="K212" s="357"/>
    </row>
    <row r="213" spans="2:11" s="1" customFormat="1" ht="15" customHeight="1">
      <c r="B213" s="356"/>
      <c r="C213" s="290"/>
      <c r="D213" s="290"/>
      <c r="E213" s="290"/>
      <c r="F213" s="313"/>
      <c r="G213" s="351"/>
      <c r="H213" s="342"/>
      <c r="I213" s="342"/>
      <c r="J213" s="342"/>
      <c r="K213" s="357"/>
    </row>
    <row r="214" spans="2:11" s="1" customFormat="1" ht="15" customHeight="1">
      <c r="B214" s="356"/>
      <c r="C214" s="290" t="s">
        <v>1578</v>
      </c>
      <c r="D214" s="290"/>
      <c r="E214" s="290"/>
      <c r="F214" s="313">
        <v>1</v>
      </c>
      <c r="G214" s="351"/>
      <c r="H214" s="342" t="s">
        <v>1617</v>
      </c>
      <c r="I214" s="342"/>
      <c r="J214" s="342"/>
      <c r="K214" s="357"/>
    </row>
    <row r="215" spans="2:11" s="1" customFormat="1" ht="15" customHeight="1">
      <c r="B215" s="356"/>
      <c r="C215" s="290"/>
      <c r="D215" s="290"/>
      <c r="E215" s="290"/>
      <c r="F215" s="313">
        <v>2</v>
      </c>
      <c r="G215" s="351"/>
      <c r="H215" s="342" t="s">
        <v>1618</v>
      </c>
      <c r="I215" s="342"/>
      <c r="J215" s="342"/>
      <c r="K215" s="357"/>
    </row>
    <row r="216" spans="2:11" s="1" customFormat="1" ht="15" customHeight="1">
      <c r="B216" s="356"/>
      <c r="C216" s="290"/>
      <c r="D216" s="290"/>
      <c r="E216" s="290"/>
      <c r="F216" s="313">
        <v>3</v>
      </c>
      <c r="G216" s="351"/>
      <c r="H216" s="342" t="s">
        <v>1619</v>
      </c>
      <c r="I216" s="342"/>
      <c r="J216" s="342"/>
      <c r="K216" s="357"/>
    </row>
    <row r="217" spans="2:11" s="1" customFormat="1" ht="15" customHeight="1">
      <c r="B217" s="356"/>
      <c r="C217" s="290"/>
      <c r="D217" s="290"/>
      <c r="E217" s="290"/>
      <c r="F217" s="313">
        <v>4</v>
      </c>
      <c r="G217" s="351"/>
      <c r="H217" s="342" t="s">
        <v>1620</v>
      </c>
      <c r="I217" s="342"/>
      <c r="J217" s="342"/>
      <c r="K217" s="357"/>
    </row>
    <row r="218" spans="2:11" s="1" customFormat="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MARTINPC\Martin</dc:creator>
  <cp:keywords/>
  <dc:description/>
  <cp:lastModifiedBy>MARTINPC\Martin</cp:lastModifiedBy>
  <dcterms:created xsi:type="dcterms:W3CDTF">2022-07-04T12:00:11Z</dcterms:created>
  <dcterms:modified xsi:type="dcterms:W3CDTF">2022-07-04T12:00:18Z</dcterms:modified>
  <cp:category/>
  <cp:version/>
  <cp:contentType/>
  <cp:contentStatus/>
</cp:coreProperties>
</file>