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1 - Pavilon A1" sheetId="2" r:id="rId2"/>
    <sheet name="002 - Pavilon A2" sheetId="3" r:id="rId3"/>
    <sheet name="003 - Pavilon A3" sheetId="4" r:id="rId4"/>
    <sheet name="004 - Pavilon A4" sheetId="5" r:id="rId5"/>
    <sheet name="005 - Pavilon B" sheetId="6" r:id="rId6"/>
    <sheet name="006 - Ostatní a vedlejší ..." sheetId="7" r:id="rId7"/>
    <sheet name="007.6 - UV" sheetId="8" r:id="rId8"/>
    <sheet name="007.1 - pavilon A2 - UV" sheetId="9" r:id="rId9"/>
    <sheet name="007.2 - pavilon A1 - UV" sheetId="10" r:id="rId10"/>
    <sheet name="007.3 - pavilon A3 - UV" sheetId="11" r:id="rId11"/>
    <sheet name="007.4 - pavilon A4 - UV" sheetId="12" r:id="rId12"/>
    <sheet name="007.5 - pavilon B - UV" sheetId="13" r:id="rId13"/>
    <sheet name="008 - Hromosvod" sheetId="14" r:id="rId14"/>
    <sheet name="009 - MaR " sheetId="15" r:id="rId15"/>
  </sheets>
  <definedNames>
    <definedName name="_xlnm.Print_Area" localSheetId="0">'Rekapitulace stavby'!$D$4:$AO$76,'Rekapitulace stavby'!$C$82:$AQ$109</definedName>
    <definedName name="_xlnm._FilterDatabase" localSheetId="1" hidden="1">'001 - Pavilon A1'!$C$136:$K$635</definedName>
    <definedName name="_xlnm.Print_Area" localSheetId="1">'001 - Pavilon A1'!$C$4:$J$76,'001 - Pavilon A1'!$C$82:$J$118,'001 - Pavilon A1'!$C$124:$K$635</definedName>
    <definedName name="_xlnm._FilterDatabase" localSheetId="2" hidden="1">'002 - Pavilon A2'!$C$136:$K$647</definedName>
    <definedName name="_xlnm.Print_Area" localSheetId="2">'002 - Pavilon A2'!$C$4:$J$76,'002 - Pavilon A2'!$C$82:$J$118,'002 - Pavilon A2'!$C$124:$K$647</definedName>
    <definedName name="_xlnm._FilterDatabase" localSheetId="3" hidden="1">'003 - Pavilon A3'!$C$134:$K$544</definedName>
    <definedName name="_xlnm.Print_Area" localSheetId="3">'003 - Pavilon A3'!$C$4:$J$76,'003 - Pavilon A3'!$C$82:$J$116,'003 - Pavilon A3'!$C$122:$K$544</definedName>
    <definedName name="_xlnm._FilterDatabase" localSheetId="4" hidden="1">'004 - Pavilon A4'!$C$135:$K$502</definedName>
    <definedName name="_xlnm.Print_Area" localSheetId="4">'004 - Pavilon A4'!$C$4:$J$76,'004 - Pavilon A4'!$C$82:$J$117,'004 - Pavilon A4'!$C$123:$K$502</definedName>
    <definedName name="_xlnm._FilterDatabase" localSheetId="5" hidden="1">'005 - Pavilon B'!$C$135:$K$482</definedName>
    <definedName name="_xlnm.Print_Area" localSheetId="5">'005 - Pavilon B'!$C$4:$J$76,'005 - Pavilon B'!$C$82:$J$117,'005 - Pavilon B'!$C$123:$K$482</definedName>
    <definedName name="_xlnm._FilterDatabase" localSheetId="6" hidden="1">'006 - Ostatní a vedlejší ...'!$C$117:$K$144</definedName>
    <definedName name="_xlnm.Print_Area" localSheetId="6">'006 - Ostatní a vedlejší ...'!$C$4:$J$76,'006 - Ostatní a vedlejší ...'!$C$82:$J$99,'006 - Ostatní a vedlejší ...'!$C$105:$K$144</definedName>
    <definedName name="_xlnm._FilterDatabase" localSheetId="7" hidden="1">'007.6 - UV'!$C$116:$K$120</definedName>
    <definedName name="_xlnm.Print_Area" localSheetId="7">'007.6 - UV'!$C$4:$J$76,'007.6 - UV'!$C$82:$J$98,'007.6 - UV'!$C$104:$K$120</definedName>
    <definedName name="_xlnm._FilterDatabase" localSheetId="8" hidden="1">'007.1 - pavilon A2 - UV'!$C$123:$K$193</definedName>
    <definedName name="_xlnm.Print_Area" localSheetId="8">'007.1 - pavilon A2 - UV'!$C$4:$J$76,'007.1 - pavilon A2 - UV'!$C$82:$J$105,'007.1 - pavilon A2 - UV'!$C$111:$K$193</definedName>
    <definedName name="_xlnm._FilterDatabase" localSheetId="9" hidden="1">'007.2 - pavilon A1 - UV'!$C$123:$K$176</definedName>
    <definedName name="_xlnm.Print_Area" localSheetId="9">'007.2 - pavilon A1 - UV'!$C$4:$J$76,'007.2 - pavilon A1 - UV'!$C$82:$J$105,'007.2 - pavilon A1 - UV'!$C$111:$K$176</definedName>
    <definedName name="_xlnm._FilterDatabase" localSheetId="10" hidden="1">'007.3 - pavilon A3 - UV'!$C$123:$K$169</definedName>
    <definedName name="_xlnm.Print_Area" localSheetId="10">'007.3 - pavilon A3 - UV'!$C$4:$J$76,'007.3 - pavilon A3 - UV'!$C$82:$J$105,'007.3 - pavilon A3 - UV'!$C$111:$K$169</definedName>
    <definedName name="_xlnm._FilterDatabase" localSheetId="11" hidden="1">'007.4 - pavilon A4 - UV'!$C$123:$K$175</definedName>
    <definedName name="_xlnm.Print_Area" localSheetId="11">'007.4 - pavilon A4 - UV'!$C$4:$J$76,'007.4 - pavilon A4 - UV'!$C$82:$J$105,'007.4 - pavilon A4 - UV'!$C$111:$K$175</definedName>
    <definedName name="_xlnm._FilterDatabase" localSheetId="12" hidden="1">'007.5 - pavilon B - UV'!$C$120:$K$143</definedName>
    <definedName name="_xlnm.Print_Area" localSheetId="12">'007.5 - pavilon B - UV'!$C$4:$J$76,'007.5 - pavilon B - UV'!$C$82:$J$102,'007.5 - pavilon B - UV'!$C$108:$K$143</definedName>
    <definedName name="_xlnm._FilterDatabase" localSheetId="13" hidden="1">'008 - Hromosvod'!$C$122:$K$233</definedName>
    <definedName name="_xlnm.Print_Area" localSheetId="13">'008 - Hromosvod'!$C$4:$J$76,'008 - Hromosvod'!$C$82:$J$104,'008 - Hromosvod'!$C$110:$K$233</definedName>
    <definedName name="_xlnm._FilterDatabase" localSheetId="14" hidden="1">'009 - MaR '!$C$131:$K$295</definedName>
    <definedName name="_xlnm.Print_Area" localSheetId="14">'009 - MaR '!$C$4:$J$76,'009 - MaR '!$C$82:$J$113,'009 - MaR '!$C$119:$K$295</definedName>
    <definedName name="_xlnm.Print_Titles" localSheetId="0">'Rekapitulace stavby'!$92:$92</definedName>
    <definedName name="_xlnm.Print_Titles" localSheetId="1">'001 - Pavilon A1'!$136:$136</definedName>
    <definedName name="_xlnm.Print_Titles" localSheetId="2">'002 - Pavilon A2'!$136:$136</definedName>
    <definedName name="_xlnm.Print_Titles" localSheetId="3">'003 - Pavilon A3'!$134:$134</definedName>
    <definedName name="_xlnm.Print_Titles" localSheetId="4">'004 - Pavilon A4'!$135:$135</definedName>
    <definedName name="_xlnm.Print_Titles" localSheetId="5">'005 - Pavilon B'!$135:$135</definedName>
    <definedName name="_xlnm.Print_Titles" localSheetId="6">'006 - Ostatní a vedlejší ...'!$117:$117</definedName>
    <definedName name="_xlnm.Print_Titles" localSheetId="7">'007.6 - UV'!$116:$116</definedName>
    <definedName name="_xlnm.Print_Titles" localSheetId="8">'007.1 - pavilon A2 - UV'!$123:$123</definedName>
    <definedName name="_xlnm.Print_Titles" localSheetId="9">'007.2 - pavilon A1 - UV'!$123:$123</definedName>
    <definedName name="_xlnm.Print_Titles" localSheetId="10">'007.3 - pavilon A3 - UV'!$123:$123</definedName>
    <definedName name="_xlnm.Print_Titles" localSheetId="11">'007.4 - pavilon A4 - UV'!$123:$123</definedName>
    <definedName name="_xlnm.Print_Titles" localSheetId="12">'007.5 - pavilon B - UV'!$120:$120</definedName>
    <definedName name="_xlnm.Print_Titles" localSheetId="13">'008 - Hromosvod'!$122:$122</definedName>
    <definedName name="_xlnm.Print_Titles" localSheetId="14">'009 - MaR '!$131:$131</definedName>
  </definedNames>
  <calcPr fullCalcOnLoad="1"/>
</workbook>
</file>

<file path=xl/sharedStrings.xml><?xml version="1.0" encoding="utf-8"?>
<sst xmlns="http://schemas.openxmlformats.org/spreadsheetml/2006/main" count="32061" uniqueCount="3261">
  <si>
    <t>Export Komplet</t>
  </si>
  <si>
    <t/>
  </si>
  <si>
    <t>2.0</t>
  </si>
  <si>
    <t>ZAMOK</t>
  </si>
  <si>
    <t>False</t>
  </si>
  <si>
    <t>{87a5a17d-40ae-4a54-b6b8-579e8b7bd56b}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</si>
  <si>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</si>
  <si>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</si>
  <si>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</si>
  <si>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</si>
  <si>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</si>
  <si>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</si>
  <si>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</si>
  <si>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</si>
  <si>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20221204001SOUTEZ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</si>
  <si>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</si>
  <si>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</si>
  <si>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Zateplení budovy č.p. 2379 na ul. Žižkova v Karviné - Mizerově</t>
  </si>
  <si>
    <t>KSO:</t>
  </si>
  <si>
    <t>CC-CZ:</t>
  </si>
  <si>
    <t>Místo:</t>
  </si>
  <si>
    <t>Karviná</t>
  </si>
  <si>
    <t>Datum:</t>
  </si>
  <si>
    <t>21. 12. 2020</t>
  </si>
  <si>
    <t>Zadavatel:</t>
  </si>
  <si>
    <t>IČ:</t>
  </si>
  <si>
    <t>Statutární město Karviná</t>
  </si>
  <si>
    <t>DIČ:</t>
  </si>
  <si>
    <t>Uchazeč:</t>
  </si>
  <si>
    <t>Vyplň údaj</t>
  </si>
  <si>
    <t>Projektant:</t>
  </si>
  <si>
    <t>ATRIS s.r.o.</t>
  </si>
  <si>
    <t>True</t>
  </si>
  <si>
    <t>Zpracovatel:</t>
  </si>
  <si>
    <t>Barbora Kyšková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</si>
  <si>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</si>
  <si>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</si>
  <si>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</si>
  <si>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</si>
  <si>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</si>
  <si>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</si>
  <si>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</si>
  <si>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</si>
  <si>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</si>
  <si>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</si>
  <si>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</si>
  <si>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</si>
  <si>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</si>
  <si>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</si>
  <si>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</si>
  <si>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</si>
  <si>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</si>
  <si>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</si>
  <si>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</si>
  <si>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</si>
  <si>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</si>
  <si>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</si>
  <si>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</si>
  <si>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</si>
  <si>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</si>
  <si>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</si>
  <si>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</si>
  <si>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</si>
  <si>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</si>
  <si>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</si>
  <si>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</si>
  <si>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</si>
  <si>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</si>
  <si>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</si>
  <si>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</si>
  <si>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</si>
  <si>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</si>
  <si>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</si>
  <si>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</si>
  <si>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</si>
  <si>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</si>
  <si>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</si>
  <si>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</si>
  <si>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</si>
  <si>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</si>
  <si>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</si>
  <si>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</si>
  <si>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Pavilon A1</t>
  </si>
  <si>
    <t>STA</t>
  </si>
  <si>
    <t>1</t>
  </si>
  <si>
    <t>{3a2f7d1e-d6bd-4bd5-971b-2b45002f1289}</t>
  </si>
  <si>
    <t>2</t>
  </si>
  <si>
    <t>002</t>
  </si>
  <si>
    <t>Pavilon A2</t>
  </si>
  <si>
    <t>{fcd04ce8-8958-46fa-b3af-8af0ee006433}</t>
  </si>
  <si>
    <t>003</t>
  </si>
  <si>
    <t>Pavilon A3</t>
  </si>
  <si>
    <t>{de71fa20-9dc9-4a9b-9f18-06a58dccde38}</t>
  </si>
  <si>
    <t>004</t>
  </si>
  <si>
    <t>Pavilon A4</t>
  </si>
  <si>
    <t>{5025eb70-2e2a-4f8c-abfc-1f7a135f8a3d}</t>
  </si>
  <si>
    <t>005</t>
  </si>
  <si>
    <t>Pavilon B</t>
  </si>
  <si>
    <t>{81fb9de8-ed33-4c8a-b49e-6bb4a95733d3}</t>
  </si>
  <si>
    <t>006</t>
  </si>
  <si>
    <t xml:space="preserve">Ostatní a vedlejší náklady </t>
  </si>
  <si>
    <t>{48785c1d-faa2-4a30-9282-cdb778c8c85a}</t>
  </si>
  <si>
    <t>007.6</t>
  </si>
  <si>
    <t>UV</t>
  </si>
  <si>
    <t>{97a7072e-c028-495c-aa2f-4bd8ecbb156e}</t>
  </si>
  <si>
    <t>007.1</t>
  </si>
  <si>
    <t>pavilon A2 - UV</t>
  </si>
  <si>
    <t>{e7a1903f-6703-43eb-a96d-a40e212503d5}</t>
  </si>
  <si>
    <t>007.2</t>
  </si>
  <si>
    <t>pavilon A1 - UV</t>
  </si>
  <si>
    <t>{2e86a8c3-2a6c-4332-babf-fb467dc25e45}</t>
  </si>
  <si>
    <t>007.3</t>
  </si>
  <si>
    <t>pavilon A3 - UV</t>
  </si>
  <si>
    <t>{3afb66f8-fe2b-4f7b-bcc1-2c4e0389965d}</t>
  </si>
  <si>
    <t>007.4</t>
  </si>
  <si>
    <t>pavilon A4 - UV</t>
  </si>
  <si>
    <t>{0942e38a-5a4c-4b00-931e-462ac4ea6ba3}</t>
  </si>
  <si>
    <t>007.5</t>
  </si>
  <si>
    <t>pavilon B - UV</t>
  </si>
  <si>
    <t>{9c78fb74-b68b-4b30-8f46-43b052bd8a9c}</t>
  </si>
  <si>
    <t>008</t>
  </si>
  <si>
    <t>Hromosvod</t>
  </si>
  <si>
    <t>{905d4e83-e577-4f3d-a6b1-989a9e15d053}</t>
  </si>
  <si>
    <t>009</t>
  </si>
  <si>
    <t xml:space="preserve">MaR </t>
  </si>
  <si>
    <t>{d234b419-fc15-404a-b47f-9b79abeac9ee}</t>
  </si>
  <si>
    <t xml:space="preserve">  </t>
  </si>
  <si>
    <t>KRYCÍ LIST SOUPISU PRACÍ</t>
  </si>
  <si>
    <t>Objekt:</t>
  </si>
  <si>
    <t>001 - Pavilon A1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</si>
  <si>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</si>
  <si>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</si>
  <si>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</si>
  <si>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</si>
  <si>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</si>
  <si>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</si>
  <si>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</si>
  <si>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</si>
  <si>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</si>
  <si>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</si>
  <si>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</si>
  <si>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  56 - Podkladní vrstvy komunikací, letišť a ploch</t>
  </si>
  <si>
    <t xml:space="preserve">    6 - Úpravy povrchu, podlahy, osazení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</si>
  <si>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</si>
  <si>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</si>
  <si>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</si>
  <si>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</si>
  <si>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</si>
  <si>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</si>
  <si>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</si>
  <si>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</si>
  <si>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</si>
  <si>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</si>
  <si>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</si>
  <si>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781 - Dokončovací práce - obklady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</si>
  <si>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</si>
  <si>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</si>
  <si>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</si>
  <si>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</si>
  <si>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</si>
  <si>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</si>
  <si>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</si>
  <si>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</si>
  <si>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</si>
  <si>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</si>
  <si>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</si>
  <si>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</si>
  <si>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</si>
  <si>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</si>
  <si>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</si>
  <si>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</si>
  <si>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</si>
  <si>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</si>
  <si>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</si>
  <si>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113107112</t>
  </si>
  <si>
    <t>Odstranění podkladu z kameniva těženého tl 200 mm ručně</t>
  </si>
  <si>
    <t>m2</t>
  </si>
  <si>
    <t>CS ÚRS 2022 01</t>
  </si>
  <si>
    <t>4</t>
  </si>
  <si>
    <t>-2128081562</t>
  </si>
  <si>
    <t>VV</t>
  </si>
  <si>
    <t>"viz. výkresy bouracích prací"43*2</t>
  </si>
  <si>
    <t>113107136</t>
  </si>
  <si>
    <t>Odstranění podkladu z betonu vyztuženého sítěmi tl přes 100 do 150 mm ručně</t>
  </si>
  <si>
    <t>CS ÚRS 2021 02</t>
  </si>
  <si>
    <t>1615708824</t>
  </si>
  <si>
    <t>"viz. výkresy bouracích prací"43</t>
  </si>
  <si>
    <t>3</t>
  </si>
  <si>
    <t>113107143</t>
  </si>
  <si>
    <t>Odstranění podkladu živičného tl 150 mm ručně</t>
  </si>
  <si>
    <t>-814721705</t>
  </si>
  <si>
    <t>122211101</t>
  </si>
  <si>
    <t>Odkopávky a prokopávky v hornině třídy těžitelnosti I, skupiny 3 ručně</t>
  </si>
  <si>
    <t>m3</t>
  </si>
  <si>
    <t>-1234809952</t>
  </si>
  <si>
    <t>"odkop rpo zateplení soklu a okapový chodník"24,9*0,7*0,3+4*0,7*0,3</t>
  </si>
  <si>
    <t>5</t>
  </si>
  <si>
    <t>162751117</t>
  </si>
  <si>
    <t>Vodorovné přemístění do 10000 m výkopku/sypaniny z horniny třídy těžitelnosti I, skupiny 1 až 3</t>
  </si>
  <si>
    <t>-468071018</t>
  </si>
  <si>
    <t>6</t>
  </si>
  <si>
    <t>162751119</t>
  </si>
  <si>
    <t>Příplatek k vodorovnému přemístění výkopku/sypaniny z horniny třídy těžitelnosti I, skupiny 1 až 3 ZKD 1000 m přes 10000 m</t>
  </si>
  <si>
    <t>1770487657</t>
  </si>
  <si>
    <t>"do 15 km"6,069*5</t>
  </si>
  <si>
    <t>7</t>
  </si>
  <si>
    <t>171201221</t>
  </si>
  <si>
    <t>Poplatek za uložení na skládce (skládkovné) zeminy a kamení kód odpadu 17 05 04</t>
  </si>
  <si>
    <t>t</t>
  </si>
  <si>
    <t>-1721352269</t>
  </si>
  <si>
    <t>6,069*1,8</t>
  </si>
  <si>
    <t>8</t>
  </si>
  <si>
    <t>171251201</t>
  </si>
  <si>
    <t>Uložení sypaniny na skládky nebo meziskládky</t>
  </si>
  <si>
    <t>1511859119</t>
  </si>
  <si>
    <t>9</t>
  </si>
  <si>
    <t>181912112</t>
  </si>
  <si>
    <t>Úprava pláně v hornině třídy těžitelnosti I, skupiny 3 se zhutněním ručně</t>
  </si>
  <si>
    <t>27557929</t>
  </si>
  <si>
    <t>"okapový chodník"25*0,5</t>
  </si>
  <si>
    <t>"dlažba před vstupem"37</t>
  </si>
  <si>
    <t>Součet</t>
  </si>
  <si>
    <t>Zakládání</t>
  </si>
  <si>
    <t>10</t>
  </si>
  <si>
    <t>R-2740090</t>
  </si>
  <si>
    <t xml:space="preserve">Rozšíření základů stávajících sloupů </t>
  </si>
  <si>
    <t>kus</t>
  </si>
  <si>
    <t>vlastní</t>
  </si>
  <si>
    <t>1296074576</t>
  </si>
  <si>
    <t>P</t>
  </si>
  <si>
    <t xml:space="preserve">Poznámka k položce:
Položka obsahuje : 
- ruční výkop pro odkopání stávajícího základu
- odvoz přebytečné zeminy vč. poplatku za skládkovné
- D+ uložení betonu B 25/30
- bednění, odbedněn, výztuž
</t>
  </si>
  <si>
    <t>Svislé a kompletní konstrukce</t>
  </si>
  <si>
    <t>11</t>
  </si>
  <si>
    <t>311236141</t>
  </si>
  <si>
    <t>Zdivo jednovrstvé na cementovou maltu M5 z cihel děrovaných P15 tloušťky 300 mm</t>
  </si>
  <si>
    <t>1817332575</t>
  </si>
  <si>
    <t>"viz. výkresy nového stavu - nové atiky "79*0,75</t>
  </si>
  <si>
    <t>35*0,5</t>
  </si>
  <si>
    <t>13,8*0,5</t>
  </si>
  <si>
    <t>12</t>
  </si>
  <si>
    <t>311272031</t>
  </si>
  <si>
    <t>Zdivo z pórobetonových tvárnic hladkých přes P2 do P4 přes 450 do 600 kg/m3 na tenkovrstvou maltu tl 200 mm</t>
  </si>
  <si>
    <t>424266025</t>
  </si>
  <si>
    <t xml:space="preserve">Poznámka k položce:
vč. kotvení ke st. konstrukci a vč.  dodávky kotevních prvků </t>
  </si>
  <si>
    <t>"dozdívky schodištových oken "0,6*2,1*4</t>
  </si>
  <si>
    <t>1,2*2,1*2*3</t>
  </si>
  <si>
    <t>13</t>
  </si>
  <si>
    <t>311272131</t>
  </si>
  <si>
    <t>Zdivo z pórobetonových tvárnic hladkých přes P2 do P4 přes 450 do 600 kg/m3 na tenkovrstvou maltu tl 250 mm</t>
  </si>
  <si>
    <t>-1708389029</t>
  </si>
  <si>
    <t xml:space="preserve">Poznámka k položce:
vč. kotvení ke st. konstrukci a vč.  dodávky kotevních </t>
  </si>
  <si>
    <t>14</t>
  </si>
  <si>
    <t>342272225</t>
  </si>
  <si>
    <t>Příčka z pórobetonových hladkých tvárnic na tenkovrstvou maltu tl 100 mm</t>
  </si>
  <si>
    <t>-878524047</t>
  </si>
  <si>
    <t>"podezdívka oken "</t>
  </si>
  <si>
    <t>"1.NP"3,6*0,45*4+2,4*0,45+3*0,45</t>
  </si>
  <si>
    <t>"2.NP"3,6*0,45*4+2,4*0,45*2</t>
  </si>
  <si>
    <t>"3.NP"2,4*0,45+3,6*0,45*4+2,4*0,45</t>
  </si>
  <si>
    <t>"4.NP"2,4*0,45+3,6*0,45*4+2,4*0,45</t>
  </si>
  <si>
    <t>Vodorovné konstrukce</t>
  </si>
  <si>
    <t>417321515</t>
  </si>
  <si>
    <t>Ztužující pásy a věnce ze ŽB tř. C 25/30</t>
  </si>
  <si>
    <t>-1529062479</t>
  </si>
  <si>
    <t>"viz. výkresy nového stavu - nové atiky "79*0,3*0,15</t>
  </si>
  <si>
    <t>35*0,15*0,3</t>
  </si>
  <si>
    <t>13,8*0,15*0,3</t>
  </si>
  <si>
    <t>16</t>
  </si>
  <si>
    <t>417351115</t>
  </si>
  <si>
    <t>Zřízení bednění ztužujících věnců</t>
  </si>
  <si>
    <t>-47048519</t>
  </si>
  <si>
    <t>"viz. výkresy nového stavu - nové atiky "79*2*0,15</t>
  </si>
  <si>
    <t>35*2*0,3</t>
  </si>
  <si>
    <t>13,8*2*0,15</t>
  </si>
  <si>
    <t>17</t>
  </si>
  <si>
    <t>417351116</t>
  </si>
  <si>
    <t>Odstranění bednění ztužujících věnců</t>
  </si>
  <si>
    <t>38179709</t>
  </si>
  <si>
    <t>18</t>
  </si>
  <si>
    <t>417361821</t>
  </si>
  <si>
    <t>Výztuž ztužujících pásů a věnců betonářskou ocelí 10 505</t>
  </si>
  <si>
    <t>-1208787736</t>
  </si>
  <si>
    <t>5,751*80*1,1*0,001</t>
  </si>
  <si>
    <t>Komunikace pozemní</t>
  </si>
  <si>
    <t>19</t>
  </si>
  <si>
    <t>564801112</t>
  </si>
  <si>
    <t xml:space="preserve">Podklad ze štěrkodrtě ŠD tl 40 mm fr. 0-8 mm </t>
  </si>
  <si>
    <t>310201077</t>
  </si>
  <si>
    <t>"dlažba před vsupem "38</t>
  </si>
  <si>
    <t>20</t>
  </si>
  <si>
    <t>564851111</t>
  </si>
  <si>
    <t xml:space="preserve">Podklad ze štěrkodrtě ŠD tl 150 mm fr. 16-32 mm </t>
  </si>
  <si>
    <t>1900404544</t>
  </si>
  <si>
    <t>"dlažba před vstupem "37</t>
  </si>
  <si>
    <t>564861111</t>
  </si>
  <si>
    <t xml:space="preserve">Podklad ze štěrkodrtě ŠD tl 200 mm </t>
  </si>
  <si>
    <t>-1890113803</t>
  </si>
  <si>
    <t>"dlažba před vstupem - výměnná vrstva"37</t>
  </si>
  <si>
    <t>"dlažba před vstupem skladba"37</t>
  </si>
  <si>
    <t>22</t>
  </si>
  <si>
    <t>596211210</t>
  </si>
  <si>
    <t>Kladení zámkové dlažby komunikací pro pěší tl 80 mm skupiny A pl do 50 m2</t>
  </si>
  <si>
    <t>-1130117543</t>
  </si>
  <si>
    <t>23</t>
  </si>
  <si>
    <t>M</t>
  </si>
  <si>
    <t>R-59245013</t>
  </si>
  <si>
    <t xml:space="preserve">dlažba zámková tvaru 200x200x80 mm přírodní </t>
  </si>
  <si>
    <t>1131916712</t>
  </si>
  <si>
    <t>37*1,03 'Přepočtené koeficientem množství</t>
  </si>
  <si>
    <t>24</t>
  </si>
  <si>
    <t>596811220</t>
  </si>
  <si>
    <t>Kladení betonové dlažby komunikací pro pěší do lože z kameniva vel do 0,25 m2 plochy do 50 m2</t>
  </si>
  <si>
    <t>-1189270948</t>
  </si>
  <si>
    <t>"okapový chodník "25*0,5</t>
  </si>
  <si>
    <t>25</t>
  </si>
  <si>
    <t>59245601</t>
  </si>
  <si>
    <t>dlažba desková betonová 500x500x50mm přírodní</t>
  </si>
  <si>
    <t>-1084691147</t>
  </si>
  <si>
    <t>12,5*1,03 'Přepočtené koeficientem množství</t>
  </si>
  <si>
    <t>26</t>
  </si>
  <si>
    <t>R-5648050</t>
  </si>
  <si>
    <t xml:space="preserve">Doplnění asfaltové plochy vč. podkladních vrstev, vč. dodávky materiálu </t>
  </si>
  <si>
    <t>-1879855523</t>
  </si>
  <si>
    <t>56</t>
  </si>
  <si>
    <t>Podkladní vrstvy komunikací, letišť a ploch</t>
  </si>
  <si>
    <t>Úpravy povrchu, podlahy, osazení</t>
  </si>
  <si>
    <t>27</t>
  </si>
  <si>
    <t>612142001</t>
  </si>
  <si>
    <t>Potažení vnitřních stěn sklovláknitým pletivem vtlačeným do tenkovrstvé hmoty</t>
  </si>
  <si>
    <t>-923003908</t>
  </si>
  <si>
    <t>"1.NP"3,6*0,1*4+2,4*0,1+3*0,1</t>
  </si>
  <si>
    <t>"2.NP"3,6*0,1*4+2,4*0,1*2</t>
  </si>
  <si>
    <t>"3.NP"2,4*0,1+3,6*0,1*4+2,4*0,1</t>
  </si>
  <si>
    <t>"4.NP"2,4*0,1+3,6*0,1*4+2,4*0,1</t>
  </si>
  <si>
    <t>"parapety 1.PP"3,6*0,5*3+2,4*0,5</t>
  </si>
  <si>
    <t>28</t>
  </si>
  <si>
    <t>612311131</t>
  </si>
  <si>
    <t>Potažení vnitřních stěn vápenným štukem tloušťky do 3 mm</t>
  </si>
  <si>
    <t>-895063211</t>
  </si>
  <si>
    <t>29</t>
  </si>
  <si>
    <t>612409991</t>
  </si>
  <si>
    <t xml:space="preserve">Úprava vnitřního ostění a nadpraží ,   D + M rohových lišt,cementový postřik,  htrubá omítka tl. do 50 mm , perlinka lepidlo , nová štuková omítka </t>
  </si>
  <si>
    <t>777710909</t>
  </si>
  <si>
    <t xml:space="preserve">Poznámka k položce:
vč. oklepání stávající omítky, odvozu a likvidace odpadu na skládce, vč. poplatku za skládkovné 
vč. dodávky materiálu 
vč. doplnění rýh po vybouraném okně </t>
  </si>
  <si>
    <t xml:space="preserve">"po výměně oken " </t>
  </si>
  <si>
    <t>(1,5+3,2*2)*2*0,55</t>
  </si>
  <si>
    <t>(2,4+2,3*2)*0,55</t>
  </si>
  <si>
    <t>(1,5+2,5*2)*2*0,55</t>
  </si>
  <si>
    <t>(3,6+2,3*2)*4*0,55</t>
  </si>
  <si>
    <t>(1,5+3,4*2)*4*0,55</t>
  </si>
  <si>
    <t>(1,5+2,4*2)*2*0,55</t>
  </si>
  <si>
    <t>(3,6+1,8*2)*4*0,55</t>
  </si>
  <si>
    <t>(2,4+1,8*2)*0,55</t>
  </si>
  <si>
    <t>(2,4+2*2)*3*0,55</t>
  </si>
  <si>
    <t>(3,6+2*2)*12*0,55</t>
  </si>
  <si>
    <t>0,9*3*12*0,55</t>
  </si>
  <si>
    <t>(1,2+0,9*2)*0,55</t>
  </si>
  <si>
    <t>(3,6+0,9*2)*0,55</t>
  </si>
  <si>
    <t>(1,135+3,2*2)*0,55</t>
  </si>
  <si>
    <t>(0,9+3,2*2)*0,55</t>
  </si>
  <si>
    <t>(3,8+3,2*2)*2*0,55</t>
  </si>
  <si>
    <t>(1,1+3,2*2)*0,55</t>
  </si>
  <si>
    <t>(1,45+2,075*2)*0,55</t>
  </si>
  <si>
    <t>30</t>
  </si>
  <si>
    <t>612421431</t>
  </si>
  <si>
    <t xml:space="preserve">Oprava vnitřních omítek - 300 mm na každou stranu od hrany ostění, vč. dodávky materiálu </t>
  </si>
  <si>
    <t>m</t>
  </si>
  <si>
    <t>1668754039</t>
  </si>
  <si>
    <t>(1,5*2+3,2*2)*2</t>
  </si>
  <si>
    <t>(2,4*2+2,3*2)</t>
  </si>
  <si>
    <t>(1,5*2+2,5*2)*2</t>
  </si>
  <si>
    <t>(3,6*2+2,3*2)*4</t>
  </si>
  <si>
    <t>(1,5*2+3,4*2)*4</t>
  </si>
  <si>
    <t>(1,5*2+2,4*2)*2</t>
  </si>
  <si>
    <t>(3,6*2+1,8*2)*4</t>
  </si>
  <si>
    <t>(2,4*2+1,8*2)</t>
  </si>
  <si>
    <t>(2,4*2+2*2)*3</t>
  </si>
  <si>
    <t>(3,6*2+2*2)*12</t>
  </si>
  <si>
    <t>0,9*4*12</t>
  </si>
  <si>
    <t>(1,2*2+0,9*2)</t>
  </si>
  <si>
    <t>(3,6*2+0,9*2)</t>
  </si>
  <si>
    <t>(1,135*2+3,2*2)</t>
  </si>
  <si>
    <t>(0,9*2+3,2*2)</t>
  </si>
  <si>
    <t>(3,8*2+3,2*2)*2</t>
  </si>
  <si>
    <t>(1,1+3,2*2)</t>
  </si>
  <si>
    <t>(1,45+2,075*2)</t>
  </si>
  <si>
    <t>31</t>
  </si>
  <si>
    <t>622131101</t>
  </si>
  <si>
    <t>Cementový postřik vnějších stěn nanášený celoplošně ručně</t>
  </si>
  <si>
    <t>-534745696</t>
  </si>
  <si>
    <t>"po vybouraném obkladu "</t>
  </si>
  <si>
    <t>"viz. výkresy bouracích prací "13,5*3,2+2,1*3,2</t>
  </si>
  <si>
    <t>32</t>
  </si>
  <si>
    <t>622131121</t>
  </si>
  <si>
    <t>Penetrační nátěr vnějších stěn nanášený ručně</t>
  </si>
  <si>
    <t>1810532822</t>
  </si>
  <si>
    <t xml:space="preserve">Poznámka k položce:
Položka obsahuje 2x hloubkový penetrační nátěr </t>
  </si>
  <si>
    <t>"viz. výkresy nového stavu - skladba ZS2"458</t>
  </si>
  <si>
    <t>"sokl"39,2</t>
  </si>
  <si>
    <t>33</t>
  </si>
  <si>
    <t>622211011</t>
  </si>
  <si>
    <t>Montáž kontaktního zateplení vnějších stěn lepením a mechanickým kotvením polystyrénových desek tl do 80 mm</t>
  </si>
  <si>
    <t>715376429</t>
  </si>
  <si>
    <t xml:space="preserve">Poznámka k položce:
Položka obsahuje i dodávku a montáž rohových, ukončovacích, zakládacích a lišt s okapničkou.
Položka obsahuje 8 kshmoždinek s kovovým trnem v ploše, 10 ks hmoždinek s kovovým trnem v rozích. 
</t>
  </si>
  <si>
    <t>"viz. výkresy nového stavu - nové atiky "79*0,5</t>
  </si>
  <si>
    <t>34</t>
  </si>
  <si>
    <t>28375933</t>
  </si>
  <si>
    <t>deska EPS 70 fasádní λ=0,039 tl 50mm</t>
  </si>
  <si>
    <t>1304295177</t>
  </si>
  <si>
    <t>63,9*1,1 'Přepočtené koeficientem množství</t>
  </si>
  <si>
    <t>35</t>
  </si>
  <si>
    <t>622211021</t>
  </si>
  <si>
    <t>Montáž kontaktního zateplení vnějších stěn lepením a mechanickým kotvením polystyrénových desek tl do 120 mm</t>
  </si>
  <si>
    <t>1959292908</t>
  </si>
  <si>
    <t>Poznámka k položce:
Položka obsahuje i dodávku a montáž rohových, ukončovacích, zakládacích a lišt s okapničkou.</t>
  </si>
  <si>
    <t>"viz. výkresy nového stavu - skladba ZS1"17+22,2</t>
  </si>
  <si>
    <t>36</t>
  </si>
  <si>
    <t>28376444</t>
  </si>
  <si>
    <t>deska z polystyrénu XPS, hrana rovná a strukturovaný povrch 300kPa tl 120mm</t>
  </si>
  <si>
    <t>-852528525</t>
  </si>
  <si>
    <t>39,2*1,1 'Přepočtené koeficientem množství</t>
  </si>
  <si>
    <t>37</t>
  </si>
  <si>
    <t>622211041</t>
  </si>
  <si>
    <t>Montáž kontaktního zateplení vnějších stěn lepením a mechanickým kotvením polystyrénových desek tl do 200 mm</t>
  </si>
  <si>
    <t>-74578358</t>
  </si>
  <si>
    <t>"sokl střecha "34,1*0,75</t>
  </si>
  <si>
    <t>38</t>
  </si>
  <si>
    <t>28376448</t>
  </si>
  <si>
    <t>deska z polystyrénu XPS, hrana rovná a strukturovaný povrch 300kPa tl 180mm</t>
  </si>
  <si>
    <t>1860984652</t>
  </si>
  <si>
    <t>25,575*1,1 'Přepočtené koeficientem množství</t>
  </si>
  <si>
    <t>39</t>
  </si>
  <si>
    <t>622222001</t>
  </si>
  <si>
    <t>Montáž kontaktního zateplení vnějšího ostění, nadpraží nebo parapetu hl. špalety do 200 mm lepením desek z minerální vlny tl do 40 mm</t>
  </si>
  <si>
    <t>-55689862</t>
  </si>
  <si>
    <t>"parapety"</t>
  </si>
  <si>
    <t>"viz. výpis kl. prvků - K01-K03"1,2+2,4*8+3,6*21</t>
  </si>
  <si>
    <t>"K16"3</t>
  </si>
  <si>
    <t>40</t>
  </si>
  <si>
    <t>63151518</t>
  </si>
  <si>
    <t>deska tepelně izolační minerální kontaktních fasád  tl 40mm</t>
  </si>
  <si>
    <t>1721987764</t>
  </si>
  <si>
    <t>99*0,2</t>
  </si>
  <si>
    <t>19,8*1,1 'Přepočtené koeficientem množství</t>
  </si>
  <si>
    <t>41</t>
  </si>
  <si>
    <t>622251101</t>
  </si>
  <si>
    <t>Příplatek k cenám kontaktního zateplení stěn za použití tepelněizolačních zátek z polystyrenu</t>
  </si>
  <si>
    <t>1945968772</t>
  </si>
  <si>
    <t>39,2+25,725</t>
  </si>
  <si>
    <t>42</t>
  </si>
  <si>
    <t>622251105</t>
  </si>
  <si>
    <t>Příplatek k cenám kontaktního zateplení stěn za použití tepelněizolačních zátek z minerální vlny</t>
  </si>
  <si>
    <t>508498251</t>
  </si>
  <si>
    <t>43</t>
  </si>
  <si>
    <t>622331121</t>
  </si>
  <si>
    <t>Cementová omítka hladká jednovrstvá vnějších stěn nanášená ručně</t>
  </si>
  <si>
    <t>-290195076</t>
  </si>
  <si>
    <t>44</t>
  </si>
  <si>
    <t>622335203</t>
  </si>
  <si>
    <t>Oprava cementové škrábané omítky vnějších stěn v rozsahu do 50%</t>
  </si>
  <si>
    <t>-662723598</t>
  </si>
  <si>
    <t>"viz. výkresy nového stavu" 458+295+17+22,2</t>
  </si>
  <si>
    <t>"podhled u vstupu"49</t>
  </si>
  <si>
    <t>45</t>
  </si>
  <si>
    <t>622511112</t>
  </si>
  <si>
    <t>Tenkovrstvá akrylátová mozaiková střednězrnná omítka vnějších stěn</t>
  </si>
  <si>
    <t>-1217413573</t>
  </si>
  <si>
    <t xml:space="preserve">Poznámka k položce:
vč. penetrace 
</t>
  </si>
  <si>
    <t>17,5+22,2</t>
  </si>
  <si>
    <t>46</t>
  </si>
  <si>
    <t>622531022</t>
  </si>
  <si>
    <t>Tenkovrstvá silikonová zrnitá omítka zrnitost 2,0 mm vnějších stěn</t>
  </si>
  <si>
    <t>-484518045</t>
  </si>
  <si>
    <t xml:space="preserve">Poznámka k položce:
vč. penetrace 
viz. příloha č. 1 TZ - specifikace siilikonové omítky </t>
  </si>
  <si>
    <t>"viz. výkresy nového stavu -skladba ZS2"458+348*0,25</t>
  </si>
  <si>
    <t>47</t>
  </si>
  <si>
    <t>632450124</t>
  </si>
  <si>
    <t>Vyrovnávací cementový potěr tl do 50 mm ze suchých směsí provedený v pásu</t>
  </si>
  <si>
    <t>-1862903693</t>
  </si>
  <si>
    <t>"pod vnitřní parapety"(2,4*7+3,6*18)*0,45</t>
  </si>
  <si>
    <t>48</t>
  </si>
  <si>
    <t>R-6221350</t>
  </si>
  <si>
    <t>Vyrovnání podkladu vnějších stěn maltou vápenocementovou tl do 50 mm</t>
  </si>
  <si>
    <t>1878685719</t>
  </si>
  <si>
    <t>49</t>
  </si>
  <si>
    <t>622221141</t>
  </si>
  <si>
    <t>Montáž kontaktního zateplení vnějších stěn lepením a mechanickým kotvením desek z minerální vlny  tl do 200 mm</t>
  </si>
  <si>
    <t>499576278</t>
  </si>
  <si>
    <t>"viz. výkresy nového stavu - ZS2"458</t>
  </si>
  <si>
    <t>50</t>
  </si>
  <si>
    <t>63141425</t>
  </si>
  <si>
    <t>deska tepelně izolační minerální kontaktních fasád  tl 180mm</t>
  </si>
  <si>
    <t>-1922981248</t>
  </si>
  <si>
    <t>458*1,1</t>
  </si>
  <si>
    <t>503,8*1,02 'Přepočtené koeficientem množství</t>
  </si>
  <si>
    <t>51</t>
  </si>
  <si>
    <t>629991011</t>
  </si>
  <si>
    <t>Zakrytí výplní otvorů a svislých ploch fólií přilepenou lepící páskou</t>
  </si>
  <si>
    <t>883396016</t>
  </si>
  <si>
    <t>270*2</t>
  </si>
  <si>
    <t>52</t>
  </si>
  <si>
    <t>629995101</t>
  </si>
  <si>
    <t>Očištění vnějších ploch tlakovou vodou</t>
  </si>
  <si>
    <t>966308933</t>
  </si>
  <si>
    <t>295+458+133</t>
  </si>
  <si>
    <t>53</t>
  </si>
  <si>
    <t>R-6225030</t>
  </si>
  <si>
    <t>D+M provětrávané fasády vč. všech příslušenství a doplňků</t>
  </si>
  <si>
    <t>-230076421</t>
  </si>
  <si>
    <t xml:space="preserve">Poznámka k položce:
Položka obsahuje dodávku a montáž: 
- PROFILOVANÁ EPDM PÁSKA
- VĚTRANÁ MEZERA TL. 40,0 MM
- SVISLÝ PODKLADNÍ ROŠT TL. 40,0 MM
- NOSNÉ PRVKY PROVĚTRÁVANÉ FASÁDY TL. DLE TL. TEPELNÉ IZOLACE
- DIFÚZNÍ FOLIE
- TEPELNÁ IZOLACE - MINERÁLNÍ VATA, VLOŽENA DO NOSNÉHO ROŠTU PROVĚTRÁVANÉ FASÁDY
TL. 180,0 MM
Veškeré systémové příslušenství a doplňky, ukončovací, rohové, koutové lišty, provedení ostění, nadpraží a parapetů, oplechování apod. 
Před zadáním do výroby zpracuje zhotovitel výrobní dokumentaci vč. kladečského schématu dle konkrétního dodavatele obkladu, tato bude předložena objednateli a projektantovi k odsouhlasení. </t>
  </si>
  <si>
    <t>"viz. výkresy nového stavu - skladba ZSZ4"295</t>
  </si>
  <si>
    <t>54</t>
  </si>
  <si>
    <t>R-6225031</t>
  </si>
  <si>
    <t xml:space="preserve">D+M - FASÁDNÍ DESKA TL. 8,0 MM vč. kotvení a dodávky kotevních prvků, vč. všech příslušenství a doplňků </t>
  </si>
  <si>
    <t>600968150</t>
  </si>
  <si>
    <t xml:space="preserve">Poznámka k položce:
Položka obsahuje dodávku a montáž: 
- FASÁDNÍ DESKA TL. 8,0 MM
Veškeré systémové příslušenství a doplňky, ukončovací, rohové, koutové lišty, provedení ostění, nadpraží a parapetů, oplechování apod. 
Před zadáním do výroby zpracuje zhotovitel výrobní dokumentaci vč. kladečského schématu dle konkrétního dodavatele obkladu, tato bude předložena objednateli a projektantovi k odsouhlasení. </t>
  </si>
  <si>
    <t>55</t>
  </si>
  <si>
    <t>R-6225035</t>
  </si>
  <si>
    <t>D+M  fasádní kazetový podhled   - viz. skladba S5  vč. všech příslušenství a doplňků</t>
  </si>
  <si>
    <t>2092325381</t>
  </si>
  <si>
    <t xml:space="preserve">Poznámka k položce:
Položka obsahuje dodávku a montáž: 
D+M fasádní kazetový podhled 
D+M roštu
D+M minerální vlny tl. 100 mm 
D+M penetrace 
Veškeré systémové příslušenství a doplňky, ukončovací, rohové, koutové lišty, oplechování apod. 
Před zadáním do výroby zpracuje zhotovitel výrobní dokumentaci vč. kladečského schématu dle konkrétního dodavatele obkladu, tato bude předložena objednateli a projektantovi k odsouhlasení. </t>
  </si>
  <si>
    <t>"viz. výkresy nového stavu - skladba S5"37,5+12*0,5</t>
  </si>
  <si>
    <t>R-63200091</t>
  </si>
  <si>
    <t xml:space="preserve">Vyčištění, vyspravení podkladu před provedením nové skladby střechy </t>
  </si>
  <si>
    <t>215141067</t>
  </si>
  <si>
    <t>421+124+42</t>
  </si>
  <si>
    <t>57</t>
  </si>
  <si>
    <t>R-6324513</t>
  </si>
  <si>
    <t>Vyspravení a doplnění podlahy v místě měněných a bouraných dveří</t>
  </si>
  <si>
    <t>-264359115</t>
  </si>
  <si>
    <t xml:space="preserve">Poznámka k položce:
bude provedena celá skladba podlahy vč. nášlapné vrstvy, vč. dodávky materiálu </t>
  </si>
  <si>
    <t>"po výměně dveří"5*0,5*2+2*0,5</t>
  </si>
  <si>
    <t>58</t>
  </si>
  <si>
    <t>R-6324514</t>
  </si>
  <si>
    <t>Vyspravení a doplnění podlahy po vybourání parapetu</t>
  </si>
  <si>
    <t>650805695</t>
  </si>
  <si>
    <t xml:space="preserve">Poznámka k položce:
Po vybourání parapetu bude provedena úprava podlahy doplněním skladby v místě vybouraného parapetního zdiva, zkontrolována hydroizolace, doplnění skladby betonovým potěrem. Nášlapná vrstva - podlahová krytina bude řešena nájemcem prostoru individuálně. </t>
  </si>
  <si>
    <t>"po odbourání parapetu"2*0,5</t>
  </si>
  <si>
    <t>59</t>
  </si>
  <si>
    <t>R-6324516</t>
  </si>
  <si>
    <t xml:space="preserve">Provedení detailu u hliníkové stěny - viz. detail C)07, vč. dodávky materiálu </t>
  </si>
  <si>
    <t>-1225954905</t>
  </si>
  <si>
    <t>"viz. detail C)07"4,4+1,3+1,45</t>
  </si>
  <si>
    <t>Ostatní konstrukce a práce, bourání</t>
  </si>
  <si>
    <t>60</t>
  </si>
  <si>
    <t>916231213</t>
  </si>
  <si>
    <t>Osazení chodníkového obrubníku betonového stojatého s boční opěrou do lože z betonu prostého</t>
  </si>
  <si>
    <t>-1837026010</t>
  </si>
  <si>
    <t>"před vstupem "12,5</t>
  </si>
  <si>
    <t>61</t>
  </si>
  <si>
    <t>BBC.0006292.URS</t>
  </si>
  <si>
    <t>obrubník betonový chodníkový ABO 10-25,rovný 100x10x25cm přírodní šedá</t>
  </si>
  <si>
    <t>610891703</t>
  </si>
  <si>
    <t>12,5*1,02 'Přepočtené koeficientem množství</t>
  </si>
  <si>
    <t>62</t>
  </si>
  <si>
    <t>919735113</t>
  </si>
  <si>
    <t>Řezání stávajícího živičného krytu hl do 150 mm</t>
  </si>
  <si>
    <t>1186976095</t>
  </si>
  <si>
    <t>63</t>
  </si>
  <si>
    <t>941321112</t>
  </si>
  <si>
    <t>Montáž lešení řadového modulového těžkého zatížení do 300 kg/m2 š do 1,2 m v do 25 m</t>
  </si>
  <si>
    <t>-879645553</t>
  </si>
  <si>
    <t>"k fasádě"25*19,25+13*20+12*15,8+57*5,7</t>
  </si>
  <si>
    <t>64</t>
  </si>
  <si>
    <t>941321211</t>
  </si>
  <si>
    <t>Příplatek k lešení řadovému modulovému těžkému š 1,2 m v do 25 m za první a ZKD den použití</t>
  </si>
  <si>
    <t>-936962206</t>
  </si>
  <si>
    <t>"nájem na 90 dnů"1255,75*90</t>
  </si>
  <si>
    <t>65</t>
  </si>
  <si>
    <t>941321812</t>
  </si>
  <si>
    <t>Demontáž lešení řadového modulového těžkého zatížení do 300 kg/m2 š do 1,2 m v do 25 m</t>
  </si>
  <si>
    <t>473304698</t>
  </si>
  <si>
    <t>66</t>
  </si>
  <si>
    <t>944511111</t>
  </si>
  <si>
    <t>Montáž ochranné sítě z textilie z umělých vláken</t>
  </si>
  <si>
    <t>837259629</t>
  </si>
  <si>
    <t>67</t>
  </si>
  <si>
    <t>944511211</t>
  </si>
  <si>
    <t>Příplatek k ochranné síti za první a ZKD den použití</t>
  </si>
  <si>
    <t>1918144482</t>
  </si>
  <si>
    <t>68</t>
  </si>
  <si>
    <t>944511811</t>
  </si>
  <si>
    <t>Demontáž ochranné sítě z textilie z umělých vláken</t>
  </si>
  <si>
    <t>-267698919</t>
  </si>
  <si>
    <t>69</t>
  </si>
  <si>
    <t>952902021</t>
  </si>
  <si>
    <t>Čištění budov zametení hladkých podlah</t>
  </si>
  <si>
    <t>492905881</t>
  </si>
  <si>
    <t>"po dokončení prací"440+551+542+440+533</t>
  </si>
  <si>
    <t>70</t>
  </si>
  <si>
    <t>961055111</t>
  </si>
  <si>
    <t>Bourání základů ze ŽB</t>
  </si>
  <si>
    <t>-368514207</t>
  </si>
  <si>
    <t>"betonový květináč"0,97</t>
  </si>
  <si>
    <t>71</t>
  </si>
  <si>
    <t>962032241</t>
  </si>
  <si>
    <t>Bourání zdiva z cihel pálených nebo vápenopískových na MC přes 1 m3</t>
  </si>
  <si>
    <t>1323268358</t>
  </si>
  <si>
    <t>"viz. výkresy bouracích  prací - 1.NP"(2,32+1,45)*3,2*0,45</t>
  </si>
  <si>
    <t>0,15*2,4*0,45+0,35*2,4*2*0,15</t>
  </si>
  <si>
    <t>"Střecha - atiky"79*1,4*0,3+14,4*0,45*0,8</t>
  </si>
  <si>
    <t>46,1*0,9*0,3</t>
  </si>
  <si>
    <t>"schodištová okna 1.-4.NP"3*1,3*0,45*4</t>
  </si>
  <si>
    <t>"prvky na střeše"24,1*0,3*0,7*7+7,2*0,3*0,7*4+11,55*0,3*0,6*5</t>
  </si>
  <si>
    <t>72</t>
  </si>
  <si>
    <t>963012510</t>
  </si>
  <si>
    <t>Bourání stropů z ŽB desek š do 300 mm tl do 140 mm</t>
  </si>
  <si>
    <t>-34062032</t>
  </si>
  <si>
    <t>"viz. výkresy bouracích prací-střecha"577*0,06</t>
  </si>
  <si>
    <t>73</t>
  </si>
  <si>
    <t>965045113</t>
  </si>
  <si>
    <t>Bourání potěrů cementových nebo pískocementových tl do 50 mm pl přes 4 m2</t>
  </si>
  <si>
    <t>-779864750</t>
  </si>
  <si>
    <t>"viz. výkresy bouracích prací-střecha"577+42</t>
  </si>
  <si>
    <t>74</t>
  </si>
  <si>
    <t>965082933</t>
  </si>
  <si>
    <t>Odstranění násypů pod podlahami tl do 200 mm pl přes 2 m2</t>
  </si>
  <si>
    <t>-230956018</t>
  </si>
  <si>
    <t>"viz. výkresy bouracích prací"42*0,15</t>
  </si>
  <si>
    <t>75</t>
  </si>
  <si>
    <t>968062354</t>
  </si>
  <si>
    <t>Vybourání dřevěných rámů oken dvojitých včetně křídel pl do 1 m2</t>
  </si>
  <si>
    <t>1832631961</t>
  </si>
  <si>
    <t>"viz. výkresy bouracích prací -2.NP"0,9*0,9*4</t>
  </si>
  <si>
    <t>"3.NP"0,9*0,9*4</t>
  </si>
  <si>
    <t>"4.NP"0,9*0,9*4</t>
  </si>
  <si>
    <t>76</t>
  </si>
  <si>
    <t>968062356</t>
  </si>
  <si>
    <t>Vybourání dřevěných rámů oken dvojitých včetně křídel pl do 4 m2</t>
  </si>
  <si>
    <t>-1603247227</t>
  </si>
  <si>
    <t>"viz. výkresy bouracích prací-4.NP"1,2*2,1</t>
  </si>
  <si>
    <t>"3.NP"1,2*2,1</t>
  </si>
  <si>
    <t>"2.NP"1,2*2,1</t>
  </si>
  <si>
    <t>"střecha"3,6*0,9+1,2*0,9+1,2*2,1</t>
  </si>
  <si>
    <t>77</t>
  </si>
  <si>
    <t>968062357</t>
  </si>
  <si>
    <t>Vybourání dřevěných rámů oken dvojitých včetně křídel pl přes 4 m2</t>
  </si>
  <si>
    <t>-347428801</t>
  </si>
  <si>
    <t>"viz. výkresy bouracích prací - 1.NP"3,6*1,8*3+2,4*1,8</t>
  </si>
  <si>
    <t>"1.NP"3,6*2,4*4+2,4*2,4+3,6*2,7</t>
  </si>
  <si>
    <t>"2.NP"3,6*2,1*6+2,4*2,1</t>
  </si>
  <si>
    <t>"3.NP"3,6*2,1*6+2,4*2,1</t>
  </si>
  <si>
    <t>"4.NP"3,6*2,1*6+2,4*2,1</t>
  </si>
  <si>
    <t>"střecha"3,6*2,1</t>
  </si>
  <si>
    <t>78</t>
  </si>
  <si>
    <t>968072456</t>
  </si>
  <si>
    <t>Vybourání kovových dveřních zárubní pl přes 2 m2</t>
  </si>
  <si>
    <t>1451725876</t>
  </si>
  <si>
    <t>"viz. výkres bouracích prací - střecha"1,45*2,1</t>
  </si>
  <si>
    <t>79</t>
  </si>
  <si>
    <t>968072641</t>
  </si>
  <si>
    <t>Vybourání kovových stěn kromě výkladních</t>
  </si>
  <si>
    <t>1351662787</t>
  </si>
  <si>
    <t>"viz. výkresy bouracích prací - 1.NP"3,275*3,2+3,6*3,2</t>
  </si>
  <si>
    <t>80</t>
  </si>
  <si>
    <t>978015361</t>
  </si>
  <si>
    <t>Otlučení (osekání) vnější vápenné nebo vápenocementové omítky stupně členitosti 1 a 2 rozsahu do 50%</t>
  </si>
  <si>
    <t>-882610231</t>
  </si>
  <si>
    <t>458+295+17+22,2</t>
  </si>
  <si>
    <t>81</t>
  </si>
  <si>
    <t>978059611</t>
  </si>
  <si>
    <t>Odsekání a odebrání obkladů stěn z vnějších obkládaček plochy do 1 m2</t>
  </si>
  <si>
    <t>-125598403</t>
  </si>
  <si>
    <t>82</t>
  </si>
  <si>
    <t>R-9143099</t>
  </si>
  <si>
    <t xml:space="preserve">Sešití trhlin helikální výztuží vč. dodávky materiálu </t>
  </si>
  <si>
    <t>-1267733433</t>
  </si>
  <si>
    <t>"pžedpoklad "45</t>
  </si>
  <si>
    <t>83</t>
  </si>
  <si>
    <t>R-9412000</t>
  </si>
  <si>
    <t xml:space="preserve">Příplatek za stavbu lešení na střeše, zakrytí a zabezpečení stávající střechy   </t>
  </si>
  <si>
    <t>-1628098870</t>
  </si>
  <si>
    <t>84</t>
  </si>
  <si>
    <t>R-9780090</t>
  </si>
  <si>
    <t xml:space="preserve">Odstranění větracíh komínků </t>
  </si>
  <si>
    <t>182317831</t>
  </si>
  <si>
    <t>"viz. výpis bouracch prací"17</t>
  </si>
  <si>
    <t>997</t>
  </si>
  <si>
    <t>Přesun sutě</t>
  </si>
  <si>
    <t>85</t>
  </si>
  <si>
    <t>997013156</t>
  </si>
  <si>
    <t>Vnitrostaveništní doprava suti a vybouraných hmot pro budovy v do 21 m s omezením mechanizace</t>
  </si>
  <si>
    <t>-546375993</t>
  </si>
  <si>
    <t>86</t>
  </si>
  <si>
    <t>997013501</t>
  </si>
  <si>
    <t>Odvoz suti a vybouraných hmot na skládku nebo meziskládku do 1 km se složením</t>
  </si>
  <si>
    <t>-328623581</t>
  </si>
  <si>
    <t>87</t>
  </si>
  <si>
    <t>997013509</t>
  </si>
  <si>
    <t>Příplatek k odvozu suti a vybouraných hmot na skládku ZKD 1 km přes 1 km</t>
  </si>
  <si>
    <t>-1140267130</t>
  </si>
  <si>
    <t>491,064*14 'Přepočtené koeficientem množství</t>
  </si>
  <si>
    <t>88</t>
  </si>
  <si>
    <t>997013602</t>
  </si>
  <si>
    <t>Poplatek za uložení na skládce (skládkovné) stavebního odpadu železobetonového kód odpadu 17 01 01</t>
  </si>
  <si>
    <t>652688201</t>
  </si>
  <si>
    <t>89</t>
  </si>
  <si>
    <t>997013631</t>
  </si>
  <si>
    <t>Poplatek za uložení na skládce (skládkovné) stavebního odpadu směsného kód odpadu 17 09 04</t>
  </si>
  <si>
    <t>380510311</t>
  </si>
  <si>
    <t>90</t>
  </si>
  <si>
    <t>997013645</t>
  </si>
  <si>
    <t>Poplatek za uložení na skládce (skládkovné) odpadu asfaltového bez dehtu kód odpadu 17 03 02</t>
  </si>
  <si>
    <t>1757226430</t>
  </si>
  <si>
    <t>91</t>
  </si>
  <si>
    <t>997013655</t>
  </si>
  <si>
    <t>CS ÚRS 2020 01</t>
  </si>
  <si>
    <t>364302717</t>
  </si>
  <si>
    <t>92</t>
  </si>
  <si>
    <t>997013804</t>
  </si>
  <si>
    <t>Poplatek za uložení na skládce (skládkovné) stavebního odpadu ze skla kód odpadu 17 02 02</t>
  </si>
  <si>
    <t>-232863540</t>
  </si>
  <si>
    <t>93</t>
  </si>
  <si>
    <t>997013811</t>
  </si>
  <si>
    <t>Poplatek za uložení na skládce (skládkovné) stavebního odpadu dřevěného kód odpadu 17 02 01</t>
  </si>
  <si>
    <t>-1641833484</t>
  </si>
  <si>
    <t>94</t>
  </si>
  <si>
    <t>997013814</t>
  </si>
  <si>
    <t>Poplatek za uložení na skládce (skládkovné) stavebního odpadu izolací kód odpadu 17 06 04</t>
  </si>
  <si>
    <t>939264723</t>
  </si>
  <si>
    <t>998</t>
  </si>
  <si>
    <t>Přesun hmot</t>
  </si>
  <si>
    <t>95</t>
  </si>
  <si>
    <t>998018003</t>
  </si>
  <si>
    <t>Přesun hmot ruční pro budovy v do 24 m</t>
  </si>
  <si>
    <t>-657348727</t>
  </si>
  <si>
    <t>PSV</t>
  </si>
  <si>
    <t>Práce a dodávky PSV</t>
  </si>
  <si>
    <t>711</t>
  </si>
  <si>
    <t>Izolace proti vodě, vlhkosti a plynům</t>
  </si>
  <si>
    <t>96</t>
  </si>
  <si>
    <t>711161215</t>
  </si>
  <si>
    <t>Izolace proti zemní vlhkosti nopovou fólií svislá, nopek v 20,0 mm, tl do 1,0 mm</t>
  </si>
  <si>
    <t>1788360766</t>
  </si>
  <si>
    <t>"viz. detail soklu"45*1</t>
  </si>
  <si>
    <t>97</t>
  </si>
  <si>
    <t>711161384</t>
  </si>
  <si>
    <t>Izolace proti zemní vlhkosti nopovou fólií ukončení provětrávací lištou</t>
  </si>
  <si>
    <t>-718661396</t>
  </si>
  <si>
    <t>98</t>
  </si>
  <si>
    <t>998711203</t>
  </si>
  <si>
    <t>Přesun hmot procentní pro izolace proti vodě, vlhkosti a plynům v objektech v do 60 m</t>
  </si>
  <si>
    <t>%</t>
  </si>
  <si>
    <t>-878696744</t>
  </si>
  <si>
    <t>99</t>
  </si>
  <si>
    <t>R-7112030</t>
  </si>
  <si>
    <t xml:space="preserve">Vyspravení stávající hydroizolace natavením nového asf. pásutl. 4 mm na napenetrovaný podkled </t>
  </si>
  <si>
    <t>94899808</t>
  </si>
  <si>
    <t xml:space="preserve">Poznámka k položce:
vč. dodávky materiálu, vč. vyspravení podkladu </t>
  </si>
  <si>
    <t>"viz. detail soklu"45*0,8</t>
  </si>
  <si>
    <t>712</t>
  </si>
  <si>
    <t>Povlakové krytiny</t>
  </si>
  <si>
    <t>100</t>
  </si>
  <si>
    <t>712300833</t>
  </si>
  <si>
    <t>Odstranění povlakové krytiny střech do 10° třívrstvé</t>
  </si>
  <si>
    <t>158921457</t>
  </si>
  <si>
    <t>101</t>
  </si>
  <si>
    <t>712300834</t>
  </si>
  <si>
    <t>Příplatek k odstranění povlakové krytiny střech do 10° ZKD vrstvu</t>
  </si>
  <si>
    <t>CS ÚRS 20210 02</t>
  </si>
  <si>
    <t>-464790789</t>
  </si>
  <si>
    <t>"viz. výkresy bouracích prací-střecha"577*2</t>
  </si>
  <si>
    <t>102</t>
  </si>
  <si>
    <t>712321132</t>
  </si>
  <si>
    <t>Provedení povlakové krytiny střech do 10° za horka nátěrem asfaltovým</t>
  </si>
  <si>
    <t>-1345096755</t>
  </si>
  <si>
    <t>"viz. skladby střechy"(421+124+76*1,2+35*1,2+39+42*1)*2</t>
  </si>
  <si>
    <t>103</t>
  </si>
  <si>
    <t>11163150</t>
  </si>
  <si>
    <t>lak penetrační asfaltový</t>
  </si>
  <si>
    <t>-65842275</t>
  </si>
  <si>
    <t>1518,4*0,0015 'Přepočtené koeficientem množství</t>
  </si>
  <si>
    <t>104</t>
  </si>
  <si>
    <t>712341559</t>
  </si>
  <si>
    <t>Provedení povlakové krytiny střech do 10° pásy NAIP přitavením v plné ploše</t>
  </si>
  <si>
    <t>980886225</t>
  </si>
  <si>
    <t>105</t>
  </si>
  <si>
    <t>62855001</t>
  </si>
  <si>
    <t xml:space="preserve">pás asfaltový natavitelný modifikovaný SBS tl 4,0mm </t>
  </si>
  <si>
    <t>1414425474</t>
  </si>
  <si>
    <t>1518,4*1,15 'Přepočtené koeficientem množství</t>
  </si>
  <si>
    <t>106</t>
  </si>
  <si>
    <t>998712203</t>
  </si>
  <si>
    <t>Přesun hmot procentní pro krytiny povlakové v objektech v do 24 m</t>
  </si>
  <si>
    <t>-864899802</t>
  </si>
  <si>
    <t>107</t>
  </si>
  <si>
    <t>R7120000</t>
  </si>
  <si>
    <t xml:space="preserve">D+M PVC folie vč. sklovláknité geotextilie, vč. kotvení a dodávky kotevních prvků, vč. všech systémových příslušenství a doplňlků </t>
  </si>
  <si>
    <t>-1691818478</t>
  </si>
  <si>
    <t xml:space="preserve">Poznámka k položce:
Položka obsahuje : 
- dodávku a montáž sklovláknité geotextilie
- dodávku a montáž PVC fólie vč. kotvení a dodávky kotevních prvků 
- veškeré rohové, koutové a ukončovací lišty, veškeré systémové příslušenství a doplňky 
Položka musí být naceněna tak, aby obsahovala  veškeré systémové prvky potřebné k provedení kompletní funkční střešní krytiny.
Před realizací provede zhotovitel  tahové zkoušky, na základěkterých zpracuje návrh kotvení a kotevní plán na základě konkrétního typu střešní krytiny a typu kotev, který předloží k odsouhlasení TDS a projektantovi. </t>
  </si>
  <si>
    <t>"viz. skladby střechy"(421+124+76*1,2+35*1,2+39+42*1)</t>
  </si>
  <si>
    <t>108</t>
  </si>
  <si>
    <t>R7120001</t>
  </si>
  <si>
    <t>D+M PVC folie  s pochůzí úpravou na horním povrchu</t>
  </si>
  <si>
    <t>1836345921</t>
  </si>
  <si>
    <t>713</t>
  </si>
  <si>
    <t>Izolace tepelné</t>
  </si>
  <si>
    <t>109</t>
  </si>
  <si>
    <t>713140811</t>
  </si>
  <si>
    <t>Odstranění tepelné izolace střech nadstřešní volně kladené z vláknitých materiálů suchých tl do 100 mm</t>
  </si>
  <si>
    <t>-1862369984</t>
  </si>
  <si>
    <t>"viz. výkresy bouracích prací-střecha"577</t>
  </si>
  <si>
    <t>110</t>
  </si>
  <si>
    <t>713141152</t>
  </si>
  <si>
    <t>Montáž izolace tepelné střech plochých 2 vrstvy rohoží, pásů, dílců, desek</t>
  </si>
  <si>
    <t>-1551925706</t>
  </si>
  <si>
    <t>"viz. skladba střechy"421+124</t>
  </si>
  <si>
    <t>111</t>
  </si>
  <si>
    <t>28375990</t>
  </si>
  <si>
    <t>deska EPS 150 do plochých střech a podlah tl 140mm</t>
  </si>
  <si>
    <t>-344428604</t>
  </si>
  <si>
    <t>545*2,2 'Přepočtené koeficientem množství</t>
  </si>
  <si>
    <t>112</t>
  </si>
  <si>
    <t>713141263</t>
  </si>
  <si>
    <t>Přikotvení tepelné izolace šrouby do betonu pro izolaci tl přes 240 mm</t>
  </si>
  <si>
    <t>-1880374816</t>
  </si>
  <si>
    <t>113</t>
  </si>
  <si>
    <t>713141331</t>
  </si>
  <si>
    <t>Montáž izolace tepelné střech plochých kotvený, spádová vrstva</t>
  </si>
  <si>
    <t>1210316486</t>
  </si>
  <si>
    <t>"viz. skladba střechy" 545+42</t>
  </si>
  <si>
    <t>"viz. detail atiky "(79+35+13,8)*0,3</t>
  </si>
  <si>
    <t>114</t>
  </si>
  <si>
    <t>28376142</t>
  </si>
  <si>
    <t>klín izolační z pěnového polystyrenu EPS 150 spádový</t>
  </si>
  <si>
    <t>2070561223</t>
  </si>
  <si>
    <t>545*0,22*1,1</t>
  </si>
  <si>
    <t>47*0,1*1,1</t>
  </si>
  <si>
    <t>"viz. detail atiky "(79+35+13,8)*0,3*0,1</t>
  </si>
  <si>
    <t>115</t>
  </si>
  <si>
    <t>998713203</t>
  </si>
  <si>
    <t>Přesun hmot procentní pro izolace tepelné v objektech v do 24 m</t>
  </si>
  <si>
    <t>-1037112722</t>
  </si>
  <si>
    <t>762</t>
  </si>
  <si>
    <t>Konstrukce tesařské</t>
  </si>
  <si>
    <t>116</t>
  </si>
  <si>
    <t>998762203</t>
  </si>
  <si>
    <t>Přesun hmot procentní pro kce tesařské v objektech v do 24 m</t>
  </si>
  <si>
    <t>-1342524448</t>
  </si>
  <si>
    <t>117</t>
  </si>
  <si>
    <t>R-7621010</t>
  </si>
  <si>
    <t xml:space="preserve">D+M BŘÍZOVÁ FÓLIOVANÁ PŘEKLIŽKA, TL. 21 MM, LEPENÁ VODOVZDORNÝM LEPIDLEM Vč. KOTVENÍ A DODÁVKY KOTEVNÍCH PRVKU </t>
  </si>
  <si>
    <t>M2</t>
  </si>
  <si>
    <t>-202597093</t>
  </si>
  <si>
    <t>"viz. detail atiky "(79+35+13,8)*0,6</t>
  </si>
  <si>
    <t>764</t>
  </si>
  <si>
    <t>Konstrukce klempířské</t>
  </si>
  <si>
    <t>118</t>
  </si>
  <si>
    <t>764002851</t>
  </si>
  <si>
    <t>Demontáž oplechování parapetů do suti</t>
  </si>
  <si>
    <t>-1679259208</t>
  </si>
  <si>
    <t>"viz. výkresy bouracích prací -2.NP"0,9*4</t>
  </si>
  <si>
    <t>"3.NP"0,9*4</t>
  </si>
  <si>
    <t>"4.NP"0,9*4</t>
  </si>
  <si>
    <t>"viz. výkresy bouracích prací-4.NP"1,2</t>
  </si>
  <si>
    <t>"3.NP"1,2</t>
  </si>
  <si>
    <t>"2.NP"1,2</t>
  </si>
  <si>
    <t>"střecha"3,6+1,2+1,2</t>
  </si>
  <si>
    <t>"viz. výkresy bouracích prací - 1.NP"3,6*3+2,4</t>
  </si>
  <si>
    <t>"1.NP"3,6*4+2,4+3,6</t>
  </si>
  <si>
    <t>"2.NP"3,6*6+2,4</t>
  </si>
  <si>
    <t>"3.NP"3,6*6+2,4</t>
  </si>
  <si>
    <t>"4.NP"3,6*6+2,4</t>
  </si>
  <si>
    <t>"střecha"3,6</t>
  </si>
  <si>
    <t>119</t>
  </si>
  <si>
    <t>764002871</t>
  </si>
  <si>
    <t>Demontáž oplechování do suti</t>
  </si>
  <si>
    <t>-1396045024</t>
  </si>
  <si>
    <t>"atika nad 1.NP"14,5</t>
  </si>
  <si>
    <t>"atika střechy "78+46,1</t>
  </si>
  <si>
    <t>"dilatace"45</t>
  </si>
  <si>
    <t>120</t>
  </si>
  <si>
    <t>764004801</t>
  </si>
  <si>
    <t>Demontáž podokapního žlabu do suti</t>
  </si>
  <si>
    <t>1629585863</t>
  </si>
  <si>
    <t>121</t>
  </si>
  <si>
    <t>764004861</t>
  </si>
  <si>
    <t>Demontáž svodu do suti</t>
  </si>
  <si>
    <t>197012547</t>
  </si>
  <si>
    <t>122</t>
  </si>
  <si>
    <t>764214603</t>
  </si>
  <si>
    <t>Oplechování horních ploch a atik  z Pz s povrch úpravou mechanicky kotvené rš 250 mm</t>
  </si>
  <si>
    <t>1716548450</t>
  </si>
  <si>
    <t xml:space="preserve">Poznámka k položce:
vč. rohů , vč. závětrné lišty 
</t>
  </si>
  <si>
    <t>"VIZ. V7PIS KL. PRVKů - k11"96</t>
  </si>
  <si>
    <t>123</t>
  </si>
  <si>
    <t>764214606</t>
  </si>
  <si>
    <t>Oplechování horních ploch a atik  z Pz s povrch úpravou mechanicky kotvené rš 500 mm</t>
  </si>
  <si>
    <t>2052552296</t>
  </si>
  <si>
    <t xml:space="preserve">Poznámka k položce:
vč. rohů , vč. závětrné lišty </t>
  </si>
  <si>
    <t>"viz. výpis kl. prvků - K15"7</t>
  </si>
  <si>
    <t>124</t>
  </si>
  <si>
    <t>764214609</t>
  </si>
  <si>
    <t>Oplechování horních ploch a atik  z Pz s povrch úpravou mechanicky kotvené rš 800 mm</t>
  </si>
  <si>
    <t>-1319457843</t>
  </si>
  <si>
    <t xml:space="preserve">Poznámka k položce:
vč. závětrné lišty , vč. rohů 
</t>
  </si>
  <si>
    <t>"viz. výpis kl. prvků - K12"31,5</t>
  </si>
  <si>
    <t>125</t>
  </si>
  <si>
    <t>764216604</t>
  </si>
  <si>
    <t>Oplechování rovných parapetů mechanicky kotvené z Pz s povrchovou úpravou rš 330 mm</t>
  </si>
  <si>
    <t>1357118767</t>
  </si>
  <si>
    <t xml:space="preserve">Poznámka k položce:
vč. závětrné lišty </t>
  </si>
  <si>
    <t>126</t>
  </si>
  <si>
    <t>764511602</t>
  </si>
  <si>
    <t>Žlab podokapní půlkruhový z Pz s povrchovou úpravou rš 330 mm</t>
  </si>
  <si>
    <t>740854164</t>
  </si>
  <si>
    <t>"viz. výpis kl. prvků - K10"10,9</t>
  </si>
  <si>
    <t>127</t>
  </si>
  <si>
    <t>764518622</t>
  </si>
  <si>
    <t>Svody kruhové včetně objímek, kolen, odskoků z Pz s povrchovou úpravou průměru 100 mm</t>
  </si>
  <si>
    <t>1778773013</t>
  </si>
  <si>
    <t>"viz. výpis kl. prvků - K09"4</t>
  </si>
  <si>
    <t>128</t>
  </si>
  <si>
    <t>R-7640900</t>
  </si>
  <si>
    <t xml:space="preserve">D+M střešní dilatační profil </t>
  </si>
  <si>
    <t>661057183</t>
  </si>
  <si>
    <t>129</t>
  </si>
  <si>
    <t>R-7643090</t>
  </si>
  <si>
    <t xml:space="preserve">D+M okapničky u střešního žlabu vč. kotvení a dodávky kotevních prvků - rš 200 mm </t>
  </si>
  <si>
    <t>1002713119</t>
  </si>
  <si>
    <t>130</t>
  </si>
  <si>
    <t>R-7643091</t>
  </si>
  <si>
    <t>D+M ODVĚTRÁVACÍ NÁSTAVEC KANALIZACE, VČETNĚ PŘÍRUBY A KOTEVNÍCH PRVKŮ, vč. souvisejících stavebních úprav</t>
  </si>
  <si>
    <t>1820873328</t>
  </si>
  <si>
    <t>766</t>
  </si>
  <si>
    <t>Konstrukce truhlářské</t>
  </si>
  <si>
    <t>131</t>
  </si>
  <si>
    <t>766441821</t>
  </si>
  <si>
    <t>Demontáž parapetních desek dřevěných nebo plastových šířky do 30 cm délky přes 1,0 m</t>
  </si>
  <si>
    <t>-201131777</t>
  </si>
  <si>
    <t>"viz. ýkresy bouracích prací "</t>
  </si>
  <si>
    <t>"viz. výkresy bouracích prací -2.NP"4</t>
  </si>
  <si>
    <t>"3.NP"4</t>
  </si>
  <si>
    <t>"4.NP"4</t>
  </si>
  <si>
    <t>"viz. výkresy bouracích prací-4.NP"1</t>
  </si>
  <si>
    <t>"3.NP"1</t>
  </si>
  <si>
    <t>"2.NP"1</t>
  </si>
  <si>
    <t>"střecha"3</t>
  </si>
  <si>
    <t>"viz. výkresy bouracích prací - 1.NP"4</t>
  </si>
  <si>
    <t>"1.NP"6</t>
  </si>
  <si>
    <t>"2.NP"7</t>
  </si>
  <si>
    <t>"3.NP"7</t>
  </si>
  <si>
    <t>"4.NP"7</t>
  </si>
  <si>
    <t>"střecha"1</t>
  </si>
  <si>
    <t>132</t>
  </si>
  <si>
    <t>766694124</t>
  </si>
  <si>
    <t>Montáž parapetních dřevěných nebo plastových šířky přes 30 cm délky přes 2,6 m</t>
  </si>
  <si>
    <t>746104572</t>
  </si>
  <si>
    <t>"viz. výpis parapetů-T01,02"7+18</t>
  </si>
  <si>
    <t>133</t>
  </si>
  <si>
    <t>60794106</t>
  </si>
  <si>
    <t xml:space="preserve">deska parapetní dřevotřísková vnitřní 450x1000mm vč. kotvení a dodávky kotevních prvků , vč. koncovek </t>
  </si>
  <si>
    <t>-74361499</t>
  </si>
  <si>
    <t>"viz. výpis parapetů - T01,02"2,4*7*1,05+3,6*18*1,05</t>
  </si>
  <si>
    <t>134</t>
  </si>
  <si>
    <t>998766203</t>
  </si>
  <si>
    <t>Přesun hmot procentní pro konstrukce truhlářské v objektech v do 24 m</t>
  </si>
  <si>
    <t>-953317721</t>
  </si>
  <si>
    <t>135</t>
  </si>
  <si>
    <t>998766292</t>
  </si>
  <si>
    <t>Příplatek k přesunu hmot procentní 766 za zvětšený přesun do 100 m</t>
  </si>
  <si>
    <t>-639718798</t>
  </si>
  <si>
    <t>136</t>
  </si>
  <si>
    <t>R-7660101</t>
  </si>
  <si>
    <t xml:space="preserve">D+M hliníkového okna - viz. O01 vč. vnitřní a vnější pásky, vč. APU lišty vč. všech příslušenství a doplňků - viz. výpis oken </t>
  </si>
  <si>
    <t>894943186</t>
  </si>
  <si>
    <t>137</t>
  </si>
  <si>
    <t>R-7660102</t>
  </si>
  <si>
    <t xml:space="preserve">D+M plastového  okna - viz. O02a vč. vnitřní a vnější pásky, vč. APU lišty , vč. všech příslušenství a doplňků - viz. výpis oken </t>
  </si>
  <si>
    <t>243998577</t>
  </si>
  <si>
    <t>138</t>
  </si>
  <si>
    <t>R-7660103</t>
  </si>
  <si>
    <t xml:space="preserve">D+M plastového  okna - viz. O03 vč. vnitřní a vnější pásky, vč. APU lišty , vč. všech příslušenství a doplńků - viz. výpis oken </t>
  </si>
  <si>
    <t>2059280948</t>
  </si>
  <si>
    <t>139</t>
  </si>
  <si>
    <t>R-7660104</t>
  </si>
  <si>
    <t xml:space="preserve">D+M plastového  okna - viz. O04 vč. vnitřní a vnější pásky,vč. APU lišty  vč. všech příslušenství a doplńků - viz. výpis oken </t>
  </si>
  <si>
    <t>-932971644</t>
  </si>
  <si>
    <t>140</t>
  </si>
  <si>
    <t>R-7660104a</t>
  </si>
  <si>
    <t xml:space="preserve">D+M plastového  okna - viz. O04a vč. vnitřní a vnější pásky,vč. APU lišty  vč. všech příslušenství a doplńků - viz. výpis oken </t>
  </si>
  <si>
    <t>-1972129618</t>
  </si>
  <si>
    <t>141</t>
  </si>
  <si>
    <t>R-7660105</t>
  </si>
  <si>
    <t xml:space="preserve">D+M hliníkového   okna - viz. O05 vč. vnitřní a vnější pásky,vč. APU lišty  vč. všech příslušenství a doplńků - viz. výpis oken </t>
  </si>
  <si>
    <t>1992409616</t>
  </si>
  <si>
    <t>142</t>
  </si>
  <si>
    <t>R-7660106</t>
  </si>
  <si>
    <t xml:space="preserve">D+M hliníkového   okna - viz. O06 vč. vnitřní a vnější pásky, vč. APU lišty vč. všech příslušenství a doplňků - viz. výpis oken </t>
  </si>
  <si>
    <t>-1880048768</t>
  </si>
  <si>
    <t>143</t>
  </si>
  <si>
    <t>R-7660107</t>
  </si>
  <si>
    <t xml:space="preserve">D+M hliníkového   okna - viz. O07 vč. vnitřní a vnější pásky, vč. APU lišty vč. všech příslušenství a doplňků - viz. výpis oken  </t>
  </si>
  <si>
    <t>-961757117</t>
  </si>
  <si>
    <t>144</t>
  </si>
  <si>
    <t>R-7660108</t>
  </si>
  <si>
    <t xml:space="preserve">D+M plastového  okna - viz. O08 vč. vnitřní a vnější pásky, vč. APU lišty vč. všech příslušenství a doplňků - viz. výpis oken  </t>
  </si>
  <si>
    <t>-487217919</t>
  </si>
  <si>
    <t>145</t>
  </si>
  <si>
    <t>R-7660110</t>
  </si>
  <si>
    <t xml:space="preserve">D+M plastového  okna - viz. O10 vč. vnitřní a vnější pásky , vč. APU lišty  vč. všech příslušenství a doplňků - viz. výpis oken </t>
  </si>
  <si>
    <t>2112973153</t>
  </si>
  <si>
    <t>146</t>
  </si>
  <si>
    <t>R-7660111</t>
  </si>
  <si>
    <t xml:space="preserve">D+M plastového  okna - viz. O11 vč. vnitřní a vnější pásky,vč. APU lišty  vč. všech příslušenství a doplňků - viz. výpis oken </t>
  </si>
  <si>
    <t>831799423</t>
  </si>
  <si>
    <t>147</t>
  </si>
  <si>
    <t>R-7660111a</t>
  </si>
  <si>
    <t xml:space="preserve">D+M plastového  okna - viz. O11a vč. vnitřní a vnější pásky, vč. APU lišty vč. všech příslušenství a doplňků - viz. výpis oken </t>
  </si>
  <si>
    <t>-57165183</t>
  </si>
  <si>
    <t>148</t>
  </si>
  <si>
    <t>R-7660112</t>
  </si>
  <si>
    <t xml:space="preserve">D+M plastového  okna - viz. O12 vč. vnitřní a vnější pásky ,vč. APU lišty vč. všech příslušenství a doplňků - viz. výpis oken </t>
  </si>
  <si>
    <t>-1140649810</t>
  </si>
  <si>
    <t>149</t>
  </si>
  <si>
    <t>R-7660113</t>
  </si>
  <si>
    <t xml:space="preserve">D+M plastového  okna - viz. O13 vč. vnitřní a vnější pásky, vč. APU lišty vč. všech příslušenství a doplňků - viz. výpis oken </t>
  </si>
  <si>
    <t>-1847681150</t>
  </si>
  <si>
    <t>150</t>
  </si>
  <si>
    <t>R-7660125</t>
  </si>
  <si>
    <t xml:space="preserve">D+M plastového  okna - viz. O25 vč. vnitřní a vnější pásky, vč. APU lišty vč. všech příslušenství a doplňků - viz. výpis oken </t>
  </si>
  <si>
    <t>-1905581835</t>
  </si>
  <si>
    <t>151</t>
  </si>
  <si>
    <t>R-7660126</t>
  </si>
  <si>
    <t xml:space="preserve">D+M plastového  okna - viz. O26 vč. vnitřní a vnější pásky, vč. APU lišty vč. všech příslušenství a doplňků - viz. výpis oken </t>
  </si>
  <si>
    <t>-892245408</t>
  </si>
  <si>
    <t>152</t>
  </si>
  <si>
    <t>R-7660201</t>
  </si>
  <si>
    <t xml:space="preserve">D+M hliníkového okna - viz. R01 vč. vnitřní a vnější pásky, vč. APU lišty vč. všech příslušenství a doplňků - viz. výpis oken  </t>
  </si>
  <si>
    <t>-1962038704</t>
  </si>
  <si>
    <t xml:space="preserve">Poznámka k položce:
Okno s požární odolností - viz. PBŘ !
</t>
  </si>
  <si>
    <t>153</t>
  </si>
  <si>
    <t>R-7660202</t>
  </si>
  <si>
    <t xml:space="preserve">D+M hliníkového okna - viz. R02  vč. vnitřní a vnější pásky, vč. APU lišty vč. všech příslušenství a doplňků - viz. výpis oken  </t>
  </si>
  <si>
    <t>-641759346</t>
  </si>
  <si>
    <t>Poznámka k položce:
Okno s požární odolností - viz. PBŘ !</t>
  </si>
  <si>
    <t>154</t>
  </si>
  <si>
    <t>R-7660301</t>
  </si>
  <si>
    <t>D+M hliníkových dveří - viz. D01 vč. vnitřní a vnější pásky , vč. APU lišty vč. všech příslušenství a doplňků - viz. výpis dveří</t>
  </si>
  <si>
    <t>316355210</t>
  </si>
  <si>
    <t>155</t>
  </si>
  <si>
    <t>R-7660302</t>
  </si>
  <si>
    <t xml:space="preserve">D+M hliníkových dveří - viz. D02 vč. vnitřní a vnější pásky , vč. APU lišty vč. všech příslušenství a doplňků - viz. výpis dveří </t>
  </si>
  <si>
    <t>-1636402071</t>
  </si>
  <si>
    <t>Poznámka k položce:
Požární dveře - odolnost dle PBŘ !</t>
  </si>
  <si>
    <t>156</t>
  </si>
  <si>
    <t>R-7660319</t>
  </si>
  <si>
    <t xml:space="preserve">D+M hliníkových dveří - viz. D19 vč. vnitřní a vnější pásky, vč. všech příslušenství a doplňků, vč. APU lišty </t>
  </si>
  <si>
    <t>228451234</t>
  </si>
  <si>
    <t>157</t>
  </si>
  <si>
    <t>R-7660320</t>
  </si>
  <si>
    <t xml:space="preserve">D+M hliníkových dveří - viz. D20 vč. vnitřní a vnější pásky,vč. APU lišty vč. všech příslušenství a doplňků - viz. výpis dveří </t>
  </si>
  <si>
    <t>-1268440631</t>
  </si>
  <si>
    <t xml:space="preserve">Poznámka k položce:
Dveře s požární odolností dle PBŘ !!
</t>
  </si>
  <si>
    <t>767</t>
  </si>
  <si>
    <t>Konstrukce zámečnické</t>
  </si>
  <si>
    <t>158</t>
  </si>
  <si>
    <t>767810811</t>
  </si>
  <si>
    <t>Demontáž mřížek větracích ocelových čtyřhranných nebo kruhových</t>
  </si>
  <si>
    <t>-290597913</t>
  </si>
  <si>
    <t>"viz. výkresy bouracích prací"1</t>
  </si>
  <si>
    <t>159</t>
  </si>
  <si>
    <t>767832802</t>
  </si>
  <si>
    <t>Demontáž venkovních požárních žebříků bez ochranného koše</t>
  </si>
  <si>
    <t>-1143088016</t>
  </si>
  <si>
    <t>160</t>
  </si>
  <si>
    <t>R-7672024</t>
  </si>
  <si>
    <t>D+M záchytného systému  - viz. Z24,25</t>
  </si>
  <si>
    <t>720185206</t>
  </si>
  <si>
    <t xml:space="preserve">Poznámka k položce:
Položka obsahuje : 
Dodávku a montáž sloupků vč.základu (beton vč. kari síta, bednění, vč. kotvení a dodávky kotevních prvků 
Dodávku a montáž nerez lan 
Zpracování výrobní dokumentace před dodáním záchytného systému na střechu, tato mudí být schválena obejdnatelem a projektantem
Dodávku a montáž veškerých systémových doplňků a příslušenství 
Revizi záchytného sstému vč. návodu k obsluze a užívání 
</t>
  </si>
  <si>
    <t>"viz. výpis zám. prvků- Z24,25"42,6</t>
  </si>
  <si>
    <t>161</t>
  </si>
  <si>
    <t>R-7672018</t>
  </si>
  <si>
    <t>Přeložka klimatizační jednotky, vč. kotvení a  dodávky kotevních prvků, vč. doplnění chladiva, vč. prodloužení přívodu  - viz.  Z18</t>
  </si>
  <si>
    <t>-1330711166</t>
  </si>
  <si>
    <t>162</t>
  </si>
  <si>
    <t>R-7672019</t>
  </si>
  <si>
    <t>Přeložka svítidla  - viz. Z19</t>
  </si>
  <si>
    <t>961075447</t>
  </si>
  <si>
    <t xml:space="preserve">Poznámka k položce:
Položka obsahuje : 
- demontáž svítidla
- prodloužení přívodu 
- dodávku a montáž nového svítidla vč. zapojení, kotvení a dodávky kotevních prvků 
</t>
  </si>
  <si>
    <t>163</t>
  </si>
  <si>
    <t>R-7672027</t>
  </si>
  <si>
    <t xml:space="preserve">Demontáž, zpětná montáž stojanu na kola </t>
  </si>
  <si>
    <t>-1283723149</t>
  </si>
  <si>
    <t>164</t>
  </si>
  <si>
    <t>R-7672033</t>
  </si>
  <si>
    <t xml:space="preserve">D+M větrací mříže - viz. Z33, vč. kotvení a dodávky kotevních prvků </t>
  </si>
  <si>
    <t>429343560</t>
  </si>
  <si>
    <t>165</t>
  </si>
  <si>
    <t>R-7672035</t>
  </si>
  <si>
    <t xml:space="preserve">D+M vnitřních žaluzií vč. kotvení a dodávky kotevních prvků, vč. všech systémových příslušenství a doplňků </t>
  </si>
  <si>
    <t>-1218255915</t>
  </si>
  <si>
    <t>"viz. výpis zám. prvků "3,6*1,8*2+2,4*2</t>
  </si>
  <si>
    <t>166</t>
  </si>
  <si>
    <t>R-7679083</t>
  </si>
  <si>
    <t>D+M předokenní žaluzie el. ovládaná - viz. Z3</t>
  </si>
  <si>
    <t>1071853561</t>
  </si>
  <si>
    <t xml:space="preserve">Poznámka k položce:
položka obsahuje : 
Dodávku a montáž předokenní venkovní žaluzie vč. vodicích lišt,vč. kotvení a dodávky kotevních prvků ,  vč. všech systémových příslušenství a doplňků.
Před zadáním do výroby zpracuje zhotovitel výrobní dokumentaci, ktrerá bude předložena objednateli a projektantovi k odsouhlasení. </t>
  </si>
  <si>
    <t>167</t>
  </si>
  <si>
    <t>R-7679084</t>
  </si>
  <si>
    <t>D+M předokenní žaluzie el. ovládaná - viz. Z4</t>
  </si>
  <si>
    <t>45334206</t>
  </si>
  <si>
    <t xml:space="preserve">Poznámka k položce:
položka obsahuje : 
Dodávku a montáž předokenní venkovní žaluzie vč. zatepleného boxu, vč. vodicích lišt,vč. kotvení a dodávky kotevních prvků ,  vč. všech systémových příslušenství a doplňků.
Před zadáním do výroby zpracuje zhotovitel výrobní dokumentaci, ktrerá bude předložena objednateli a projektantovi k odsouhlasení. </t>
  </si>
  <si>
    <t>168</t>
  </si>
  <si>
    <t>R-7679085</t>
  </si>
  <si>
    <t>D+M předokenní žaluzie el. ovládaná - viz. Z5</t>
  </si>
  <si>
    <t>-233890816</t>
  </si>
  <si>
    <t>169</t>
  </si>
  <si>
    <t>R-7679086</t>
  </si>
  <si>
    <t>D+M předokenní žaluzie el. ovládaná - viz. Z6</t>
  </si>
  <si>
    <t>-731208867</t>
  </si>
  <si>
    <t>781</t>
  </si>
  <si>
    <t>Dokončovací práce - obklady</t>
  </si>
  <si>
    <t>170</t>
  </si>
  <si>
    <t>781121011</t>
  </si>
  <si>
    <t>Nátěr penetrační na stěnu</t>
  </si>
  <si>
    <t>974165304</t>
  </si>
  <si>
    <t>"obklad sloupů"2,3*3,2</t>
  </si>
  <si>
    <t>171</t>
  </si>
  <si>
    <t>781471925</t>
  </si>
  <si>
    <t>Oprava obkladu z obkladaček keramických do 45 ks/m2 kladených do malty</t>
  </si>
  <si>
    <t>643612708</t>
  </si>
  <si>
    <t>"předpoklad" 684</t>
  </si>
  <si>
    <t>172</t>
  </si>
  <si>
    <t>59761255</t>
  </si>
  <si>
    <t>obklad keramický hladký přes 35 do 45ks/m2</t>
  </si>
  <si>
    <t>443453447</t>
  </si>
  <si>
    <t>173</t>
  </si>
  <si>
    <t>781774253</t>
  </si>
  <si>
    <t>Montáž obkladů vnějších z dlaždic velkoformátových hladkých keramických do 4 ks/m2 lepených flexibilním lepidlem</t>
  </si>
  <si>
    <t>-204977362</t>
  </si>
  <si>
    <t xml:space="preserve">Poznámka k položce:
položka obsahuje i začištění rohů seřízmutím dlažby. 
</t>
  </si>
  <si>
    <t>174</t>
  </si>
  <si>
    <t>59761002</t>
  </si>
  <si>
    <t>obklad velkoformátový keramický hladký přes 2 do 4ks/m2</t>
  </si>
  <si>
    <t>-2084620749</t>
  </si>
  <si>
    <t>7,36*1,15 'Přepočtené koeficientem množství</t>
  </si>
  <si>
    <t>175</t>
  </si>
  <si>
    <t>998781203</t>
  </si>
  <si>
    <t>Přesun hmot procentní pro obklady keramické v objektech v do 24 m</t>
  </si>
  <si>
    <t>96039458</t>
  </si>
  <si>
    <t>784</t>
  </si>
  <si>
    <t>Dokončovací práce - malby a tapety</t>
  </si>
  <si>
    <t>176</t>
  </si>
  <si>
    <t>784181111</t>
  </si>
  <si>
    <t>Základní silikátová jednonásobná penetrace podkladu v místnostech výšky do 3,80m</t>
  </si>
  <si>
    <t>396770637</t>
  </si>
  <si>
    <t>"stěny dotčené výměnou oken "</t>
  </si>
  <si>
    <t>24,2*3,3*5+14,2*3,3*4</t>
  </si>
  <si>
    <t>177</t>
  </si>
  <si>
    <t>784221101</t>
  </si>
  <si>
    <t>Dvojnásobné bílé malby ze směsí za sucha dobře otěruvzdorných v místnostech do 3,80 m</t>
  </si>
  <si>
    <t>-341662350</t>
  </si>
  <si>
    <t>002 - Pavilon A2</t>
  </si>
  <si>
    <t xml:space="preserve">    721 - Zdravotechnika - vnitřní kanalizace</t>
  </si>
  <si>
    <t>-1936915210</t>
  </si>
  <si>
    <t>Poznámka k položce:
kamenivo zpevněné cementem</t>
  </si>
  <si>
    <t>"viz. výkresy bouracích prací"186*2</t>
  </si>
  <si>
    <t>-1214864164</t>
  </si>
  <si>
    <t>"viz. výkresy bouracích prací"186</t>
  </si>
  <si>
    <t>-1774970951</t>
  </si>
  <si>
    <t>113202111</t>
  </si>
  <si>
    <t>Vytrhání obrub krajníků obrubníků stojatých</t>
  </si>
  <si>
    <t>-1800270668</t>
  </si>
  <si>
    <t>"viz. výkresy bouracích prací "13,2</t>
  </si>
  <si>
    <t>724402359</t>
  </si>
  <si>
    <t>"odkop rpo zateplení soklu a okapový chodník" 31,3*0,7*0,3+21,6*0,9*0,3</t>
  </si>
  <si>
    <t>1295654210</t>
  </si>
  <si>
    <t>1957716942</t>
  </si>
  <si>
    <t>"do 15 km"12,405*5</t>
  </si>
  <si>
    <t>-313531093</t>
  </si>
  <si>
    <t>12,405*1,8</t>
  </si>
  <si>
    <t>-953992542</t>
  </si>
  <si>
    <t>-286137383</t>
  </si>
  <si>
    <t>"okapový chodník"32*0,5</t>
  </si>
  <si>
    <t>"dlažba před vstupem"186</t>
  </si>
  <si>
    <t>124065045</t>
  </si>
  <si>
    <t>1160840780</t>
  </si>
  <si>
    <t>"viz. výkresy nového stavu - nové atiky "96,3*0,75+55,1*0,75+20,8*0,5+36,8*0,25</t>
  </si>
  <si>
    <t>"dozdívky schodištových oken "0,185*2,7+0,115*2,7</t>
  </si>
  <si>
    <t>4,5*1,2+4,5*0,6*3</t>
  </si>
  <si>
    <t>0,115*2,1*3+0,185*2,1*3</t>
  </si>
  <si>
    <t>"zazdívky prosklených stěn"0,24*3,2+0,41*3,2+0,18*3,2+0,6*2,7+0,5*2,7+0,18*3,2</t>
  </si>
  <si>
    <t>"podezdívka oken"</t>
  </si>
  <si>
    <t>"1.PP"1,2*0,45+2,4*0,45*6+3,6*0,45</t>
  </si>
  <si>
    <t>"1.NP"2,4*0,45*8</t>
  </si>
  <si>
    <t>"2.NP"2,4*0,45*8*2</t>
  </si>
  <si>
    <t>"3.NP"2,4*0,45*8*2</t>
  </si>
  <si>
    <t>"4.NP"2,4*0,45*8*2</t>
  </si>
  <si>
    <t>"dozdívka sloupů"1,2*3,3*5</t>
  </si>
  <si>
    <t>(94+20+51)*0,3*0,15</t>
  </si>
  <si>
    <t>(94+20+51)*0,15*2</t>
  </si>
  <si>
    <t>0,653</t>
  </si>
  <si>
    <t>R- 4315020</t>
  </si>
  <si>
    <t xml:space="preserve">Oprava venkovního schodiště vč. dodávky materiálu </t>
  </si>
  <si>
    <t>2122716549</t>
  </si>
  <si>
    <t>Poznámka k položce:
OČIŠTĚNÍ A VYSPRAVENÍ STÁVAJÍCÍHO SCHODIŠTĚ OPRAVNOU MALTOU NA BETON, VHODNÁ PRO REPROFILACE A VYROVNÁNÍ POHLEDOVÝCH BETONŮ VENKOVNÍCH SCHODIŠŤ, S ODOLNOSTÍ PROTI ROZMRAZOVACÍM SOLÍM</t>
  </si>
  <si>
    <t>"viz. výkresy nového stavu"2,1*0,5*20+3,7*2</t>
  </si>
  <si>
    <t>R-4139900</t>
  </si>
  <si>
    <t xml:space="preserve">Zaslepení stávajícího prostupu stříškou - viz. v.č. 03 stavebně konstrukční řešení </t>
  </si>
  <si>
    <t>1609407046</t>
  </si>
  <si>
    <t>Poznámka k položce:
vč. dodávky materiálu</t>
  </si>
  <si>
    <t>"viz. výkresy nového stavu"2</t>
  </si>
  <si>
    <t>1440571275</t>
  </si>
  <si>
    <t>"dlažba před vsupem "186</t>
  </si>
  <si>
    <t>-530227343</t>
  </si>
  <si>
    <t>"okapový chodník"31*0,5</t>
  </si>
  <si>
    <t>"dlažba před vstupem "186</t>
  </si>
  <si>
    <t>286614952</t>
  </si>
  <si>
    <t>"dlažba před vstupem - výměnná vrstva"186</t>
  </si>
  <si>
    <t>"dlažba před vstupem skladba"186</t>
  </si>
  <si>
    <t>1537512621</t>
  </si>
  <si>
    <t>-133988116</t>
  </si>
  <si>
    <t>186*1,03 'Přepočtené koeficientem množství</t>
  </si>
  <si>
    <t>-336935764</t>
  </si>
  <si>
    <t>"okapový chodník "32*0,5</t>
  </si>
  <si>
    <t>-1100562217</t>
  </si>
  <si>
    <t>16*1,03 'Přepočtené koeficientem množství</t>
  </si>
  <si>
    <t>-755618530</t>
  </si>
  <si>
    <t>37*0,3</t>
  </si>
  <si>
    <t>R-5648052</t>
  </si>
  <si>
    <t>D+M lomového kamene vč. podkladní vrstvy a geotextilie</t>
  </si>
  <si>
    <t>745666117</t>
  </si>
  <si>
    <t>"viz. výkresy novéího stavu"10*0,9</t>
  </si>
  <si>
    <t>"1.PP"1,2*0,1+2,4*0,1*6+3,6*0,1</t>
  </si>
  <si>
    <t>"1.NP"2,4*0,1*8</t>
  </si>
  <si>
    <t>"2.NP"2,4*0,1*8*2</t>
  </si>
  <si>
    <t>"3.NP"2,4*0,1*8*2</t>
  </si>
  <si>
    <t>"4.NP"2,4*0,1*8*2</t>
  </si>
  <si>
    <t>-1788797662</t>
  </si>
  <si>
    <t>(2,4+2,3*2)*4*0,55</t>
  </si>
  <si>
    <t>(2,4+2*2)*30*0,55</t>
  </si>
  <si>
    <t>(2,4+2*2)*18*0,55</t>
  </si>
  <si>
    <t>1,5*3*15*0,55</t>
  </si>
  <si>
    <t>(2,4+2,3*2)*8*0,55</t>
  </si>
  <si>
    <t>(3,6+2,3*2)*0,55</t>
  </si>
  <si>
    <t>(2,4+1,7*2)*2*0,55</t>
  </si>
  <si>
    <t>(1,2+1,7*2)*0,55</t>
  </si>
  <si>
    <t>(2,2+2,3*2)*2*0,55</t>
  </si>
  <si>
    <t>(1,2+2,3*2)*2*0,55</t>
  </si>
  <si>
    <t>(1+2,6*2)*0,55</t>
  </si>
  <si>
    <t>(3,65+3,2*2)*4*0,55</t>
  </si>
  <si>
    <t>(3+2,75*2)*2*0,55</t>
  </si>
  <si>
    <t>(1,2+2,02*2)*0,55</t>
  </si>
  <si>
    <t>-35139172</t>
  </si>
  <si>
    <t>(2,4*2+2,3*2)*4</t>
  </si>
  <si>
    <t>(2,4*2+2*2)*30</t>
  </si>
  <si>
    <t>(2,4*2+2*2)*18</t>
  </si>
  <si>
    <t>1,5*4*15</t>
  </si>
  <si>
    <t>(2,4*2+2,3*2)*8</t>
  </si>
  <si>
    <t>(3,6*2+2,3*2)</t>
  </si>
  <si>
    <t>(2,4*2+1,7*2)*2</t>
  </si>
  <si>
    <t>(1,2*2+1,7*2)</t>
  </si>
  <si>
    <t>(2,2*2+2,3*2)*2</t>
  </si>
  <si>
    <t>(1,2*2+2,3*2)*2</t>
  </si>
  <si>
    <t>(1+2,6*2)</t>
  </si>
  <si>
    <t>(3,65+3,2*2)*4</t>
  </si>
  <si>
    <t>(3+2,75*2)*2</t>
  </si>
  <si>
    <t>(1,2+2,02*2)</t>
  </si>
  <si>
    <t>621221141</t>
  </si>
  <si>
    <t>Montáž kontaktního zateplení vnějších podhledů lepením a mechanickým kotvením desek z minerální vlny s kolmou orientací tl do 200 mm</t>
  </si>
  <si>
    <t>2146163496</t>
  </si>
  <si>
    <t xml:space="preserve">Poznámka k položce:
Položka obsahuje i dodávku a montáž rohových, ukončovacích, zakládacích a lišt s okapničkou.
Položka obsahuje 8 kshmoždinek s kovovým trnem v ploše, 10 ks hmoždinek s kovovým trnem v rozích. </t>
  </si>
  <si>
    <t>1655089542</t>
  </si>
  <si>
    <t>37,5*1,1</t>
  </si>
  <si>
    <t>41,25*1,02 'Přepočtené koeficientem množství</t>
  </si>
  <si>
    <t>621335203</t>
  </si>
  <si>
    <t>Oprava cementové škrábané omítky vnějších podhledů v rozsahu do 50%</t>
  </si>
  <si>
    <t>-1367592733</t>
  </si>
  <si>
    <t>"podhled "121+37</t>
  </si>
  <si>
    <t>621531021</t>
  </si>
  <si>
    <t>Tenkovrstvá silikonová zrnitá omítka tl. 2,0 mm včetně penetrace vnějších podhledů</t>
  </si>
  <si>
    <t>2109168200</t>
  </si>
  <si>
    <t>-1719417448</t>
  </si>
  <si>
    <t>"viz. výkresy bouracích prací "34*0,5+21,1*0,5+38,8*3,35+1,9*3,35*7</t>
  </si>
  <si>
    <t>-368482406</t>
  </si>
  <si>
    <t>"fasáda"790</t>
  </si>
  <si>
    <t>772187856</t>
  </si>
  <si>
    <t>"viz. výkresy nového stavu - nové atiky "96,3*0,5+55,1*0,5+20,8*0,5+36,8*0,25</t>
  </si>
  <si>
    <t>510659174</t>
  </si>
  <si>
    <t>95,3*1,1 'Přepočtené koeficientem množství</t>
  </si>
  <si>
    <t>-1415826588</t>
  </si>
  <si>
    <t>"viz. výkresy nového stavu - skladba ZS1"100,8*0,6</t>
  </si>
  <si>
    <t>669645136</t>
  </si>
  <si>
    <t>"viz. pol. montáže"60,48*1,1</t>
  </si>
  <si>
    <t>66,528*1,1 'Přepočtené koeficientem množství</t>
  </si>
  <si>
    <t>-1122023859</t>
  </si>
  <si>
    <t>"sokl střecha "(18,7+31)*0,7</t>
  </si>
  <si>
    <t>-1020348394</t>
  </si>
  <si>
    <t>34,79*1,1 'Přepočtené koeficientem množství</t>
  </si>
  <si>
    <t>-243541960</t>
  </si>
  <si>
    <t>"viz. výpis kl. prvků - K01-K07"1,2*2+2,4*62+6*1+4,5*5</t>
  </si>
  <si>
    <t>-301060988</t>
  </si>
  <si>
    <t>179,7*0,2</t>
  </si>
  <si>
    <t>35,94*1,1 'Přepočtené koeficientem množství</t>
  </si>
  <si>
    <t>-44508728</t>
  </si>
  <si>
    <t>34,79+95,3+60,58</t>
  </si>
  <si>
    <t>1312855132</t>
  </si>
  <si>
    <t>-1750213969</t>
  </si>
  <si>
    <t>-1168304048</t>
  </si>
  <si>
    <t>"viz. výkresy nové stavu"790+43+749</t>
  </si>
  <si>
    <t>1548355058</t>
  </si>
  <si>
    <t>824549394</t>
  </si>
  <si>
    <t>790+131</t>
  </si>
  <si>
    <t>1923789504</t>
  </si>
  <si>
    <t>"pod vnitřní parapety"(2,4*59+4,5*5+6)*0,45</t>
  </si>
  <si>
    <t>"podhled u vstupu "121</t>
  </si>
  <si>
    <t>"podhled zadní strana"30</t>
  </si>
  <si>
    <t>"ZS2"790</t>
  </si>
  <si>
    <t>790*1,1-85,888</t>
  </si>
  <si>
    <t>783,112*1,02 'Přepočtené koeficientem množství</t>
  </si>
  <si>
    <t>63151534</t>
  </si>
  <si>
    <t>deska tepelně izolační minerální kontaktních fasád kolmé vlákno  tl 180mm</t>
  </si>
  <si>
    <t>-142748001</t>
  </si>
  <si>
    <t>"pod ker. obklad "78,08*1,1</t>
  </si>
  <si>
    <t>400*2</t>
  </si>
  <si>
    <t>43+790+749</t>
  </si>
  <si>
    <t>R-6222211</t>
  </si>
  <si>
    <t>Příplatek za provedení zatepl. systému pod ker. obklad - viz. skladba ZS12</t>
  </si>
  <si>
    <t>-877024014</t>
  </si>
  <si>
    <t>78,08</t>
  </si>
  <si>
    <t>Poznámka k položce:
Položka obsahuje dodávku a montáž: 
- PROFILOVANÁ EPDM PÁSKA
- VĚTRANÁ MEZERA TL. 40,0 MM
- SVISLÝ PODKLADNÍ ROŠT TL. 40,0 MM
- NOSNÉ PRVKY PROVĚTRÁVANÉ FASÁDY TL. DLE TL. TEPELNÉ IZOLACE
- DIFÚZNÍ FOLIE
- TEPELNÁ IZOLACE - MINERÁLNÍ VATA, VLOŽENA DO NOSNÉHO ROŠTU PROVĚTRÁVANÉ FASÁDY
TL. 180,0 MM
Veškeré systémové příslušenství a doplňky, ukončovací, rohové, koutové lišty, provedení ostění, nadpraží a parapetů, oplechování apod. 
Před zadáním do výroby zpracuje zhotovitel výrobní dokumentaci vč. kladečského schématu dle konkrétního dodavatele obkladu, tato bude předložena objednateli a projektantovi k odsouhlasení.</t>
  </si>
  <si>
    <t>"viz. výkresy nového stavu"749</t>
  </si>
  <si>
    <t>-331086109</t>
  </si>
  <si>
    <t>1637973535</t>
  </si>
  <si>
    <t>"viz. výkresy nového stavu - skladba S5"113+32*0,5</t>
  </si>
  <si>
    <t>"skladba ZS9"96</t>
  </si>
  <si>
    <t>"skladba ZS5"17+518+95</t>
  </si>
  <si>
    <t>1317515097</t>
  </si>
  <si>
    <t>"po výměně dveří"(1+3,65*4+3+1,2*2)*0,5</t>
  </si>
  <si>
    <t>-113439085</t>
  </si>
  <si>
    <t>"po odbourání parapetu"11*0,5</t>
  </si>
  <si>
    <t>301356405</t>
  </si>
  <si>
    <t>"viz. detail C)07"</t>
  </si>
  <si>
    <t>"po výměně dveří"(1+3,65*4+3+1,2*2)</t>
  </si>
  <si>
    <t>"po odbourání parapetu"11</t>
  </si>
  <si>
    <t>-1542667586</t>
  </si>
  <si>
    <t>"viz. výkresy nového stavu "51</t>
  </si>
  <si>
    <t>1409452790</t>
  </si>
  <si>
    <t>51*1,02 'Přepočtené koeficientem množství</t>
  </si>
  <si>
    <t>150636283</t>
  </si>
  <si>
    <t>"viz. výkresy bouracích prací "37,8</t>
  </si>
  <si>
    <t>1723443681</t>
  </si>
  <si>
    <t>"k fasádě"30*16+31*21+10*23+36*19,5+41*4+18,7*4</t>
  </si>
  <si>
    <t>-1797479096</t>
  </si>
  <si>
    <t>"nájem na 90 dnů"2301,8*90</t>
  </si>
  <si>
    <t>-607762474</t>
  </si>
  <si>
    <t>1142810795</t>
  </si>
  <si>
    <t>399547377</t>
  </si>
  <si>
    <t>-1163276994</t>
  </si>
  <si>
    <t>1018691366</t>
  </si>
  <si>
    <t>"po dokončení prací"611*5</t>
  </si>
  <si>
    <t>"viz. výkresy bouracích  prací - 1.NP"0,6*3,2*0,45+0,48*3,2*0,45</t>
  </si>
  <si>
    <t>(3+1,25+0,6+1,25+0,6+1,8*2+0,6+1,25+0,6+1,25+33,05)*0,6*0,45</t>
  </si>
  <si>
    <t>"Střecha - atiky"96,3*1,4*0,3</t>
  </si>
  <si>
    <t>20,8*0,9*0,3+12*0,6*0,45+37*0,6*0,45+17*0,6*0,45*2+53*0,9*1,4*0,45</t>
  </si>
  <si>
    <t>"prvky na střeše"18,09*0,3*0,7*12+4,85*0,3*0,7*8+8,2*0,3*0,7*2</t>
  </si>
  <si>
    <t>962032641</t>
  </si>
  <si>
    <t>Bourání zdiva komínového nad střechou z cihel na MC</t>
  </si>
  <si>
    <t>-81495233</t>
  </si>
  <si>
    <t>"viz. výkresy bouracích prací"0,9*3</t>
  </si>
  <si>
    <t>"viz. výkresy bouracích prací-střecha"(515+99,5+73)*0,06</t>
  </si>
  <si>
    <t>"viz. výkresy bouracích prací-střecha"515+99,5+30+73</t>
  </si>
  <si>
    <t>-1376792912</t>
  </si>
  <si>
    <t>"viz. výkresy bouracích prací"30*0,15</t>
  </si>
  <si>
    <t>"VIZ. V7KRESY BOURAC9CH PRAC9 1.pp"1,2*1,8+2,4*1,8*2+2,4*2,4*3+3*2,4*2</t>
  </si>
  <si>
    <t>"1.np"2,4*2,7*2+2,4*2,4*8</t>
  </si>
  <si>
    <t>"2.-4.NP"4,8*2,1*4+2,4*2,1*16*3</t>
  </si>
  <si>
    <t>"viz. výkres bouracích prací - 1.PP"1*2,1</t>
  </si>
  <si>
    <t>"viz. výkresy bouracích prací - 1.NP"3,05*3,2+0,6*2,7+3*2,7+2,16*2,7+1,2*3,2+0,6*2,7+1,25*2,7+1,2*3,2+0,6*2,7+1,8*2,7*2+0,6*2,7+1,2*3,2+1,25*2,7</t>
  </si>
  <si>
    <t>0,6*2,7+1,2*3,2+1,25*2,7+3*2,7</t>
  </si>
  <si>
    <t>404113993</t>
  </si>
  <si>
    <t>-360161236</t>
  </si>
  <si>
    <t>1826558154</t>
  </si>
  <si>
    <t>1578234474</t>
  </si>
  <si>
    <t xml:space="preserve">Poznámka k položce:
vč. podpěrné konstrukce stříšky </t>
  </si>
  <si>
    <t>-1732789313</t>
  </si>
  <si>
    <t>"viz. výpis bouracch prací"18</t>
  </si>
  <si>
    <t>R-9856020</t>
  </si>
  <si>
    <t xml:space="preserve">Odstranění stříšky nad vstupem do únikového schodiště vč. sloupů </t>
  </si>
  <si>
    <t>794747211</t>
  </si>
  <si>
    <t>870,276*14 'Přepočtené koeficientem množství</t>
  </si>
  <si>
    <t>1192807999</t>
  </si>
  <si>
    <t>-1474523581</t>
  </si>
  <si>
    <t>1790100927</t>
  </si>
  <si>
    <t>755998993</t>
  </si>
  <si>
    <t>-699530431</t>
  </si>
  <si>
    <t>"viz. detail soklu"100*1</t>
  </si>
  <si>
    <t>-113655133</t>
  </si>
  <si>
    <t>2056015605</t>
  </si>
  <si>
    <t>-885735289</t>
  </si>
  <si>
    <t>"viz. detail soklu"100*0,6</t>
  </si>
  <si>
    <t>"viz. výkresy bouracích prací-střecha"614+12,6+97+29,3+90+30</t>
  </si>
  <si>
    <t>"viz. výkresy bouracích prací-střecha"872,9*2</t>
  </si>
  <si>
    <t>"skladba ZS9"(96+72*0,55)*2</t>
  </si>
  <si>
    <t>"skladba ZS5"(30+56*0,55+518+94*1,5+96+20*1,5+51*1,5)*2</t>
  </si>
  <si>
    <t>1181,71743014201*0,0015 'Přepočtené koeficientem množství</t>
  </si>
  <si>
    <t>2115,8*1,15 'Přepočtené koeficientem množství</t>
  </si>
  <si>
    <t>"skladba ZS9"(96+72*0,55)</t>
  </si>
  <si>
    <t>"skladba ZS5"(30+56*0,55+518+94*1,5+96+20*1,5+51*1,5)</t>
  </si>
  <si>
    <t>-48</t>
  </si>
  <si>
    <t>R7120002</t>
  </si>
  <si>
    <t>1780843882</t>
  </si>
  <si>
    <t xml:space="preserve">Poznámka k položce:
Položka obsahuje : 
PVC krytina musí mít atest proti prorůstání kořenů, PVC krytina musí být vhodná pro extenzivní zelené střechy. 
- dodávku a montáž sklovláknité geotextilie
- dodávku a montáž PVC fólie vč. kotvení a dodávky kotevních prvků 
- veškeré rohové, koutové a ukončovací lišty, veškeré systémové příslušenství a doplňky 
Položka musí být naceněna tak, aby obsahovala  veškeré systémové prvky potřebné k provedení kompletní funkční střešní krytiny.
Před realizací provede zhotovitel  tahové zkoušky, na základěkterých zpracuje návrh kotvení a kotevní plán na základě konkrétního typu střešní krytiny a typu kotev, který předloží k odsouhlasení TDS a projektantovi. </t>
  </si>
  <si>
    <t>"pro zelenou střechu "48</t>
  </si>
  <si>
    <t>"skladba ZS5"30+518+96</t>
  </si>
  <si>
    <t>644*2,2 'Přepočtené koeficientem množství</t>
  </si>
  <si>
    <t>"ZS9"95</t>
  </si>
  <si>
    <t>"viz. detail atiky "(96,3+55,1+20,8+36,8)*0,3</t>
  </si>
  <si>
    <t>"skladba ZS5"(30+518+96)*0,18*1,1</t>
  </si>
  <si>
    <t>"ZS9"95*0,18*1,1</t>
  </si>
  <si>
    <t>"viz. detail atiky "(96,3+55,1+20,8+36,8)*0,3*0,1</t>
  </si>
  <si>
    <t>721</t>
  </si>
  <si>
    <t>Zdravotechnika - vnitřní kanalizace</t>
  </si>
  <si>
    <t>998721203</t>
  </si>
  <si>
    <t>Přesun hmot procentní pro vnitřní kanalizace v objektech v do 24 m</t>
  </si>
  <si>
    <t>2079568898</t>
  </si>
  <si>
    <t>R-7210090</t>
  </si>
  <si>
    <t xml:space="preserve">D+M STŘEŠNÍ VPUSŤ DN 125, VČETNĚ INTEGROVANÉ MANŽETY STŘEŠNÍ KRYTINY A KOTVENÍ vč. souvisejícch stavebních úprav </t>
  </si>
  <si>
    <t>154564212</t>
  </si>
  <si>
    <t>1042060704</t>
  </si>
  <si>
    <t>-1678146594</t>
  </si>
  <si>
    <t>"viz. detail atiky "(96,3+55,1+20,8+36,8)*0,6</t>
  </si>
  <si>
    <t>895989594</t>
  </si>
  <si>
    <t>"viz. výkresy bouracích prací "198</t>
  </si>
  <si>
    <t>1207680480</t>
  </si>
  <si>
    <t>"atika nad 1.NP"37,5</t>
  </si>
  <si>
    <t>"atika nad 2. NP"29,5</t>
  </si>
  <si>
    <t>"atika střechy "30+55+96,5+53,1</t>
  </si>
  <si>
    <t>"dilatace"92</t>
  </si>
  <si>
    <t>1295444810</t>
  </si>
  <si>
    <t>-1748305838</t>
  </si>
  <si>
    <t>764214604</t>
  </si>
  <si>
    <t>Oplechování horních ploch a atik z Pz s povrch úpravou mechanicky kotvené rš 330 mm</t>
  </si>
  <si>
    <t>879009189</t>
  </si>
  <si>
    <t xml:space="preserve">Poznámka k položce:
vč. rohů, vč. závětrné lišty </t>
  </si>
  <si>
    <t>"viz. výpis kl. prvků - K11"180</t>
  </si>
  <si>
    <t>144191724</t>
  </si>
  <si>
    <t>-713665028</t>
  </si>
  <si>
    <t>-463070602</t>
  </si>
  <si>
    <t>"viz. výpis kl.- prvků -K10"8,6</t>
  </si>
  <si>
    <t>-1161464820</t>
  </si>
  <si>
    <t>"viz. výpis kl. prvků - K09"10,4</t>
  </si>
  <si>
    <t>-165717714</t>
  </si>
  <si>
    <t>-895106714</t>
  </si>
  <si>
    <t>862492500</t>
  </si>
  <si>
    <t xml:space="preserve">Poznámka k položce:
vč. kolen </t>
  </si>
  <si>
    <t>R-7643095</t>
  </si>
  <si>
    <t>D+M oplechování dilatace vč. kotvení a dodávky kotevních prvků - viz. K14</t>
  </si>
  <si>
    <t>-2104055760</t>
  </si>
  <si>
    <t>"viz. výpis kl. prvků - K14"80,2</t>
  </si>
  <si>
    <t>R-7643096</t>
  </si>
  <si>
    <t>D+M OPLECHOVÁNÍ HYDROIZOLACE - viz. K22</t>
  </si>
  <si>
    <t>1795728895</t>
  </si>
  <si>
    <t>"viz. výpis kl. prvků - K22"28,5</t>
  </si>
  <si>
    <t>-913542945</t>
  </si>
  <si>
    <t>"viz. ýkresy bouracích prací "65</t>
  </si>
  <si>
    <t>2134351889</t>
  </si>
  <si>
    <t>"viz. výpis parapetů T01-T03"59+5+1</t>
  </si>
  <si>
    <t>-814044233</t>
  </si>
  <si>
    <t>"viz. výpis parapeů -T01-T03" 2,4*59*1,05+4,5*5*1,05+6*1,05</t>
  </si>
  <si>
    <t xml:space="preserve">D+M plastového  okna - viz. O10 vč. vnitřní a vnější pásky, vč. všech příslušenství a doplňků - viz. výpis oken  </t>
  </si>
  <si>
    <t>385086974</t>
  </si>
  <si>
    <t xml:space="preserve">Poznámka k položce:
vč. APU lišt 
</t>
  </si>
  <si>
    <t>R-7660110a</t>
  </si>
  <si>
    <t xml:space="preserve">D+M plastového  okna - viz. O10a vč. vnitřní a vnější pásky, vč. všech příslušenství a doplňků - viz. výpis oken  </t>
  </si>
  <si>
    <t>1862628394</t>
  </si>
  <si>
    <t xml:space="preserve">Poznámka k položce:
vč. APU lišt </t>
  </si>
  <si>
    <t xml:space="preserve">D+M plastového  okna - viz. O12 vč. vnitřní a vnější pásky, vč. všech příslušenství a doplňků - viz. výpis oken  </t>
  </si>
  <si>
    <t>1546513002</t>
  </si>
  <si>
    <t>R-7660112a</t>
  </si>
  <si>
    <t xml:space="preserve">D+M plastového  okna - viz. O12a vč. vnitřní a vnější pásky, vč. všech příslušenství a doplňků - viz. výpis oken  </t>
  </si>
  <si>
    <t>-226891236</t>
  </si>
  <si>
    <t>R-7660119</t>
  </si>
  <si>
    <t xml:space="preserve">D+M plastového  okna - viz. O19 vč. vnitřní a vnější pásky ,vč. všech příslušenství a doplňků - viz. výpis oken  </t>
  </si>
  <si>
    <t>-760967096</t>
  </si>
  <si>
    <t>R-7660121</t>
  </si>
  <si>
    <t xml:space="preserve">D+M plastového  okna - viz. O21 vč. vnitřní a vnější pásky ,vč. všech příslušenství a doplňků - viz. výpis oken  </t>
  </si>
  <si>
    <t>-1483848101</t>
  </si>
  <si>
    <t>R-7660122</t>
  </si>
  <si>
    <t xml:space="preserve">D+M plastového  okna - viz. O22 vč. vnitřní a vnější pásky,vč. všech příslušenství a doplňků - viz. výpis oken   </t>
  </si>
  <si>
    <t>1316440879</t>
  </si>
  <si>
    <t>R-7660123</t>
  </si>
  <si>
    <t xml:space="preserve">D+M plastového  okna - viz. O23 vč. vnitřní a vnější pásky,vč. všech příslušenství a doplňků - viz. výpis oken   </t>
  </si>
  <si>
    <t>1349946342</t>
  </si>
  <si>
    <t>R-7660127</t>
  </si>
  <si>
    <t xml:space="preserve">D+M hliníkového  okna - viz. O27 vč. vnitřní a vnější pásky,vč. všech příslušenství a doplňků - viz. výpis oken   </t>
  </si>
  <si>
    <t>277205627</t>
  </si>
  <si>
    <t>R-7660128</t>
  </si>
  <si>
    <t xml:space="preserve">D+M hliníkového  okna - viz. O28 vč. vnitřní a vnější pásky,vč. všech příslušenství a doplňků - viz. výpis oken   </t>
  </si>
  <si>
    <t>297062946</t>
  </si>
  <si>
    <t>R-7660129</t>
  </si>
  <si>
    <t xml:space="preserve">D+M plastového  okna - viz. O29 vč. vnitřní a vnější pásky,vč. všech příslušenství a doplňků - viz. výpis oken   </t>
  </si>
  <si>
    <t>-351039868</t>
  </si>
  <si>
    <t>R-7660140</t>
  </si>
  <si>
    <t xml:space="preserve">D+M plastového  okna - viz. O40 vč. vnitřní a vnější pásky,vč. všech příslušenství a doplňků - viz. výpis oken   </t>
  </si>
  <si>
    <t>-1670037527</t>
  </si>
  <si>
    <t>R-7660144</t>
  </si>
  <si>
    <t xml:space="preserve">D+M plastového  okna - viz. O44 vč. vnitřní a vnější pásky,vč. všech příslušenství a doplňků - viz. výpis oken   </t>
  </si>
  <si>
    <t>1585069888</t>
  </si>
  <si>
    <t>R-7660303</t>
  </si>
  <si>
    <t xml:space="preserve">D+M hliníkových dveří - viz. D03 vč. vnitřní a vnější pásky,vč. všech příslušenství a doplňků - viz. výpis dveří </t>
  </si>
  <si>
    <t>310447348</t>
  </si>
  <si>
    <t>R-7660306</t>
  </si>
  <si>
    <t xml:space="preserve">D+M hliníkové prosklené stěny vč. dveří  - viz. D06 vč. vnitřní a vnější pásky , vč. všech příslušenství a doplňků - viz. výpis dveří </t>
  </si>
  <si>
    <t>377042246</t>
  </si>
  <si>
    <t>R-7660307</t>
  </si>
  <si>
    <t xml:space="preserve">D+M hliníkové prosklené stěny vč. dveří  - viz. D07 vč. vnitřní a vnější pásky, vč. všech příslušenství a doplňků - viz. výpis dveří  </t>
  </si>
  <si>
    <t>1953200561</t>
  </si>
  <si>
    <t>R-7660308</t>
  </si>
  <si>
    <t xml:space="preserve">D+M hliníkové prosklené stěny vč. dveří  - viz. D08 vč. vnitřní a vnější pásky, vč. všech příslušenství a doplňků - viz. výpis dveří  </t>
  </si>
  <si>
    <t>-870626414</t>
  </si>
  <si>
    <t>R-7660312</t>
  </si>
  <si>
    <t xml:space="preserve">D+M hliníkových dveří - viz. D12 vč. vnitřní a vnější pásky, vč. všech příslušenství a doplňků - viz. výpis dveří </t>
  </si>
  <si>
    <t>-357912100</t>
  </si>
  <si>
    <t>R-7678050</t>
  </si>
  <si>
    <t>OČIŠTĚNÍ, OBROUŠENÍ STÁVAJÍCÍHO ZÁBRADLÍ</t>
  </si>
  <si>
    <t>-1818963493</t>
  </si>
  <si>
    <t>Poznámka k položce:
OČIŠTĚNÍ, OBROUŠENÍ STÁVAJÍCÍHO ZÁBRADLÍ, VYSPRAVENÍ KOTVENÍ A NOVÝ ANTIKOROZNÍ NÁTĚR (1X
ZÁKLAD, 2X AKRYLÁROVÝ NÁTĚR, BARVA RAL 7016)</t>
  </si>
  <si>
    <t>689016118</t>
  </si>
  <si>
    <t>"viz. výkresy bouracích prací"4*2</t>
  </si>
  <si>
    <t>R-7672012</t>
  </si>
  <si>
    <t xml:space="preserve">D+M větrací mříže - viz. Z12, vč. kotvení a dodávky kotevních prvků </t>
  </si>
  <si>
    <t>-981023867</t>
  </si>
  <si>
    <t>R-7672013</t>
  </si>
  <si>
    <t xml:space="preserve">D+M větrací mříže - viz. Z13, vč. kotvení a dodávky kotevních prvků </t>
  </si>
  <si>
    <t>-817603946</t>
  </si>
  <si>
    <t>849835070</t>
  </si>
  <si>
    <t>-1114684802</t>
  </si>
  <si>
    <t>R-7672020</t>
  </si>
  <si>
    <t xml:space="preserve">PŘELOŽKA KAMEROVÉHO SYSTÉMU, VČ. DOPOJENÍ SLB, vč. prodloužení přívodu, vč. kotvení  a dodávky kotevních prvků </t>
  </si>
  <si>
    <t>984106612</t>
  </si>
  <si>
    <t>1573294518</t>
  </si>
  <si>
    <t>R-7672030</t>
  </si>
  <si>
    <t xml:space="preserve">D+M žebříku s ochranným košem vč. kotvení a dodávky kotevních prvků, vč. povrchové úpravy, dl. 4 m </t>
  </si>
  <si>
    <t>-1706446641</t>
  </si>
  <si>
    <t xml:space="preserve">Poznámka k položce:
Před zadáním do výroby zpracuje zhotovitel výrobní dokumentaci, kterou předloží objednateli a projektantovi k odsouhlasení. </t>
  </si>
  <si>
    <t>92019426</t>
  </si>
  <si>
    <t>2,4*2,3*4</t>
  </si>
  <si>
    <t>3,6*2,3</t>
  </si>
  <si>
    <t>2,4*2*24</t>
  </si>
  <si>
    <t>R-7672044</t>
  </si>
  <si>
    <t xml:space="preserve">D+M schůdků na střechu vč. kotvení a dodávky kotevních prvků, vč. povrchové úpravy </t>
  </si>
  <si>
    <t>-854033197</t>
  </si>
  <si>
    <t>178</t>
  </si>
  <si>
    <t>1373569593</t>
  </si>
  <si>
    <t xml:space="preserve">Poznámka k položce:
položka obsahuje : 
Dodávku a montáž předokenní venkovní žaluzie vč. vodicích lišt,vč. zatepleného boxu, vč. kotvení a dodávky kotevních prvků ,  vč. všech systémových příslušenství a doplňků.
Před zadáním do výroby zpracuje zhotovitel výrobní dokumentaci, ktrerá bude předložena objednateli a projektantovi k odsouhlasení. </t>
  </si>
  <si>
    <t>"viz. výpis zám prvků - Z4"8</t>
  </si>
  <si>
    <t>179</t>
  </si>
  <si>
    <t>825793584</t>
  </si>
  <si>
    <t>"viz. výpis zám. prvků "24-8</t>
  </si>
  <si>
    <t>180</t>
  </si>
  <si>
    <t>R-7679086.1</t>
  </si>
  <si>
    <t>1089982914</t>
  </si>
  <si>
    <t xml:space="preserve">Poznámka k položce:
položka obsahuje : 
Dodávku a montáž předokenní venkovní žaluzie vč. vodicích lišt,vč. kotvení a dodávky kotevních prvků ,  vč. všech systémových příslušenství a doplňků.
Řízení  žaluzií   ve 4. NP objektu A2 na jižní  faásadě objektu  -  Žaluzie budou řešeny pomocí  motorického venkovního zastíněni s možnosti napojení  na systém domovní  automatizace pomoci standardizované  komunikační  sběrnice (např. RS485, nebo KNX).
Před zadáním do výroby zpracuje zhotovitel výrobní dokumentaci, ktrerá bude předložena objednateli a projektantovi k odsouhlasení. </t>
  </si>
  <si>
    <t>"viz. výpis zám. prvků "8</t>
  </si>
  <si>
    <t>181</t>
  </si>
  <si>
    <t>R-7679089</t>
  </si>
  <si>
    <t xml:space="preserve">Demontáž, zpětná montáž antén </t>
  </si>
  <si>
    <t>-580633079</t>
  </si>
  <si>
    <t>"viz. výpis zám. prvků "2</t>
  </si>
  <si>
    <t>182</t>
  </si>
  <si>
    <t>-668739676</t>
  </si>
  <si>
    <t>"obklad sloupů"2,9*3,2*5</t>
  </si>
  <si>
    <t>"stěna 1.NP"39*3,2-(3,65*3,2*4)</t>
  </si>
  <si>
    <t>183</t>
  </si>
  <si>
    <t>-447046352</t>
  </si>
  <si>
    <t>"předpoklad" 2052</t>
  </si>
  <si>
    <t>184</t>
  </si>
  <si>
    <t>-201741273</t>
  </si>
  <si>
    <t>185</t>
  </si>
  <si>
    <t>370684645</t>
  </si>
  <si>
    <t>186</t>
  </si>
  <si>
    <t>1606031918</t>
  </si>
  <si>
    <t>124,48*1,15 'Přepočtené koeficientem množství</t>
  </si>
  <si>
    <t>187</t>
  </si>
  <si>
    <t>-2018548021</t>
  </si>
  <si>
    <t>188</t>
  </si>
  <si>
    <t>1000980035</t>
  </si>
  <si>
    <t>(26,7+13,2+4,7+27,8)*3,3*5</t>
  </si>
  <si>
    <t>189</t>
  </si>
  <si>
    <t>-328886430</t>
  </si>
  <si>
    <t>003 - Pavilon A3</t>
  </si>
  <si>
    <t>113106121</t>
  </si>
  <si>
    <t>Rozebrání dlažeb z betonových nebo kamenných dlaždic komunikací pro pěší ručně</t>
  </si>
  <si>
    <t>-1666585591</t>
  </si>
  <si>
    <t>"okapový chodník"52,2*0,5</t>
  </si>
  <si>
    <t>869729621</t>
  </si>
  <si>
    <t>"asfalt. plocha, okapový chodník"52,2*0,5+21+20</t>
  </si>
  <si>
    <t>Odstranění podkladu z betonu vyztuženého sítěmi tl 150 mm ručně</t>
  </si>
  <si>
    <t>-1890642927</t>
  </si>
  <si>
    <t>-699602228</t>
  </si>
  <si>
    <t>"viz. výkresy bouracích prací"22+20</t>
  </si>
  <si>
    <t>-1219271963</t>
  </si>
  <si>
    <t>"kolem přístupového chodníku"22</t>
  </si>
  <si>
    <t>-916725014</t>
  </si>
  <si>
    <t>"odkop rpo zateplení soklu "52,2*0,2*0,3</t>
  </si>
  <si>
    <t>"pro nový chodník"71*0,6</t>
  </si>
  <si>
    <t>-1761920161</t>
  </si>
  <si>
    <t>1606364388</t>
  </si>
  <si>
    <t>"do 15 km"45,732*5</t>
  </si>
  <si>
    <t>1811757548</t>
  </si>
  <si>
    <t>45,732*1,8</t>
  </si>
  <si>
    <t>1531297461</t>
  </si>
  <si>
    <t>486033590</t>
  </si>
  <si>
    <t>"okapový chodník"52*0,5</t>
  </si>
  <si>
    <t>"prístupový chodník"21+50</t>
  </si>
  <si>
    <t>279350874</t>
  </si>
  <si>
    <t>"viz. výkresy nového stavu - nové atiky "84,3*0,75+31,06*0,5</t>
  </si>
  <si>
    <t>"dozdívky"0,9*1,55</t>
  </si>
  <si>
    <t>"2.NP"2,4*0,45*8+2,4*0,45*6+1,2*0,45+0,9*0,45</t>
  </si>
  <si>
    <t>"3.NP"2,4*0,45*15</t>
  </si>
  <si>
    <t>"4.NP"2,4*0,45*15</t>
  </si>
  <si>
    <t>"viz. výkresy nového stavu"(84,3+31,3)*0,3*0,15</t>
  </si>
  <si>
    <t>(84,3+31,3)*0,15*2</t>
  </si>
  <si>
    <t>5,202*80*1,1*0,001</t>
  </si>
  <si>
    <t>-1566099891</t>
  </si>
  <si>
    <t>"viz. výkresy nového stavu- schodiště do suterénu "28,4+5+2</t>
  </si>
  <si>
    <t>"angl. dvorek"18</t>
  </si>
  <si>
    <t>1526452508</t>
  </si>
  <si>
    <t>1970725426</t>
  </si>
  <si>
    <t>"přístupový chodník "21</t>
  </si>
  <si>
    <t>1566084911</t>
  </si>
  <si>
    <t>"přístupový chodník - výměnná vrstva"21</t>
  </si>
  <si>
    <t>"přístupový chodník - skladba"21</t>
  </si>
  <si>
    <t>564871116</t>
  </si>
  <si>
    <t>Podklad ze štěrkodrtě ŠD tl. 300 mm</t>
  </si>
  <si>
    <t>-13622579</t>
  </si>
  <si>
    <t>Poznámka k položce:
fr. 0-32 mm</t>
  </si>
  <si>
    <t>"viz. skladba SCH01"71</t>
  </si>
  <si>
    <t>596211110</t>
  </si>
  <si>
    <t>Kladení zámkové dlažby komunikací pro pěší tl 60 mm skupiny A pl do 50 m2</t>
  </si>
  <si>
    <t>-717061645</t>
  </si>
  <si>
    <t>R-592450</t>
  </si>
  <si>
    <t>dlažba zámková přírodní tl. 60 mm</t>
  </si>
  <si>
    <t>-857920089</t>
  </si>
  <si>
    <t>71*1,05 'Přepočtené koeficientem množství</t>
  </si>
  <si>
    <t>963925165</t>
  </si>
  <si>
    <t>"okapový chodník "52,2*0,5</t>
  </si>
  <si>
    <t>-708423359</t>
  </si>
  <si>
    <t>26,1*1,03 'Přepočtené koeficientem množství</t>
  </si>
  <si>
    <t>-1025724295</t>
  </si>
  <si>
    <t>"viz. výkresy nového stavu"28*0,3</t>
  </si>
  <si>
    <t>R-5648611</t>
  </si>
  <si>
    <t>-715809907</t>
  </si>
  <si>
    <t>611311131</t>
  </si>
  <si>
    <t>Potažení vnitřních rovných stropů vápenným štukem tloušťky do 3 mm</t>
  </si>
  <si>
    <t>-1252566437</t>
  </si>
  <si>
    <t>"zateplení stropu suterénu"398</t>
  </si>
  <si>
    <t>"2.NP"2,4*0,1*8+2,4*0,1*6+1,2*0,1+0,9*0,1</t>
  </si>
  <si>
    <t>"3.NP"2,4*0,1*15</t>
  </si>
  <si>
    <t>"4.NP"2,4*0,1*15</t>
  </si>
  <si>
    <t>491172691</t>
  </si>
  <si>
    <t>(2,4+2*2)*20*0,55</t>
  </si>
  <si>
    <t>(0,9+2*2)*0,55</t>
  </si>
  <si>
    <t>(1,2+2*2)*0,55</t>
  </si>
  <si>
    <t>(1,8+0,9*2)*3*0,55</t>
  </si>
  <si>
    <t>(1,8+2*2)*3*0,55</t>
  </si>
  <si>
    <t>(1,8+2,1*2)*0,55</t>
  </si>
  <si>
    <t>(2,4+2*2)*8*0,55</t>
  </si>
  <si>
    <t>(2,4+2*2)*16*0,55</t>
  </si>
  <si>
    <t>(2,4+2,1*2)*8*0,55</t>
  </si>
  <si>
    <t>1,2*3*4*0,55</t>
  </si>
  <si>
    <t>(1,65+2*2)*0,55</t>
  </si>
  <si>
    <t>(1,45+2*2)*0,55</t>
  </si>
  <si>
    <t>"dvere budoucí lékárny"(2,4+3,15*2)*0,55*2</t>
  </si>
  <si>
    <t>-553536019</t>
  </si>
  <si>
    <t>(2,4*2+2*2)*20</t>
  </si>
  <si>
    <t>(0,9*2+2*2)</t>
  </si>
  <si>
    <t>(1,2*2+2*2)</t>
  </si>
  <si>
    <t>(1,8*2+0,9*2)*3</t>
  </si>
  <si>
    <t>(1,8*2+2*2)*3</t>
  </si>
  <si>
    <t>(1,8*2+2,1*2)</t>
  </si>
  <si>
    <t>(2,4*2+2*2)*8</t>
  </si>
  <si>
    <t>(2,4*2+2*2)*16</t>
  </si>
  <si>
    <t>(2,4*2+2,1*2)*8</t>
  </si>
  <si>
    <t>1,2*4*4</t>
  </si>
  <si>
    <t>(1,65+2*2)</t>
  </si>
  <si>
    <t>(1,45+2*2)</t>
  </si>
  <si>
    <t>"dveře budoucí lékárny"(2,4+3,15*2)*2</t>
  </si>
  <si>
    <t>621221111</t>
  </si>
  <si>
    <t>Montáž kontaktního zateplení vnějších podhledů lepením a mechanickým kotvením desek z minerální vlny s kolmou orientací tl do 80 mm</t>
  </si>
  <si>
    <t>168492321</t>
  </si>
  <si>
    <t>"vnitřní podhled 1.PP"398</t>
  </si>
  <si>
    <t>63151511</t>
  </si>
  <si>
    <t>deska tepelně izolační minerální kontaktních fasád   tl 80mm</t>
  </si>
  <si>
    <t>1421691947</t>
  </si>
  <si>
    <t>398*1,1 'Přepočtené koeficientem množství</t>
  </si>
  <si>
    <t>1412617296</t>
  </si>
  <si>
    <t>"viz. výkresy bouracích prací "36*0,4+11*1</t>
  </si>
  <si>
    <t>553608238</t>
  </si>
  <si>
    <t>"viz. výkresy nového stavu"458+295+17+22,2</t>
  </si>
  <si>
    <t>-1962148660</t>
  </si>
  <si>
    <t>Poznámka k položce:
Položka obsahuje i dodávku a montáž rohových, ukončovacích, zakládacích a lišt s okapničkou.
Položka obsahuje 8 kshmoždinek s kovovým trnem v ploše, 10 ks hmoždinek s kovovým trnem v rozích</t>
  </si>
  <si>
    <t>"viz. výkresy nového stavu - nové atiky "84,3*0,5+31,06*0,5</t>
  </si>
  <si>
    <t>-1979210988</t>
  </si>
  <si>
    <t>57,68*1,1 'Přepočtené koeficientem množství</t>
  </si>
  <si>
    <t>-1783940748</t>
  </si>
  <si>
    <t>"sokl"43</t>
  </si>
  <si>
    <t>1663540116</t>
  </si>
  <si>
    <t>43*1,1</t>
  </si>
  <si>
    <t>47,3*1,1 'Přepočtené koeficientem množství</t>
  </si>
  <si>
    <t>1773507195</t>
  </si>
  <si>
    <t>"sokl střecha "(39+26)*0,75</t>
  </si>
  <si>
    <t>1600436765</t>
  </si>
  <si>
    <t>48,75*1,1 'Přepočtené koeficientem množství</t>
  </si>
  <si>
    <t>-329277299</t>
  </si>
  <si>
    <t>"viz. výpis kl. prvků - K01-K08"1,2+2,4*55+1,8*7+0,9</t>
  </si>
  <si>
    <t>deska tepelně izolační minerální kontaktních fasád  tl 30mm</t>
  </si>
  <si>
    <t>-1554252017</t>
  </si>
  <si>
    <t>146,7*0,2</t>
  </si>
  <si>
    <t>29,34*1,1 'Přepočtené koeficientem množství</t>
  </si>
  <si>
    <t>-1462956245</t>
  </si>
  <si>
    <t>57,68+43</t>
  </si>
  <si>
    <t>132406087</t>
  </si>
  <si>
    <t>-401683307</t>
  </si>
  <si>
    <t>-1253982618</t>
  </si>
  <si>
    <t>-1687782168</t>
  </si>
  <si>
    <t>289535676</t>
  </si>
  <si>
    <t>732,782+140</t>
  </si>
  <si>
    <t>-1025789118</t>
  </si>
  <si>
    <t>"pod vnitřní parapety"(1,2+2,4*53+1,8*7+0,9)*0,45</t>
  </si>
  <si>
    <t xml:space="preserve">Poznámka k položce:
Položka obsahuje i dodávku a montáž rohových, ukončovacích, zakládacích a lišt s okapničkou.
Položka obsahuje 8 kshmoždinek s kovovým trnem v ploše, 10 ks hmoždinek s kovovým trnem v rozích. 
</t>
  </si>
  <si>
    <t>"viz. výkresy nového stavu"732,782</t>
  </si>
  <si>
    <t>732,782*1,1</t>
  </si>
  <si>
    <t>806,06*1,02 'Přepočtené koeficientem množství</t>
  </si>
  <si>
    <t>395*2</t>
  </si>
  <si>
    <t>762,782+397</t>
  </si>
  <si>
    <t>1699821488</t>
  </si>
  <si>
    <t>"po výměně dveří"(1,8+1,55+0,9)*0,5</t>
  </si>
  <si>
    <t>-195107065</t>
  </si>
  <si>
    <t>"po výměně dveří"(1,8+1,55+0,9)</t>
  </si>
  <si>
    <t>R-6324519</t>
  </si>
  <si>
    <t xml:space="preserve">Vyspravení a doplnění podlahy v místě vybouraných dveří </t>
  </si>
  <si>
    <t>-1033954990</t>
  </si>
  <si>
    <t>Poznámka k položce:
Po vybourání parapetu bude provedena úprava podlahy doplněním skladby v místě vybouraného parapetního zdiva, zkontrolována hydroizolace, doplnění skladby betonovým potěrem. Nášlapná vrstva - podlahová krytina bude řešena nájemcem prostoru individuálně. 
vč. dolpnění purenitem</t>
  </si>
  <si>
    <t>"po výmene dverí"2,4*2</t>
  </si>
  <si>
    <t>1372934066</t>
  </si>
  <si>
    <t>"kolem prístupového chodníku"22+30</t>
  </si>
  <si>
    <t>"kolem asf. plochy"32</t>
  </si>
  <si>
    <t>55300</t>
  </si>
  <si>
    <t>-780163224</t>
  </si>
  <si>
    <t>47,0588235294118*1,02 'Přepočtené koeficientem množství</t>
  </si>
  <si>
    <t>59217023</t>
  </si>
  <si>
    <t>obrubník betonový chodníkový 1000x150x250mm</t>
  </si>
  <si>
    <t>-1420144810</t>
  </si>
  <si>
    <t>919726123</t>
  </si>
  <si>
    <t>Geotextilie pro ochranu, separaci a filtraci netkaná měrná hm přes 300 do 500 g/m2</t>
  </si>
  <si>
    <t>179756890</t>
  </si>
  <si>
    <t>71*1,3</t>
  </si>
  <si>
    <t>-1819129733</t>
  </si>
  <si>
    <t>-540626107</t>
  </si>
  <si>
    <t>"k fasádě"23*18,5+29*18+26,1*12+36*4</t>
  </si>
  <si>
    <t>-912393387</t>
  </si>
  <si>
    <t>"nájem na 90 dnů"1404,7*90</t>
  </si>
  <si>
    <t>-1939138088</t>
  </si>
  <si>
    <t>-356029085</t>
  </si>
  <si>
    <t>584213917</t>
  </si>
  <si>
    <t>-497259882</t>
  </si>
  <si>
    <t>1036142592</t>
  </si>
  <si>
    <t>"po dokončení prací"497*5</t>
  </si>
  <si>
    <t>615769942</t>
  </si>
  <si>
    <t>"viz. výkresy bouracích prací - st. betonový květináč"27</t>
  </si>
  <si>
    <t>"Střecha - atiky"(84+31,3)*1,4*0,3</t>
  </si>
  <si>
    <t>"konstrukce na střeše"15,7*11*0,3*0,7</t>
  </si>
  <si>
    <t>962052210</t>
  </si>
  <si>
    <t>Bourání zdiva nadzákladového ze ŽB do 1 m3</t>
  </si>
  <si>
    <t>1764934420</t>
  </si>
  <si>
    <t>"ubourání parapetu pro vstuopy do budoucí lékárny"2,4*1*0,45*2</t>
  </si>
  <si>
    <t>"viz. výkresy bouracích prací-střecha"397*0,06</t>
  </si>
  <si>
    <t>"viz. výkres bouracích prací - 1.PP"0,9*1,55</t>
  </si>
  <si>
    <t>977211114</t>
  </si>
  <si>
    <t>Řezání stěnovou pilou ŽB kcí s výztuží průměru do 16 mm hl přes 420 do 520 mm</t>
  </si>
  <si>
    <t>-32458126</t>
  </si>
  <si>
    <t>"odbourání parapetu pro budoucí vstupy do lékárny"4*1</t>
  </si>
  <si>
    <t>1238707298</t>
  </si>
  <si>
    <t>"viz. výkres bouracích prací"458+295+17+22,2</t>
  </si>
  <si>
    <t>-1893534393</t>
  </si>
  <si>
    <t>-735254266</t>
  </si>
  <si>
    <t>446133555</t>
  </si>
  <si>
    <t>R-9780000</t>
  </si>
  <si>
    <t>Očištění a vyspravení větrací šachty vč. dodávky materiálu</t>
  </si>
  <si>
    <t>-1391861559</t>
  </si>
  <si>
    <t>1075245946</t>
  </si>
  <si>
    <t>"viz. výpis bouracch prací"8</t>
  </si>
  <si>
    <t>448,789*14 'Přepočtené koeficientem množství</t>
  </si>
  <si>
    <t>1208063959</t>
  </si>
  <si>
    <t>-1026545671</t>
  </si>
  <si>
    <t>-1543775112</t>
  </si>
  <si>
    <t>1292239496</t>
  </si>
  <si>
    <t>-1511206521</t>
  </si>
  <si>
    <t>"viz. detail soklu"43</t>
  </si>
  <si>
    <t>1651331602</t>
  </si>
  <si>
    <t>-1212074993</t>
  </si>
  <si>
    <t>-968407889</t>
  </si>
  <si>
    <t>"viz. detail soklu"54*0,8</t>
  </si>
  <si>
    <t>"viz. výkresy bouracích prací-střecha"397</t>
  </si>
  <si>
    <t>"viz. výkresy bouracích prací-střecha"397*2</t>
  </si>
  <si>
    <t>(397+84,3*1,2+31,3*1,2)*2</t>
  </si>
  <si>
    <t>1071,44*0,0015 'Přepočtené koeficientem množství</t>
  </si>
  <si>
    <t>1071,44*1,15 'Přepočtené koeficientem množství</t>
  </si>
  <si>
    <t>397+84,3*1,2+31,3*1,2</t>
  </si>
  <si>
    <t>"viz. skladba střechy"397</t>
  </si>
  <si>
    <t>397*2,2 'Přepočtené koeficientem množství</t>
  </si>
  <si>
    <t>"viz. skaldba střechy"397</t>
  </si>
  <si>
    <t>"detail atiky"(84,3+31,6)*0,3</t>
  </si>
  <si>
    <t>397*0,17*1,1</t>
  </si>
  <si>
    <t>"detail atiky"(84,3+31,6)*0,3*0,1</t>
  </si>
  <si>
    <t>1438435041</t>
  </si>
  <si>
    <t>1444310141</t>
  </si>
  <si>
    <t>-2045254836</t>
  </si>
  <si>
    <t>1255939842</t>
  </si>
  <si>
    <t>"detail atiky"(84,3+31,6)*0,6</t>
  </si>
  <si>
    <t>1373381181</t>
  </si>
  <si>
    <t>"viz. výkresy bouracích prací"168,9</t>
  </si>
  <si>
    <t>-1222723840</t>
  </si>
  <si>
    <t>"atika"85+40</t>
  </si>
  <si>
    <t>"dilatace"32</t>
  </si>
  <si>
    <t>1687309534</t>
  </si>
  <si>
    <t>-13734094</t>
  </si>
  <si>
    <t>1582916911</t>
  </si>
  <si>
    <t>"viz. výpis kl. prvků - K11"100,2</t>
  </si>
  <si>
    <t>1688708583</t>
  </si>
  <si>
    <t>2000174898</t>
  </si>
  <si>
    <t>-1729405343</t>
  </si>
  <si>
    <t>"viz. výpis kl. prvků "6,1</t>
  </si>
  <si>
    <t>1507762638</t>
  </si>
  <si>
    <t>"viz. výpis kl. prvků - K09"3,5</t>
  </si>
  <si>
    <t>1144841549</t>
  </si>
  <si>
    <t>1396964309</t>
  </si>
  <si>
    <t>-2027271169</t>
  </si>
  <si>
    <t>D+M oplechování dilatace vč. kotvení a dodávky kotevních prvků - viz. K16</t>
  </si>
  <si>
    <t>-300595392</t>
  </si>
  <si>
    <t>-1061941877</t>
  </si>
  <si>
    <t>"viz. ýkresy bouracích prací "62</t>
  </si>
  <si>
    <t>837836303</t>
  </si>
  <si>
    <t>"viz. výpis parapetů - T01-T08"1+53+7+1</t>
  </si>
  <si>
    <t>-1190574670</t>
  </si>
  <si>
    <t>"viz. výpis parapetů T01-T08"1,2*1,05+2,4*53*1,05+1,8*7*1,05+0,9*1,05</t>
  </si>
  <si>
    <t xml:space="preserve">D+M plastového  okna - viz. O10 vč. vnitřní a vnější pásky , vč. všech příslušenství a doplňků - viz. výpis oken  </t>
  </si>
  <si>
    <t>-11244410</t>
  </si>
  <si>
    <t xml:space="preserve">D+M plastového  okna - viz. O12 vč. vnitřní a vnější pásky , vč. všech příslušenství a doplňků - viz. výpis oken  </t>
  </si>
  <si>
    <t>1718251805</t>
  </si>
  <si>
    <t>R-7660114</t>
  </si>
  <si>
    <t xml:space="preserve">D+M plastového  okna - viz. O14 vč. vnitřní a vnější pásky,vč. všech příslušenství a doplňků - viz. výpis oken   </t>
  </si>
  <si>
    <t>521243468</t>
  </si>
  <si>
    <t>R-7660115</t>
  </si>
  <si>
    <t xml:space="preserve">D+M plastového  okna - viz. O15 vč. vnitřní a vnější pásky ,vč. všech příslušenství a doplňků - viz. výpis oken  </t>
  </si>
  <si>
    <t>-1440410790</t>
  </si>
  <si>
    <t>R-7660116</t>
  </si>
  <si>
    <t xml:space="preserve">D+M plastového  okna - viz. O16 vč. vnitřní a vnější pásky ,vč. všech příslušenství a doplňků - viz. výpis oken  </t>
  </si>
  <si>
    <t>-109681768</t>
  </si>
  <si>
    <t>R-7660117</t>
  </si>
  <si>
    <t xml:space="preserve">D+M plastového  okna - viz. O17 vč. vnitřní a vnější pásky,vč. všech příslušenství a doplňků - viz. výpis oken   </t>
  </si>
  <si>
    <t>884203005</t>
  </si>
  <si>
    <t>R-7660118</t>
  </si>
  <si>
    <t xml:space="preserve">D+M plastového  okna - viz. O18 vč. vnitřní a vnější pásky ,vč. všech příslušenství a doplňků - viz. výpis oken  </t>
  </si>
  <si>
    <t>-211572774</t>
  </si>
  <si>
    <t xml:space="preserve">D+M plastového  okna - viz. O19 vč. vnitřní a vnějčí pásk,vč. všech příslušenství a doplňků - viz. výpis oken  </t>
  </si>
  <si>
    <t>-479996497</t>
  </si>
  <si>
    <t xml:space="preserve">D+M plastového  okna - viz. O20 vč. vnitřní a vnější pásky ,vč. všech příslušenství a doplňků - viz. výpis oken  </t>
  </si>
  <si>
    <t>1454108771</t>
  </si>
  <si>
    <t>R-7660330</t>
  </si>
  <si>
    <t xml:space="preserve">D+M plastového  okna - viz. O30 vč. vnitřní a vnější pásky ,vč. všech příslušenství a doplňků - viz. výpis oken  </t>
  </si>
  <si>
    <t>578345158</t>
  </si>
  <si>
    <t>R-7660404</t>
  </si>
  <si>
    <t xml:space="preserve">D+M hliníkových dveří - viz. D04 vč. vnitřní a vnější pásky , vč. všech příslušenství a doplňků - viz. výpis dveří </t>
  </si>
  <si>
    <t>1700417883</t>
  </si>
  <si>
    <t>R-7660418</t>
  </si>
  <si>
    <t>D+M hliníkových dveří - viz. D18 vč. vnitřní a vnější pásky, vč. všech příslušenství a doplňků - viz. výpis dveří</t>
  </si>
  <si>
    <t>-1829227250</t>
  </si>
  <si>
    <t>R-7660422</t>
  </si>
  <si>
    <t xml:space="preserve">D+M hliníkových dveří - viz. D22 vč. vnitřní a vnější pásky , vč. všech příslušenství a doplńků - viz. výpis dveří </t>
  </si>
  <si>
    <t>-1953676164</t>
  </si>
  <si>
    <t>R-7660431</t>
  </si>
  <si>
    <t xml:space="preserve">D+M hliníkových dveří - viz. DL01 vč. vnitřní a vnější pásky , vč. všech příslušenství a doplńků - viz. výpis dveří </t>
  </si>
  <si>
    <t>-992801946</t>
  </si>
  <si>
    <t>R-7660432</t>
  </si>
  <si>
    <t xml:space="preserve">D+M hliníkových dveří - viz. DL02 vč. vnitřní a vnější pásky , vč. všech příslušenství a doplńků - viz. výpis dveří </t>
  </si>
  <si>
    <t>-277275993</t>
  </si>
  <si>
    <t>-681067393</t>
  </si>
  <si>
    <t>R-7678052</t>
  </si>
  <si>
    <t xml:space="preserve">OČIŠTĚNÍ, OBROUŠENÍ STÁVAJÍCÍ M596E ANGL. DVORKU </t>
  </si>
  <si>
    <t>-1723866868</t>
  </si>
  <si>
    <t>R-7672016</t>
  </si>
  <si>
    <t xml:space="preserve">D+M větrací mříže - viz. Z16, vč. kotvení a dodávky kotevních prvků </t>
  </si>
  <si>
    <t>-756496005</t>
  </si>
  <si>
    <t>R-7672017</t>
  </si>
  <si>
    <t xml:space="preserve">D+M větrací mříže - viz. Z17, vč. kotvení a dodávky kotevních prvků </t>
  </si>
  <si>
    <t>-1332039051</t>
  </si>
  <si>
    <t>-1419415485</t>
  </si>
  <si>
    <t>193366977</t>
  </si>
  <si>
    <t>1211901448</t>
  </si>
  <si>
    <t>R-7672031</t>
  </si>
  <si>
    <t xml:space="preserve">D+M větrací mříže - viz. Z31, vč. kotvení a dodávky kotevních prvků </t>
  </si>
  <si>
    <t>928310580</t>
  </si>
  <si>
    <t>313025508</t>
  </si>
  <si>
    <t>2,4*2,3</t>
  </si>
  <si>
    <t>2,4*2,1*8</t>
  </si>
  <si>
    <t>2,4*2*44</t>
  </si>
  <si>
    <t>1,2*2</t>
  </si>
  <si>
    <t>0,9*2</t>
  </si>
  <si>
    <t xml:space="preserve">D+M schůdků do strojovny  vč. kotvení a dodávky kotevních prvků, vč. povrchové úpravy </t>
  </si>
  <si>
    <t>1936925082</t>
  </si>
  <si>
    <t>-2028393238</t>
  </si>
  <si>
    <t>(25,1+8,6+45,5)*3,3*4</t>
  </si>
  <si>
    <t>"strop techn. podlaží"398</t>
  </si>
  <si>
    <t>-823123925</t>
  </si>
  <si>
    <t>004 - Pavilon A4</t>
  </si>
  <si>
    <t>-845058598</t>
  </si>
  <si>
    <t xml:space="preserve">Poznámka k položce:
kamenivo stmelené cementem </t>
  </si>
  <si>
    <t>"viz. výkresy bouracích prací"21</t>
  </si>
  <si>
    <t>-1500553771</t>
  </si>
  <si>
    <t>728141621</t>
  </si>
  <si>
    <t>-2132660544</t>
  </si>
  <si>
    <t>"odkop rpo zateplení soklu a okapový chodník"30*0,7*0,3</t>
  </si>
  <si>
    <t>684319759</t>
  </si>
  <si>
    <t>-1861536903</t>
  </si>
  <si>
    <t>"do 15 km"6,3*5</t>
  </si>
  <si>
    <t>1241545019</t>
  </si>
  <si>
    <t>6,3*1,8</t>
  </si>
  <si>
    <t>1099496044</t>
  </si>
  <si>
    <t>-1670210077</t>
  </si>
  <si>
    <t>"okapový chodník"51*0,5</t>
  </si>
  <si>
    <t>-1267914565</t>
  </si>
  <si>
    <t>"viz. výkresy nového stavu - nové atiky "91,1*0,3*0,75+31,3*0,5*0,3</t>
  </si>
  <si>
    <t>"podezdívka oken"2,4*0,1*4+1,8*0,1*2+1,2*0,1+2,4*0,1*15*3+1,8*0,1*2*3+1,2*0,1*3</t>
  </si>
  <si>
    <t>(91,1+31,3)*0,3*0,15</t>
  </si>
  <si>
    <t>(91,1+31,3)*0,15*2</t>
  </si>
  <si>
    <t>5,508*80*1,1*0,001</t>
  </si>
  <si>
    <t>353759021</t>
  </si>
  <si>
    <t>-596307392</t>
  </si>
  <si>
    <t>451913759</t>
  </si>
  <si>
    <t>-344789957</t>
  </si>
  <si>
    <t>25,5*1,03 'Přepočtené koeficientem množství</t>
  </si>
  <si>
    <t>"parapety suterén"2,4*0,5*5+1,8*0,5*2</t>
  </si>
  <si>
    <t>-482024559</t>
  </si>
  <si>
    <t>"po výměněn oken "</t>
  </si>
  <si>
    <t>(2,4+2,3*2)*11*0,55</t>
  </si>
  <si>
    <t>(2,4+1,8*2)*4*0,55</t>
  </si>
  <si>
    <t>(2,4+2*2)*45*0,55</t>
  </si>
  <si>
    <t>(1,8+2*2)*6*0,55</t>
  </si>
  <si>
    <t>(1,2+2*2)*3*0,55</t>
  </si>
  <si>
    <t>(1,8+2,3*2)*2*0,55</t>
  </si>
  <si>
    <t>(1,2+2,3*2)*0,55</t>
  </si>
  <si>
    <t>(1,2+1*2)*6*0,55</t>
  </si>
  <si>
    <t>(1,2+3,15*2)*0,55</t>
  </si>
  <si>
    <t>(1,2+2,3*2)*3*0,55</t>
  </si>
  <si>
    <t>(2+2,2*2)*0,55</t>
  </si>
  <si>
    <t>(1,45+1,55*2)*0,55</t>
  </si>
  <si>
    <t>-1338568964</t>
  </si>
  <si>
    <t>(2,4*2+2,3*2)*11</t>
  </si>
  <si>
    <t>(2,4*2+1,8*2)*4</t>
  </si>
  <si>
    <t>(2,4*2+2*2)*45</t>
  </si>
  <si>
    <t>(1,8*2+2*2)*6</t>
  </si>
  <si>
    <t>(1,2*2+2*2)*3</t>
  </si>
  <si>
    <t>(1,8*2+2,3*2)*2</t>
  </si>
  <si>
    <t>(1,2*2+2,3*2)</t>
  </si>
  <si>
    <t>(1,2*2+1*2)*6</t>
  </si>
  <si>
    <t>(1,2*2+3,15*2)</t>
  </si>
  <si>
    <t>(1,2*2+2,3*2)*3</t>
  </si>
  <si>
    <t>(2+2,2*2)</t>
  </si>
  <si>
    <t>(1,45+1,55*2)</t>
  </si>
  <si>
    <t>-410295927</t>
  </si>
  <si>
    <t>"viz. výkresy bouracích prací "28*0,2+20*0,3+18,5*3,35</t>
  </si>
  <si>
    <t>-657252200</t>
  </si>
  <si>
    <t>"viz. výkresy nového stavu"1118,69</t>
  </si>
  <si>
    <t>-1769321549</t>
  </si>
  <si>
    <t>"viz. výkresy nového stavu - nové atiky "85*0,5+46,4*00,5</t>
  </si>
  <si>
    <t>-1050721060</t>
  </si>
  <si>
    <t>65,7*1,1 'Přepočtené koeficientem množství</t>
  </si>
  <si>
    <t>379992307</t>
  </si>
  <si>
    <t>"viz. výkresy nového stavu "68*0,6</t>
  </si>
  <si>
    <t>1086849867</t>
  </si>
  <si>
    <t>40,8*1,1 'Přepočtené koeficientem množství</t>
  </si>
  <si>
    <t>-1146392156</t>
  </si>
  <si>
    <t>"sokl střecha "(43+13)*0,75</t>
  </si>
  <si>
    <t>1604857317</t>
  </si>
  <si>
    <t>42*1,1 'Přepočtené koeficientem množství</t>
  </si>
  <si>
    <t>-1021964335</t>
  </si>
  <si>
    <t>"viz. výpis kl. prvků- K01-K05"1,2*4+2,4*64+1,8*1</t>
  </si>
  <si>
    <t>884332459</t>
  </si>
  <si>
    <t>160,2*0,2</t>
  </si>
  <si>
    <t>32,04*1,1 'Přepočtené koeficientem množství</t>
  </si>
  <si>
    <t>-1231430511</t>
  </si>
  <si>
    <t>40,8+32,25</t>
  </si>
  <si>
    <t>-1863568845</t>
  </si>
  <si>
    <t>1676861439</t>
  </si>
  <si>
    <t>-1653015811</t>
  </si>
  <si>
    <t>-837241222</t>
  </si>
  <si>
    <t>"sokl"</t>
  </si>
  <si>
    <t>"viz. výkresy nového stavu "68*0,3</t>
  </si>
  <si>
    <t>-501142394</t>
  </si>
  <si>
    <t>"viz. výkresy nového stavu"1231</t>
  </si>
  <si>
    <t>430014780</t>
  </si>
  <si>
    <t>"pod vnitřní parapety"(1,2*4+2,4*56+1,8*6)*0,45</t>
  </si>
  <si>
    <t>"viz. výkresy nového stavu "1081</t>
  </si>
  <si>
    <t>1081*1,1</t>
  </si>
  <si>
    <t>1189,1*1,02 'Přepočtené koeficientem množství</t>
  </si>
  <si>
    <t>(338+18)*2</t>
  </si>
  <si>
    <t>"viz. výkresy nového stavu "1118</t>
  </si>
  <si>
    <t>"po odbourní skladby střechy"484</t>
  </si>
  <si>
    <t>-392245239</t>
  </si>
  <si>
    <t>"po výměně dveří"(1,4+2+2,4+1,15*2+1,2*2)*0,5</t>
  </si>
  <si>
    <t>1740137127</t>
  </si>
  <si>
    <t>"po výměně dveří"(1,4+2+2,4+1,15*2+1,2*2)</t>
  </si>
  <si>
    <t>-240436684</t>
  </si>
  <si>
    <t>"k fasádě"76,5*19,6+13*12,2+63,5*4,5</t>
  </si>
  <si>
    <t>594212348</t>
  </si>
  <si>
    <t>"nájem na 90 dnů"1943,75*90</t>
  </si>
  <si>
    <t>-264353390</t>
  </si>
  <si>
    <t>681071240</t>
  </si>
  <si>
    <t>-1473701847</t>
  </si>
  <si>
    <t>-2112117017</t>
  </si>
  <si>
    <t>509495552</t>
  </si>
  <si>
    <t>"po dokončení prací"476*5</t>
  </si>
  <si>
    <t>"Střecha - atiky"(91,1+31,3)*1,4*0,3</t>
  </si>
  <si>
    <t>"prvky na střeše"19,3*11*0,3*0,6</t>
  </si>
  <si>
    <t>962081141</t>
  </si>
  <si>
    <t>Bourání příček ze skleněných tvárnic tl do 150 mm</t>
  </si>
  <si>
    <t>915652144</t>
  </si>
  <si>
    <t>"1.PP"1,2*0,9+2,4*0,9*2</t>
  </si>
  <si>
    <t>"viz. výkresy bouracích prací-střecha"487*0,06</t>
  </si>
  <si>
    <t>"stříška nad vstupy dosuterénu"12*0,5*0,25</t>
  </si>
  <si>
    <t>"viz. výkres bouracích prací - 1.PP"1,2*2,25*3+2,4*2,25+2,4*2,4</t>
  </si>
  <si>
    <t>977211112</t>
  </si>
  <si>
    <t>Řezání stěnovou pilou ŽB kcí s výztuží průměru do 16 mm hl do 350 mm</t>
  </si>
  <si>
    <t>386420932</t>
  </si>
  <si>
    <t>-1265666275</t>
  </si>
  <si>
    <t>"viz. výkres bouracích prací"</t>
  </si>
  <si>
    <t>469351146</t>
  </si>
  <si>
    <t>478045189</t>
  </si>
  <si>
    <t>1084401905</t>
  </si>
  <si>
    <t>197457855</t>
  </si>
  <si>
    <t>"viz. výpis bouracch prací"6</t>
  </si>
  <si>
    <t>383,192*14 'Přepočtené koeficientem množství</t>
  </si>
  <si>
    <t>-647214409</t>
  </si>
  <si>
    <t>496125554</t>
  </si>
  <si>
    <t>1270344004</t>
  </si>
  <si>
    <t>1727690787</t>
  </si>
  <si>
    <t>-215268761</t>
  </si>
  <si>
    <t>"viz. detail soklu"49*1</t>
  </si>
  <si>
    <t>-1482568219</t>
  </si>
  <si>
    <t>562545326</t>
  </si>
  <si>
    <t>-969458994</t>
  </si>
  <si>
    <t>"viz. detail soklu"49*0,8+26*0,3</t>
  </si>
  <si>
    <t>"viz. výkresy bouracích prací-střecha"487*2</t>
  </si>
  <si>
    <t>(487+91,1*1,2+50*1,2)*2</t>
  </si>
  <si>
    <t>1312,64*0,0015 'Přepočtené koeficientem množství</t>
  </si>
  <si>
    <t>1312,64*1,15 'Přepočtené koeficientem množství</t>
  </si>
  <si>
    <t>(487+91,1*1,2+50*1,2)</t>
  </si>
  <si>
    <t>487*2,2 'Přepočtené koeficientem množství</t>
  </si>
  <si>
    <t>"viz. nová skladba střechy"487</t>
  </si>
  <si>
    <t>"viz. detail atiky "(91,1+31,3)*0,3</t>
  </si>
  <si>
    <t>487*0,17*1,1</t>
  </si>
  <si>
    <t>"viz. detail atiky "(91,1+31,3)*0,3*0,1</t>
  </si>
  <si>
    <t>-504718548</t>
  </si>
  <si>
    <t>-9979940</t>
  </si>
  <si>
    <t>1781307809</t>
  </si>
  <si>
    <t>-1235650746</t>
  </si>
  <si>
    <t>"viz. detail atiky "(91,1+31,3)*0,6</t>
  </si>
  <si>
    <t>-1800510387</t>
  </si>
  <si>
    <t>"viz. výkresy bouracích prací"162,2</t>
  </si>
  <si>
    <t>-1462579484</t>
  </si>
  <si>
    <t>"atika střechy "85+50</t>
  </si>
  <si>
    <t>"dilatace"36</t>
  </si>
  <si>
    <t>-1989720022</t>
  </si>
  <si>
    <t>650862614</t>
  </si>
  <si>
    <t>2029505823</t>
  </si>
  <si>
    <t>"viz. výpis kl. prvků - K11"106,1</t>
  </si>
  <si>
    <t>-526831808</t>
  </si>
  <si>
    <t>764218611</t>
  </si>
  <si>
    <t>Oplechování rovné římsy mechanicky kotvené z Pz s upraveným povrchem rš přes 670 mm</t>
  </si>
  <si>
    <t>454650329</t>
  </si>
  <si>
    <t>-2083558564</t>
  </si>
  <si>
    <t>"viz. výpis kl. prvků - K10"17,8</t>
  </si>
  <si>
    <t>-790076318</t>
  </si>
  <si>
    <t>"viz. výpis kl. prvků - K09"3</t>
  </si>
  <si>
    <t>-2132594753</t>
  </si>
  <si>
    <t>-2077446968</t>
  </si>
  <si>
    <t>-1473662258</t>
  </si>
  <si>
    <t>-1939969915</t>
  </si>
  <si>
    <t>"viz. výkresy bouracích prací"66</t>
  </si>
  <si>
    <t>-1865376252</t>
  </si>
  <si>
    <t>"viz. výpis parapetů - T1-T5"4+56+6</t>
  </si>
  <si>
    <t>1896225582</t>
  </si>
  <si>
    <t>"viz. výpis parapetůT1-T5"1,2*4*1,05+2,4*56*1,05+1,8*6*1,05</t>
  </si>
  <si>
    <t xml:space="preserve">D+M plastového  okna - viz. O02 vč. vnitřní a vnější pásky vč. všech příslušenství a doplňků - viz. výpis oken </t>
  </si>
  <si>
    <t>872121919</t>
  </si>
  <si>
    <t>R-7660102a</t>
  </si>
  <si>
    <t xml:space="preserve">D+M plastového  okna - viz. O02a vč. vnitřní a vnější pásky vč. všech příslušenství a doplňků - viz. výpis oken </t>
  </si>
  <si>
    <t>820688178</t>
  </si>
  <si>
    <t>R-7660109</t>
  </si>
  <si>
    <t xml:space="preserve">D+M plastového  okna - viz. O09 vč. vnitřní a vnější pásky vč. všech příslušenství a doplňků - viz. výpis oken </t>
  </si>
  <si>
    <t>-612778336</t>
  </si>
  <si>
    <t xml:space="preserve">D+M plastového  okna - viz. O10 vč. vnitřní a vnější pásky vč. všech příslušnství a doplňků - viz. výpis oken </t>
  </si>
  <si>
    <t>-2117001565</t>
  </si>
  <si>
    <t xml:space="preserve">D+M plastového  okna - viz. O10a vč. vnitřní a vnější pásky vč. všech příslušnství a doplňků - viz. výpis oken </t>
  </si>
  <si>
    <t>-2047661215</t>
  </si>
  <si>
    <t xml:space="preserve">D+M plastového  okna - viz. O12 vč. vnitřní a vnější pásky vč. všech příslušnství a doplňků - viz. výpis oken </t>
  </si>
  <si>
    <t>-1384155365</t>
  </si>
  <si>
    <t xml:space="preserve">D+M plastového  okna - viz. O12a vč. vnitřní a vnější pásky vč. všech příslušnství a doplňků - viz. výpis oken </t>
  </si>
  <si>
    <t>-573097003</t>
  </si>
  <si>
    <t xml:space="preserve">D+M plastového  okna - viz. O29 vč. vnitřní a vnější pásky vč. všech příslušenství a doplňkků - viz. výpis oken </t>
  </si>
  <si>
    <t>-1466377246</t>
  </si>
  <si>
    <t>R-7660131</t>
  </si>
  <si>
    <t xml:space="preserve">D+M plastového  okna - viz. O31 vč. vnitřní a vnější pásky vč. všech příslušenství a doplňků - viz. výpis oken </t>
  </si>
  <si>
    <t>1015436510</t>
  </si>
  <si>
    <t>R-7660132</t>
  </si>
  <si>
    <t xml:space="preserve">D+M plastového  okna - viz. O32 vč. vnitřní a vnější pásky vč. všech příslušenství a doplňků - viz. výpis oken </t>
  </si>
  <si>
    <t>1653280151</t>
  </si>
  <si>
    <t>R-7660134</t>
  </si>
  <si>
    <t xml:space="preserve">D+M plastového  okna - viz. O34 vč. vnitřní a vnější pásky vč. všech příslušenství a doplňků - viz. výpis oken </t>
  </si>
  <si>
    <t>-1560158509</t>
  </si>
  <si>
    <t>R-7660135</t>
  </si>
  <si>
    <t xml:space="preserve">D+M plastového  okna - viz. O35 vč. vnitřní a vnější pásky vč. všech příslušenství a doplňků - viz. výpis oken </t>
  </si>
  <si>
    <t>-232729042</t>
  </si>
  <si>
    <t>R-7660136</t>
  </si>
  <si>
    <t xml:space="preserve">D+M plastového  okna - viz. O36 vč. vnitřní a vnější pásky vč. všech příslušenství a doplňků - viz. výpis oken </t>
  </si>
  <si>
    <t>-2113829100</t>
  </si>
  <si>
    <t>R-7660137</t>
  </si>
  <si>
    <t xml:space="preserve">D+M plastového  okna - viz. O37 vč. vnitřní a vnější pásky vč. všech příslušenství a doplňků - viz. výpis oken </t>
  </si>
  <si>
    <t>350052706</t>
  </si>
  <si>
    <t>R-7660138</t>
  </si>
  <si>
    <t xml:space="preserve">D+M plastového  okna - viz. O38 vč. vnitřní a vnější pásky vč. všech příslušenství a doplńků - viz. výpis oken </t>
  </si>
  <si>
    <t>429160565</t>
  </si>
  <si>
    <t>R-7660143</t>
  </si>
  <si>
    <t xml:space="preserve">D+M plastového  okna - viz. O43 vč. vnitřní a vnější pásky vč. všech příslušenství a doplńků - viz. výpis oken </t>
  </si>
  <si>
    <t>-469444519</t>
  </si>
  <si>
    <t>R-7660305</t>
  </si>
  <si>
    <t xml:space="preserve">D+M hliníkových dveří - viz. D05 vč. vnitřní a vnější pásky , vč. všech příslušenství a doplňků - viz. výpis dveří </t>
  </si>
  <si>
    <t>1418722973</t>
  </si>
  <si>
    <t>R-7660310</t>
  </si>
  <si>
    <t xml:space="preserve">D+M hliníkových dveří - viz. D10 vč. vnitřní a vnější pásky, vč. všech příslušenství a doplńků - viz. výpis dveří  </t>
  </si>
  <si>
    <t>51685904</t>
  </si>
  <si>
    <t>R-76603114</t>
  </si>
  <si>
    <t xml:space="preserve">D+M hliníkových dveří - viz. D14 vč. vnitřní a vnější pásky, vč. všech příslušenství a doplňků - viz. výpis dveří </t>
  </si>
  <si>
    <t>155388955</t>
  </si>
  <si>
    <t>R-76603115</t>
  </si>
  <si>
    <t xml:space="preserve">D+M hliníkových dveří - viz. D15 vč. vnitřní a vnější pásky, vč. všech příslušenství a doplňků - viz. výpis dveří </t>
  </si>
  <si>
    <t>-626737534</t>
  </si>
  <si>
    <t>R-76603116</t>
  </si>
  <si>
    <t xml:space="preserve">D+M hliníkových dveří - viz. D16 vč. vnitřní a vnější pásky, vč. všech příslušenství a doplňků - viz. výpis dveří </t>
  </si>
  <si>
    <t>-1001001506</t>
  </si>
  <si>
    <t>R-76603117</t>
  </si>
  <si>
    <t xml:space="preserve">D+M hliníkových dveří - viz. D17 vč. vnitřní a vnější pásky, vč. všech příslušenství a doplňků - viz. výpis dveří  </t>
  </si>
  <si>
    <t>1511617909</t>
  </si>
  <si>
    <t>R-7672008</t>
  </si>
  <si>
    <t xml:space="preserve">D+M větrací mříže - viz. Z8, vč. kotvení a dodávky kotevních prvků </t>
  </si>
  <si>
    <t>429700169</t>
  </si>
  <si>
    <t>R-7672009</t>
  </si>
  <si>
    <t xml:space="preserve">D+M větrací mříže - viz. Z9, vč. kotvení a dodávky kotevních prvků </t>
  </si>
  <si>
    <t>2075867337</t>
  </si>
  <si>
    <t>-900596642</t>
  </si>
  <si>
    <t>844836662</t>
  </si>
  <si>
    <t>R-7672014</t>
  </si>
  <si>
    <t xml:space="preserve">D+M větrací mříže - viz. Z14, vč. kotvení a dodávky kotevních prvků </t>
  </si>
  <si>
    <t>1628211850</t>
  </si>
  <si>
    <t>R-7672015</t>
  </si>
  <si>
    <t xml:space="preserve">D+M větrací mříže - viz. Z15, vč. kotvení a dodávky kotevních prvků </t>
  </si>
  <si>
    <t>-279882762</t>
  </si>
  <si>
    <t>1400312188</t>
  </si>
  <si>
    <t>-1808362302</t>
  </si>
  <si>
    <t>R-7672021</t>
  </si>
  <si>
    <t xml:space="preserve">Přeložka el. skříně - viz Z21, vč. kotvení  a dodávky kotevních prvků </t>
  </si>
  <si>
    <t>1638286453</t>
  </si>
  <si>
    <t>-1530136722</t>
  </si>
  <si>
    <t>R-7672026</t>
  </si>
  <si>
    <t xml:space="preserve">Přeložka čidla teploty vč. prodloužení přívodu, vč. zoětného zapojení - viz. Z26, vč. kotvení  a dodávky kotevních prvků </t>
  </si>
  <si>
    <t>-1292919615</t>
  </si>
  <si>
    <t>-1842824151</t>
  </si>
  <si>
    <t>"viz. 35,40"2,4*2,3*4+2,4*2*20</t>
  </si>
  <si>
    <t>-1435517993</t>
  </si>
  <si>
    <t>R-7672045</t>
  </si>
  <si>
    <t>D+M ventilátoru s žaluzií vč. napojení na el. - viz. Z45</t>
  </si>
  <si>
    <t>43159015</t>
  </si>
  <si>
    <t>R-7672046</t>
  </si>
  <si>
    <t>D+M ventilátoru s žaluzií vč. napojení na el. - viz. Z46</t>
  </si>
  <si>
    <t>-1606851731</t>
  </si>
  <si>
    <t>758833325</t>
  </si>
  <si>
    <t xml:space="preserve">Poznámka k položce:
položka obsahuje : 
Dodávku a montáž předokenní venkovní žaluzie vč. vodicích lišt, vč. zatepleného boxu vč. kotvení a dodávky kotevních prvků ,  vč. všech systémových příslušenství a doplňků.
Před zadáním do výroby zpracuje zhotovitel výrobní dokumentaci, ktrerá bude předložena objednateli a projektantovi k odsouhlasení. </t>
  </si>
  <si>
    <t>"viz. výpis zám. prvků - Z4"7</t>
  </si>
  <si>
    <t>-1679884570</t>
  </si>
  <si>
    <t xml:space="preserve">Poznámka k položce:
položka obsahuje : 
Dodávku a montáž předokenní venkovní žaluzie vč. vodicích lišt, vč. zatepleného boxu, vč. kotvení a dodávky kotevních prvků ,  vč. všech systémových příslušenství a doplňků.
Před zadáním do výroby zpracuje zhotovitel výrobní dokumentaci, ktrerá bude předložena objednateli a projektantovi k odsouhlasení. </t>
  </si>
  <si>
    <t>"viz. výpis zám. prvků - Z6"21</t>
  </si>
  <si>
    <t>575680118</t>
  </si>
  <si>
    <t>-1605013807</t>
  </si>
  <si>
    <t>-2006564345</t>
  </si>
  <si>
    <t>1322318624</t>
  </si>
  <si>
    <t>(56,4)*3,3*5</t>
  </si>
  <si>
    <t>-103299456</t>
  </si>
  <si>
    <t>005 - Pavilon B</t>
  </si>
  <si>
    <t>111211101</t>
  </si>
  <si>
    <t>Odstranění křovin a stromů průměru kmene do 100 mm i s kořeny sklonu terénu do 1:5 ručně</t>
  </si>
  <si>
    <t>1406622261</t>
  </si>
  <si>
    <t>"kolem rapy"16,5*3</t>
  </si>
  <si>
    <t>1512523962</t>
  </si>
  <si>
    <t xml:space="preserve">Poznámka k položce:
kamenivo zpevněné cementem </t>
  </si>
  <si>
    <t>"viz. výkresy bouracích prací"12,8*1,4</t>
  </si>
  <si>
    <t>11695976</t>
  </si>
  <si>
    <t>898878335</t>
  </si>
  <si>
    <t>-1402740895</t>
  </si>
  <si>
    <t>"odkop rpo zateplení soklu a okapový chodník" 12,8*1,3*0,3+17,5*0,5*0,3</t>
  </si>
  <si>
    <t>396402255</t>
  </si>
  <si>
    <t>-354668674</t>
  </si>
  <si>
    <t>"do 15 km"7,617*5</t>
  </si>
  <si>
    <t>-1292886140</t>
  </si>
  <si>
    <t>7,617*1,8</t>
  </si>
  <si>
    <t>876062606</t>
  </si>
  <si>
    <t>1375511825</t>
  </si>
  <si>
    <t>"okapový chodník"17,5*0,5+5,8*0,5</t>
  </si>
  <si>
    <t>"kačírek pod rampou"7,1*1,3</t>
  </si>
  <si>
    <t>1176104489</t>
  </si>
  <si>
    <t>"atiky"52*0,75</t>
  </si>
  <si>
    <t>52*0,3*0,15</t>
  </si>
  <si>
    <t>52*0,15*2</t>
  </si>
  <si>
    <t>2,34*80*1,1*0,001</t>
  </si>
  <si>
    <t>R-4340090</t>
  </si>
  <si>
    <t xml:space="preserve">Vyspravení zídky  rampy </t>
  </si>
  <si>
    <t>-1438521152</t>
  </si>
  <si>
    <t xml:space="preserve">Poznámka k položce:
OČIŠTĚNÍ BETONOVÉ KONSTRUKCE, ODSTRANĚNÍ NESOUDRŽNÝCH ČÁSTÍ, VYSPRAVENÍ HRUBÝCH NEROVNOSTÍ CEMENTOVOU MALTOU, vč. dodávky materiálů 
NA VYSPRAVENÝ PODKLADBUDE PROVEDENO ZATEPLENí XPS POLYSTYRENEM TL. 30 MM A MOZAIKOVÁ SOKLOVÁ OMÍTKA. </t>
  </si>
  <si>
    <t>14*1,2+2,2*2,5</t>
  </si>
  <si>
    <t>R-4340097</t>
  </si>
  <si>
    <t xml:space="preserve">D+M zákrytové desky </t>
  </si>
  <si>
    <t>920059858</t>
  </si>
  <si>
    <t>16,5</t>
  </si>
  <si>
    <t>2004026730</t>
  </si>
  <si>
    <t>-542392356</t>
  </si>
  <si>
    <t>571908111</t>
  </si>
  <si>
    <t>Kryt vymývaným dekoračním kamenivem (kačírkem) tl 200 mm</t>
  </si>
  <si>
    <t>-2103912592</t>
  </si>
  <si>
    <t>1329052598</t>
  </si>
  <si>
    <t>-600676010</t>
  </si>
  <si>
    <t>11,65*1,03 'Přepočtené koeficientem množství</t>
  </si>
  <si>
    <t>26470915</t>
  </si>
  <si>
    <t>7*0,3+5,8*1,3</t>
  </si>
  <si>
    <t>800511107</t>
  </si>
  <si>
    <t>"zateplení stropu suterénu"72</t>
  </si>
  <si>
    <t>884763740</t>
  </si>
  <si>
    <t>(2,4+2,3*2)*6*0,55</t>
  </si>
  <si>
    <t>(2,4+0,9*2)*4*0,55</t>
  </si>
  <si>
    <t>(1,8+3,2*2)*0,55</t>
  </si>
  <si>
    <t>(1+2,1*3)*0,55</t>
  </si>
  <si>
    <t>(2,5+2,45*2)*0,55</t>
  </si>
  <si>
    <t>(1,2+2,07*2)*0,55</t>
  </si>
  <si>
    <t>476127267</t>
  </si>
  <si>
    <t>(2,4*2+2,3*2)*6</t>
  </si>
  <si>
    <t>(2,4*2+0,9*2)*4</t>
  </si>
  <si>
    <t>(1,8+3,2*2)</t>
  </si>
  <si>
    <t>(1+2,1*3)</t>
  </si>
  <si>
    <t>(2,5+2,45*2)</t>
  </si>
  <si>
    <t>(1,2+2,07*2)</t>
  </si>
  <si>
    <t>1232917552</t>
  </si>
  <si>
    <t>"vnitřní podhled 1.PP"72</t>
  </si>
  <si>
    <t>774332855</t>
  </si>
  <si>
    <t>72*1,1 'Přepočtené koeficientem množství</t>
  </si>
  <si>
    <t xml:space="preserve">Poznámka k položce:
Položka obsahuje i dodávku a montáž rohových, ukončovacích, zakládacích a lišt s okapničkou.
</t>
  </si>
  <si>
    <t>"viz. skladba ZS3- venkovní podhled"72</t>
  </si>
  <si>
    <t>1698911734</t>
  </si>
  <si>
    <t>72*1,1</t>
  </si>
  <si>
    <t>79,2*1,02 'Přepočtené koeficientem množství</t>
  </si>
  <si>
    <t>621335202</t>
  </si>
  <si>
    <t>Oprava cementové škrábané omítky vnějších podhledů v rozsahu do 30%</t>
  </si>
  <si>
    <t>-98647771</t>
  </si>
  <si>
    <t>72*2</t>
  </si>
  <si>
    <t>"viz. skladba ZS3"72</t>
  </si>
  <si>
    <t>-1334882952</t>
  </si>
  <si>
    <t>"viz. výkresy bouracích prací "12,8*1,2+19,3*3+4,5*3,2</t>
  </si>
  <si>
    <t>-632683837</t>
  </si>
  <si>
    <t xml:space="preserve">Poznámka k položce:
Položka obsahuje i dodávku a montáž rohových, ukončovacích, zakládacích a lišt s okapničkou.
</t>
  </si>
  <si>
    <t>"viz. výkresy nového stavu - nové atiky "75,6*0,5</t>
  </si>
  <si>
    <t>1021867134</t>
  </si>
  <si>
    <t>37,8*1,1 'Přepočtené koeficientem množství</t>
  </si>
  <si>
    <t>2121770881</t>
  </si>
  <si>
    <t>"viz. výkresy nového stavu - skladba ZS1"13*0,6+40*0,3</t>
  </si>
  <si>
    <t>-133365025</t>
  </si>
  <si>
    <t>"viz. pol. montáže"19,8*1,1</t>
  </si>
  <si>
    <t>21,78*1,1 'Přepočtené koeficientem množství</t>
  </si>
  <si>
    <t>-230129220</t>
  </si>
  <si>
    <t>"viz. výpis kl. prvků - K02,06"2,4*10+3,6</t>
  </si>
  <si>
    <t>1810205816</t>
  </si>
  <si>
    <t>27,6*0,2</t>
  </si>
  <si>
    <t>5,52*1,1 'Přepočtené koeficientem množství</t>
  </si>
  <si>
    <t>1387225980</t>
  </si>
  <si>
    <t>1008953410</t>
  </si>
  <si>
    <t>234,25+72</t>
  </si>
  <si>
    <t>-925503214</t>
  </si>
  <si>
    <t>1610389205</t>
  </si>
  <si>
    <t>39*0,6</t>
  </si>
  <si>
    <t>Mezisoučet</t>
  </si>
  <si>
    <t>39*7,75+144</t>
  </si>
  <si>
    <t>-45-23</t>
  </si>
  <si>
    <t>-158621824</t>
  </si>
  <si>
    <t>569510658</t>
  </si>
  <si>
    <t>1864437654</t>
  </si>
  <si>
    <t>"pod vnitřní parapety"2,4*10*0,45</t>
  </si>
  <si>
    <t>"viz. výkresy nového stavu"234,25</t>
  </si>
  <si>
    <t>234,25*1,1</t>
  </si>
  <si>
    <t>257,675*1,02 'Přepočtené koeficientem množství</t>
  </si>
  <si>
    <t>44398767</t>
  </si>
  <si>
    <t>"po výměně dveří"(1,8+3+2,5+1,2+1,55)*0,5</t>
  </si>
  <si>
    <t>219664998</t>
  </si>
  <si>
    <t>"po výměně dveří"(1,8+3+2,5+1,2+1,55)</t>
  </si>
  <si>
    <t>555179369</t>
  </si>
  <si>
    <t>"kolem kačírku"7,1+1,3</t>
  </si>
  <si>
    <t>-2060290775</t>
  </si>
  <si>
    <t>8,4*1,02 'Přepočtené koeficientem množství</t>
  </si>
  <si>
    <t>1959033484</t>
  </si>
  <si>
    <t>"viz. výkresy bouracích prací "12,8+1,3</t>
  </si>
  <si>
    <t>2071599834</t>
  </si>
  <si>
    <t>"k fasádě"44*9+15*3</t>
  </si>
  <si>
    <t>1149039607</t>
  </si>
  <si>
    <t>"nájem na 90 dnů"441*90</t>
  </si>
  <si>
    <t>1241658860</t>
  </si>
  <si>
    <t>149188514</t>
  </si>
  <si>
    <t>-1494594839</t>
  </si>
  <si>
    <t>1417126487</t>
  </si>
  <si>
    <t>949101112</t>
  </si>
  <si>
    <t>Lešení pomocné pro objekty pozemních staveb s lešeňovou podlahou v do 3,5 m zatížení do 150 kg/m2</t>
  </si>
  <si>
    <t>1372719317</t>
  </si>
  <si>
    <t>918017278</t>
  </si>
  <si>
    <t>"po dokončení prací"313+188</t>
  </si>
  <si>
    <t>"Střecha - atiky"52*1,4*0,3</t>
  </si>
  <si>
    <t>"prvky na střeše"19,1*0,3*0,6*6</t>
  </si>
  <si>
    <t>"viz. výkresy bouracích prací-střecha"305*0,06</t>
  </si>
  <si>
    <t>"stávající rampa "9,4*1,5*0,25</t>
  </si>
  <si>
    <t>"viz. výkres bouracích prací - 1.PP"1,8*3,2+1*2,1*3+2,5*2,45+1,2*2,1</t>
  </si>
  <si>
    <t>1617939328</t>
  </si>
  <si>
    <t>36324024</t>
  </si>
  <si>
    <t>-593123481</t>
  </si>
  <si>
    <t>2075285714</t>
  </si>
  <si>
    <t>-16544162</t>
  </si>
  <si>
    <t>"viz. výpis bouracch prací"3</t>
  </si>
  <si>
    <t>211,217*14 'Přepočtené koeficientem množství</t>
  </si>
  <si>
    <t>-921513069</t>
  </si>
  <si>
    <t>-1824770450</t>
  </si>
  <si>
    <t>-414691417</t>
  </si>
  <si>
    <t>-1706615576</t>
  </si>
  <si>
    <t>737077274</t>
  </si>
  <si>
    <t>"viz. detail soklu"30</t>
  </si>
  <si>
    <t>-2031076645</t>
  </si>
  <si>
    <t>-368673894</t>
  </si>
  <si>
    <t>-734004331</t>
  </si>
  <si>
    <t>"viz. detail soklu"30*0,6+18*0,3</t>
  </si>
  <si>
    <t>"viz. výkresy bouracích prací-střecha"305*2</t>
  </si>
  <si>
    <t>(305+52*1,2)*2</t>
  </si>
  <si>
    <t>734,8*0,0015 'Přepočtené koeficientem množství</t>
  </si>
  <si>
    <t>734,8*1,15 'Přepočtené koeficientem množství</t>
  </si>
  <si>
    <t>305*2,2 'Přepočtené koeficientem množství</t>
  </si>
  <si>
    <t>"viz. skladba střechy"305</t>
  </si>
  <si>
    <t>"atiky"52*0,3</t>
  </si>
  <si>
    <t>305*0,17*1,1</t>
  </si>
  <si>
    <t>"atiky"52*0,3*0,1*1,1</t>
  </si>
  <si>
    <t>1251107766</t>
  </si>
  <si>
    <t>-2141965895</t>
  </si>
  <si>
    <t>1463220279</t>
  </si>
  <si>
    <t>-320063674</t>
  </si>
  <si>
    <t>"viz. detail atiky "52*0,6</t>
  </si>
  <si>
    <t>-986270502</t>
  </si>
  <si>
    <t>"viz. výkresy bouracích prací "29,5</t>
  </si>
  <si>
    <t>764002861</t>
  </si>
  <si>
    <t>267353260</t>
  </si>
  <si>
    <t>"viz. výkresy bouracích prací"39+12</t>
  </si>
  <si>
    <t>114589</t>
  </si>
  <si>
    <t>1071654145</t>
  </si>
  <si>
    <t>-1529592770</t>
  </si>
  <si>
    <t>-1999543219</t>
  </si>
  <si>
    <t>-677694709</t>
  </si>
  <si>
    <t>-900257717</t>
  </si>
  <si>
    <t>"viz. výpis parapetů T02"10</t>
  </si>
  <si>
    <t>1672455109</t>
  </si>
  <si>
    <t>"viz. výpis parapetů - T02"2,4*10*1,05</t>
  </si>
  <si>
    <t xml:space="preserve">D+M plastového  okna - viz. O02 vč. vnitřní a vnější pásky, vč. všech příslušenství a doplňků - viz. výpis oken </t>
  </si>
  <si>
    <t>-41492763</t>
  </si>
  <si>
    <t>R-7660124</t>
  </si>
  <si>
    <t xml:space="preserve">D+M plastového  okna - viz. O24 vč. vnitřní a vnější pásky , vč. všech příslušenství a doplňků - viz. výpis oken </t>
  </si>
  <si>
    <t>-1580127512</t>
  </si>
  <si>
    <t>Poznámka k položce:
vč. APU lišt</t>
  </si>
  <si>
    <t xml:space="preserve">D+M plastového  okna - viz. O25 vč. vnitřní a vnější pásky, vč. všech příslušenství a doplňků - viz. výpis oken  </t>
  </si>
  <si>
    <t>2126279893</t>
  </si>
  <si>
    <t>R-7660309</t>
  </si>
  <si>
    <t xml:space="preserve">D+M hliníkových dveří - viz. D09 vč. vnitřní a vnější pásky, vč. všech příslušenství a doplňků - viz. výpis dveří </t>
  </si>
  <si>
    <t>-95589128</t>
  </si>
  <si>
    <t>D+M hliníkových dveří - viz. D10 vč. vnitřní a vnější pásky , vč. všech příslušenství a doplńků - viz. výpis dveří</t>
  </si>
  <si>
    <t>-1480237101</t>
  </si>
  <si>
    <t>R-7660311</t>
  </si>
  <si>
    <t xml:space="preserve">D+M hliníkových dveří - viz. D11 vč. vnitřní a vnější pásky, vč. všech příslušenství a doplňků - viz. výpis dveří </t>
  </si>
  <si>
    <t>1693885108</t>
  </si>
  <si>
    <t>R-7660321</t>
  </si>
  <si>
    <t xml:space="preserve">D+M hliníkových dveří - viz. D21 vč. vnitřní a vnější pásky, vč. všech příslušenství a doplňků - viz. výpis dveří </t>
  </si>
  <si>
    <t>396128847</t>
  </si>
  <si>
    <t>72374152</t>
  </si>
  <si>
    <t>767161813</t>
  </si>
  <si>
    <t>Demontáž zábradlí rovného nerozebíratelného hmotnosti 1m zábradlí do 20 kg do suti</t>
  </si>
  <si>
    <t>1766891275</t>
  </si>
  <si>
    <t>767581802</t>
  </si>
  <si>
    <t>Demontáž podhledu lamel</t>
  </si>
  <si>
    <t>-673720511</t>
  </si>
  <si>
    <t>767582800</t>
  </si>
  <si>
    <t>Demontáž roštu podhledu</t>
  </si>
  <si>
    <t>-1594524864</t>
  </si>
  <si>
    <t>-918177449</t>
  </si>
  <si>
    <t>R-7670010</t>
  </si>
  <si>
    <t>Demontáž schodiště</t>
  </si>
  <si>
    <t>-539791213</t>
  </si>
  <si>
    <t>R-7672001</t>
  </si>
  <si>
    <t xml:space="preserve">D+M větrací mříže - viz. Z1, vč. kotvení a dodávky kotevních prvků </t>
  </si>
  <si>
    <t>-1593461315</t>
  </si>
  <si>
    <t>R-7672010</t>
  </si>
  <si>
    <t xml:space="preserve">D+M větrací mříže - viz. Z10, vč. kotvení a dodávky kotevních prvků </t>
  </si>
  <si>
    <t>-491211863</t>
  </si>
  <si>
    <t>R-7672011</t>
  </si>
  <si>
    <t xml:space="preserve">D+M větrací mříže - viz. Z11, vč. kotvení a dodávky kotevních prvků </t>
  </si>
  <si>
    <t>-1968416547</t>
  </si>
  <si>
    <t>2045869654</t>
  </si>
  <si>
    <t>R-7672022</t>
  </si>
  <si>
    <t xml:space="preserve">D+M zábradlí schodiště vč. kotvení a dodávky kotevních prvků , vč. povrchové úpravy </t>
  </si>
  <si>
    <t>-781416487</t>
  </si>
  <si>
    <t>R-7672023</t>
  </si>
  <si>
    <t xml:space="preserve">D+M žebříku vč. kotvení a dodávky kotevních prvků, vč. povrchové úpravy , dl. 2 m </t>
  </si>
  <si>
    <t>2029715491</t>
  </si>
  <si>
    <t>1414340499</t>
  </si>
  <si>
    <t>-537220182</t>
  </si>
  <si>
    <t>2,4*2,3*10</t>
  </si>
  <si>
    <t>R-778956</t>
  </si>
  <si>
    <t xml:space="preserve">D+M ocelové rampy vč. kotvení a dodávky kotevních prvků, vč. povrchové úpravy, vč. schodiště a jeho základu - viz. stavebně konstrukční část </t>
  </si>
  <si>
    <t>1315072421</t>
  </si>
  <si>
    <t>57532107</t>
  </si>
  <si>
    <t>"obklad sloupů"2,2*3,2</t>
  </si>
  <si>
    <t>-500450346</t>
  </si>
  <si>
    <t>"předpoklad" 690</t>
  </si>
  <si>
    <t>1919348730</t>
  </si>
  <si>
    <t>2031573778</t>
  </si>
  <si>
    <t>673226424</t>
  </si>
  <si>
    <t>7,04*1,15 'Přepočtené koeficientem množství</t>
  </si>
  <si>
    <t>1086477159</t>
  </si>
  <si>
    <t>1050929003</t>
  </si>
  <si>
    <t>37*3,5*2</t>
  </si>
  <si>
    <t>"strop 1.PP"72</t>
  </si>
  <si>
    <t>-1936501961</t>
  </si>
  <si>
    <t xml:space="preserve">006 - Ostatní a vedlejší náklady </t>
  </si>
  <si>
    <t>VRN - VRN</t>
  </si>
  <si>
    <t xml:space="preserve">    999 - Ostatní vedlejší náklady </t>
  </si>
  <si>
    <t>VRN</t>
  </si>
  <si>
    <t>999</t>
  </si>
  <si>
    <t xml:space="preserve">Ostatní vedlejší náklady </t>
  </si>
  <si>
    <t>R-99902</t>
  </si>
  <si>
    <t xml:space="preserve">Vytýčení a ochrana st. inženýrských sítí </t>
  </si>
  <si>
    <t>soubor</t>
  </si>
  <si>
    <t>-1957059678</t>
  </si>
  <si>
    <t>Poznámka k položce:
Ochrana stávajících inženýrských sítí na staveništi
Náklady na přezkoumání podkladů objednatele o stavu inženýrských sítí
probíhajících staveništěm nebo dotčenými stavbou i mimo území staveništi
Vytýčení jejich skutečné  trasy dle podmínek správců sítí v dokladové části
Zajištění  aktualizace vyjádření správců sítí v případě ukončení platnosti vyjádření
Zajištění a zebezpečení stávajících inženýrských sítí a přípojek při výkopových a bouracích pracích</t>
  </si>
  <si>
    <t>R-99903</t>
  </si>
  <si>
    <t xml:space="preserve">Dočasná dopravní opatření </t>
  </si>
  <si>
    <t>-573384185</t>
  </si>
  <si>
    <t>Poznámka k položce:
Náklady na vyhotovení návrhu dočasného dopravního značení, jeho projednání
s dotčenými orgány a organizacemi, dodání dopravních značek, jejich rozmístění a ppřemístování,jejich údržba v průběhuvýstavby včetně následného odstranění po ukončení stavebních prací</t>
  </si>
  <si>
    <t>R-99905</t>
  </si>
  <si>
    <t xml:space="preserve">Vypracování výrobní dokumentace a technologických postupů provádění prací </t>
  </si>
  <si>
    <t>-637392231</t>
  </si>
  <si>
    <t>R-99906</t>
  </si>
  <si>
    <t>Dokumentace skutečného provedení stavby v počtu a formátech dle SoD</t>
  </si>
  <si>
    <t>-1628480964</t>
  </si>
  <si>
    <t>R-99908</t>
  </si>
  <si>
    <t>Vybudování zařízení staveniště</t>
  </si>
  <si>
    <t>-473015560</t>
  </si>
  <si>
    <t xml:space="preserve">Poznámka k položce:
Zajištění bezpečného příjezdu a přístupu na staveniště vč. dopravního značení a potřebných souhlasů a rozhodnutí s vybudováním zařízení staveniště, náklady na připojení staveniště na energie vč. zajištění měření odběru energiií, vytýčení obvodu staveniště, oplocení a zabezpečení prostoru staveniště proti neoprávněnému vstupu </t>
  </si>
  <si>
    <t>R-99909</t>
  </si>
  <si>
    <t xml:space="preserve">Provoz zařízení staveniště </t>
  </si>
  <si>
    <t>-1165898060</t>
  </si>
  <si>
    <t>Poznámka k položce:
náklady na vybavení zařízení staveniště, náklady na spotřebované energie provozem zařízení staveniště, náklady na úklid v prostoru staveniště a příjezdových komunikací ke staveništi, opatření k zabránění nadměrného zatěžování zařízení staveniště a jeho okolí prachem (např. používání plachet, kropení sutě a odtěžované zeminy vodou)</t>
  </si>
  <si>
    <t>R-9991010</t>
  </si>
  <si>
    <t xml:space="preserve">Odstranění zařízení staveniště </t>
  </si>
  <si>
    <t>-37683587</t>
  </si>
  <si>
    <t>Poznámka k položce:
náklady  na odstranění zařízení staveniště, uvedení stavbou dotčených ploch a ploch zařízení staveniště do původního stavu</t>
  </si>
  <si>
    <t>R-9991011</t>
  </si>
  <si>
    <t xml:space="preserve">montážní dokumentace lešení vč. statického výpočtu střech </t>
  </si>
  <si>
    <t>-209591883</t>
  </si>
  <si>
    <t>R-9991013</t>
  </si>
  <si>
    <t>budky typu 1W1 pro netopýry</t>
  </si>
  <si>
    <t>-991970326</t>
  </si>
  <si>
    <t>R-9991014</t>
  </si>
  <si>
    <t xml:space="preserve">Ekologický dohled </t>
  </si>
  <si>
    <t>1578191248</t>
  </si>
  <si>
    <t>R-9991015</t>
  </si>
  <si>
    <t>budka pro poštolku obecnou</t>
  </si>
  <si>
    <t>-352597940</t>
  </si>
  <si>
    <t>R-9991017</t>
  </si>
  <si>
    <t xml:space="preserve">Odtrhové a tahové  zkoušky , zpracování kotevního plánu fasády, střechy </t>
  </si>
  <si>
    <t>1361226389</t>
  </si>
  <si>
    <t>R-9991019</t>
  </si>
  <si>
    <t xml:space="preserve">Provádění stavby za provozu objektu - zřízení ochranných stříšek, zajištění bezpečných přístupů do jednotlivých provozoven, zajištění BOZP s ohledem na provoz budovy apod. </t>
  </si>
  <si>
    <t>-1105615452</t>
  </si>
  <si>
    <t>R-9991020</t>
  </si>
  <si>
    <t>Uvedení ploch do původního stavu vč. terénních úprav a osetí trávou</t>
  </si>
  <si>
    <t>-243734321</t>
  </si>
  <si>
    <t>R-9991021</t>
  </si>
  <si>
    <t>zakrývání nábytku, podlah vč. dodávky fólie</t>
  </si>
  <si>
    <t>-118366270</t>
  </si>
  <si>
    <t>R-9991022</t>
  </si>
  <si>
    <t xml:space="preserve">Zakrytí střechy proti zatečení vč. dodávky plachet </t>
  </si>
  <si>
    <t>-1888903129</t>
  </si>
  <si>
    <t>R-9991025</t>
  </si>
  <si>
    <t xml:space="preserve">Ostraha objektu po celou dobu stavby </t>
  </si>
  <si>
    <t>hod</t>
  </si>
  <si>
    <t>-1156619283</t>
  </si>
  <si>
    <t>300*24</t>
  </si>
  <si>
    <t>R-9991027</t>
  </si>
  <si>
    <t xml:space="preserve">D+M loga na fasádu </t>
  </si>
  <si>
    <t>1112108210</t>
  </si>
  <si>
    <t>007.6 - UV</t>
  </si>
  <si>
    <t>PSV - PSV</t>
  </si>
  <si>
    <t>R-73000</t>
  </si>
  <si>
    <t xml:space="preserve">Stavební práce pro vytápění </t>
  </si>
  <si>
    <t>-1553179054</t>
  </si>
  <si>
    <t xml:space="preserve">Poznámka k položce:
Položka obsahuje : 
- provedení prostupů, vč. zpětného zapravení a vč. dodávky materiálu
- odvoz suti na skládku vč. poplatku za skládkovné 
Prostupy u stěnou – otvor 200x200 mm
Pavilon A1 – 1.PP  – tl. stěny 150 mm –2x
– tl. stěny 100 mm -  4x
Pavilon A2 – 1.PP  – tl. stěny 150 mm – 24x
– tl. stěny 100 mm – 6x
Pavilon A3 – 4.NP – tl. stěny 150 mm - 1x
– tl. stěny 100 mm  – 2x
 - 1.PP(kryt) – tl. stěny 150 mm – 16 x
Pavilon A4 - 1.PP  – tl. stěny 150 mm –18 x
</t>
  </si>
  <si>
    <t>007.1 - pavilon A2 - UV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</si>
  <si>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</si>
  <si>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</si>
  <si>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</si>
  <si>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783 - Dokončovací práce - nátěry</t>
  </si>
  <si>
    <t>VRN - Vedlejší rozpočtové náklady</t>
  </si>
  <si>
    <t xml:space="preserve">    VRN4 - Inženýrská činnost</t>
  </si>
  <si>
    <t>713463211</t>
  </si>
  <si>
    <t>Montáž izolace tepelné potrubí potrubními pouzdry s Al fólií staženými Al páskou 1x D do 50 mm</t>
  </si>
  <si>
    <t>2130738262</t>
  </si>
  <si>
    <t>63154575</t>
  </si>
  <si>
    <t>pouzdro izolační potrubní z minerální vlny s Al fólií max. 250/100°C 60/40mm</t>
  </si>
  <si>
    <t>238444908</t>
  </si>
  <si>
    <t>998713101</t>
  </si>
  <si>
    <t>Přesun hmot tonážní pro izolace tepelné v objektech v do 6 m</t>
  </si>
  <si>
    <t>1466695163</t>
  </si>
  <si>
    <t>733</t>
  </si>
  <si>
    <t>Ústřední vytápění - rozvodné potrubí</t>
  </si>
  <si>
    <t>733110803</t>
  </si>
  <si>
    <t>Demontáž potrubí ocelového závitového do DN 15</t>
  </si>
  <si>
    <t>-268007282</t>
  </si>
  <si>
    <t>733111122</t>
  </si>
  <si>
    <t>Potrubí ocelové závitové bezešvé běžné nízkotlaké nebo středotlaké DN 10</t>
  </si>
  <si>
    <t>-1427321630</t>
  </si>
  <si>
    <t>733111123</t>
  </si>
  <si>
    <t>Potrubí ocelové závitové bezešvé běžné nízkotlaké nebo středotlaké DN 15</t>
  </si>
  <si>
    <t>-1100108820</t>
  </si>
  <si>
    <t>733111128</t>
  </si>
  <si>
    <t>Potrubí ocelové závitové bezešvé běžné nízkotlaké nebo středotlaké DN 50</t>
  </si>
  <si>
    <t>204217940</t>
  </si>
  <si>
    <t>733113112</t>
  </si>
  <si>
    <t>Příplatek k potrubí z trubek ocelových závitových za zhotovení závitové ocelové přípojky DN 10</t>
  </si>
  <si>
    <t>-855145022</t>
  </si>
  <si>
    <t>733113113</t>
  </si>
  <si>
    <t>Příplatek k potrubí z trubek ocelových závitových za zhotovení závitové ocelové přípojky DN 15</t>
  </si>
  <si>
    <t>-1077867604</t>
  </si>
  <si>
    <t>733190107</t>
  </si>
  <si>
    <t>Zkouška těsnosti potrubí ocelové závitové do DN 40</t>
  </si>
  <si>
    <t>-1163259217</t>
  </si>
  <si>
    <t>733190108</t>
  </si>
  <si>
    <t>Zkouška těsnosti potrubí ocelové závitové do DN 50</t>
  </si>
  <si>
    <t>2084659993</t>
  </si>
  <si>
    <t>733191923</t>
  </si>
  <si>
    <t>Navaření odbočky na potrubí ocelové závitové DN 15</t>
  </si>
  <si>
    <t>-1995387365</t>
  </si>
  <si>
    <t>733890803</t>
  </si>
  <si>
    <t>Přemístění potrubí demontovaného vodorovně do 100 m v objektech výšky přes 6 do 24 m</t>
  </si>
  <si>
    <t>-842522857</t>
  </si>
  <si>
    <t>998733102</t>
  </si>
  <si>
    <t>Přesun hmot tonážní pro rozvody potrubí v objektech v do 12 m</t>
  </si>
  <si>
    <t>-73568539</t>
  </si>
  <si>
    <t>734</t>
  </si>
  <si>
    <t>Ústřední vytápění - armatury</t>
  </si>
  <si>
    <t>734200821</t>
  </si>
  <si>
    <t>Demontáž armatury závitové se dvěma závity do G 1/2</t>
  </si>
  <si>
    <t>50531540</t>
  </si>
  <si>
    <t>734209112</t>
  </si>
  <si>
    <t>Montáž armatury závitové s dvěma závity G 3/8</t>
  </si>
  <si>
    <t>-562370812</t>
  </si>
  <si>
    <t>999734012</t>
  </si>
  <si>
    <t>Radiátorový ventil přímý DN 10, přednastavení hydraulických poměrů okruhu otopného tělesa v rozsahu 0 – 8,  PN 10, T 120°C</t>
  </si>
  <si>
    <t>ks</t>
  </si>
  <si>
    <t>-1084317002</t>
  </si>
  <si>
    <t>"TZ"78</t>
  </si>
  <si>
    <t>999734006</t>
  </si>
  <si>
    <t>radiátorové regulační a uzavírací šroubení přímé DN 10, s vypouštěním</t>
  </si>
  <si>
    <t>2005679748</t>
  </si>
  <si>
    <t>734209113</t>
  </si>
  <si>
    <t>Montáž armatury závitové s dvěma závity G 1/2</t>
  </si>
  <si>
    <t>-1600375648</t>
  </si>
  <si>
    <t>999734001</t>
  </si>
  <si>
    <t>Radiátorový ventil přímý DN 15, přednastavení hydraulických poměrů okruhu otopného tělesa v rozsahu 0 – 8,  PN 10, T 120°C</t>
  </si>
  <si>
    <t>-851743234</t>
  </si>
  <si>
    <t>"TZ"13</t>
  </si>
  <si>
    <t>999734005</t>
  </si>
  <si>
    <t>radiátorové regulační a uzavírací šroubení přímé DN 15, s vypouštěním</t>
  </si>
  <si>
    <t>720454267</t>
  </si>
  <si>
    <t>999734002</t>
  </si>
  <si>
    <t>Připojovací šroubení DN 15 spodní přímé pro ot. tělesa s integrovanou ventilovou vložkou, uzavírání, vypouštění a napouštění tělesa</t>
  </si>
  <si>
    <t>1081498570</t>
  </si>
  <si>
    <t>"TZ"4</t>
  </si>
  <si>
    <t>999734008</t>
  </si>
  <si>
    <t>Termostatická hlavice s vestavěným čidlem - bílá barva, rozsah nastavení od 6 °C do 28 °C</t>
  </si>
  <si>
    <t>268210891</t>
  </si>
  <si>
    <t>"TZ"22</t>
  </si>
  <si>
    <t>734209118</t>
  </si>
  <si>
    <t>Montáž armatury závitové s dvěma závity G 2</t>
  </si>
  <si>
    <t>1666843226</t>
  </si>
  <si>
    <t>9997340101</t>
  </si>
  <si>
    <t>Vyvažovací ventil , Dn 50, PN 25, kvs 32,3 funkce vyvažování a nastavení průtoku, uzavírání, vypouštění, měření průtoku, tlaků a teploty</t>
  </si>
  <si>
    <t>444020116</t>
  </si>
  <si>
    <t>"TZ, v.č. D14b-301-A2"1</t>
  </si>
  <si>
    <t>734890803</t>
  </si>
  <si>
    <t>Přemístění demontovaných armatur vodorovně do 100 m v objektech výšky přes 6 do 24 m</t>
  </si>
  <si>
    <t>-1095534084</t>
  </si>
  <si>
    <t>998734103</t>
  </si>
  <si>
    <t>Přesun hmot tonážní pro armatury v objektech v do 24 m</t>
  </si>
  <si>
    <t>2055343333</t>
  </si>
  <si>
    <t>735</t>
  </si>
  <si>
    <t>Ústřední vytápění - otopná tělesa</t>
  </si>
  <si>
    <t>735000911</t>
  </si>
  <si>
    <t>Vyregulování ventilu nebo kohoutu dvojregulačního s ručním ovládáním</t>
  </si>
  <si>
    <t>800542143</t>
  </si>
  <si>
    <t>735000912</t>
  </si>
  <si>
    <t>Vyregulování ventilu nebo kohoutu dvojregulačního s termostatickým ovládáním</t>
  </si>
  <si>
    <t>-1411347575</t>
  </si>
  <si>
    <t>735159210</t>
  </si>
  <si>
    <t>Montáž otopných těles panelových dvouřadých délky do 1140 mm</t>
  </si>
  <si>
    <t>1096199785</t>
  </si>
  <si>
    <t>999735040</t>
  </si>
  <si>
    <t>21-050-080 těleso otopné ocel. 2 deskové 1 přídavná přestupní plocha v 500mm dl 800mm 650W pro 20°C</t>
  </si>
  <si>
    <t>1669963063</t>
  </si>
  <si>
    <t>"TZ, v.č.D14b-303-A2"1</t>
  </si>
  <si>
    <t>735159310</t>
  </si>
  <si>
    <t>Montáž otopných těles panelových třířadých délky do 1140 mm</t>
  </si>
  <si>
    <t>57980253</t>
  </si>
  <si>
    <t>999735031</t>
  </si>
  <si>
    <t>33-030-110VK těleso otopné 3 desk. ocel. VK, 3 přídavné přestupní plochy v 300mm dl 1100mm 1100W pro20°C, pravé spodní připojení</t>
  </si>
  <si>
    <t>273016213</t>
  </si>
  <si>
    <t>"TZ, v.č.D14b-302-A2"1</t>
  </si>
  <si>
    <t>9997350311</t>
  </si>
  <si>
    <t>33-030-110VK těleso otopné 3 desk. ocel. VK, 3 přídavné přestupní plochy v 300mm dl 1100mm 1100W pro20°C, levé spodní připojení</t>
  </si>
  <si>
    <t>660391586</t>
  </si>
  <si>
    <t>999735032</t>
  </si>
  <si>
    <t>33-030-060VK těleso otopné 3 desk. ocel. VK, 3 přídavné přestupní plochy v 300mm dl 600mm 600W pro20°C, pravé spodní připojení</t>
  </si>
  <si>
    <t>-631985283</t>
  </si>
  <si>
    <t>9997350321</t>
  </si>
  <si>
    <t>33-030-060VK těleso otopné 3 desk. ocel. VK, 3 přídavné přestupní plochy v 300mm dl 600mm 600W pro20°C, levé spodní připojení</t>
  </si>
  <si>
    <t>-1132117941</t>
  </si>
  <si>
    <t>999735050</t>
  </si>
  <si>
    <t>konzola stojánková pro tělesa typ 33 nízká</t>
  </si>
  <si>
    <t>763935661</t>
  </si>
  <si>
    <t>"TZ, v.č.D14b-302-A2"8</t>
  </si>
  <si>
    <t>735111810</t>
  </si>
  <si>
    <t>Demontáž otopného tělesa litinového článkového</t>
  </si>
  <si>
    <t>-1035506294</t>
  </si>
  <si>
    <t>735494811</t>
  </si>
  <si>
    <t>Vypuštění vody z otopných těles</t>
  </si>
  <si>
    <t>-1710894400</t>
  </si>
  <si>
    <t>735191904</t>
  </si>
  <si>
    <t>Vyčištění otopných těles litinových proplachem vodou</t>
  </si>
  <si>
    <t>-214978397</t>
  </si>
  <si>
    <t>735191910</t>
  </si>
  <si>
    <t>Napuštění vody do otopných těles</t>
  </si>
  <si>
    <t>1064016902</t>
  </si>
  <si>
    <t>735191905</t>
  </si>
  <si>
    <t>Odvzdušnění otopných těles</t>
  </si>
  <si>
    <t>-1029592713</t>
  </si>
  <si>
    <t>735890803</t>
  </si>
  <si>
    <t>Přemístění demontovaného otopného tělesa vodorovně 100 m v objektech výšky přes 12 do 24 m</t>
  </si>
  <si>
    <t>-1660359013</t>
  </si>
  <si>
    <t>998735102</t>
  </si>
  <si>
    <t>Přesun hmot tonážní pro otopná tělesa v objektech v do 12 m</t>
  </si>
  <si>
    <t>-323635622</t>
  </si>
  <si>
    <t>783</t>
  </si>
  <si>
    <t>Dokončovací práce - nátěry</t>
  </si>
  <si>
    <t>783614651</t>
  </si>
  <si>
    <t>Základní antikorozní jednonásobný syntetický potrubí DN do 50 mm</t>
  </si>
  <si>
    <t>665747382</t>
  </si>
  <si>
    <t>783615551</t>
  </si>
  <si>
    <t>Mezinátěr jednonásobný syntetický nátěr potrubí DN do 50 mm</t>
  </si>
  <si>
    <t>247179775</t>
  </si>
  <si>
    <t>783617601</t>
  </si>
  <si>
    <t>Krycí jednonásobný syntetický nátěr potrubí DN do 50 mm</t>
  </si>
  <si>
    <t>-497597916</t>
  </si>
  <si>
    <t>Vedlejší rozpočtové náklady</t>
  </si>
  <si>
    <t>VRN4</t>
  </si>
  <si>
    <t>Inženýrská činnost</t>
  </si>
  <si>
    <t>0431030001</t>
  </si>
  <si>
    <t>Topná zkouška</t>
  </si>
  <si>
    <t>h</t>
  </si>
  <si>
    <t>1024</t>
  </si>
  <si>
    <t>-502908569</t>
  </si>
  <si>
    <t>007.2 - pavilon A1 - UV</t>
  </si>
  <si>
    <t>1482495293</t>
  </si>
  <si>
    <t>1989899454</t>
  </si>
  <si>
    <t>-162729010</t>
  </si>
  <si>
    <t>-1270283343</t>
  </si>
  <si>
    <t>-58247429</t>
  </si>
  <si>
    <t>2091857256</t>
  </si>
  <si>
    <t>988765098</t>
  </si>
  <si>
    <t>471317885</t>
  </si>
  <si>
    <t>152730947</t>
  </si>
  <si>
    <t>271635720</t>
  </si>
  <si>
    <t>-781000231</t>
  </si>
  <si>
    <t>1526476731</t>
  </si>
  <si>
    <t>-331909839</t>
  </si>
  <si>
    <t>-375710595</t>
  </si>
  <si>
    <t>"TZ"57</t>
  </si>
  <si>
    <t>-1181087976</t>
  </si>
  <si>
    <t>-1353911714</t>
  </si>
  <si>
    <t>"TZ"29</t>
  </si>
  <si>
    <t>-937026301</t>
  </si>
  <si>
    <t>-454776282</t>
  </si>
  <si>
    <t>"TZ, v.č. D14b-301-A1"1</t>
  </si>
  <si>
    <t>-37379707</t>
  </si>
  <si>
    <t>-2024779365</t>
  </si>
  <si>
    <t>-80487869</t>
  </si>
  <si>
    <t>463409621</t>
  </si>
  <si>
    <t>-1608725338</t>
  </si>
  <si>
    <t>679320104</t>
  </si>
  <si>
    <t>999735090</t>
  </si>
  <si>
    <t>33-090-050 Otopné těleso ocel. panelové třídeskové 3 přídavné přestupní plochy výška 900mm, délka 500mm, výkon 1400 W pro 15°C, levé boční přip.</t>
  </si>
  <si>
    <t>-274719818</t>
  </si>
  <si>
    <t>"TZ, v.č. D14b-302-A1"1</t>
  </si>
  <si>
    <t>999735091</t>
  </si>
  <si>
    <t>33-090-080 Otopné těleso ocel. panelové třídeskové 3 přídavné přestupní plochy výška 900mm, délka 800mm, výkon 1900 W pro 15°C, levé boční přip.</t>
  </si>
  <si>
    <t>1235991184</t>
  </si>
  <si>
    <t>"TZ, v.č.D14b-302-A1"1</t>
  </si>
  <si>
    <t>999735092</t>
  </si>
  <si>
    <t>33-090-110 Otopné těleso ocel. panelové třídeskové 3 přídavné přestupní plochy výška 900mm, délka 1100mm, výkon 2600 W pro 15°C, levé boční přip.</t>
  </si>
  <si>
    <t>1901352071</t>
  </si>
  <si>
    <t>"TZ, v.č.D14b-303-A1,D14b-304-A1,D14b-305-A1"3</t>
  </si>
  <si>
    <t>-1596968836</t>
  </si>
  <si>
    <t>-315741117</t>
  </si>
  <si>
    <t>1885581800</t>
  </si>
  <si>
    <t>152695269</t>
  </si>
  <si>
    <t>1474175692</t>
  </si>
  <si>
    <t>1909283642</t>
  </si>
  <si>
    <t>1572996687</t>
  </si>
  <si>
    <t>2052541803</t>
  </si>
  <si>
    <t>426079215</t>
  </si>
  <si>
    <t>1356974388</t>
  </si>
  <si>
    <t>007.3 - pavilon A3 - UV</t>
  </si>
  <si>
    <t>713410831</t>
  </si>
  <si>
    <t>Odstranění izolace tepelné potrubí pásy nebo rohožemi s AL fólií staženými drátem tl do 50 mm</t>
  </si>
  <si>
    <t>-1465893713</t>
  </si>
  <si>
    <t>733110806</t>
  </si>
  <si>
    <t>Demontáž potrubí ocelového závitového do DN 32</t>
  </si>
  <si>
    <t>847968543</t>
  </si>
  <si>
    <t>733191914</t>
  </si>
  <si>
    <t>Zaslepení potrubí ocelového závitového zavařením a skováním DN 20</t>
  </si>
  <si>
    <t>-533513939</t>
  </si>
  <si>
    <t>734200822</t>
  </si>
  <si>
    <t>Demontáž armatury závitové se dvěma závity do G 1</t>
  </si>
  <si>
    <t>1022172644</t>
  </si>
  <si>
    <t>"TZ"65</t>
  </si>
  <si>
    <t>"TZ"10</t>
  </si>
  <si>
    <t>"TZ, v.č. D14b-301-A1,umístěno na rozdělovači v pav. A1"1</t>
  </si>
  <si>
    <t>007.4 - pavilon A4 - UV</t>
  </si>
  <si>
    <t>713463212</t>
  </si>
  <si>
    <t>Montáž izolace tepelné potrubí potrubními pouzdry s Al fólií staženými Al páskou 1x D do 100 mm</t>
  </si>
  <si>
    <t>-188707743</t>
  </si>
  <si>
    <t>63143158</t>
  </si>
  <si>
    <t>pouzdro izolační potrubní z minerální vlny s Al fólií max. 600/100°C 89/50mm</t>
  </si>
  <si>
    <t>1272866268</t>
  </si>
  <si>
    <t>733121165</t>
  </si>
  <si>
    <t>Potrubí ocelové hladké bezešvé nízkotlaké nebo středotlaké D 89x3,6</t>
  </si>
  <si>
    <t>1898508618</t>
  </si>
  <si>
    <t>733190225</t>
  </si>
  <si>
    <t>Zkouška těsnosti potrubí ocelové hladké přes D 60,3x2,9 do D 89x5,0</t>
  </si>
  <si>
    <t>727634600</t>
  </si>
  <si>
    <t>"TZ"71</t>
  </si>
  <si>
    <t>"TZ"2</t>
  </si>
  <si>
    <t>"TZ, v.č. D14b-301-A4"1</t>
  </si>
  <si>
    <t>734109316</t>
  </si>
  <si>
    <t>Montáž armatury přírubové se dvěma přírubami PN 25-40 DN 80</t>
  </si>
  <si>
    <t>889765752</t>
  </si>
  <si>
    <t>9997340102</t>
  </si>
  <si>
    <t>Vyvažovací ventil přírubový , Dn 80, PN 25, kvs 120,  funkce vyvažování a nastavení průtoku, uzavírání, vypouštění, měření průtoku, tlaků a teploty</t>
  </si>
  <si>
    <t>258003766</t>
  </si>
  <si>
    <t>"TZ, v.č.D14b-301-A4"2</t>
  </si>
  <si>
    <t>783614661</t>
  </si>
  <si>
    <t>Základní antikorozní jednonásobný syntetický potrubí DN do 100 mm</t>
  </si>
  <si>
    <t>-1934852096</t>
  </si>
  <si>
    <t>783615561</t>
  </si>
  <si>
    <t>Mezinátěr jednonásobný syntetický nátěr potrubí DN do 100 mm</t>
  </si>
  <si>
    <t>-1762705331</t>
  </si>
  <si>
    <t>007.5 - pavilon B - UV</t>
  </si>
  <si>
    <t>"TZ"14</t>
  </si>
  <si>
    <t>"TZ"8</t>
  </si>
  <si>
    <t>008 - Hromosvod</t>
  </si>
  <si>
    <t xml:space="preserve"> </t>
  </si>
  <si>
    <t xml:space="preserve">D1 - Elektromontáže </t>
  </si>
  <si>
    <t xml:space="preserve">D2 - Zemní práce </t>
  </si>
  <si>
    <t>D3 - Stavební práce</t>
  </si>
  <si>
    <t xml:space="preserve">D4 - Opravy a údržba </t>
  </si>
  <si>
    <t xml:space="preserve">D5 - Materiály </t>
  </si>
  <si>
    <t>D6 - HZS</t>
  </si>
  <si>
    <t>D7 - HZS</t>
  </si>
  <si>
    <t>D1</t>
  </si>
  <si>
    <t xml:space="preserve">Elektromontáže </t>
  </si>
  <si>
    <t>Pol1</t>
  </si>
  <si>
    <t>krab.odb. (1903;KR 68, KU68/3L)  vč.zap.</t>
  </si>
  <si>
    <t>Pol2</t>
  </si>
  <si>
    <t>krab.rozvodka 645613  plast  včet.zapoj.</t>
  </si>
  <si>
    <t>Pol110</t>
  </si>
  <si>
    <t>krabice pro zkuš.svorku skryt.svodů hromosvodu pod om.</t>
  </si>
  <si>
    <t>Pol3</t>
  </si>
  <si>
    <t>ukonč.kab.smršt.zákl.do 4x10 mm2</t>
  </si>
  <si>
    <t>Pol111</t>
  </si>
  <si>
    <t>svorkovnice ochranná(poteniál.) SCHRACK,BEČOV,DEHN,apod.</t>
  </si>
  <si>
    <t>Pol5</t>
  </si>
  <si>
    <t>uzem. v zemi FeZn do 120 mm2 vč.svorek;propoj.aj.</t>
  </si>
  <si>
    <t>Pol6</t>
  </si>
  <si>
    <t>uzem. v zemi FeZn R=8-10 mm vč.svorek;propoj.aj.</t>
  </si>
  <si>
    <t>Pol7</t>
  </si>
  <si>
    <t>svod. vodiče AlMgSi  (CUI) R=8mm + podpěry</t>
  </si>
  <si>
    <t>Pol112</t>
  </si>
  <si>
    <t>jímací tyč AlMgSi do 3m délky na stojanu velkého</t>
  </si>
  <si>
    <t>Pol9</t>
  </si>
  <si>
    <t>svorky hromosvodové do 2 šroubu  SS</t>
  </si>
  <si>
    <t>Pol10</t>
  </si>
  <si>
    <t>svorky hromosvodové do 2 šroubu  SP1</t>
  </si>
  <si>
    <t>Pol11</t>
  </si>
  <si>
    <t>svorky hromosvodové do 2 šroubu SR 03</t>
  </si>
  <si>
    <t>Pol12</t>
  </si>
  <si>
    <t>svorky hromosv.nad 2 šrouby SO</t>
  </si>
  <si>
    <t>Pol13</t>
  </si>
  <si>
    <t>svorky hromosv.nad 2 šrouby SK</t>
  </si>
  <si>
    <t>Pol14</t>
  </si>
  <si>
    <t>svorky hromosv.nad 2 šrouby ( SZ )</t>
  </si>
  <si>
    <t>Pol15</t>
  </si>
  <si>
    <t>tyčový zemnič vč.zaražení do země a připoj. do 2m</t>
  </si>
  <si>
    <t>Pol17</t>
  </si>
  <si>
    <t>označení svodu štítky smalt.;umělá hmota</t>
  </si>
  <si>
    <t>Pol18</t>
  </si>
  <si>
    <t>CYKY J 3x2.5 mm2 750V (PO) (do LV nebo žlabu)</t>
  </si>
  <si>
    <t>Pol19</t>
  </si>
  <si>
    <t>CYKY-CYKYm 3Cx1.5 mm2 750V (VU)</t>
  </si>
  <si>
    <t>Pol20</t>
  </si>
  <si>
    <t>JYTY 2x1mm  s Al laminovanou folií (PU)</t>
  </si>
  <si>
    <t>Pol21</t>
  </si>
  <si>
    <t>JYTY 4x1mm  s Al laminovanou folií (PU)</t>
  </si>
  <si>
    <t>Pol22</t>
  </si>
  <si>
    <t>přípl. za zatahování kab. při váze kab. do 0.75kg</t>
  </si>
  <si>
    <t>Pol23</t>
  </si>
  <si>
    <t>osazení hmoždinky do cihlového zdiva HM 8</t>
  </si>
  <si>
    <t>D2</t>
  </si>
  <si>
    <t xml:space="preserve">Zemní práce </t>
  </si>
  <si>
    <t>Pol113</t>
  </si>
  <si>
    <t>vytyč.trati kab.vedení v zastavěném prostoru</t>
  </si>
  <si>
    <t>km</t>
  </si>
  <si>
    <t>Pol114</t>
  </si>
  <si>
    <t>řezání spáry v asfaltu nebo betonu</t>
  </si>
  <si>
    <t>Pol115</t>
  </si>
  <si>
    <t>betonový základ do bednění</t>
  </si>
  <si>
    <t>Pol116</t>
  </si>
  <si>
    <t>rozbourání betonového základu</t>
  </si>
  <si>
    <t>Pol117</t>
  </si>
  <si>
    <t>kabel.rýha 35cm/šíř. 50cm/hl. zem.tř.4</t>
  </si>
  <si>
    <t>Pol118</t>
  </si>
  <si>
    <t>kabel.rýha 20-35cm šíř. 70cm hloub. zem.tř.3</t>
  </si>
  <si>
    <t>Pol119</t>
  </si>
  <si>
    <t>hutnění zeminy vrstvy 20cm</t>
  </si>
  <si>
    <t>Pol120</t>
  </si>
  <si>
    <t>fólie výstražná z PVC šířky 33cm</t>
  </si>
  <si>
    <t>Pol121</t>
  </si>
  <si>
    <t>ruč.zához.kab.rýhy 35cm šíř.50cm hl.zem.tř.4</t>
  </si>
  <si>
    <t>Pol122</t>
  </si>
  <si>
    <t>ruč.zához.kab.rýhy 20-35cm šíř.70cm hl.zem.tř.3</t>
  </si>
  <si>
    <t>POL158</t>
  </si>
  <si>
    <t xml:space="preserve">Odstranění st. asfaltové plochy vč. vyřezání, vč. podkladních vrstev, vč. odvozu na skládku a poplatku za skládkovné </t>
  </si>
  <si>
    <t>-1718812155</t>
  </si>
  <si>
    <t>POL159</t>
  </si>
  <si>
    <t>Zpětné doplnění asfaltové plochy vč. podkladních vrstev, vč. dodávky materiálu</t>
  </si>
  <si>
    <t>-54304969</t>
  </si>
  <si>
    <t>D3</t>
  </si>
  <si>
    <t>Stavební práce</t>
  </si>
  <si>
    <t>Pol34</t>
  </si>
  <si>
    <t>vybour.otv.cihl.malt.cem. do R=60mm tl.do 150mm vč. odvozu suti a poplatku za skládkovné</t>
  </si>
  <si>
    <t>Pol35</t>
  </si>
  <si>
    <t>vybour.otv.cihl.malt.cem. do R=60mm tl.do 600mm vč. odvozu suti a poplatku za skládkovné</t>
  </si>
  <si>
    <t>Pol36</t>
  </si>
  <si>
    <t>vysek.zdi cihl.kapsy-krab.&lt;100x100x50mm vč. odvozu suti a poplatku za skládkovné</t>
  </si>
  <si>
    <t>Pol37</t>
  </si>
  <si>
    <t>vysek.zdi bet.kapsy-krab.&lt;100x100x50mm vč. odvozu suti a poplatku za skládkovné</t>
  </si>
  <si>
    <t>Pol38</t>
  </si>
  <si>
    <t>vysek.rýh cihla do hl.50mm š.do 70mm vč. odvozu suti a poplatku za skládkovné</t>
  </si>
  <si>
    <t>Pol39</t>
  </si>
  <si>
    <t>vysek.rýh cihla do hl.50mm š.do 150mm vč. odvozu suti a poplatku za skládkovné</t>
  </si>
  <si>
    <t>D4</t>
  </si>
  <si>
    <t xml:space="preserve">Opravy a údržba </t>
  </si>
  <si>
    <t>Pol123</t>
  </si>
  <si>
    <t>Oprava omít.sten do plochy 0,09m2 vč. dodávky materiálu</t>
  </si>
  <si>
    <t>Pol124</t>
  </si>
  <si>
    <t>Hruba vyplň rýh ve stěnách maltou vč. dodávky materiálu</t>
  </si>
  <si>
    <t>Pol125</t>
  </si>
  <si>
    <t>Omítaní rýh sten do š.15cm vapen. štuk vč. dodávky materiálu</t>
  </si>
  <si>
    <t>D5</t>
  </si>
  <si>
    <t xml:space="preserve">Materiály </t>
  </si>
  <si>
    <t>Pol126</t>
  </si>
  <si>
    <t>CYKY-J  3X1,5 (C)</t>
  </si>
  <si>
    <t>Pol127</t>
  </si>
  <si>
    <t>CYKY-J  3X2,5 (C)</t>
  </si>
  <si>
    <t>Pol128</t>
  </si>
  <si>
    <t>JYTY  4DX1</t>
  </si>
  <si>
    <t>Pol129</t>
  </si>
  <si>
    <t>JYTY  2AX1</t>
  </si>
  <si>
    <t>Pol47</t>
  </si>
  <si>
    <t>označovací štítek</t>
  </si>
  <si>
    <t>Pol130</t>
  </si>
  <si>
    <t>ZEM.DRAT FEZN 10 MM (0.62 kg/m)</t>
  </si>
  <si>
    <t>Kg</t>
  </si>
  <si>
    <t>Pol131</t>
  </si>
  <si>
    <t>ZEM.DRAT FEZN  8 MM (0.4 kg/m)</t>
  </si>
  <si>
    <t>Pol132</t>
  </si>
  <si>
    <t>ZEM.SVORKA SK</t>
  </si>
  <si>
    <t>Ks</t>
  </si>
  <si>
    <t>Pol133</t>
  </si>
  <si>
    <t>ZEM.PODPERA PV 32</t>
  </si>
  <si>
    <t>Pol134</t>
  </si>
  <si>
    <t>ZEM.SVORKA SZ</t>
  </si>
  <si>
    <t>Pol135</t>
  </si>
  <si>
    <t>ZEM.SVORKA SS</t>
  </si>
  <si>
    <t>Pol136</t>
  </si>
  <si>
    <t>ZEM.SVORKA SO VELKA</t>
  </si>
  <si>
    <t>Pol137</t>
  </si>
  <si>
    <t>ZEM.SVORKA SP 01</t>
  </si>
  <si>
    <t>Pol138</t>
  </si>
  <si>
    <t>ZEM.SVORKA SR 02 pas.+pas.</t>
  </si>
  <si>
    <t>Pol139</t>
  </si>
  <si>
    <t>ZEM.SVORKA SR 03 pas.+kul.</t>
  </si>
  <si>
    <t>Pol140</t>
  </si>
  <si>
    <t>ZEM.PASEK FEZN 30/4</t>
  </si>
  <si>
    <t>Pol141</t>
  </si>
  <si>
    <t>FOLIE PLNA-BLESK 33cm</t>
  </si>
  <si>
    <t>Pol142</t>
  </si>
  <si>
    <t>ZEM.TYC ZTP 2M</t>
  </si>
  <si>
    <t>KS</t>
  </si>
  <si>
    <t>Pol143</t>
  </si>
  <si>
    <t>ZEM.PODPERA PV 21 BET.SROUB</t>
  </si>
  <si>
    <t>Pol144</t>
  </si>
  <si>
    <t>ZEM.PODPERA PV  1 PL-55 SEDA PLAST</t>
  </si>
  <si>
    <t>Pol64</t>
  </si>
  <si>
    <t>ZEM.PODPERA PV 21 BET.PLAST SROUB</t>
  </si>
  <si>
    <t>Pol145</t>
  </si>
  <si>
    <t>ZEM.DEHN  STOJAN  TŘÍRAMENNÝ   VIZ PROJEKT</t>
  </si>
  <si>
    <t>SADA</t>
  </si>
  <si>
    <t>Pol67</t>
  </si>
  <si>
    <t>ZEM.V  DRAT AlMgSi 8mm</t>
  </si>
  <si>
    <t>KG</t>
  </si>
  <si>
    <t>Pol146</t>
  </si>
  <si>
    <t>Pol147</t>
  </si>
  <si>
    <t>ZEM.DEHN    KRABICE S SZ</t>
  </si>
  <si>
    <t>Pol148</t>
  </si>
  <si>
    <t>ZEM.DEHN KONCOVKA PRO  HVI</t>
  </si>
  <si>
    <t>Pol149</t>
  </si>
  <si>
    <t>ZEM.DEHN  PODPĚRA PV NA VODIČ  HVI  NA STĚNU</t>
  </si>
  <si>
    <t>Pol150</t>
  </si>
  <si>
    <t>ZEM.DEHN  PODPĚRA PV NA VODIČ  HVI  NA STŘECHU</t>
  </si>
  <si>
    <t>Pol151</t>
  </si>
  <si>
    <t>ZEM.DEHN   IZOL. VODIČ HVI Lg</t>
  </si>
  <si>
    <t>Pol70</t>
  </si>
  <si>
    <t>KR.ACIDUR 6456-12 BILA</t>
  </si>
  <si>
    <t>Pol71</t>
  </si>
  <si>
    <t>svorka 273-104 3X1-2,5</t>
  </si>
  <si>
    <t>Pol72</t>
  </si>
  <si>
    <t>svorka 273-112 2X1-2,5</t>
  </si>
  <si>
    <t>Pol73</t>
  </si>
  <si>
    <t>svorka 273-102 4X1-2,5</t>
  </si>
  <si>
    <t>Pol152</t>
  </si>
  <si>
    <t>SVORKA OCHRANNÁ   PASS</t>
  </si>
  <si>
    <t>Pol75</t>
  </si>
  <si>
    <t>KR.KU 68-1902</t>
  </si>
  <si>
    <t>Pol76</t>
  </si>
  <si>
    <t>SMRST.TRUBICE TLS 19/6</t>
  </si>
  <si>
    <t>Pol153</t>
  </si>
  <si>
    <t>BETON SMES B 250  /B20/</t>
  </si>
  <si>
    <t>D6</t>
  </si>
  <si>
    <t>HZS</t>
  </si>
  <si>
    <t xml:space="preserve">Doprava dodávek </t>
  </si>
  <si>
    <t>-1207547200</t>
  </si>
  <si>
    <t>Přesun dodávek</t>
  </si>
  <si>
    <t>-29115610</t>
  </si>
  <si>
    <t>Prořez materiálu 5% z ceny materiálu</t>
  </si>
  <si>
    <t>-878421892</t>
  </si>
  <si>
    <t xml:space="preserve">Podružný materiál </t>
  </si>
  <si>
    <t>-1289543832</t>
  </si>
  <si>
    <t>Podíl přidružených výkonů</t>
  </si>
  <si>
    <t>342065836</t>
  </si>
  <si>
    <t>Pol78</t>
  </si>
  <si>
    <t>Doplnění přístrojů do rozv. R212 + zapojení(viz projekt)</t>
  </si>
  <si>
    <t>Pol79</t>
  </si>
  <si>
    <t>Doplnění přístrojů do rozv. RB11+ zapojení(viz projekt)</t>
  </si>
  <si>
    <t>Pol80</t>
  </si>
  <si>
    <t>Doplnění přístrojů do rozv. R441+ zapojení(viz projekt)</t>
  </si>
  <si>
    <t>D7</t>
  </si>
  <si>
    <t>Pol154</t>
  </si>
  <si>
    <t>Vyhledání původ.obvodů</t>
  </si>
  <si>
    <t>hod.</t>
  </si>
  <si>
    <t>Pol155</t>
  </si>
  <si>
    <t>Úprava kabelů do stavaj. rozvaděčů</t>
  </si>
  <si>
    <t>Pol83</t>
  </si>
  <si>
    <t>Revize elektro</t>
  </si>
  <si>
    <t>Pol84</t>
  </si>
  <si>
    <t>Revize hromosvodu</t>
  </si>
  <si>
    <t>Pol156</t>
  </si>
  <si>
    <t>Demontáž a znovumontáž el.zařízení</t>
  </si>
  <si>
    <t>190</t>
  </si>
  <si>
    <t>Pol157</t>
  </si>
  <si>
    <t>Demontáž hromosvodu</t>
  </si>
  <si>
    <t>192</t>
  </si>
  <si>
    <t xml:space="preserve">009 - MaR </t>
  </si>
  <si>
    <t>Ing. Petr Pawlas</t>
  </si>
  <si>
    <t>Dodávka - Dodávka řídícího systému a materiálu měření a regulace</t>
  </si>
  <si>
    <t>21-M - Elektromontáže</t>
  </si>
  <si>
    <t>36-M - Montáž provozních, měřících a regulačních zařízení</t>
  </si>
  <si>
    <t>Služby - Služby k řídícímu systému</t>
  </si>
  <si>
    <t>D2 - Rozvaděč DT-A1 montáž</t>
  </si>
  <si>
    <t>D3 - Rozvaděč DT-A2 montáž</t>
  </si>
  <si>
    <t>D4 - Rozvaděč DT-A3 montáž</t>
  </si>
  <si>
    <t>D5 - Rozvaděč DT-A4 montáž</t>
  </si>
  <si>
    <t>D6 - Rozvaděč DT-A1 dodávka materiálu</t>
  </si>
  <si>
    <t>D7 - Rozvaděč DT-A3 dodávka materiálu</t>
  </si>
  <si>
    <t>D8 - Rozvaděč DT-A2 dodávka materiálu</t>
  </si>
  <si>
    <t>D9 - Rozvaděč DT-A4 dodávka materiálu</t>
  </si>
  <si>
    <t>D10 - Doplnění stávajících rozvaděčů RA1-11, RA1-31, RA2-01, RA2-11, RA2-31, RA2-42</t>
  </si>
  <si>
    <t>D11 - RA3-11, RA3-12, RA3-31, RA3-32, RA4-21, RA4-22, RA4-31</t>
  </si>
  <si>
    <t>Dodávka</t>
  </si>
  <si>
    <t>Dodávka řídícího systému a materiálu měření a regulace</t>
  </si>
  <si>
    <t>SPC1</t>
  </si>
  <si>
    <t>IRC regulátor master, integrovaný displej, web server, RS485</t>
  </si>
  <si>
    <t>SPC2</t>
  </si>
  <si>
    <t>Převodník RS232/RS485</t>
  </si>
  <si>
    <t>SPC3</t>
  </si>
  <si>
    <t>Modul IRC regulace 2xUI, 2xRO, 24V DC, sběrnice, 49x49x27 mm, IP20</t>
  </si>
  <si>
    <t>SPC4</t>
  </si>
  <si>
    <t xml:space="preserve">Prostorové čidlo teploty 5-55°C, Ni1000, </t>
  </si>
  <si>
    <t>SPC5</t>
  </si>
  <si>
    <t>Termopohon 24V DC +-20%, 2,5W, M30x1,5, včetně kabelu 1m</t>
  </si>
  <si>
    <t>SPC6</t>
  </si>
  <si>
    <t>Počítač  i3-9100, paměť 8Gb, DDR4, HD1TB, klávesnice, myš, monitor 24", windows 10 pro</t>
  </si>
  <si>
    <t>21-M</t>
  </si>
  <si>
    <t>Elektromontáže</t>
  </si>
  <si>
    <t>210800121</t>
  </si>
  <si>
    <t>Kabel CYKY, CYKYLo  do 3x2,5 mm2 pod omítkou včetně sádrování</t>
  </si>
  <si>
    <t>Pol87</t>
  </si>
  <si>
    <t>Můstkový vodič CYKYLo 2x1,5 mm2</t>
  </si>
  <si>
    <t>256</t>
  </si>
  <si>
    <t>341110050</t>
  </si>
  <si>
    <t>kabel silový s Cu jádrem CYKY 2x1,5 mm2</t>
  </si>
  <si>
    <t>341110360</t>
  </si>
  <si>
    <t>kabel silový s Cu jádrem CYKY 3x2,5 mm2</t>
  </si>
  <si>
    <t>210860201</t>
  </si>
  <si>
    <t>Montáž kabelu J-Y(St)Y 2x2x0,8 pod omítkou, sádrování</t>
  </si>
  <si>
    <t>341215540</t>
  </si>
  <si>
    <t>kabel sdělovací J-Y(St)Y 1x2x0,8 mm šedý</t>
  </si>
  <si>
    <t>341215540.1</t>
  </si>
  <si>
    <t>kabel sdělovací J-Y(St)Y 2x2x0,8 mm šedý</t>
  </si>
  <si>
    <t>210860224</t>
  </si>
  <si>
    <t>Montáž kabelu J-Y(St)Y 4x2x0,8 uložených pevně</t>
  </si>
  <si>
    <t>341215450</t>
  </si>
  <si>
    <t>kabel sdělovací J-Y(St)Y 4x2x0,8 mm šedý</t>
  </si>
  <si>
    <t>210010334</t>
  </si>
  <si>
    <t>Montáž krabice lištové dvojité včetně zapojení</t>
  </si>
  <si>
    <t>Pol88</t>
  </si>
  <si>
    <t>Krabice pro lištový rozvod LK 80x28 2R 161x80x28 mm</t>
  </si>
  <si>
    <t>Pol89</t>
  </si>
  <si>
    <t>Víčko VLK 80/R</t>
  </si>
  <si>
    <t>Pol90</t>
  </si>
  <si>
    <t>Instalační  svorka do 4x2,5 mm2</t>
  </si>
  <si>
    <t>210010311</t>
  </si>
  <si>
    <t>Krabice KP 68 bez zapojení</t>
  </si>
  <si>
    <t>210010321</t>
  </si>
  <si>
    <t>Krabice KP 68 včetně zapojení</t>
  </si>
  <si>
    <t>Pol91</t>
  </si>
  <si>
    <t>Krabice KP68/KA</t>
  </si>
  <si>
    <t>Pol92</t>
  </si>
  <si>
    <t>Víčko V68HF</t>
  </si>
  <si>
    <t>Pol94</t>
  </si>
  <si>
    <t>Instalační  svorka s páčkou 3x0,14-2,5 mm2</t>
  </si>
  <si>
    <t>210010102</t>
  </si>
  <si>
    <t>Montáž lišt protahovacích šířky do 40 mm</t>
  </si>
  <si>
    <t>345721050</t>
  </si>
  <si>
    <t>lišta elektroinstalační vkládací z PVC LV 18x13</t>
  </si>
  <si>
    <t>210190002</t>
  </si>
  <si>
    <t>Montáž oceloplechových rozvaděčů do 50 kg</t>
  </si>
  <si>
    <t>210100001</t>
  </si>
  <si>
    <t>Ukončení vodičů v rozváděči nebo na přístroji včetně zapojení průřezu žíly do 2,5 mm2</t>
  </si>
  <si>
    <t>Pol97</t>
  </si>
  <si>
    <t xml:space="preserve">Kapsa pro krabici 68 mm, vč. zpětného zapraveí, vč. dodávky materiálu </t>
  </si>
  <si>
    <t xml:space="preserve">Poznámka k položce:
vč. vnitrostaveništní dopravy suti, vč. odvozu suti na skládku do 15 km, vč. poplatku za skládkovné </t>
  </si>
  <si>
    <t>Pol98</t>
  </si>
  <si>
    <t>Kapsa pro lištovou dvojitou krabici vč. zpětného zapravení, vč. dodávky materiálu</t>
  </si>
  <si>
    <t>974031121</t>
  </si>
  <si>
    <t>Drážka v cihle 30 x 30 mm</t>
  </si>
  <si>
    <t>Pol99</t>
  </si>
  <si>
    <t>Drážka v omítce pro kabel</t>
  </si>
  <si>
    <t>Pol100</t>
  </si>
  <si>
    <t>Začištění drážky v omítce 30 x 30 mm</t>
  </si>
  <si>
    <t xml:space="preserve">Poznámka k položce:
vč. dodávky materiálu
</t>
  </si>
  <si>
    <t>Pol101</t>
  </si>
  <si>
    <t>Provrtání cihlové zdi 15 cm otvor průměr 20 mm vč. zpětného zapravení, vč. dodávky materiálu</t>
  </si>
  <si>
    <t>4606800021</t>
  </si>
  <si>
    <t>Průraz stropem, vč. zpětného zapravení, vč. dodávky materiálu</t>
  </si>
  <si>
    <t>Pol102</t>
  </si>
  <si>
    <t>Napojení master regulátorů na datovou síť</t>
  </si>
  <si>
    <t>Pol103</t>
  </si>
  <si>
    <t>Úprava stávajících rozvaděčů RA</t>
  </si>
  <si>
    <t>Pol104</t>
  </si>
  <si>
    <t>Pomocný materiál pro upevnění kabelů</t>
  </si>
  <si>
    <t>36-M</t>
  </si>
  <si>
    <t>Montáž provozních, měřících a regulačních zařízení</t>
  </si>
  <si>
    <t>360410024</t>
  </si>
  <si>
    <t>Montáž prostorového snímače teploty 630 mm</t>
  </si>
  <si>
    <t>360270309</t>
  </si>
  <si>
    <t>Montáž IRC regulátoru 2xUI, 2xRO</t>
  </si>
  <si>
    <t>360430092</t>
  </si>
  <si>
    <t>Montáž termopohonu</t>
  </si>
  <si>
    <t>Služby</t>
  </si>
  <si>
    <t>Služby k řídícímu systému</t>
  </si>
  <si>
    <t>Pol105</t>
  </si>
  <si>
    <t>Zpracování uživatelských programů master regulátorů</t>
  </si>
  <si>
    <t>Pol106</t>
  </si>
  <si>
    <t>Oživení a provedení zkoušek</t>
  </si>
  <si>
    <t>bod</t>
  </si>
  <si>
    <t>Pol107</t>
  </si>
  <si>
    <t>Vizualizace jednotlivých místností IRC regulace na PC</t>
  </si>
  <si>
    <t>Pol109</t>
  </si>
  <si>
    <t>Revize elekro</t>
  </si>
  <si>
    <t>Rozvaděč DT-A1 montáž</t>
  </si>
  <si>
    <t>E-2000-1</t>
  </si>
  <si>
    <t>Vypínač A/40/1</t>
  </si>
  <si>
    <t>E-2000-1.1</t>
  </si>
  <si>
    <t>Jednofázový jistič</t>
  </si>
  <si>
    <t>E-2006-1</t>
  </si>
  <si>
    <t>Přepěťová ochrana 3.stupeň 6A s vf. filtrem</t>
  </si>
  <si>
    <t>R-1140-1</t>
  </si>
  <si>
    <t>Zářivkové svítidlo 1x9W s vypínačem</t>
  </si>
  <si>
    <t>D-1623-1</t>
  </si>
  <si>
    <t>Zásuvka modulární  230V/16A</t>
  </si>
  <si>
    <t>J-3010-1</t>
  </si>
  <si>
    <t>Zdroj 230V AC/24V DC</t>
  </si>
  <si>
    <t>K-1260-1</t>
  </si>
  <si>
    <t>Regulátor montáž</t>
  </si>
  <si>
    <t>E-0100-1</t>
  </si>
  <si>
    <t>Pojistka trubičková na DIN lištu</t>
  </si>
  <si>
    <t>P-0195-1</t>
  </si>
  <si>
    <t>Ukončení vodičů na regulátoru</t>
  </si>
  <si>
    <t>P-0195-1.1</t>
  </si>
  <si>
    <t>Řadová svorkovnice do 2,5 mm2</t>
  </si>
  <si>
    <t>P-4040-0</t>
  </si>
  <si>
    <t>Vývodka  PG9, PG11</t>
  </si>
  <si>
    <t>P-4040-0.1</t>
  </si>
  <si>
    <t>Vývodka  PG13,5</t>
  </si>
  <si>
    <t>Rozvaděč DT-A2 montáž</t>
  </si>
  <si>
    <t>L-3110-1</t>
  </si>
  <si>
    <t>Montáž převodníku RS232/RS485</t>
  </si>
  <si>
    <t>P-4040-0.2</t>
  </si>
  <si>
    <t>Vývodka  PG9, PG13,5</t>
  </si>
  <si>
    <t>Rozvaděč DT-A3 montáž</t>
  </si>
  <si>
    <t>Rozvaděč DT-A4 montáž</t>
  </si>
  <si>
    <t>194</t>
  </si>
  <si>
    <t>196</t>
  </si>
  <si>
    <t>198</t>
  </si>
  <si>
    <t>200</t>
  </si>
  <si>
    <t>Rozvaděč DT-A1 dodávka materiálu</t>
  </si>
  <si>
    <t>MATERIÁL</t>
  </si>
  <si>
    <t>202</t>
  </si>
  <si>
    <t>MATERIÁL.1</t>
  </si>
  <si>
    <t>Jednofázový jistič  B/6/1 6A</t>
  </si>
  <si>
    <t>204</t>
  </si>
  <si>
    <t>MATERIÁL.102</t>
  </si>
  <si>
    <t>Pomocný materiál, korýtka, vodiče</t>
  </si>
  <si>
    <t>3245084</t>
  </si>
  <si>
    <t>MATERIÁL.2</t>
  </si>
  <si>
    <t>206</t>
  </si>
  <si>
    <t>MATERIÁL.3</t>
  </si>
  <si>
    <t>208</t>
  </si>
  <si>
    <t>MATERIÁL.4</t>
  </si>
  <si>
    <t>210</t>
  </si>
  <si>
    <t>MATERIÁL.5</t>
  </si>
  <si>
    <t>Napájecí zdroj PS-30-24, 24V DC, 30W</t>
  </si>
  <si>
    <t>212</t>
  </si>
  <si>
    <t>MATERIÁL.6</t>
  </si>
  <si>
    <t>Přepěťová ochrana SPD3 6A s vf. filtrem</t>
  </si>
  <si>
    <t>214</t>
  </si>
  <si>
    <t>MATERIÁL.7</t>
  </si>
  <si>
    <t>216</t>
  </si>
  <si>
    <t>MATERIÁL.8</t>
  </si>
  <si>
    <t>Vývodka  PG9</t>
  </si>
  <si>
    <t>218</t>
  </si>
  <si>
    <t>MATERIÁL.9</t>
  </si>
  <si>
    <t>Vývodka  PG11</t>
  </si>
  <si>
    <t>220</t>
  </si>
  <si>
    <t>MATERIÁL.10</t>
  </si>
  <si>
    <t>222</t>
  </si>
  <si>
    <t>MATERIÁL.11</t>
  </si>
  <si>
    <t>Nástěnný rozvaděč 500/500/210 mm, včetně montážní desky</t>
  </si>
  <si>
    <t>224</t>
  </si>
  <si>
    <t>Rozvaděč DT-A3 dodávka materiálu</t>
  </si>
  <si>
    <t>MATERIÁL.104</t>
  </si>
  <si>
    <t>-1520801364</t>
  </si>
  <si>
    <t>MATERIÁL.12</t>
  </si>
  <si>
    <t>Jednofázový jistič  C/0,5/1 0,5A</t>
  </si>
  <si>
    <t>226</t>
  </si>
  <si>
    <t>228</t>
  </si>
  <si>
    <t>230</t>
  </si>
  <si>
    <t>MATERIÁL.13</t>
  </si>
  <si>
    <t>Přepěťová ochrana SPD3 2A s vf. filtrem</t>
  </si>
  <si>
    <t>232</t>
  </si>
  <si>
    <t>MATERIÁL.14</t>
  </si>
  <si>
    <t>Modulární rozvaděč 18 modulů, IP40</t>
  </si>
  <si>
    <t>234</t>
  </si>
  <si>
    <t>D8</t>
  </si>
  <si>
    <t>Rozvaděč DT-A2 dodávka materiálu</t>
  </si>
  <si>
    <t>236</t>
  </si>
  <si>
    <t>238</t>
  </si>
  <si>
    <t>MATERIÁL.111</t>
  </si>
  <si>
    <t>-1810025711</t>
  </si>
  <si>
    <t>240</t>
  </si>
  <si>
    <t>242</t>
  </si>
  <si>
    <t>244</t>
  </si>
  <si>
    <t>246</t>
  </si>
  <si>
    <t>248</t>
  </si>
  <si>
    <t>250</t>
  </si>
  <si>
    <t>252</t>
  </si>
  <si>
    <t>254</t>
  </si>
  <si>
    <t>258</t>
  </si>
  <si>
    <t>D9</t>
  </si>
  <si>
    <t>Rozvaděč DT-A4 dodávka materiálu</t>
  </si>
  <si>
    <t>260</t>
  </si>
  <si>
    <t>262</t>
  </si>
  <si>
    <t>MATERIÁL.112</t>
  </si>
  <si>
    <t>1799038662</t>
  </si>
  <si>
    <t>264</t>
  </si>
  <si>
    <t>266</t>
  </si>
  <si>
    <t>268</t>
  </si>
  <si>
    <t>MATERIÁL.15</t>
  </si>
  <si>
    <t>Napájecí zdroj DR-60-24, 24V DC, 60W</t>
  </si>
  <si>
    <t>270</t>
  </si>
  <si>
    <t>272</t>
  </si>
  <si>
    <t>274</t>
  </si>
  <si>
    <t>276</t>
  </si>
  <si>
    <t>278</t>
  </si>
  <si>
    <t>280</t>
  </si>
  <si>
    <t>282</t>
  </si>
  <si>
    <t>D10</t>
  </si>
  <si>
    <t>Doplnění stávajících rozvaděčů RA1-11, RA1-31, RA2-01, RA2-11, RA2-31, RA2-42</t>
  </si>
  <si>
    <t>D11</t>
  </si>
  <si>
    <t>RA3-11, RA3-12, RA3-31, RA3-32, RA4-21, RA4-22, RA4-31</t>
  </si>
  <si>
    <t>284</t>
  </si>
  <si>
    <t>E-2005-1</t>
  </si>
  <si>
    <t>Pojistkový odpínač OPVF 10/2 včetně patrony</t>
  </si>
  <si>
    <t>286</t>
  </si>
  <si>
    <t>288</t>
  </si>
  <si>
    <t>MATERIÁL.16</t>
  </si>
  <si>
    <t>Jednofázový jistič  C/2/1 2A</t>
  </si>
  <si>
    <t>290</t>
  </si>
  <si>
    <t>MATERIÁL.17</t>
  </si>
  <si>
    <t>292</t>
  </si>
  <si>
    <t>MATERIÁL.18</t>
  </si>
  <si>
    <t>Napájecí  modulární zdroj HDR-150-24, 24V DC, 150 W</t>
  </si>
  <si>
    <t>294</t>
  </si>
  <si>
    <t>MATERIÁL.188</t>
  </si>
  <si>
    <t>-1440806747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</si>
</sst>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0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49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50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52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51</v>
      </c>
      <c r="AI60" s="43"/>
      <c r="AJ60" s="43"/>
      <c r="AK60" s="43"/>
      <c r="AL60" s="43"/>
      <c r="AM60" s="65" t="s">
        <v>52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53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54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51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52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51</v>
      </c>
      <c r="AI75" s="43"/>
      <c r="AJ75" s="43"/>
      <c r="AK75" s="43"/>
      <c r="AL75" s="43"/>
      <c r="AM75" s="65" t="s">
        <v>52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55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20221204001SOUTEZ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Zateplení budovy č.p. 2379 na ul. Žižkova v Karviné - Mizerově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Karviná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21. 12. 2020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Statutární město Karviná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ATRIS s.r.o.</v>
      </c>
      <c r="AN89" s="72"/>
      <c r="AO89" s="72"/>
      <c r="AP89" s="72"/>
      <c r="AQ89" s="41"/>
      <c r="AR89" s="45"/>
      <c r="AS89" s="82" t="s">
        <v>56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>Barbora Kyšková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57</v>
      </c>
      <c r="D92" s="95"/>
      <c r="E92" s="95"/>
      <c r="F92" s="95"/>
      <c r="G92" s="95"/>
      <c r="H92" s="96"/>
      <c r="I92" s="97" t="s">
        <v>58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59</v>
      </c>
      <c r="AH92" s="95"/>
      <c r="AI92" s="95"/>
      <c r="AJ92" s="95"/>
      <c r="AK92" s="95"/>
      <c r="AL92" s="95"/>
      <c r="AM92" s="95"/>
      <c r="AN92" s="97" t="s">
        <v>60</v>
      </c>
      <c r="AO92" s="95"/>
      <c r="AP92" s="99"/>
      <c r="AQ92" s="100" t="s">
        <v>61</v>
      </c>
      <c r="AR92" s="45"/>
      <c r="AS92" s="101" t="s">
        <v>62</v>
      </c>
      <c r="AT92" s="102" t="s">
        <v>63</v>
      </c>
      <c r="AU92" s="102" t="s">
        <v>64</v>
      </c>
      <c r="AV92" s="102" t="s">
        <v>65</v>
      </c>
      <c r="AW92" s="102" t="s">
        <v>66</v>
      </c>
      <c r="AX92" s="102" t="s">
        <v>67</v>
      </c>
      <c r="AY92" s="102" t="s">
        <v>68</v>
      </c>
      <c r="AZ92" s="102" t="s">
        <v>69</v>
      </c>
      <c r="BA92" s="102" t="s">
        <v>70</v>
      </c>
      <c r="BB92" s="102" t="s">
        <v>71</v>
      </c>
      <c r="BC92" s="102" t="s">
        <v>72</v>
      </c>
      <c r="BD92" s="103" t="s">
        <v>73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74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ROUND(SUM(AG95:AG108),2)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ROUND(SUM(AS95:AS108),2)</f>
        <v>0</v>
      </c>
      <c r="AT94" s="115">
        <f>ROUND(SUM(AV94:AW94),2)</f>
        <v>0</v>
      </c>
      <c r="AU94" s="116">
        <f>ROUND(SUM(AU95:AU108),5)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ROUND(SUM(AZ95:AZ108),2)</f>
        <v>0</v>
      </c>
      <c r="BA94" s="115">
        <f>ROUND(SUM(BA95:BA108),2)</f>
        <v>0</v>
      </c>
      <c r="BB94" s="115">
        <f>ROUND(SUM(BB95:BB108),2)</f>
        <v>0</v>
      </c>
      <c r="BC94" s="115">
        <f>ROUND(SUM(BC95:BC108),2)</f>
        <v>0</v>
      </c>
      <c r="BD94" s="117">
        <f>ROUND(SUM(BD95:BD108),2)</f>
        <v>0</v>
      </c>
      <c r="BE94" s="6"/>
      <c r="BS94" s="118" t="s">
        <v>75</v>
      </c>
      <c r="BT94" s="118" t="s">
        <v>76</v>
      </c>
      <c r="BU94" s="119" t="s">
        <v>77</v>
      </c>
      <c r="BV94" s="118" t="s">
        <v>78</v>
      </c>
      <c r="BW94" s="118" t="s">
        <v>5</v>
      </c>
      <c r="BX94" s="118" t="s">
        <v>79</v>
      </c>
      <c r="CL94" s="118" t="s">
        <v>1</v>
      </c>
    </row>
    <row r="95" spans="1:91" s="7" customFormat="1" ht="16.5" customHeight="1">
      <c r="A95" s="120" t="s">
        <v>80</v>
      </c>
      <c r="B95" s="121"/>
      <c r="C95" s="122"/>
      <c r="D95" s="123" t="s">
        <v>81</v>
      </c>
      <c r="E95" s="123"/>
      <c r="F95" s="123"/>
      <c r="G95" s="123"/>
      <c r="H95" s="123"/>
      <c r="I95" s="124"/>
      <c r="J95" s="123" t="s">
        <v>82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'001 - Pavilon A1'!J30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83</v>
      </c>
      <c r="AR95" s="127"/>
      <c r="AS95" s="128">
        <v>0</v>
      </c>
      <c r="AT95" s="129">
        <f>ROUND(SUM(AV95:AW95),2)</f>
        <v>0</v>
      </c>
      <c r="AU95" s="130">
        <f>'001 - Pavilon A1'!P137</f>
        <v>0</v>
      </c>
      <c r="AV95" s="129">
        <f>'001 - Pavilon A1'!J33</f>
        <v>0</v>
      </c>
      <c r="AW95" s="129">
        <f>'001 - Pavilon A1'!J34</f>
        <v>0</v>
      </c>
      <c r="AX95" s="129">
        <f>'001 - Pavilon A1'!J35</f>
        <v>0</v>
      </c>
      <c r="AY95" s="129">
        <f>'001 - Pavilon A1'!J36</f>
        <v>0</v>
      </c>
      <c r="AZ95" s="129">
        <f>'001 - Pavilon A1'!F33</f>
        <v>0</v>
      </c>
      <c r="BA95" s="129">
        <f>'001 - Pavilon A1'!F34</f>
        <v>0</v>
      </c>
      <c r="BB95" s="129">
        <f>'001 - Pavilon A1'!F35</f>
        <v>0</v>
      </c>
      <c r="BC95" s="129">
        <f>'001 - Pavilon A1'!F36</f>
        <v>0</v>
      </c>
      <c r="BD95" s="131">
        <f>'001 - Pavilon A1'!F37</f>
        <v>0</v>
      </c>
      <c r="BE95" s="7"/>
      <c r="BT95" s="132" t="s">
        <v>84</v>
      </c>
      <c r="BV95" s="132" t="s">
        <v>78</v>
      </c>
      <c r="BW95" s="132" t="s">
        <v>85</v>
      </c>
      <c r="BX95" s="132" t="s">
        <v>5</v>
      </c>
      <c r="CL95" s="132" t="s">
        <v>1</v>
      </c>
      <c r="CM95" s="132" t="s">
        <v>86</v>
      </c>
    </row>
    <row r="96" spans="1:91" s="7" customFormat="1" ht="16.5" customHeight="1">
      <c r="A96" s="120" t="s">
        <v>80</v>
      </c>
      <c r="B96" s="121"/>
      <c r="C96" s="122"/>
      <c r="D96" s="123" t="s">
        <v>87</v>
      </c>
      <c r="E96" s="123"/>
      <c r="F96" s="123"/>
      <c r="G96" s="123"/>
      <c r="H96" s="123"/>
      <c r="I96" s="124"/>
      <c r="J96" s="123" t="s">
        <v>88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'002 - Pavilon A2'!J30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83</v>
      </c>
      <c r="AR96" s="127"/>
      <c r="AS96" s="128">
        <v>0</v>
      </c>
      <c r="AT96" s="129">
        <f>ROUND(SUM(AV96:AW96),2)</f>
        <v>0</v>
      </c>
      <c r="AU96" s="130">
        <f>'002 - Pavilon A2'!P137</f>
        <v>0</v>
      </c>
      <c r="AV96" s="129">
        <f>'002 - Pavilon A2'!J33</f>
        <v>0</v>
      </c>
      <c r="AW96" s="129">
        <f>'002 - Pavilon A2'!J34</f>
        <v>0</v>
      </c>
      <c r="AX96" s="129">
        <f>'002 - Pavilon A2'!J35</f>
        <v>0</v>
      </c>
      <c r="AY96" s="129">
        <f>'002 - Pavilon A2'!J36</f>
        <v>0</v>
      </c>
      <c r="AZ96" s="129">
        <f>'002 - Pavilon A2'!F33</f>
        <v>0</v>
      </c>
      <c r="BA96" s="129">
        <f>'002 - Pavilon A2'!F34</f>
        <v>0</v>
      </c>
      <c r="BB96" s="129">
        <f>'002 - Pavilon A2'!F35</f>
        <v>0</v>
      </c>
      <c r="BC96" s="129">
        <f>'002 - Pavilon A2'!F36</f>
        <v>0</v>
      </c>
      <c r="BD96" s="131">
        <f>'002 - Pavilon A2'!F37</f>
        <v>0</v>
      </c>
      <c r="BE96" s="7"/>
      <c r="BT96" s="132" t="s">
        <v>84</v>
      </c>
      <c r="BV96" s="132" t="s">
        <v>78</v>
      </c>
      <c r="BW96" s="132" t="s">
        <v>89</v>
      </c>
      <c r="BX96" s="132" t="s">
        <v>5</v>
      </c>
      <c r="CL96" s="132" t="s">
        <v>1</v>
      </c>
      <c r="CM96" s="132" t="s">
        <v>86</v>
      </c>
    </row>
    <row r="97" spans="1:91" s="7" customFormat="1" ht="16.5" customHeight="1">
      <c r="A97" s="120" t="s">
        <v>80</v>
      </c>
      <c r="B97" s="121"/>
      <c r="C97" s="122"/>
      <c r="D97" s="123" t="s">
        <v>90</v>
      </c>
      <c r="E97" s="123"/>
      <c r="F97" s="123"/>
      <c r="G97" s="123"/>
      <c r="H97" s="123"/>
      <c r="I97" s="124"/>
      <c r="J97" s="123" t="s">
        <v>91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'003 - Pavilon A3'!J30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83</v>
      </c>
      <c r="AR97" s="127"/>
      <c r="AS97" s="128">
        <v>0</v>
      </c>
      <c r="AT97" s="129">
        <f>ROUND(SUM(AV97:AW97),2)</f>
        <v>0</v>
      </c>
      <c r="AU97" s="130">
        <f>'003 - Pavilon A3'!P135</f>
        <v>0</v>
      </c>
      <c r="AV97" s="129">
        <f>'003 - Pavilon A3'!J33</f>
        <v>0</v>
      </c>
      <c r="AW97" s="129">
        <f>'003 - Pavilon A3'!J34</f>
        <v>0</v>
      </c>
      <c r="AX97" s="129">
        <f>'003 - Pavilon A3'!J35</f>
        <v>0</v>
      </c>
      <c r="AY97" s="129">
        <f>'003 - Pavilon A3'!J36</f>
        <v>0</v>
      </c>
      <c r="AZ97" s="129">
        <f>'003 - Pavilon A3'!F33</f>
        <v>0</v>
      </c>
      <c r="BA97" s="129">
        <f>'003 - Pavilon A3'!F34</f>
        <v>0</v>
      </c>
      <c r="BB97" s="129">
        <f>'003 - Pavilon A3'!F35</f>
        <v>0</v>
      </c>
      <c r="BC97" s="129">
        <f>'003 - Pavilon A3'!F36</f>
        <v>0</v>
      </c>
      <c r="BD97" s="131">
        <f>'003 - Pavilon A3'!F37</f>
        <v>0</v>
      </c>
      <c r="BE97" s="7"/>
      <c r="BT97" s="132" t="s">
        <v>84</v>
      </c>
      <c r="BV97" s="132" t="s">
        <v>78</v>
      </c>
      <c r="BW97" s="132" t="s">
        <v>92</v>
      </c>
      <c r="BX97" s="132" t="s">
        <v>5</v>
      </c>
      <c r="CL97" s="132" t="s">
        <v>1</v>
      </c>
      <c r="CM97" s="132" t="s">
        <v>86</v>
      </c>
    </row>
    <row r="98" spans="1:91" s="7" customFormat="1" ht="16.5" customHeight="1">
      <c r="A98" s="120" t="s">
        <v>80</v>
      </c>
      <c r="B98" s="121"/>
      <c r="C98" s="122"/>
      <c r="D98" s="123" t="s">
        <v>93</v>
      </c>
      <c r="E98" s="123"/>
      <c r="F98" s="123"/>
      <c r="G98" s="123"/>
      <c r="H98" s="123"/>
      <c r="I98" s="124"/>
      <c r="J98" s="123" t="s">
        <v>94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'004 - Pavilon A4'!J30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83</v>
      </c>
      <c r="AR98" s="127"/>
      <c r="AS98" s="128">
        <v>0</v>
      </c>
      <c r="AT98" s="129">
        <f>ROUND(SUM(AV98:AW98),2)</f>
        <v>0</v>
      </c>
      <c r="AU98" s="130">
        <f>'004 - Pavilon A4'!P136</f>
        <v>0</v>
      </c>
      <c r="AV98" s="129">
        <f>'004 - Pavilon A4'!J33</f>
        <v>0</v>
      </c>
      <c r="AW98" s="129">
        <f>'004 - Pavilon A4'!J34</f>
        <v>0</v>
      </c>
      <c r="AX98" s="129">
        <f>'004 - Pavilon A4'!J35</f>
        <v>0</v>
      </c>
      <c r="AY98" s="129">
        <f>'004 - Pavilon A4'!J36</f>
        <v>0</v>
      </c>
      <c r="AZ98" s="129">
        <f>'004 - Pavilon A4'!F33</f>
        <v>0</v>
      </c>
      <c r="BA98" s="129">
        <f>'004 - Pavilon A4'!F34</f>
        <v>0</v>
      </c>
      <c r="BB98" s="129">
        <f>'004 - Pavilon A4'!F35</f>
        <v>0</v>
      </c>
      <c r="BC98" s="129">
        <f>'004 - Pavilon A4'!F36</f>
        <v>0</v>
      </c>
      <c r="BD98" s="131">
        <f>'004 - Pavilon A4'!F37</f>
        <v>0</v>
      </c>
      <c r="BE98" s="7"/>
      <c r="BT98" s="132" t="s">
        <v>84</v>
      </c>
      <c r="BV98" s="132" t="s">
        <v>78</v>
      </c>
      <c r="BW98" s="132" t="s">
        <v>95</v>
      </c>
      <c r="BX98" s="132" t="s">
        <v>5</v>
      </c>
      <c r="CL98" s="132" t="s">
        <v>1</v>
      </c>
      <c r="CM98" s="132" t="s">
        <v>86</v>
      </c>
    </row>
    <row r="99" spans="1:91" s="7" customFormat="1" ht="16.5" customHeight="1">
      <c r="A99" s="120" t="s">
        <v>80</v>
      </c>
      <c r="B99" s="121"/>
      <c r="C99" s="122"/>
      <c r="D99" s="123" t="s">
        <v>96</v>
      </c>
      <c r="E99" s="123"/>
      <c r="F99" s="123"/>
      <c r="G99" s="123"/>
      <c r="H99" s="123"/>
      <c r="I99" s="124"/>
      <c r="J99" s="123" t="s">
        <v>97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5">
        <f>'005 - Pavilon B'!J30</f>
        <v>0</v>
      </c>
      <c r="AH99" s="124"/>
      <c r="AI99" s="124"/>
      <c r="AJ99" s="124"/>
      <c r="AK99" s="124"/>
      <c r="AL99" s="124"/>
      <c r="AM99" s="124"/>
      <c r="AN99" s="125">
        <f>SUM(AG99,AT99)</f>
        <v>0</v>
      </c>
      <c r="AO99" s="124"/>
      <c r="AP99" s="124"/>
      <c r="AQ99" s="126" t="s">
        <v>83</v>
      </c>
      <c r="AR99" s="127"/>
      <c r="AS99" s="128">
        <v>0</v>
      </c>
      <c r="AT99" s="129">
        <f>ROUND(SUM(AV99:AW99),2)</f>
        <v>0</v>
      </c>
      <c r="AU99" s="130">
        <f>'005 - Pavilon B'!P136</f>
        <v>0</v>
      </c>
      <c r="AV99" s="129">
        <f>'005 - Pavilon B'!J33</f>
        <v>0</v>
      </c>
      <c r="AW99" s="129">
        <f>'005 - Pavilon B'!J34</f>
        <v>0</v>
      </c>
      <c r="AX99" s="129">
        <f>'005 - Pavilon B'!J35</f>
        <v>0</v>
      </c>
      <c r="AY99" s="129">
        <f>'005 - Pavilon B'!J36</f>
        <v>0</v>
      </c>
      <c r="AZ99" s="129">
        <f>'005 - Pavilon B'!F33</f>
        <v>0</v>
      </c>
      <c r="BA99" s="129">
        <f>'005 - Pavilon B'!F34</f>
        <v>0</v>
      </c>
      <c r="BB99" s="129">
        <f>'005 - Pavilon B'!F35</f>
        <v>0</v>
      </c>
      <c r="BC99" s="129">
        <f>'005 - Pavilon B'!F36</f>
        <v>0</v>
      </c>
      <c r="BD99" s="131">
        <f>'005 - Pavilon B'!F37</f>
        <v>0</v>
      </c>
      <c r="BE99" s="7"/>
      <c r="BT99" s="132" t="s">
        <v>84</v>
      </c>
      <c r="BV99" s="132" t="s">
        <v>78</v>
      </c>
      <c r="BW99" s="132" t="s">
        <v>98</v>
      </c>
      <c r="BX99" s="132" t="s">
        <v>5</v>
      </c>
      <c r="CL99" s="132" t="s">
        <v>1</v>
      </c>
      <c r="CM99" s="132" t="s">
        <v>86</v>
      </c>
    </row>
    <row r="100" spans="1:91" s="7" customFormat="1" ht="16.5" customHeight="1">
      <c r="A100" s="120" t="s">
        <v>80</v>
      </c>
      <c r="B100" s="121"/>
      <c r="C100" s="122"/>
      <c r="D100" s="123" t="s">
        <v>99</v>
      </c>
      <c r="E100" s="123"/>
      <c r="F100" s="123"/>
      <c r="G100" s="123"/>
      <c r="H100" s="123"/>
      <c r="I100" s="124"/>
      <c r="J100" s="123" t="s">
        <v>100</v>
      </c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5">
        <f>'006 - Ostatní a vedlejší ...'!J30</f>
        <v>0</v>
      </c>
      <c r="AH100" s="124"/>
      <c r="AI100" s="124"/>
      <c r="AJ100" s="124"/>
      <c r="AK100" s="124"/>
      <c r="AL100" s="124"/>
      <c r="AM100" s="124"/>
      <c r="AN100" s="125">
        <f>SUM(AG100,AT100)</f>
        <v>0</v>
      </c>
      <c r="AO100" s="124"/>
      <c r="AP100" s="124"/>
      <c r="AQ100" s="126" t="s">
        <v>83</v>
      </c>
      <c r="AR100" s="127"/>
      <c r="AS100" s="128">
        <v>0</v>
      </c>
      <c r="AT100" s="129">
        <f>ROUND(SUM(AV100:AW100),2)</f>
        <v>0</v>
      </c>
      <c r="AU100" s="130">
        <f>'006 - Ostatní a vedlejší ...'!P118</f>
        <v>0</v>
      </c>
      <c r="AV100" s="129">
        <f>'006 - Ostatní a vedlejší ...'!J33</f>
        <v>0</v>
      </c>
      <c r="AW100" s="129">
        <f>'006 - Ostatní a vedlejší ...'!J34</f>
        <v>0</v>
      </c>
      <c r="AX100" s="129">
        <f>'006 - Ostatní a vedlejší ...'!J35</f>
        <v>0</v>
      </c>
      <c r="AY100" s="129">
        <f>'006 - Ostatní a vedlejší ...'!J36</f>
        <v>0</v>
      </c>
      <c r="AZ100" s="129">
        <f>'006 - Ostatní a vedlejší ...'!F33</f>
        <v>0</v>
      </c>
      <c r="BA100" s="129">
        <f>'006 - Ostatní a vedlejší ...'!F34</f>
        <v>0</v>
      </c>
      <c r="BB100" s="129">
        <f>'006 - Ostatní a vedlejší ...'!F35</f>
        <v>0</v>
      </c>
      <c r="BC100" s="129">
        <f>'006 - Ostatní a vedlejší ...'!F36</f>
        <v>0</v>
      </c>
      <c r="BD100" s="131">
        <f>'006 - Ostatní a vedlejší ...'!F37</f>
        <v>0</v>
      </c>
      <c r="BE100" s="7"/>
      <c r="BT100" s="132" t="s">
        <v>84</v>
      </c>
      <c r="BV100" s="132" t="s">
        <v>78</v>
      </c>
      <c r="BW100" s="132" t="s">
        <v>101</v>
      </c>
      <c r="BX100" s="132" t="s">
        <v>5</v>
      </c>
      <c r="CL100" s="132" t="s">
        <v>1</v>
      </c>
      <c r="CM100" s="132" t="s">
        <v>86</v>
      </c>
    </row>
    <row r="101" spans="1:91" s="7" customFormat="1" ht="16.5" customHeight="1">
      <c r="A101" s="120" t="s">
        <v>80</v>
      </c>
      <c r="B101" s="121"/>
      <c r="C101" s="122"/>
      <c r="D101" s="123" t="s">
        <v>102</v>
      </c>
      <c r="E101" s="123"/>
      <c r="F101" s="123"/>
      <c r="G101" s="123"/>
      <c r="H101" s="123"/>
      <c r="I101" s="124"/>
      <c r="J101" s="123" t="s">
        <v>103</v>
      </c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5">
        <f>'007.6 - UV'!J30</f>
        <v>0</v>
      </c>
      <c r="AH101" s="124"/>
      <c r="AI101" s="124"/>
      <c r="AJ101" s="124"/>
      <c r="AK101" s="124"/>
      <c r="AL101" s="124"/>
      <c r="AM101" s="124"/>
      <c r="AN101" s="125">
        <f>SUM(AG101,AT101)</f>
        <v>0</v>
      </c>
      <c r="AO101" s="124"/>
      <c r="AP101" s="124"/>
      <c r="AQ101" s="126" t="s">
        <v>83</v>
      </c>
      <c r="AR101" s="127"/>
      <c r="AS101" s="128">
        <v>0</v>
      </c>
      <c r="AT101" s="129">
        <f>ROUND(SUM(AV101:AW101),2)</f>
        <v>0</v>
      </c>
      <c r="AU101" s="130">
        <f>'007.6 - UV'!P117</f>
        <v>0</v>
      </c>
      <c r="AV101" s="129">
        <f>'007.6 - UV'!J33</f>
        <v>0</v>
      </c>
      <c r="AW101" s="129">
        <f>'007.6 - UV'!J34</f>
        <v>0</v>
      </c>
      <c r="AX101" s="129">
        <f>'007.6 - UV'!J35</f>
        <v>0</v>
      </c>
      <c r="AY101" s="129">
        <f>'007.6 - UV'!J36</f>
        <v>0</v>
      </c>
      <c r="AZ101" s="129">
        <f>'007.6 - UV'!F33</f>
        <v>0</v>
      </c>
      <c r="BA101" s="129">
        <f>'007.6 - UV'!F34</f>
        <v>0</v>
      </c>
      <c r="BB101" s="129">
        <f>'007.6 - UV'!F35</f>
        <v>0</v>
      </c>
      <c r="BC101" s="129">
        <f>'007.6 - UV'!F36</f>
        <v>0</v>
      </c>
      <c r="BD101" s="131">
        <f>'007.6 - UV'!F37</f>
        <v>0</v>
      </c>
      <c r="BE101" s="7"/>
      <c r="BT101" s="132" t="s">
        <v>84</v>
      </c>
      <c r="BV101" s="132" t="s">
        <v>78</v>
      </c>
      <c r="BW101" s="132" t="s">
        <v>104</v>
      </c>
      <c r="BX101" s="132" t="s">
        <v>5</v>
      </c>
      <c r="CL101" s="132" t="s">
        <v>1</v>
      </c>
      <c r="CM101" s="132" t="s">
        <v>86</v>
      </c>
    </row>
    <row r="102" spans="1:91" s="7" customFormat="1" ht="16.5" customHeight="1">
      <c r="A102" s="120" t="s">
        <v>80</v>
      </c>
      <c r="B102" s="121"/>
      <c r="C102" s="122"/>
      <c r="D102" s="123" t="s">
        <v>105</v>
      </c>
      <c r="E102" s="123"/>
      <c r="F102" s="123"/>
      <c r="G102" s="123"/>
      <c r="H102" s="123"/>
      <c r="I102" s="124"/>
      <c r="J102" s="123" t="s">
        <v>106</v>
      </c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5">
        <f>'007.1 - pavilon A2 - UV'!J30</f>
        <v>0</v>
      </c>
      <c r="AH102" s="124"/>
      <c r="AI102" s="124"/>
      <c r="AJ102" s="124"/>
      <c r="AK102" s="124"/>
      <c r="AL102" s="124"/>
      <c r="AM102" s="124"/>
      <c r="AN102" s="125">
        <f>SUM(AG102,AT102)</f>
        <v>0</v>
      </c>
      <c r="AO102" s="124"/>
      <c r="AP102" s="124"/>
      <c r="AQ102" s="126" t="s">
        <v>83</v>
      </c>
      <c r="AR102" s="127"/>
      <c r="AS102" s="128">
        <v>0</v>
      </c>
      <c r="AT102" s="129">
        <f>ROUND(SUM(AV102:AW102),2)</f>
        <v>0</v>
      </c>
      <c r="AU102" s="130">
        <f>'007.1 - pavilon A2 - UV'!P124</f>
        <v>0</v>
      </c>
      <c r="AV102" s="129">
        <f>'007.1 - pavilon A2 - UV'!J33</f>
        <v>0</v>
      </c>
      <c r="AW102" s="129">
        <f>'007.1 - pavilon A2 - UV'!J34</f>
        <v>0</v>
      </c>
      <c r="AX102" s="129">
        <f>'007.1 - pavilon A2 - UV'!J35</f>
        <v>0</v>
      </c>
      <c r="AY102" s="129">
        <f>'007.1 - pavilon A2 - UV'!J36</f>
        <v>0</v>
      </c>
      <c r="AZ102" s="129">
        <f>'007.1 - pavilon A2 - UV'!F33</f>
        <v>0</v>
      </c>
      <c r="BA102" s="129">
        <f>'007.1 - pavilon A2 - UV'!F34</f>
        <v>0</v>
      </c>
      <c r="BB102" s="129">
        <f>'007.1 - pavilon A2 - UV'!F35</f>
        <v>0</v>
      </c>
      <c r="BC102" s="129">
        <f>'007.1 - pavilon A2 - UV'!F36</f>
        <v>0</v>
      </c>
      <c r="BD102" s="131">
        <f>'007.1 - pavilon A2 - UV'!F37</f>
        <v>0</v>
      </c>
      <c r="BE102" s="7"/>
      <c r="BT102" s="132" t="s">
        <v>84</v>
      </c>
      <c r="BV102" s="132" t="s">
        <v>78</v>
      </c>
      <c r="BW102" s="132" t="s">
        <v>107</v>
      </c>
      <c r="BX102" s="132" t="s">
        <v>5</v>
      </c>
      <c r="CL102" s="132" t="s">
        <v>1</v>
      </c>
      <c r="CM102" s="132" t="s">
        <v>86</v>
      </c>
    </row>
    <row r="103" spans="1:91" s="7" customFormat="1" ht="16.5" customHeight="1">
      <c r="A103" s="120" t="s">
        <v>80</v>
      </c>
      <c r="B103" s="121"/>
      <c r="C103" s="122"/>
      <c r="D103" s="123" t="s">
        <v>108</v>
      </c>
      <c r="E103" s="123"/>
      <c r="F103" s="123"/>
      <c r="G103" s="123"/>
      <c r="H103" s="123"/>
      <c r="I103" s="124"/>
      <c r="J103" s="123" t="s">
        <v>109</v>
      </c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5">
        <f>'007.2 - pavilon A1 - UV'!J30</f>
        <v>0</v>
      </c>
      <c r="AH103" s="124"/>
      <c r="AI103" s="124"/>
      <c r="AJ103" s="124"/>
      <c r="AK103" s="124"/>
      <c r="AL103" s="124"/>
      <c r="AM103" s="124"/>
      <c r="AN103" s="125">
        <f>SUM(AG103,AT103)</f>
        <v>0</v>
      </c>
      <c r="AO103" s="124"/>
      <c r="AP103" s="124"/>
      <c r="AQ103" s="126" t="s">
        <v>83</v>
      </c>
      <c r="AR103" s="127"/>
      <c r="AS103" s="128">
        <v>0</v>
      </c>
      <c r="AT103" s="129">
        <f>ROUND(SUM(AV103:AW103),2)</f>
        <v>0</v>
      </c>
      <c r="AU103" s="130">
        <f>'007.2 - pavilon A1 - UV'!P124</f>
        <v>0</v>
      </c>
      <c r="AV103" s="129">
        <f>'007.2 - pavilon A1 - UV'!J33</f>
        <v>0</v>
      </c>
      <c r="AW103" s="129">
        <f>'007.2 - pavilon A1 - UV'!J34</f>
        <v>0</v>
      </c>
      <c r="AX103" s="129">
        <f>'007.2 - pavilon A1 - UV'!J35</f>
        <v>0</v>
      </c>
      <c r="AY103" s="129">
        <f>'007.2 - pavilon A1 - UV'!J36</f>
        <v>0</v>
      </c>
      <c r="AZ103" s="129">
        <f>'007.2 - pavilon A1 - UV'!F33</f>
        <v>0</v>
      </c>
      <c r="BA103" s="129">
        <f>'007.2 - pavilon A1 - UV'!F34</f>
        <v>0</v>
      </c>
      <c r="BB103" s="129">
        <f>'007.2 - pavilon A1 - UV'!F35</f>
        <v>0</v>
      </c>
      <c r="BC103" s="129">
        <f>'007.2 - pavilon A1 - UV'!F36</f>
        <v>0</v>
      </c>
      <c r="BD103" s="131">
        <f>'007.2 - pavilon A1 - UV'!F37</f>
        <v>0</v>
      </c>
      <c r="BE103" s="7"/>
      <c r="BT103" s="132" t="s">
        <v>84</v>
      </c>
      <c r="BV103" s="132" t="s">
        <v>78</v>
      </c>
      <c r="BW103" s="132" t="s">
        <v>110</v>
      </c>
      <c r="BX103" s="132" t="s">
        <v>5</v>
      </c>
      <c r="CL103" s="132" t="s">
        <v>1</v>
      </c>
      <c r="CM103" s="132" t="s">
        <v>86</v>
      </c>
    </row>
    <row r="104" spans="1:91" s="7" customFormat="1" ht="16.5" customHeight="1">
      <c r="A104" s="120" t="s">
        <v>80</v>
      </c>
      <c r="B104" s="121"/>
      <c r="C104" s="122"/>
      <c r="D104" s="123" t="s">
        <v>111</v>
      </c>
      <c r="E104" s="123"/>
      <c r="F104" s="123"/>
      <c r="G104" s="123"/>
      <c r="H104" s="123"/>
      <c r="I104" s="124"/>
      <c r="J104" s="123" t="s">
        <v>112</v>
      </c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5">
        <f>'007.3 - pavilon A3 - UV'!J30</f>
        <v>0</v>
      </c>
      <c r="AH104" s="124"/>
      <c r="AI104" s="124"/>
      <c r="AJ104" s="124"/>
      <c r="AK104" s="124"/>
      <c r="AL104" s="124"/>
      <c r="AM104" s="124"/>
      <c r="AN104" s="125">
        <f>SUM(AG104,AT104)</f>
        <v>0</v>
      </c>
      <c r="AO104" s="124"/>
      <c r="AP104" s="124"/>
      <c r="AQ104" s="126" t="s">
        <v>83</v>
      </c>
      <c r="AR104" s="127"/>
      <c r="AS104" s="128">
        <v>0</v>
      </c>
      <c r="AT104" s="129">
        <f>ROUND(SUM(AV104:AW104),2)</f>
        <v>0</v>
      </c>
      <c r="AU104" s="130">
        <f>'007.3 - pavilon A3 - UV'!P124</f>
        <v>0</v>
      </c>
      <c r="AV104" s="129">
        <f>'007.3 - pavilon A3 - UV'!J33</f>
        <v>0</v>
      </c>
      <c r="AW104" s="129">
        <f>'007.3 - pavilon A3 - UV'!J34</f>
        <v>0</v>
      </c>
      <c r="AX104" s="129">
        <f>'007.3 - pavilon A3 - UV'!J35</f>
        <v>0</v>
      </c>
      <c r="AY104" s="129">
        <f>'007.3 - pavilon A3 - UV'!J36</f>
        <v>0</v>
      </c>
      <c r="AZ104" s="129">
        <f>'007.3 - pavilon A3 - UV'!F33</f>
        <v>0</v>
      </c>
      <c r="BA104" s="129">
        <f>'007.3 - pavilon A3 - UV'!F34</f>
        <v>0</v>
      </c>
      <c r="BB104" s="129">
        <f>'007.3 - pavilon A3 - UV'!F35</f>
        <v>0</v>
      </c>
      <c r="BC104" s="129">
        <f>'007.3 - pavilon A3 - UV'!F36</f>
        <v>0</v>
      </c>
      <c r="BD104" s="131">
        <f>'007.3 - pavilon A3 - UV'!F37</f>
        <v>0</v>
      </c>
      <c r="BE104" s="7"/>
      <c r="BT104" s="132" t="s">
        <v>84</v>
      </c>
      <c r="BV104" s="132" t="s">
        <v>78</v>
      </c>
      <c r="BW104" s="132" t="s">
        <v>113</v>
      </c>
      <c r="BX104" s="132" t="s">
        <v>5</v>
      </c>
      <c r="CL104" s="132" t="s">
        <v>1</v>
      </c>
      <c r="CM104" s="132" t="s">
        <v>86</v>
      </c>
    </row>
    <row r="105" spans="1:91" s="7" customFormat="1" ht="16.5" customHeight="1">
      <c r="A105" s="120" t="s">
        <v>80</v>
      </c>
      <c r="B105" s="121"/>
      <c r="C105" s="122"/>
      <c r="D105" s="123" t="s">
        <v>114</v>
      </c>
      <c r="E105" s="123"/>
      <c r="F105" s="123"/>
      <c r="G105" s="123"/>
      <c r="H105" s="123"/>
      <c r="I105" s="124"/>
      <c r="J105" s="123" t="s">
        <v>115</v>
      </c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5">
        <f>'007.4 - pavilon A4 - UV'!J30</f>
        <v>0</v>
      </c>
      <c r="AH105" s="124"/>
      <c r="AI105" s="124"/>
      <c r="AJ105" s="124"/>
      <c r="AK105" s="124"/>
      <c r="AL105" s="124"/>
      <c r="AM105" s="124"/>
      <c r="AN105" s="125">
        <f>SUM(AG105,AT105)</f>
        <v>0</v>
      </c>
      <c r="AO105" s="124"/>
      <c r="AP105" s="124"/>
      <c r="AQ105" s="126" t="s">
        <v>83</v>
      </c>
      <c r="AR105" s="127"/>
      <c r="AS105" s="128">
        <v>0</v>
      </c>
      <c r="AT105" s="129">
        <f>ROUND(SUM(AV105:AW105),2)</f>
        <v>0</v>
      </c>
      <c r="AU105" s="130">
        <f>'007.4 - pavilon A4 - UV'!P124</f>
        <v>0</v>
      </c>
      <c r="AV105" s="129">
        <f>'007.4 - pavilon A4 - UV'!J33</f>
        <v>0</v>
      </c>
      <c r="AW105" s="129">
        <f>'007.4 - pavilon A4 - UV'!J34</f>
        <v>0</v>
      </c>
      <c r="AX105" s="129">
        <f>'007.4 - pavilon A4 - UV'!J35</f>
        <v>0</v>
      </c>
      <c r="AY105" s="129">
        <f>'007.4 - pavilon A4 - UV'!J36</f>
        <v>0</v>
      </c>
      <c r="AZ105" s="129">
        <f>'007.4 - pavilon A4 - UV'!F33</f>
        <v>0</v>
      </c>
      <c r="BA105" s="129">
        <f>'007.4 - pavilon A4 - UV'!F34</f>
        <v>0</v>
      </c>
      <c r="BB105" s="129">
        <f>'007.4 - pavilon A4 - UV'!F35</f>
        <v>0</v>
      </c>
      <c r="BC105" s="129">
        <f>'007.4 - pavilon A4 - UV'!F36</f>
        <v>0</v>
      </c>
      <c r="BD105" s="131">
        <f>'007.4 - pavilon A4 - UV'!F37</f>
        <v>0</v>
      </c>
      <c r="BE105" s="7"/>
      <c r="BT105" s="132" t="s">
        <v>84</v>
      </c>
      <c r="BV105" s="132" t="s">
        <v>78</v>
      </c>
      <c r="BW105" s="132" t="s">
        <v>116</v>
      </c>
      <c r="BX105" s="132" t="s">
        <v>5</v>
      </c>
      <c r="CL105" s="132" t="s">
        <v>1</v>
      </c>
      <c r="CM105" s="132" t="s">
        <v>86</v>
      </c>
    </row>
    <row r="106" spans="1:91" s="7" customFormat="1" ht="16.5" customHeight="1">
      <c r="A106" s="120" t="s">
        <v>80</v>
      </c>
      <c r="B106" s="121"/>
      <c r="C106" s="122"/>
      <c r="D106" s="123" t="s">
        <v>117</v>
      </c>
      <c r="E106" s="123"/>
      <c r="F106" s="123"/>
      <c r="G106" s="123"/>
      <c r="H106" s="123"/>
      <c r="I106" s="124"/>
      <c r="J106" s="123" t="s">
        <v>118</v>
      </c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5">
        <f>'007.5 - pavilon B - UV'!J30</f>
        <v>0</v>
      </c>
      <c r="AH106" s="124"/>
      <c r="AI106" s="124"/>
      <c r="AJ106" s="124"/>
      <c r="AK106" s="124"/>
      <c r="AL106" s="124"/>
      <c r="AM106" s="124"/>
      <c r="AN106" s="125">
        <f>SUM(AG106,AT106)</f>
        <v>0</v>
      </c>
      <c r="AO106" s="124"/>
      <c r="AP106" s="124"/>
      <c r="AQ106" s="126" t="s">
        <v>83</v>
      </c>
      <c r="AR106" s="127"/>
      <c r="AS106" s="128">
        <v>0</v>
      </c>
      <c r="AT106" s="129">
        <f>ROUND(SUM(AV106:AW106),2)</f>
        <v>0</v>
      </c>
      <c r="AU106" s="130">
        <f>'007.5 - pavilon B - UV'!P121</f>
        <v>0</v>
      </c>
      <c r="AV106" s="129">
        <f>'007.5 - pavilon B - UV'!J33</f>
        <v>0</v>
      </c>
      <c r="AW106" s="129">
        <f>'007.5 - pavilon B - UV'!J34</f>
        <v>0</v>
      </c>
      <c r="AX106" s="129">
        <f>'007.5 - pavilon B - UV'!J35</f>
        <v>0</v>
      </c>
      <c r="AY106" s="129">
        <f>'007.5 - pavilon B - UV'!J36</f>
        <v>0</v>
      </c>
      <c r="AZ106" s="129">
        <f>'007.5 - pavilon B - UV'!F33</f>
        <v>0</v>
      </c>
      <c r="BA106" s="129">
        <f>'007.5 - pavilon B - UV'!F34</f>
        <v>0</v>
      </c>
      <c r="BB106" s="129">
        <f>'007.5 - pavilon B - UV'!F35</f>
        <v>0</v>
      </c>
      <c r="BC106" s="129">
        <f>'007.5 - pavilon B - UV'!F36</f>
        <v>0</v>
      </c>
      <c r="BD106" s="131">
        <f>'007.5 - pavilon B - UV'!F37</f>
        <v>0</v>
      </c>
      <c r="BE106" s="7"/>
      <c r="BT106" s="132" t="s">
        <v>84</v>
      </c>
      <c r="BV106" s="132" t="s">
        <v>78</v>
      </c>
      <c r="BW106" s="132" t="s">
        <v>119</v>
      </c>
      <c r="BX106" s="132" t="s">
        <v>5</v>
      </c>
      <c r="CL106" s="132" t="s">
        <v>1</v>
      </c>
      <c r="CM106" s="132" t="s">
        <v>86</v>
      </c>
    </row>
    <row r="107" spans="1:91" s="7" customFormat="1" ht="16.5" customHeight="1">
      <c r="A107" s="120" t="s">
        <v>80</v>
      </c>
      <c r="B107" s="121"/>
      <c r="C107" s="122"/>
      <c r="D107" s="123" t="s">
        <v>120</v>
      </c>
      <c r="E107" s="123"/>
      <c r="F107" s="123"/>
      <c r="G107" s="123"/>
      <c r="H107" s="123"/>
      <c r="I107" s="124"/>
      <c r="J107" s="123" t="s">
        <v>121</v>
      </c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5">
        <f>'008 - Hromosvod'!J30</f>
        <v>0</v>
      </c>
      <c r="AH107" s="124"/>
      <c r="AI107" s="124"/>
      <c r="AJ107" s="124"/>
      <c r="AK107" s="124"/>
      <c r="AL107" s="124"/>
      <c r="AM107" s="124"/>
      <c r="AN107" s="125">
        <f>SUM(AG107,AT107)</f>
        <v>0</v>
      </c>
      <c r="AO107" s="124"/>
      <c r="AP107" s="124"/>
      <c r="AQ107" s="126" t="s">
        <v>83</v>
      </c>
      <c r="AR107" s="127"/>
      <c r="AS107" s="128">
        <v>0</v>
      </c>
      <c r="AT107" s="129">
        <f>ROUND(SUM(AV107:AW107),2)</f>
        <v>0</v>
      </c>
      <c r="AU107" s="130">
        <f>'008 - Hromosvod'!P123</f>
        <v>0</v>
      </c>
      <c r="AV107" s="129">
        <f>'008 - Hromosvod'!J33</f>
        <v>0</v>
      </c>
      <c r="AW107" s="129">
        <f>'008 - Hromosvod'!J34</f>
        <v>0</v>
      </c>
      <c r="AX107" s="129">
        <f>'008 - Hromosvod'!J35</f>
        <v>0</v>
      </c>
      <c r="AY107" s="129">
        <f>'008 - Hromosvod'!J36</f>
        <v>0</v>
      </c>
      <c r="AZ107" s="129">
        <f>'008 - Hromosvod'!F33</f>
        <v>0</v>
      </c>
      <c r="BA107" s="129">
        <f>'008 - Hromosvod'!F34</f>
        <v>0</v>
      </c>
      <c r="BB107" s="129">
        <f>'008 - Hromosvod'!F35</f>
        <v>0</v>
      </c>
      <c r="BC107" s="129">
        <f>'008 - Hromosvod'!F36</f>
        <v>0</v>
      </c>
      <c r="BD107" s="131">
        <f>'008 - Hromosvod'!F37</f>
        <v>0</v>
      </c>
      <c r="BE107" s="7"/>
      <c r="BT107" s="132" t="s">
        <v>84</v>
      </c>
      <c r="BV107" s="132" t="s">
        <v>78</v>
      </c>
      <c r="BW107" s="132" t="s">
        <v>122</v>
      </c>
      <c r="BX107" s="132" t="s">
        <v>5</v>
      </c>
      <c r="CL107" s="132" t="s">
        <v>1</v>
      </c>
      <c r="CM107" s="132" t="s">
        <v>86</v>
      </c>
    </row>
    <row r="108" spans="1:91" s="7" customFormat="1" ht="16.5" customHeight="1">
      <c r="A108" s="120" t="s">
        <v>80</v>
      </c>
      <c r="B108" s="121"/>
      <c r="C108" s="122"/>
      <c r="D108" s="123" t="s">
        <v>123</v>
      </c>
      <c r="E108" s="123"/>
      <c r="F108" s="123"/>
      <c r="G108" s="123"/>
      <c r="H108" s="123"/>
      <c r="I108" s="124"/>
      <c r="J108" s="123" t="s">
        <v>124</v>
      </c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5">
        <f>'009 - MaR '!J30</f>
        <v>0</v>
      </c>
      <c r="AH108" s="124"/>
      <c r="AI108" s="124"/>
      <c r="AJ108" s="124"/>
      <c r="AK108" s="124"/>
      <c r="AL108" s="124"/>
      <c r="AM108" s="124"/>
      <c r="AN108" s="125">
        <f>SUM(AG108,AT108)</f>
        <v>0</v>
      </c>
      <c r="AO108" s="124"/>
      <c r="AP108" s="124"/>
      <c r="AQ108" s="126" t="s">
        <v>83</v>
      </c>
      <c r="AR108" s="127"/>
      <c r="AS108" s="133">
        <v>0</v>
      </c>
      <c r="AT108" s="134">
        <f>ROUND(SUM(AV108:AW108),2)</f>
        <v>0</v>
      </c>
      <c r="AU108" s="135">
        <f>'009 - MaR '!P132</f>
        <v>0</v>
      </c>
      <c r="AV108" s="134">
        <f>'009 - MaR '!J33</f>
        <v>0</v>
      </c>
      <c r="AW108" s="134">
        <f>'009 - MaR '!J34</f>
        <v>0</v>
      </c>
      <c r="AX108" s="134">
        <f>'009 - MaR '!J35</f>
        <v>0</v>
      </c>
      <c r="AY108" s="134">
        <f>'009 - MaR '!J36</f>
        <v>0</v>
      </c>
      <c r="AZ108" s="134">
        <f>'009 - MaR '!F33</f>
        <v>0</v>
      </c>
      <c r="BA108" s="134">
        <f>'009 - MaR '!F34</f>
        <v>0</v>
      </c>
      <c r="BB108" s="134">
        <f>'009 - MaR '!F35</f>
        <v>0</v>
      </c>
      <c r="BC108" s="134">
        <f>'009 - MaR '!F36</f>
        <v>0</v>
      </c>
      <c r="BD108" s="136">
        <f>'009 - MaR '!F37</f>
        <v>0</v>
      </c>
      <c r="BE108" s="7"/>
      <c r="BT108" s="132" t="s">
        <v>84</v>
      </c>
      <c r="BV108" s="132" t="s">
        <v>78</v>
      </c>
      <c r="BW108" s="132" t="s">
        <v>125</v>
      </c>
      <c r="BX108" s="132" t="s">
        <v>5</v>
      </c>
      <c r="CL108" s="132" t="s">
        <v>126</v>
      </c>
      <c r="CM108" s="132" t="s">
        <v>86</v>
      </c>
    </row>
    <row r="109" spans="1:57" s="2" customFormat="1" ht="30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5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</row>
    <row r="110" spans="1:57" s="2" customFormat="1" ht="6.95" customHeight="1">
      <c r="A110" s="39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45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</row>
  </sheetData>
  <sheetProtection password="CC35" sheet="1" objects="1" scenarios="1" formatColumns="0" formatRows="0"/>
  <mergeCells count="94"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L85:AO85"/>
    <mergeCell ref="D105:H105"/>
    <mergeCell ref="J105:AF105"/>
    <mergeCell ref="D106:H106"/>
    <mergeCell ref="J106:AF106"/>
    <mergeCell ref="D107:H107"/>
    <mergeCell ref="J107:AF107"/>
    <mergeCell ref="D108:H108"/>
    <mergeCell ref="J108:AF108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94:AP94"/>
  </mergeCells>
  <hyperlinks>
    <hyperlink ref="A95" location="'001 - Pavilon A1'!C2" display="/"/>
    <hyperlink ref="A96" location="'002 - Pavilon A2'!C2" display="/"/>
    <hyperlink ref="A97" location="'003 - Pavilon A3'!C2" display="/"/>
    <hyperlink ref="A98" location="'004 - Pavilon A4'!C2" display="/"/>
    <hyperlink ref="A99" location="'005 - Pavilon B'!C2" display="/"/>
    <hyperlink ref="A100" location="'006 - Ostatní a vedlejší ...'!C2" display="/"/>
    <hyperlink ref="A101" location="'007.6 - UV'!C2" display="/"/>
    <hyperlink ref="A102" location="'007.1 - pavilon A2 - UV'!C2" display="/"/>
    <hyperlink ref="A103" location="'007.2 - pavilon A1 - UV'!C2" display="/"/>
    <hyperlink ref="A104" location="'007.3 - pavilon A3 - UV'!C2" display="/"/>
    <hyperlink ref="A105" location="'007.4 - pavilon A4 - UV'!C2" display="/"/>
    <hyperlink ref="A106" location="'007.5 - pavilon B - UV'!C2" display="/"/>
    <hyperlink ref="A107" location="'008 - Hromosvod'!C2" display="/"/>
    <hyperlink ref="A108" location="'009 - MaR 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110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Zateplení budovy č.p. 2379 na ul. Žižkova v Karviné - Mizerově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2687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21. 12. 2020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>Statutární město Karviná</v>
      </c>
      <c r="F15" s="39"/>
      <c r="G15" s="39"/>
      <c r="H15" s="39"/>
      <c r="I15" s="141" t="s">
        <v>27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>ATRIS s.r.o.</v>
      </c>
      <c r="F21" s="39"/>
      <c r="G21" s="39"/>
      <c r="H21" s="39"/>
      <c r="I21" s="141" t="s">
        <v>27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>Barbora Kyšková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ROUND(J124,2)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ROUND((SUM(BE124:BE176)),2)</f>
        <v>0</v>
      </c>
      <c r="G33" s="39"/>
      <c r="H33" s="39"/>
      <c r="I33" s="156">
        <v>0.21</v>
      </c>
      <c r="J33" s="155">
        <f>ROUND(((SUM(BE124:BE176))*I33),2)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ROUND((SUM(BF124:BF176)),2)</f>
        <v>0</v>
      </c>
      <c r="G34" s="39"/>
      <c r="H34" s="39"/>
      <c r="I34" s="156">
        <v>0.15</v>
      </c>
      <c r="J34" s="155">
        <f>ROUND(((SUM(BF124:BF176))*I34),2)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ROUND((SUM(BG124:BG176)),2)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ROUND((SUM(BH124:BH176)),2)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ROUND((SUM(BI124:BI176)),2)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Zateplení budovy č.p. 2379 na ul. Žižkova v Karviné - Mizerově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128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007.2 - pavilon A1 - UV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Karviná</v>
      </c>
      <c r="G89" s="41"/>
      <c r="H89" s="41"/>
      <c r="I89" s="33" t="s">
        <v>22</v>
      </c>
      <c r="J89" s="80" t="str">
        <f>IF(J12="","",J12)</f>
        <v>21. 12. 2020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Karviná</v>
      </c>
      <c r="G91" s="41"/>
      <c r="H91" s="41"/>
      <c r="I91" s="33" t="s">
        <v>30</v>
      </c>
      <c r="J91" s="37" t="str">
        <f>E21</f>
        <v>ATRIS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Barbora Kyšková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131</v>
      </c>
      <c r="D94" s="177"/>
      <c r="E94" s="177"/>
      <c r="F94" s="177"/>
      <c r="G94" s="177"/>
      <c r="H94" s="177"/>
      <c r="I94" s="177"/>
      <c r="J94" s="178" t="s">
        <v>132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133</v>
      </c>
      <c r="D96" s="41"/>
      <c r="E96" s="41"/>
      <c r="F96" s="41"/>
      <c r="G96" s="41"/>
      <c r="H96" s="41"/>
      <c r="I96" s="41"/>
      <c r="J96" s="111">
        <f>J124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134</v>
      </c>
    </row>
    <row r="97" spans="1:31" s="9" customFormat="1" ht="24.95" customHeight="1">
      <c r="A97" s="9"/>
      <c r="B97" s="180"/>
      <c r="C97" s="181"/>
      <c r="D97" s="182" t="s">
        <v>146</v>
      </c>
      <c r="E97" s="183"/>
      <c r="F97" s="183"/>
      <c r="G97" s="183"/>
      <c r="H97" s="183"/>
      <c r="I97" s="183"/>
      <c r="J97" s="184">
        <f>J125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149</v>
      </c>
      <c r="E98" s="189"/>
      <c r="F98" s="189"/>
      <c r="G98" s="189"/>
      <c r="H98" s="189"/>
      <c r="I98" s="189"/>
      <c r="J98" s="190">
        <f>J126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2515</v>
      </c>
      <c r="E99" s="189"/>
      <c r="F99" s="189"/>
      <c r="G99" s="189"/>
      <c r="H99" s="189"/>
      <c r="I99" s="189"/>
      <c r="J99" s="190">
        <f>J130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2516</v>
      </c>
      <c r="E100" s="189"/>
      <c r="F100" s="189"/>
      <c r="G100" s="189"/>
      <c r="H100" s="189"/>
      <c r="I100" s="189"/>
      <c r="J100" s="190">
        <f>J139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2517</v>
      </c>
      <c r="E101" s="189"/>
      <c r="F101" s="189"/>
      <c r="G101" s="189"/>
      <c r="H101" s="189"/>
      <c r="I101" s="189"/>
      <c r="J101" s="190">
        <f>J153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2518</v>
      </c>
      <c r="E102" s="189"/>
      <c r="F102" s="189"/>
      <c r="G102" s="189"/>
      <c r="H102" s="189"/>
      <c r="I102" s="189"/>
      <c r="J102" s="190">
        <f>J170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80"/>
      <c r="C103" s="181"/>
      <c r="D103" s="182" t="s">
        <v>2519</v>
      </c>
      <c r="E103" s="183"/>
      <c r="F103" s="183"/>
      <c r="G103" s="183"/>
      <c r="H103" s="183"/>
      <c r="I103" s="183"/>
      <c r="J103" s="184">
        <f>J174</f>
        <v>0</v>
      </c>
      <c r="K103" s="181"/>
      <c r="L103" s="18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6"/>
      <c r="C104" s="187"/>
      <c r="D104" s="188" t="s">
        <v>2520</v>
      </c>
      <c r="E104" s="189"/>
      <c r="F104" s="189"/>
      <c r="G104" s="189"/>
      <c r="H104" s="189"/>
      <c r="I104" s="189"/>
      <c r="J104" s="190">
        <f>J175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pans="1:31" s="2" customFormat="1" ht="6.95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.95" customHeight="1">
      <c r="A111" s="39"/>
      <c r="B111" s="40"/>
      <c r="C111" s="24" t="s">
        <v>156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175" t="str">
        <f>E7</f>
        <v>Zateplení budovy č.p. 2379 na ul. Žižkova v Karviné - Mizerově</v>
      </c>
      <c r="F114" s="33"/>
      <c r="G114" s="33"/>
      <c r="H114" s="33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128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E9</f>
        <v>007.2 - pavilon A1 - UV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20</v>
      </c>
      <c r="D118" s="41"/>
      <c r="E118" s="41"/>
      <c r="F118" s="28" t="str">
        <f>F12</f>
        <v>Karviná</v>
      </c>
      <c r="G118" s="41"/>
      <c r="H118" s="41"/>
      <c r="I118" s="33" t="s">
        <v>22</v>
      </c>
      <c r="J118" s="80" t="str">
        <f>IF(J12="","",J12)</f>
        <v>21. 12. 2020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24</v>
      </c>
      <c r="D120" s="41"/>
      <c r="E120" s="41"/>
      <c r="F120" s="28" t="str">
        <f>E15</f>
        <v>Statutární město Karviná</v>
      </c>
      <c r="G120" s="41"/>
      <c r="H120" s="41"/>
      <c r="I120" s="33" t="s">
        <v>30</v>
      </c>
      <c r="J120" s="37" t="str">
        <f>E21</f>
        <v>ATRIS s.r.o.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28</v>
      </c>
      <c r="D121" s="41"/>
      <c r="E121" s="41"/>
      <c r="F121" s="28" t="str">
        <f>IF(E18="","",E18)</f>
        <v>Vyplň údaj</v>
      </c>
      <c r="G121" s="41"/>
      <c r="H121" s="41"/>
      <c r="I121" s="33" t="s">
        <v>33</v>
      </c>
      <c r="J121" s="37" t="str">
        <f>E24</f>
        <v>Barbora Kyšková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192"/>
      <c r="B123" s="193"/>
      <c r="C123" s="194" t="s">
        <v>157</v>
      </c>
      <c r="D123" s="195" t="s">
        <v>61</v>
      </c>
      <c r="E123" s="195" t="s">
        <v>57</v>
      </c>
      <c r="F123" s="195" t="s">
        <v>58</v>
      </c>
      <c r="G123" s="195" t="s">
        <v>158</v>
      </c>
      <c r="H123" s="195" t="s">
        <v>159</v>
      </c>
      <c r="I123" s="195" t="s">
        <v>160</v>
      </c>
      <c r="J123" s="195" t="s">
        <v>132</v>
      </c>
      <c r="K123" s="196" t="s">
        <v>161</v>
      </c>
      <c r="L123" s="197"/>
      <c r="M123" s="101" t="s">
        <v>1</v>
      </c>
      <c r="N123" s="102" t="s">
        <v>40</v>
      </c>
      <c r="O123" s="102" t="s">
        <v>162</v>
      </c>
      <c r="P123" s="102" t="s">
        <v>163</v>
      </c>
      <c r="Q123" s="102" t="s">
        <v>164</v>
      </c>
      <c r="R123" s="102" t="s">
        <v>165</v>
      </c>
      <c r="S123" s="102" t="s">
        <v>166</v>
      </c>
      <c r="T123" s="103" t="s">
        <v>167</v>
      </c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</row>
    <row r="124" spans="1:63" s="2" customFormat="1" ht="22.8" customHeight="1">
      <c r="A124" s="39"/>
      <c r="B124" s="40"/>
      <c r="C124" s="108" t="s">
        <v>168</v>
      </c>
      <c r="D124" s="41"/>
      <c r="E124" s="41"/>
      <c r="F124" s="41"/>
      <c r="G124" s="41"/>
      <c r="H124" s="41"/>
      <c r="I124" s="41"/>
      <c r="J124" s="198">
        <f>BK124</f>
        <v>0</v>
      </c>
      <c r="K124" s="41"/>
      <c r="L124" s="45"/>
      <c r="M124" s="104"/>
      <c r="N124" s="199"/>
      <c r="O124" s="105"/>
      <c r="P124" s="200">
        <f>P125+P174</f>
        <v>0</v>
      </c>
      <c r="Q124" s="105"/>
      <c r="R124" s="200">
        <f>R125+R174</f>
        <v>0.45203</v>
      </c>
      <c r="S124" s="105"/>
      <c r="T124" s="201">
        <f>T125+T174</f>
        <v>0.7716400000000002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75</v>
      </c>
      <c r="AU124" s="18" t="s">
        <v>134</v>
      </c>
      <c r="BK124" s="202">
        <f>BK125+BK174</f>
        <v>0</v>
      </c>
    </row>
    <row r="125" spans="1:63" s="12" customFormat="1" ht="25.9" customHeight="1">
      <c r="A125" s="12"/>
      <c r="B125" s="203"/>
      <c r="C125" s="204"/>
      <c r="D125" s="205" t="s">
        <v>75</v>
      </c>
      <c r="E125" s="206" t="s">
        <v>726</v>
      </c>
      <c r="F125" s="206" t="s">
        <v>727</v>
      </c>
      <c r="G125" s="204"/>
      <c r="H125" s="204"/>
      <c r="I125" s="207"/>
      <c r="J125" s="208">
        <f>BK125</f>
        <v>0</v>
      </c>
      <c r="K125" s="204"/>
      <c r="L125" s="209"/>
      <c r="M125" s="210"/>
      <c r="N125" s="211"/>
      <c r="O125" s="211"/>
      <c r="P125" s="212">
        <f>P126+P130+P139+P153+P170</f>
        <v>0</v>
      </c>
      <c r="Q125" s="211"/>
      <c r="R125" s="212">
        <f>R126+R130+R139+R153+R170</f>
        <v>0.45203</v>
      </c>
      <c r="S125" s="211"/>
      <c r="T125" s="213">
        <f>T126+T130+T139+T153+T170</f>
        <v>0.7716400000000002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86</v>
      </c>
      <c r="AT125" s="215" t="s">
        <v>75</v>
      </c>
      <c r="AU125" s="215" t="s">
        <v>76</v>
      </c>
      <c r="AY125" s="214" t="s">
        <v>171</v>
      </c>
      <c r="BK125" s="216">
        <f>BK126+BK130+BK139+BK153+BK170</f>
        <v>0</v>
      </c>
    </row>
    <row r="126" spans="1:63" s="12" customFormat="1" ht="22.8" customHeight="1">
      <c r="A126" s="12"/>
      <c r="B126" s="203"/>
      <c r="C126" s="204"/>
      <c r="D126" s="205" t="s">
        <v>75</v>
      </c>
      <c r="E126" s="217" t="s">
        <v>795</v>
      </c>
      <c r="F126" s="217" t="s">
        <v>796</v>
      </c>
      <c r="G126" s="204"/>
      <c r="H126" s="204"/>
      <c r="I126" s="207"/>
      <c r="J126" s="218">
        <f>BK126</f>
        <v>0</v>
      </c>
      <c r="K126" s="204"/>
      <c r="L126" s="209"/>
      <c r="M126" s="210"/>
      <c r="N126" s="211"/>
      <c r="O126" s="211"/>
      <c r="P126" s="212">
        <f>SUM(P127:P129)</f>
        <v>0</v>
      </c>
      <c r="Q126" s="211"/>
      <c r="R126" s="212">
        <f>SUM(R127:R129)</f>
        <v>0.00107</v>
      </c>
      <c r="S126" s="211"/>
      <c r="T126" s="213">
        <f>SUM(T127:T129)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86</v>
      </c>
      <c r="AT126" s="215" t="s">
        <v>75</v>
      </c>
      <c r="AU126" s="215" t="s">
        <v>84</v>
      </c>
      <c r="AY126" s="214" t="s">
        <v>171</v>
      </c>
      <c r="BK126" s="216">
        <f>SUM(BK127:BK129)</f>
        <v>0</v>
      </c>
    </row>
    <row r="127" spans="1:65" s="2" customFormat="1" ht="33" customHeight="1">
      <c r="A127" s="39"/>
      <c r="B127" s="40"/>
      <c r="C127" s="219" t="s">
        <v>84</v>
      </c>
      <c r="D127" s="219" t="s">
        <v>173</v>
      </c>
      <c r="E127" s="220" t="s">
        <v>2521</v>
      </c>
      <c r="F127" s="221" t="s">
        <v>2522</v>
      </c>
      <c r="G127" s="222" t="s">
        <v>366</v>
      </c>
      <c r="H127" s="223">
        <v>1</v>
      </c>
      <c r="I127" s="224"/>
      <c r="J127" s="225">
        <f>ROUND(I127*H127,2)</f>
        <v>0</v>
      </c>
      <c r="K127" s="221" t="s">
        <v>177</v>
      </c>
      <c r="L127" s="45"/>
      <c r="M127" s="226" t="s">
        <v>1</v>
      </c>
      <c r="N127" s="227" t="s">
        <v>41</v>
      </c>
      <c r="O127" s="92"/>
      <c r="P127" s="228">
        <f>O127*H127</f>
        <v>0</v>
      </c>
      <c r="Q127" s="228">
        <v>0.00019</v>
      </c>
      <c r="R127" s="228">
        <f>Q127*H127</f>
        <v>0.00019</v>
      </c>
      <c r="S127" s="228">
        <v>0</v>
      </c>
      <c r="T127" s="22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267</v>
      </c>
      <c r="AT127" s="230" t="s">
        <v>173</v>
      </c>
      <c r="AU127" s="230" t="s">
        <v>86</v>
      </c>
      <c r="AY127" s="18" t="s">
        <v>171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84</v>
      </c>
      <c r="BK127" s="231">
        <f>ROUND(I127*H127,2)</f>
        <v>0</v>
      </c>
      <c r="BL127" s="18" t="s">
        <v>267</v>
      </c>
      <c r="BM127" s="230" t="s">
        <v>2688</v>
      </c>
    </row>
    <row r="128" spans="1:65" s="2" customFormat="1" ht="24.15" customHeight="1">
      <c r="A128" s="39"/>
      <c r="B128" s="40"/>
      <c r="C128" s="269" t="s">
        <v>86</v>
      </c>
      <c r="D128" s="269" t="s">
        <v>304</v>
      </c>
      <c r="E128" s="270" t="s">
        <v>2524</v>
      </c>
      <c r="F128" s="271" t="s">
        <v>2525</v>
      </c>
      <c r="G128" s="272" t="s">
        <v>366</v>
      </c>
      <c r="H128" s="273">
        <v>1</v>
      </c>
      <c r="I128" s="274"/>
      <c r="J128" s="275">
        <f>ROUND(I128*H128,2)</f>
        <v>0</v>
      </c>
      <c r="K128" s="271" t="s">
        <v>177</v>
      </c>
      <c r="L128" s="276"/>
      <c r="M128" s="277" t="s">
        <v>1</v>
      </c>
      <c r="N128" s="278" t="s">
        <v>41</v>
      </c>
      <c r="O128" s="92"/>
      <c r="P128" s="228">
        <f>O128*H128</f>
        <v>0</v>
      </c>
      <c r="Q128" s="228">
        <v>0.00088</v>
      </c>
      <c r="R128" s="228">
        <f>Q128*H128</f>
        <v>0.00088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392</v>
      </c>
      <c r="AT128" s="230" t="s">
        <v>304</v>
      </c>
      <c r="AU128" s="230" t="s">
        <v>86</v>
      </c>
      <c r="AY128" s="18" t="s">
        <v>171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84</v>
      </c>
      <c r="BK128" s="231">
        <f>ROUND(I128*H128,2)</f>
        <v>0</v>
      </c>
      <c r="BL128" s="18" t="s">
        <v>267</v>
      </c>
      <c r="BM128" s="230" t="s">
        <v>2689</v>
      </c>
    </row>
    <row r="129" spans="1:65" s="2" customFormat="1" ht="24.15" customHeight="1">
      <c r="A129" s="39"/>
      <c r="B129" s="40"/>
      <c r="C129" s="219" t="s">
        <v>187</v>
      </c>
      <c r="D129" s="219" t="s">
        <v>173</v>
      </c>
      <c r="E129" s="220" t="s">
        <v>2527</v>
      </c>
      <c r="F129" s="221" t="s">
        <v>2528</v>
      </c>
      <c r="G129" s="222" t="s">
        <v>208</v>
      </c>
      <c r="H129" s="223">
        <v>0.001</v>
      </c>
      <c r="I129" s="224"/>
      <c r="J129" s="225">
        <f>ROUND(I129*H129,2)</f>
        <v>0</v>
      </c>
      <c r="K129" s="221" t="s">
        <v>177</v>
      </c>
      <c r="L129" s="45"/>
      <c r="M129" s="226" t="s">
        <v>1</v>
      </c>
      <c r="N129" s="227" t="s">
        <v>41</v>
      </c>
      <c r="O129" s="92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267</v>
      </c>
      <c r="AT129" s="230" t="s">
        <v>173</v>
      </c>
      <c r="AU129" s="230" t="s">
        <v>86</v>
      </c>
      <c r="AY129" s="18" t="s">
        <v>171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84</v>
      </c>
      <c r="BK129" s="231">
        <f>ROUND(I129*H129,2)</f>
        <v>0</v>
      </c>
      <c r="BL129" s="18" t="s">
        <v>267</v>
      </c>
      <c r="BM129" s="230" t="s">
        <v>2690</v>
      </c>
    </row>
    <row r="130" spans="1:63" s="12" customFormat="1" ht="22.8" customHeight="1">
      <c r="A130" s="12"/>
      <c r="B130" s="203"/>
      <c r="C130" s="204"/>
      <c r="D130" s="205" t="s">
        <v>75</v>
      </c>
      <c r="E130" s="217" t="s">
        <v>2530</v>
      </c>
      <c r="F130" s="217" t="s">
        <v>2531</v>
      </c>
      <c r="G130" s="204"/>
      <c r="H130" s="204"/>
      <c r="I130" s="207"/>
      <c r="J130" s="218">
        <f>BK130</f>
        <v>0</v>
      </c>
      <c r="K130" s="204"/>
      <c r="L130" s="209"/>
      <c r="M130" s="210"/>
      <c r="N130" s="211"/>
      <c r="O130" s="211"/>
      <c r="P130" s="212">
        <f>SUM(P131:P138)</f>
        <v>0</v>
      </c>
      <c r="Q130" s="211"/>
      <c r="R130" s="212">
        <f>SUM(R131:R138)</f>
        <v>0.019</v>
      </c>
      <c r="S130" s="211"/>
      <c r="T130" s="213">
        <f>SUM(T131:T138)</f>
        <v>0.023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4" t="s">
        <v>86</v>
      </c>
      <c r="AT130" s="215" t="s">
        <v>75</v>
      </c>
      <c r="AU130" s="215" t="s">
        <v>84</v>
      </c>
      <c r="AY130" s="214" t="s">
        <v>171</v>
      </c>
      <c r="BK130" s="216">
        <f>SUM(BK131:BK138)</f>
        <v>0</v>
      </c>
    </row>
    <row r="131" spans="1:65" s="2" customFormat="1" ht="21.75" customHeight="1">
      <c r="A131" s="39"/>
      <c r="B131" s="40"/>
      <c r="C131" s="219" t="s">
        <v>178</v>
      </c>
      <c r="D131" s="219" t="s">
        <v>173</v>
      </c>
      <c r="E131" s="220" t="s">
        <v>2532</v>
      </c>
      <c r="F131" s="221" t="s">
        <v>2533</v>
      </c>
      <c r="G131" s="222" t="s">
        <v>366</v>
      </c>
      <c r="H131" s="223">
        <v>23</v>
      </c>
      <c r="I131" s="224"/>
      <c r="J131" s="225">
        <f>ROUND(I131*H131,2)</f>
        <v>0</v>
      </c>
      <c r="K131" s="221" t="s">
        <v>177</v>
      </c>
      <c r="L131" s="45"/>
      <c r="M131" s="226" t="s">
        <v>1</v>
      </c>
      <c r="N131" s="227" t="s">
        <v>41</v>
      </c>
      <c r="O131" s="92"/>
      <c r="P131" s="228">
        <f>O131*H131</f>
        <v>0</v>
      </c>
      <c r="Q131" s="228">
        <v>2E-05</v>
      </c>
      <c r="R131" s="228">
        <f>Q131*H131</f>
        <v>0.00046000000000000007</v>
      </c>
      <c r="S131" s="228">
        <v>0.001</v>
      </c>
      <c r="T131" s="229">
        <f>S131*H131</f>
        <v>0.023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267</v>
      </c>
      <c r="AT131" s="230" t="s">
        <v>173</v>
      </c>
      <c r="AU131" s="230" t="s">
        <v>86</v>
      </c>
      <c r="AY131" s="18" t="s">
        <v>171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84</v>
      </c>
      <c r="BK131" s="231">
        <f>ROUND(I131*H131,2)</f>
        <v>0</v>
      </c>
      <c r="BL131" s="18" t="s">
        <v>267</v>
      </c>
      <c r="BM131" s="230" t="s">
        <v>2691</v>
      </c>
    </row>
    <row r="132" spans="1:65" s="2" customFormat="1" ht="24.15" customHeight="1">
      <c r="A132" s="39"/>
      <c r="B132" s="40"/>
      <c r="C132" s="219" t="s">
        <v>196</v>
      </c>
      <c r="D132" s="219" t="s">
        <v>173</v>
      </c>
      <c r="E132" s="220" t="s">
        <v>2535</v>
      </c>
      <c r="F132" s="221" t="s">
        <v>2536</v>
      </c>
      <c r="G132" s="222" t="s">
        <v>366</v>
      </c>
      <c r="H132" s="223">
        <v>12</v>
      </c>
      <c r="I132" s="224"/>
      <c r="J132" s="225">
        <f>ROUND(I132*H132,2)</f>
        <v>0</v>
      </c>
      <c r="K132" s="221" t="s">
        <v>177</v>
      </c>
      <c r="L132" s="45"/>
      <c r="M132" s="226" t="s">
        <v>1</v>
      </c>
      <c r="N132" s="227" t="s">
        <v>41</v>
      </c>
      <c r="O132" s="92"/>
      <c r="P132" s="228">
        <f>O132*H132</f>
        <v>0</v>
      </c>
      <c r="Q132" s="228">
        <v>0.00105</v>
      </c>
      <c r="R132" s="228">
        <f>Q132*H132</f>
        <v>0.0126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267</v>
      </c>
      <c r="AT132" s="230" t="s">
        <v>173</v>
      </c>
      <c r="AU132" s="230" t="s">
        <v>86</v>
      </c>
      <c r="AY132" s="18" t="s">
        <v>171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84</v>
      </c>
      <c r="BK132" s="231">
        <f>ROUND(I132*H132,2)</f>
        <v>0</v>
      </c>
      <c r="BL132" s="18" t="s">
        <v>267</v>
      </c>
      <c r="BM132" s="230" t="s">
        <v>2692</v>
      </c>
    </row>
    <row r="133" spans="1:65" s="2" customFormat="1" ht="24.15" customHeight="1">
      <c r="A133" s="39"/>
      <c r="B133" s="40"/>
      <c r="C133" s="219" t="s">
        <v>200</v>
      </c>
      <c r="D133" s="219" t="s">
        <v>173</v>
      </c>
      <c r="E133" s="220" t="s">
        <v>2541</v>
      </c>
      <c r="F133" s="221" t="s">
        <v>2542</v>
      </c>
      <c r="G133" s="222" t="s">
        <v>366</v>
      </c>
      <c r="H133" s="223">
        <v>1</v>
      </c>
      <c r="I133" s="224"/>
      <c r="J133" s="225">
        <f>ROUND(I133*H133,2)</f>
        <v>0</v>
      </c>
      <c r="K133" s="221" t="s">
        <v>177</v>
      </c>
      <c r="L133" s="45"/>
      <c r="M133" s="226" t="s">
        <v>1</v>
      </c>
      <c r="N133" s="227" t="s">
        <v>41</v>
      </c>
      <c r="O133" s="92"/>
      <c r="P133" s="228">
        <f>O133*H133</f>
        <v>0</v>
      </c>
      <c r="Q133" s="228">
        <v>0.00594</v>
      </c>
      <c r="R133" s="228">
        <f>Q133*H133</f>
        <v>0.00594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267</v>
      </c>
      <c r="AT133" s="230" t="s">
        <v>173</v>
      </c>
      <c r="AU133" s="230" t="s">
        <v>86</v>
      </c>
      <c r="AY133" s="18" t="s">
        <v>171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84</v>
      </c>
      <c r="BK133" s="231">
        <f>ROUND(I133*H133,2)</f>
        <v>0</v>
      </c>
      <c r="BL133" s="18" t="s">
        <v>267</v>
      </c>
      <c r="BM133" s="230" t="s">
        <v>2693</v>
      </c>
    </row>
    <row r="134" spans="1:65" s="2" customFormat="1" ht="24.15" customHeight="1">
      <c r="A134" s="39"/>
      <c r="B134" s="40"/>
      <c r="C134" s="219" t="s">
        <v>205</v>
      </c>
      <c r="D134" s="219" t="s">
        <v>173</v>
      </c>
      <c r="E134" s="220" t="s">
        <v>2544</v>
      </c>
      <c r="F134" s="221" t="s">
        <v>2545</v>
      </c>
      <c r="G134" s="222" t="s">
        <v>226</v>
      </c>
      <c r="H134" s="223">
        <v>10</v>
      </c>
      <c r="I134" s="224"/>
      <c r="J134" s="225">
        <f>ROUND(I134*H134,2)</f>
        <v>0</v>
      </c>
      <c r="K134" s="221" t="s">
        <v>177</v>
      </c>
      <c r="L134" s="45"/>
      <c r="M134" s="226" t="s">
        <v>1</v>
      </c>
      <c r="N134" s="227" t="s">
        <v>41</v>
      </c>
      <c r="O134" s="92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267</v>
      </c>
      <c r="AT134" s="230" t="s">
        <v>173</v>
      </c>
      <c r="AU134" s="230" t="s">
        <v>86</v>
      </c>
      <c r="AY134" s="18" t="s">
        <v>171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84</v>
      </c>
      <c r="BK134" s="231">
        <f>ROUND(I134*H134,2)</f>
        <v>0</v>
      </c>
      <c r="BL134" s="18" t="s">
        <v>267</v>
      </c>
      <c r="BM134" s="230" t="s">
        <v>2694</v>
      </c>
    </row>
    <row r="135" spans="1:65" s="2" customFormat="1" ht="21.75" customHeight="1">
      <c r="A135" s="39"/>
      <c r="B135" s="40"/>
      <c r="C135" s="219" t="s">
        <v>211</v>
      </c>
      <c r="D135" s="219" t="s">
        <v>173</v>
      </c>
      <c r="E135" s="220" t="s">
        <v>2550</v>
      </c>
      <c r="F135" s="221" t="s">
        <v>2551</v>
      </c>
      <c r="G135" s="222" t="s">
        <v>366</v>
      </c>
      <c r="H135" s="223">
        <v>12</v>
      </c>
      <c r="I135" s="224"/>
      <c r="J135" s="225">
        <f>ROUND(I135*H135,2)</f>
        <v>0</v>
      </c>
      <c r="K135" s="221" t="s">
        <v>177</v>
      </c>
      <c r="L135" s="45"/>
      <c r="M135" s="226" t="s">
        <v>1</v>
      </c>
      <c r="N135" s="227" t="s">
        <v>41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267</v>
      </c>
      <c r="AT135" s="230" t="s">
        <v>173</v>
      </c>
      <c r="AU135" s="230" t="s">
        <v>86</v>
      </c>
      <c r="AY135" s="18" t="s">
        <v>171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84</v>
      </c>
      <c r="BK135" s="231">
        <f>ROUND(I135*H135,2)</f>
        <v>0</v>
      </c>
      <c r="BL135" s="18" t="s">
        <v>267</v>
      </c>
      <c r="BM135" s="230" t="s">
        <v>2695</v>
      </c>
    </row>
    <row r="136" spans="1:65" s="2" customFormat="1" ht="21.75" customHeight="1">
      <c r="A136" s="39"/>
      <c r="B136" s="40"/>
      <c r="C136" s="219" t="s">
        <v>215</v>
      </c>
      <c r="D136" s="219" t="s">
        <v>173</v>
      </c>
      <c r="E136" s="220" t="s">
        <v>2553</v>
      </c>
      <c r="F136" s="221" t="s">
        <v>2554</v>
      </c>
      <c r="G136" s="222" t="s">
        <v>366</v>
      </c>
      <c r="H136" s="223">
        <v>1</v>
      </c>
      <c r="I136" s="224"/>
      <c r="J136" s="225">
        <f>ROUND(I136*H136,2)</f>
        <v>0</v>
      </c>
      <c r="K136" s="221" t="s">
        <v>177</v>
      </c>
      <c r="L136" s="45"/>
      <c r="M136" s="226" t="s">
        <v>1</v>
      </c>
      <c r="N136" s="227" t="s">
        <v>41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267</v>
      </c>
      <c r="AT136" s="230" t="s">
        <v>173</v>
      </c>
      <c r="AU136" s="230" t="s">
        <v>86</v>
      </c>
      <c r="AY136" s="18" t="s">
        <v>171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84</v>
      </c>
      <c r="BK136" s="231">
        <f>ROUND(I136*H136,2)</f>
        <v>0</v>
      </c>
      <c r="BL136" s="18" t="s">
        <v>267</v>
      </c>
      <c r="BM136" s="230" t="s">
        <v>2696</v>
      </c>
    </row>
    <row r="137" spans="1:65" s="2" customFormat="1" ht="24.15" customHeight="1">
      <c r="A137" s="39"/>
      <c r="B137" s="40"/>
      <c r="C137" s="219" t="s">
        <v>223</v>
      </c>
      <c r="D137" s="219" t="s">
        <v>173</v>
      </c>
      <c r="E137" s="220" t="s">
        <v>2559</v>
      </c>
      <c r="F137" s="221" t="s">
        <v>2560</v>
      </c>
      <c r="G137" s="222" t="s">
        <v>208</v>
      </c>
      <c r="H137" s="223">
        <v>0.051</v>
      </c>
      <c r="I137" s="224"/>
      <c r="J137" s="225">
        <f>ROUND(I137*H137,2)</f>
        <v>0</v>
      </c>
      <c r="K137" s="221" t="s">
        <v>177</v>
      </c>
      <c r="L137" s="45"/>
      <c r="M137" s="226" t="s">
        <v>1</v>
      </c>
      <c r="N137" s="227" t="s">
        <v>41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267</v>
      </c>
      <c r="AT137" s="230" t="s">
        <v>173</v>
      </c>
      <c r="AU137" s="230" t="s">
        <v>86</v>
      </c>
      <c r="AY137" s="18" t="s">
        <v>171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84</v>
      </c>
      <c r="BK137" s="231">
        <f>ROUND(I137*H137,2)</f>
        <v>0</v>
      </c>
      <c r="BL137" s="18" t="s">
        <v>267</v>
      </c>
      <c r="BM137" s="230" t="s">
        <v>2697</v>
      </c>
    </row>
    <row r="138" spans="1:65" s="2" customFormat="1" ht="24.15" customHeight="1">
      <c r="A138" s="39"/>
      <c r="B138" s="40"/>
      <c r="C138" s="219" t="s">
        <v>232</v>
      </c>
      <c r="D138" s="219" t="s">
        <v>173</v>
      </c>
      <c r="E138" s="220" t="s">
        <v>2562</v>
      </c>
      <c r="F138" s="221" t="s">
        <v>2563</v>
      </c>
      <c r="G138" s="222" t="s">
        <v>208</v>
      </c>
      <c r="H138" s="223">
        <v>0.019</v>
      </c>
      <c r="I138" s="224"/>
      <c r="J138" s="225">
        <f>ROUND(I138*H138,2)</f>
        <v>0</v>
      </c>
      <c r="K138" s="221" t="s">
        <v>177</v>
      </c>
      <c r="L138" s="45"/>
      <c r="M138" s="226" t="s">
        <v>1</v>
      </c>
      <c r="N138" s="227" t="s">
        <v>41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267</v>
      </c>
      <c r="AT138" s="230" t="s">
        <v>173</v>
      </c>
      <c r="AU138" s="230" t="s">
        <v>86</v>
      </c>
      <c r="AY138" s="18" t="s">
        <v>171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84</v>
      </c>
      <c r="BK138" s="231">
        <f>ROUND(I138*H138,2)</f>
        <v>0</v>
      </c>
      <c r="BL138" s="18" t="s">
        <v>267</v>
      </c>
      <c r="BM138" s="230" t="s">
        <v>2698</v>
      </c>
    </row>
    <row r="139" spans="1:63" s="12" customFormat="1" ht="22.8" customHeight="1">
      <c r="A139" s="12"/>
      <c r="B139" s="203"/>
      <c r="C139" s="204"/>
      <c r="D139" s="205" t="s">
        <v>75</v>
      </c>
      <c r="E139" s="217" t="s">
        <v>2565</v>
      </c>
      <c r="F139" s="217" t="s">
        <v>2566</v>
      </c>
      <c r="G139" s="204"/>
      <c r="H139" s="204"/>
      <c r="I139" s="207"/>
      <c r="J139" s="218">
        <f>BK139</f>
        <v>0</v>
      </c>
      <c r="K139" s="204"/>
      <c r="L139" s="209"/>
      <c r="M139" s="210"/>
      <c r="N139" s="211"/>
      <c r="O139" s="211"/>
      <c r="P139" s="212">
        <f>SUM(P140:P152)</f>
        <v>0</v>
      </c>
      <c r="Q139" s="211"/>
      <c r="R139" s="212">
        <f>SUM(R140:R152)</f>
        <v>0.07783</v>
      </c>
      <c r="S139" s="211"/>
      <c r="T139" s="213">
        <f>SUM(T140:T152)</f>
        <v>0.0513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4" t="s">
        <v>86</v>
      </c>
      <c r="AT139" s="215" t="s">
        <v>75</v>
      </c>
      <c r="AU139" s="215" t="s">
        <v>84</v>
      </c>
      <c r="AY139" s="214" t="s">
        <v>171</v>
      </c>
      <c r="BK139" s="216">
        <f>SUM(BK140:BK152)</f>
        <v>0</v>
      </c>
    </row>
    <row r="140" spans="1:65" s="2" customFormat="1" ht="21.75" customHeight="1">
      <c r="A140" s="39"/>
      <c r="B140" s="40"/>
      <c r="C140" s="219" t="s">
        <v>239</v>
      </c>
      <c r="D140" s="219" t="s">
        <v>173</v>
      </c>
      <c r="E140" s="220" t="s">
        <v>2567</v>
      </c>
      <c r="F140" s="221" t="s">
        <v>2568</v>
      </c>
      <c r="G140" s="222" t="s">
        <v>226</v>
      </c>
      <c r="H140" s="223">
        <v>114</v>
      </c>
      <c r="I140" s="224"/>
      <c r="J140" s="225">
        <f>ROUND(I140*H140,2)</f>
        <v>0</v>
      </c>
      <c r="K140" s="221" t="s">
        <v>177</v>
      </c>
      <c r="L140" s="45"/>
      <c r="M140" s="226" t="s">
        <v>1</v>
      </c>
      <c r="N140" s="227" t="s">
        <v>41</v>
      </c>
      <c r="O140" s="92"/>
      <c r="P140" s="228">
        <f>O140*H140</f>
        <v>0</v>
      </c>
      <c r="Q140" s="228">
        <v>9E-05</v>
      </c>
      <c r="R140" s="228">
        <f>Q140*H140</f>
        <v>0.01026</v>
      </c>
      <c r="S140" s="228">
        <v>0.00045</v>
      </c>
      <c r="T140" s="229">
        <f>S140*H140</f>
        <v>0.0513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267</v>
      </c>
      <c r="AT140" s="230" t="s">
        <v>173</v>
      </c>
      <c r="AU140" s="230" t="s">
        <v>86</v>
      </c>
      <c r="AY140" s="18" t="s">
        <v>171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84</v>
      </c>
      <c r="BK140" s="231">
        <f>ROUND(I140*H140,2)</f>
        <v>0</v>
      </c>
      <c r="BL140" s="18" t="s">
        <v>267</v>
      </c>
      <c r="BM140" s="230" t="s">
        <v>2699</v>
      </c>
    </row>
    <row r="141" spans="1:65" s="2" customFormat="1" ht="16.5" customHeight="1">
      <c r="A141" s="39"/>
      <c r="B141" s="40"/>
      <c r="C141" s="219" t="s">
        <v>246</v>
      </c>
      <c r="D141" s="219" t="s">
        <v>173</v>
      </c>
      <c r="E141" s="220" t="s">
        <v>2570</v>
      </c>
      <c r="F141" s="221" t="s">
        <v>2571</v>
      </c>
      <c r="G141" s="222" t="s">
        <v>226</v>
      </c>
      <c r="H141" s="223">
        <v>114</v>
      </c>
      <c r="I141" s="224"/>
      <c r="J141" s="225">
        <f>ROUND(I141*H141,2)</f>
        <v>0</v>
      </c>
      <c r="K141" s="221" t="s">
        <v>177</v>
      </c>
      <c r="L141" s="45"/>
      <c r="M141" s="226" t="s">
        <v>1</v>
      </c>
      <c r="N141" s="227" t="s">
        <v>41</v>
      </c>
      <c r="O141" s="92"/>
      <c r="P141" s="228">
        <f>O141*H141</f>
        <v>0</v>
      </c>
      <c r="Q141" s="228">
        <v>6E-05</v>
      </c>
      <c r="R141" s="228">
        <f>Q141*H141</f>
        <v>0.006840000000000001</v>
      </c>
      <c r="S141" s="228">
        <v>0</v>
      </c>
      <c r="T141" s="22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267</v>
      </c>
      <c r="AT141" s="230" t="s">
        <v>173</v>
      </c>
      <c r="AU141" s="230" t="s">
        <v>86</v>
      </c>
      <c r="AY141" s="18" t="s">
        <v>171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84</v>
      </c>
      <c r="BK141" s="231">
        <f>ROUND(I141*H141,2)</f>
        <v>0</v>
      </c>
      <c r="BL141" s="18" t="s">
        <v>267</v>
      </c>
      <c r="BM141" s="230" t="s">
        <v>2700</v>
      </c>
    </row>
    <row r="142" spans="1:65" s="2" customFormat="1" ht="37.8" customHeight="1">
      <c r="A142" s="39"/>
      <c r="B142" s="40"/>
      <c r="C142" s="269" t="s">
        <v>251</v>
      </c>
      <c r="D142" s="269" t="s">
        <v>304</v>
      </c>
      <c r="E142" s="270" t="s">
        <v>2573</v>
      </c>
      <c r="F142" s="271" t="s">
        <v>2574</v>
      </c>
      <c r="G142" s="272" t="s">
        <v>2575</v>
      </c>
      <c r="H142" s="273">
        <v>57</v>
      </c>
      <c r="I142" s="274"/>
      <c r="J142" s="275">
        <f>ROUND(I142*H142,2)</f>
        <v>0</v>
      </c>
      <c r="K142" s="271" t="s">
        <v>1</v>
      </c>
      <c r="L142" s="276"/>
      <c r="M142" s="277" t="s">
        <v>1</v>
      </c>
      <c r="N142" s="278" t="s">
        <v>41</v>
      </c>
      <c r="O142" s="92"/>
      <c r="P142" s="228">
        <f>O142*H142</f>
        <v>0</v>
      </c>
      <c r="Q142" s="228">
        <v>0.0005</v>
      </c>
      <c r="R142" s="228">
        <f>Q142*H142</f>
        <v>0.0285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392</v>
      </c>
      <c r="AT142" s="230" t="s">
        <v>304</v>
      </c>
      <c r="AU142" s="230" t="s">
        <v>86</v>
      </c>
      <c r="AY142" s="18" t="s">
        <v>171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84</v>
      </c>
      <c r="BK142" s="231">
        <f>ROUND(I142*H142,2)</f>
        <v>0</v>
      </c>
      <c r="BL142" s="18" t="s">
        <v>267</v>
      </c>
      <c r="BM142" s="230" t="s">
        <v>2701</v>
      </c>
    </row>
    <row r="143" spans="1:51" s="13" customFormat="1" ht="12">
      <c r="A143" s="13"/>
      <c r="B143" s="232"/>
      <c r="C143" s="233"/>
      <c r="D143" s="234" t="s">
        <v>180</v>
      </c>
      <c r="E143" s="235" t="s">
        <v>1</v>
      </c>
      <c r="F143" s="236" t="s">
        <v>2702</v>
      </c>
      <c r="G143" s="233"/>
      <c r="H143" s="237">
        <v>57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180</v>
      </c>
      <c r="AU143" s="243" t="s">
        <v>86</v>
      </c>
      <c r="AV143" s="13" t="s">
        <v>86</v>
      </c>
      <c r="AW143" s="13" t="s">
        <v>32</v>
      </c>
      <c r="AX143" s="13" t="s">
        <v>84</v>
      </c>
      <c r="AY143" s="243" t="s">
        <v>171</v>
      </c>
    </row>
    <row r="144" spans="1:65" s="2" customFormat="1" ht="24.15" customHeight="1">
      <c r="A144" s="39"/>
      <c r="B144" s="40"/>
      <c r="C144" s="269" t="s">
        <v>8</v>
      </c>
      <c r="D144" s="269" t="s">
        <v>304</v>
      </c>
      <c r="E144" s="270" t="s">
        <v>2578</v>
      </c>
      <c r="F144" s="271" t="s">
        <v>2579</v>
      </c>
      <c r="G144" s="272" t="s">
        <v>2575</v>
      </c>
      <c r="H144" s="273">
        <v>57</v>
      </c>
      <c r="I144" s="274"/>
      <c r="J144" s="275">
        <f>ROUND(I144*H144,2)</f>
        <v>0</v>
      </c>
      <c r="K144" s="271" t="s">
        <v>1</v>
      </c>
      <c r="L144" s="276"/>
      <c r="M144" s="277" t="s">
        <v>1</v>
      </c>
      <c r="N144" s="278" t="s">
        <v>41</v>
      </c>
      <c r="O144" s="92"/>
      <c r="P144" s="228">
        <f>O144*H144</f>
        <v>0</v>
      </c>
      <c r="Q144" s="228">
        <v>0.0005</v>
      </c>
      <c r="R144" s="228">
        <f>Q144*H144</f>
        <v>0.0285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392</v>
      </c>
      <c r="AT144" s="230" t="s">
        <v>304</v>
      </c>
      <c r="AU144" s="230" t="s">
        <v>86</v>
      </c>
      <c r="AY144" s="18" t="s">
        <v>171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84</v>
      </c>
      <c r="BK144" s="231">
        <f>ROUND(I144*H144,2)</f>
        <v>0</v>
      </c>
      <c r="BL144" s="18" t="s">
        <v>267</v>
      </c>
      <c r="BM144" s="230" t="s">
        <v>2703</v>
      </c>
    </row>
    <row r="145" spans="1:51" s="13" customFormat="1" ht="12">
      <c r="A145" s="13"/>
      <c r="B145" s="232"/>
      <c r="C145" s="233"/>
      <c r="D145" s="234" t="s">
        <v>180</v>
      </c>
      <c r="E145" s="235" t="s">
        <v>1</v>
      </c>
      <c r="F145" s="236" t="s">
        <v>2702</v>
      </c>
      <c r="G145" s="233"/>
      <c r="H145" s="237">
        <v>57</v>
      </c>
      <c r="I145" s="238"/>
      <c r="J145" s="233"/>
      <c r="K145" s="233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180</v>
      </c>
      <c r="AU145" s="243" t="s">
        <v>86</v>
      </c>
      <c r="AV145" s="13" t="s">
        <v>86</v>
      </c>
      <c r="AW145" s="13" t="s">
        <v>32</v>
      </c>
      <c r="AX145" s="13" t="s">
        <v>84</v>
      </c>
      <c r="AY145" s="243" t="s">
        <v>171</v>
      </c>
    </row>
    <row r="146" spans="1:65" s="2" customFormat="1" ht="24.15" customHeight="1">
      <c r="A146" s="39"/>
      <c r="B146" s="40"/>
      <c r="C146" s="269" t="s">
        <v>267</v>
      </c>
      <c r="D146" s="269" t="s">
        <v>304</v>
      </c>
      <c r="E146" s="270" t="s">
        <v>2595</v>
      </c>
      <c r="F146" s="271" t="s">
        <v>2596</v>
      </c>
      <c r="G146" s="272" t="s">
        <v>2575</v>
      </c>
      <c r="H146" s="273">
        <v>29</v>
      </c>
      <c r="I146" s="274"/>
      <c r="J146" s="275">
        <f>ROUND(I146*H146,2)</f>
        <v>0</v>
      </c>
      <c r="K146" s="271" t="s">
        <v>1</v>
      </c>
      <c r="L146" s="276"/>
      <c r="M146" s="277" t="s">
        <v>1</v>
      </c>
      <c r="N146" s="278" t="s">
        <v>41</v>
      </c>
      <c r="O146" s="92"/>
      <c r="P146" s="228">
        <f>O146*H146</f>
        <v>0</v>
      </c>
      <c r="Q146" s="228">
        <v>0.0001</v>
      </c>
      <c r="R146" s="228">
        <f>Q146*H146</f>
        <v>0.0029000000000000002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392</v>
      </c>
      <c r="AT146" s="230" t="s">
        <v>304</v>
      </c>
      <c r="AU146" s="230" t="s">
        <v>86</v>
      </c>
      <c r="AY146" s="18" t="s">
        <v>171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84</v>
      </c>
      <c r="BK146" s="231">
        <f>ROUND(I146*H146,2)</f>
        <v>0</v>
      </c>
      <c r="BL146" s="18" t="s">
        <v>267</v>
      </c>
      <c r="BM146" s="230" t="s">
        <v>2704</v>
      </c>
    </row>
    <row r="147" spans="1:51" s="13" customFormat="1" ht="12">
      <c r="A147" s="13"/>
      <c r="B147" s="232"/>
      <c r="C147" s="233"/>
      <c r="D147" s="234" t="s">
        <v>180</v>
      </c>
      <c r="E147" s="235" t="s">
        <v>1</v>
      </c>
      <c r="F147" s="236" t="s">
        <v>2705</v>
      </c>
      <c r="G147" s="233"/>
      <c r="H147" s="237">
        <v>29</v>
      </c>
      <c r="I147" s="238"/>
      <c r="J147" s="233"/>
      <c r="K147" s="233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180</v>
      </c>
      <c r="AU147" s="243" t="s">
        <v>86</v>
      </c>
      <c r="AV147" s="13" t="s">
        <v>86</v>
      </c>
      <c r="AW147" s="13" t="s">
        <v>32</v>
      </c>
      <c r="AX147" s="13" t="s">
        <v>84</v>
      </c>
      <c r="AY147" s="243" t="s">
        <v>171</v>
      </c>
    </row>
    <row r="148" spans="1:65" s="2" customFormat="1" ht="16.5" customHeight="1">
      <c r="A148" s="39"/>
      <c r="B148" s="40"/>
      <c r="C148" s="219" t="s">
        <v>274</v>
      </c>
      <c r="D148" s="219" t="s">
        <v>173</v>
      </c>
      <c r="E148" s="220" t="s">
        <v>2599</v>
      </c>
      <c r="F148" s="221" t="s">
        <v>2600</v>
      </c>
      <c r="G148" s="222" t="s">
        <v>226</v>
      </c>
      <c r="H148" s="223">
        <v>1</v>
      </c>
      <c r="I148" s="224"/>
      <c r="J148" s="225">
        <f>ROUND(I148*H148,2)</f>
        <v>0</v>
      </c>
      <c r="K148" s="221" t="s">
        <v>177</v>
      </c>
      <c r="L148" s="45"/>
      <c r="M148" s="226" t="s">
        <v>1</v>
      </c>
      <c r="N148" s="227" t="s">
        <v>41</v>
      </c>
      <c r="O148" s="92"/>
      <c r="P148" s="228">
        <f>O148*H148</f>
        <v>0</v>
      </c>
      <c r="Q148" s="228">
        <v>0.00033</v>
      </c>
      <c r="R148" s="228">
        <f>Q148*H148</f>
        <v>0.00033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267</v>
      </c>
      <c r="AT148" s="230" t="s">
        <v>173</v>
      </c>
      <c r="AU148" s="230" t="s">
        <v>86</v>
      </c>
      <c r="AY148" s="18" t="s">
        <v>171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84</v>
      </c>
      <c r="BK148" s="231">
        <f>ROUND(I148*H148,2)</f>
        <v>0</v>
      </c>
      <c r="BL148" s="18" t="s">
        <v>267</v>
      </c>
      <c r="BM148" s="230" t="s">
        <v>2706</v>
      </c>
    </row>
    <row r="149" spans="1:65" s="2" customFormat="1" ht="37.8" customHeight="1">
      <c r="A149" s="39"/>
      <c r="B149" s="40"/>
      <c r="C149" s="269" t="s">
        <v>278</v>
      </c>
      <c r="D149" s="269" t="s">
        <v>304</v>
      </c>
      <c r="E149" s="270" t="s">
        <v>2602</v>
      </c>
      <c r="F149" s="271" t="s">
        <v>2603</v>
      </c>
      <c r="G149" s="272" t="s">
        <v>2575</v>
      </c>
      <c r="H149" s="273">
        <v>1</v>
      </c>
      <c r="I149" s="274"/>
      <c r="J149" s="275">
        <f>ROUND(I149*H149,2)</f>
        <v>0</v>
      </c>
      <c r="K149" s="271" t="s">
        <v>1</v>
      </c>
      <c r="L149" s="276"/>
      <c r="M149" s="277" t="s">
        <v>1</v>
      </c>
      <c r="N149" s="278" t="s">
        <v>41</v>
      </c>
      <c r="O149" s="92"/>
      <c r="P149" s="228">
        <f>O149*H149</f>
        <v>0</v>
      </c>
      <c r="Q149" s="228">
        <v>0.0005</v>
      </c>
      <c r="R149" s="228">
        <f>Q149*H149</f>
        <v>0.0005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392</v>
      </c>
      <c r="AT149" s="230" t="s">
        <v>304</v>
      </c>
      <c r="AU149" s="230" t="s">
        <v>86</v>
      </c>
      <c r="AY149" s="18" t="s">
        <v>171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84</v>
      </c>
      <c r="BK149" s="231">
        <f>ROUND(I149*H149,2)</f>
        <v>0</v>
      </c>
      <c r="BL149" s="18" t="s">
        <v>267</v>
      </c>
      <c r="BM149" s="230" t="s">
        <v>2707</v>
      </c>
    </row>
    <row r="150" spans="1:51" s="13" customFormat="1" ht="12">
      <c r="A150" s="13"/>
      <c r="B150" s="232"/>
      <c r="C150" s="233"/>
      <c r="D150" s="234" t="s">
        <v>180</v>
      </c>
      <c r="E150" s="235" t="s">
        <v>1</v>
      </c>
      <c r="F150" s="236" t="s">
        <v>2708</v>
      </c>
      <c r="G150" s="233"/>
      <c r="H150" s="237">
        <v>1</v>
      </c>
      <c r="I150" s="238"/>
      <c r="J150" s="233"/>
      <c r="K150" s="233"/>
      <c r="L150" s="239"/>
      <c r="M150" s="240"/>
      <c r="N150" s="241"/>
      <c r="O150" s="241"/>
      <c r="P150" s="241"/>
      <c r="Q150" s="241"/>
      <c r="R150" s="241"/>
      <c r="S150" s="241"/>
      <c r="T150" s="24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3" t="s">
        <v>180</v>
      </c>
      <c r="AU150" s="243" t="s">
        <v>86</v>
      </c>
      <c r="AV150" s="13" t="s">
        <v>86</v>
      </c>
      <c r="AW150" s="13" t="s">
        <v>32</v>
      </c>
      <c r="AX150" s="13" t="s">
        <v>84</v>
      </c>
      <c r="AY150" s="243" t="s">
        <v>171</v>
      </c>
    </row>
    <row r="151" spans="1:65" s="2" customFormat="1" ht="24.15" customHeight="1">
      <c r="A151" s="39"/>
      <c r="B151" s="40"/>
      <c r="C151" s="219" t="s">
        <v>284</v>
      </c>
      <c r="D151" s="219" t="s">
        <v>173</v>
      </c>
      <c r="E151" s="220" t="s">
        <v>2606</v>
      </c>
      <c r="F151" s="221" t="s">
        <v>2607</v>
      </c>
      <c r="G151" s="222" t="s">
        <v>208</v>
      </c>
      <c r="H151" s="223">
        <v>0.054</v>
      </c>
      <c r="I151" s="224"/>
      <c r="J151" s="225">
        <f>ROUND(I151*H151,2)</f>
        <v>0</v>
      </c>
      <c r="K151" s="221" t="s">
        <v>177</v>
      </c>
      <c r="L151" s="45"/>
      <c r="M151" s="226" t="s">
        <v>1</v>
      </c>
      <c r="N151" s="227" t="s">
        <v>41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267</v>
      </c>
      <c r="AT151" s="230" t="s">
        <v>173</v>
      </c>
      <c r="AU151" s="230" t="s">
        <v>86</v>
      </c>
      <c r="AY151" s="18" t="s">
        <v>171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84</v>
      </c>
      <c r="BK151" s="231">
        <f>ROUND(I151*H151,2)</f>
        <v>0</v>
      </c>
      <c r="BL151" s="18" t="s">
        <v>267</v>
      </c>
      <c r="BM151" s="230" t="s">
        <v>2709</v>
      </c>
    </row>
    <row r="152" spans="1:65" s="2" customFormat="1" ht="24.15" customHeight="1">
      <c r="A152" s="39"/>
      <c r="B152" s="40"/>
      <c r="C152" s="219" t="s">
        <v>289</v>
      </c>
      <c r="D152" s="219" t="s">
        <v>173</v>
      </c>
      <c r="E152" s="220" t="s">
        <v>2609</v>
      </c>
      <c r="F152" s="221" t="s">
        <v>2610</v>
      </c>
      <c r="G152" s="222" t="s">
        <v>208</v>
      </c>
      <c r="H152" s="223">
        <v>0.078</v>
      </c>
      <c r="I152" s="224"/>
      <c r="J152" s="225">
        <f>ROUND(I152*H152,2)</f>
        <v>0</v>
      </c>
      <c r="K152" s="221" t="s">
        <v>177</v>
      </c>
      <c r="L152" s="45"/>
      <c r="M152" s="226" t="s">
        <v>1</v>
      </c>
      <c r="N152" s="227" t="s">
        <v>41</v>
      </c>
      <c r="O152" s="9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267</v>
      </c>
      <c r="AT152" s="230" t="s">
        <v>173</v>
      </c>
      <c r="AU152" s="230" t="s">
        <v>86</v>
      </c>
      <c r="AY152" s="18" t="s">
        <v>171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84</v>
      </c>
      <c r="BK152" s="231">
        <f>ROUND(I152*H152,2)</f>
        <v>0</v>
      </c>
      <c r="BL152" s="18" t="s">
        <v>267</v>
      </c>
      <c r="BM152" s="230" t="s">
        <v>2710</v>
      </c>
    </row>
    <row r="153" spans="1:63" s="12" customFormat="1" ht="22.8" customHeight="1">
      <c r="A153" s="12"/>
      <c r="B153" s="203"/>
      <c r="C153" s="204"/>
      <c r="D153" s="205" t="s">
        <v>75</v>
      </c>
      <c r="E153" s="217" t="s">
        <v>2612</v>
      </c>
      <c r="F153" s="217" t="s">
        <v>2613</v>
      </c>
      <c r="G153" s="204"/>
      <c r="H153" s="204"/>
      <c r="I153" s="207"/>
      <c r="J153" s="218">
        <f>BK153</f>
        <v>0</v>
      </c>
      <c r="K153" s="204"/>
      <c r="L153" s="209"/>
      <c r="M153" s="210"/>
      <c r="N153" s="211"/>
      <c r="O153" s="211"/>
      <c r="P153" s="212">
        <f>SUM(P154:P169)</f>
        <v>0</v>
      </c>
      <c r="Q153" s="211"/>
      <c r="R153" s="212">
        <f>SUM(R154:R169)</f>
        <v>0.35285</v>
      </c>
      <c r="S153" s="211"/>
      <c r="T153" s="213">
        <f>SUM(T154:T169)</f>
        <v>0.6973400000000001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4" t="s">
        <v>86</v>
      </c>
      <c r="AT153" s="215" t="s">
        <v>75</v>
      </c>
      <c r="AU153" s="215" t="s">
        <v>84</v>
      </c>
      <c r="AY153" s="214" t="s">
        <v>171</v>
      </c>
      <c r="BK153" s="216">
        <f>SUM(BK154:BK169)</f>
        <v>0</v>
      </c>
    </row>
    <row r="154" spans="1:65" s="2" customFormat="1" ht="24.15" customHeight="1">
      <c r="A154" s="39"/>
      <c r="B154" s="40"/>
      <c r="C154" s="219" t="s">
        <v>7</v>
      </c>
      <c r="D154" s="219" t="s">
        <v>173</v>
      </c>
      <c r="E154" s="220" t="s">
        <v>2614</v>
      </c>
      <c r="F154" s="221" t="s">
        <v>2615</v>
      </c>
      <c r="G154" s="222" t="s">
        <v>226</v>
      </c>
      <c r="H154" s="223">
        <v>1</v>
      </c>
      <c r="I154" s="224"/>
      <c r="J154" s="225">
        <f>ROUND(I154*H154,2)</f>
        <v>0</v>
      </c>
      <c r="K154" s="221" t="s">
        <v>177</v>
      </c>
      <c r="L154" s="45"/>
      <c r="M154" s="226" t="s">
        <v>1</v>
      </c>
      <c r="N154" s="227" t="s">
        <v>41</v>
      </c>
      <c r="O154" s="9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267</v>
      </c>
      <c r="AT154" s="230" t="s">
        <v>173</v>
      </c>
      <c r="AU154" s="230" t="s">
        <v>86</v>
      </c>
      <c r="AY154" s="18" t="s">
        <v>171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84</v>
      </c>
      <c r="BK154" s="231">
        <f>ROUND(I154*H154,2)</f>
        <v>0</v>
      </c>
      <c r="BL154" s="18" t="s">
        <v>267</v>
      </c>
      <c r="BM154" s="230" t="s">
        <v>2711</v>
      </c>
    </row>
    <row r="155" spans="1:65" s="2" customFormat="1" ht="24.15" customHeight="1">
      <c r="A155" s="39"/>
      <c r="B155" s="40"/>
      <c r="C155" s="219" t="s">
        <v>299</v>
      </c>
      <c r="D155" s="219" t="s">
        <v>173</v>
      </c>
      <c r="E155" s="220" t="s">
        <v>2617</v>
      </c>
      <c r="F155" s="221" t="s">
        <v>2618</v>
      </c>
      <c r="G155" s="222" t="s">
        <v>226</v>
      </c>
      <c r="H155" s="223">
        <v>57</v>
      </c>
      <c r="I155" s="224"/>
      <c r="J155" s="225">
        <f>ROUND(I155*H155,2)</f>
        <v>0</v>
      </c>
      <c r="K155" s="221" t="s">
        <v>177</v>
      </c>
      <c r="L155" s="45"/>
      <c r="M155" s="226" t="s">
        <v>1</v>
      </c>
      <c r="N155" s="227" t="s">
        <v>41</v>
      </c>
      <c r="O155" s="92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267</v>
      </c>
      <c r="AT155" s="230" t="s">
        <v>173</v>
      </c>
      <c r="AU155" s="230" t="s">
        <v>86</v>
      </c>
      <c r="AY155" s="18" t="s">
        <v>171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84</v>
      </c>
      <c r="BK155" s="231">
        <f>ROUND(I155*H155,2)</f>
        <v>0</v>
      </c>
      <c r="BL155" s="18" t="s">
        <v>267</v>
      </c>
      <c r="BM155" s="230" t="s">
        <v>2712</v>
      </c>
    </row>
    <row r="156" spans="1:65" s="2" customFormat="1" ht="16.5" customHeight="1">
      <c r="A156" s="39"/>
      <c r="B156" s="40"/>
      <c r="C156" s="219" t="s">
        <v>303</v>
      </c>
      <c r="D156" s="219" t="s">
        <v>173</v>
      </c>
      <c r="E156" s="220" t="s">
        <v>2647</v>
      </c>
      <c r="F156" s="221" t="s">
        <v>2648</v>
      </c>
      <c r="G156" s="222" t="s">
        <v>176</v>
      </c>
      <c r="H156" s="223">
        <v>29.3</v>
      </c>
      <c r="I156" s="224"/>
      <c r="J156" s="225">
        <f>ROUND(I156*H156,2)</f>
        <v>0</v>
      </c>
      <c r="K156" s="221" t="s">
        <v>177</v>
      </c>
      <c r="L156" s="45"/>
      <c r="M156" s="226" t="s">
        <v>1</v>
      </c>
      <c r="N156" s="227" t="s">
        <v>41</v>
      </c>
      <c r="O156" s="92"/>
      <c r="P156" s="228">
        <f>O156*H156</f>
        <v>0</v>
      </c>
      <c r="Q156" s="228">
        <v>0</v>
      </c>
      <c r="R156" s="228">
        <f>Q156*H156</f>
        <v>0</v>
      </c>
      <c r="S156" s="228">
        <v>0.023800000000000005</v>
      </c>
      <c r="T156" s="229">
        <f>S156*H156</f>
        <v>0.6973400000000001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267</v>
      </c>
      <c r="AT156" s="230" t="s">
        <v>173</v>
      </c>
      <c r="AU156" s="230" t="s">
        <v>86</v>
      </c>
      <c r="AY156" s="18" t="s">
        <v>171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84</v>
      </c>
      <c r="BK156" s="231">
        <f>ROUND(I156*H156,2)</f>
        <v>0</v>
      </c>
      <c r="BL156" s="18" t="s">
        <v>267</v>
      </c>
      <c r="BM156" s="230" t="s">
        <v>2713</v>
      </c>
    </row>
    <row r="157" spans="1:65" s="2" customFormat="1" ht="24.15" customHeight="1">
      <c r="A157" s="39"/>
      <c r="B157" s="40"/>
      <c r="C157" s="219" t="s">
        <v>309</v>
      </c>
      <c r="D157" s="219" t="s">
        <v>173</v>
      </c>
      <c r="E157" s="220" t="s">
        <v>2627</v>
      </c>
      <c r="F157" s="221" t="s">
        <v>2628</v>
      </c>
      <c r="G157" s="222" t="s">
        <v>226</v>
      </c>
      <c r="H157" s="223">
        <v>5</v>
      </c>
      <c r="I157" s="224"/>
      <c r="J157" s="225">
        <f>ROUND(I157*H157,2)</f>
        <v>0</v>
      </c>
      <c r="K157" s="221" t="s">
        <v>177</v>
      </c>
      <c r="L157" s="45"/>
      <c r="M157" s="226" t="s">
        <v>1</v>
      </c>
      <c r="N157" s="227" t="s">
        <v>41</v>
      </c>
      <c r="O157" s="92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267</v>
      </c>
      <c r="AT157" s="230" t="s">
        <v>173</v>
      </c>
      <c r="AU157" s="230" t="s">
        <v>86</v>
      </c>
      <c r="AY157" s="18" t="s">
        <v>171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84</v>
      </c>
      <c r="BK157" s="231">
        <f>ROUND(I157*H157,2)</f>
        <v>0</v>
      </c>
      <c r="BL157" s="18" t="s">
        <v>267</v>
      </c>
      <c r="BM157" s="230" t="s">
        <v>2714</v>
      </c>
    </row>
    <row r="158" spans="1:65" s="2" customFormat="1" ht="44.25" customHeight="1">
      <c r="A158" s="39"/>
      <c r="B158" s="40"/>
      <c r="C158" s="219" t="s">
        <v>314</v>
      </c>
      <c r="D158" s="219" t="s">
        <v>173</v>
      </c>
      <c r="E158" s="220" t="s">
        <v>2715</v>
      </c>
      <c r="F158" s="221" t="s">
        <v>2716</v>
      </c>
      <c r="G158" s="222" t="s">
        <v>226</v>
      </c>
      <c r="H158" s="223">
        <v>1</v>
      </c>
      <c r="I158" s="224"/>
      <c r="J158" s="225">
        <f>ROUND(I158*H158,2)</f>
        <v>0</v>
      </c>
      <c r="K158" s="221" t="s">
        <v>1</v>
      </c>
      <c r="L158" s="45"/>
      <c r="M158" s="226" t="s">
        <v>1</v>
      </c>
      <c r="N158" s="227" t="s">
        <v>41</v>
      </c>
      <c r="O158" s="92"/>
      <c r="P158" s="228">
        <f>O158*H158</f>
        <v>0</v>
      </c>
      <c r="Q158" s="228">
        <v>0.04195</v>
      </c>
      <c r="R158" s="228">
        <f>Q158*H158</f>
        <v>0.04195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267</v>
      </c>
      <c r="AT158" s="230" t="s">
        <v>173</v>
      </c>
      <c r="AU158" s="230" t="s">
        <v>86</v>
      </c>
      <c r="AY158" s="18" t="s">
        <v>171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84</v>
      </c>
      <c r="BK158" s="231">
        <f>ROUND(I158*H158,2)</f>
        <v>0</v>
      </c>
      <c r="BL158" s="18" t="s">
        <v>267</v>
      </c>
      <c r="BM158" s="230" t="s">
        <v>2717</v>
      </c>
    </row>
    <row r="159" spans="1:51" s="13" customFormat="1" ht="12">
      <c r="A159" s="13"/>
      <c r="B159" s="232"/>
      <c r="C159" s="233"/>
      <c r="D159" s="234" t="s">
        <v>180</v>
      </c>
      <c r="E159" s="235" t="s">
        <v>1</v>
      </c>
      <c r="F159" s="236" t="s">
        <v>2718</v>
      </c>
      <c r="G159" s="233"/>
      <c r="H159" s="237">
        <v>1</v>
      </c>
      <c r="I159" s="238"/>
      <c r="J159" s="233"/>
      <c r="K159" s="233"/>
      <c r="L159" s="239"/>
      <c r="M159" s="240"/>
      <c r="N159" s="241"/>
      <c r="O159" s="241"/>
      <c r="P159" s="241"/>
      <c r="Q159" s="241"/>
      <c r="R159" s="241"/>
      <c r="S159" s="241"/>
      <c r="T159" s="24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3" t="s">
        <v>180</v>
      </c>
      <c r="AU159" s="243" t="s">
        <v>86</v>
      </c>
      <c r="AV159" s="13" t="s">
        <v>86</v>
      </c>
      <c r="AW159" s="13" t="s">
        <v>32</v>
      </c>
      <c r="AX159" s="13" t="s">
        <v>84</v>
      </c>
      <c r="AY159" s="243" t="s">
        <v>171</v>
      </c>
    </row>
    <row r="160" spans="1:65" s="2" customFormat="1" ht="44.25" customHeight="1">
      <c r="A160" s="39"/>
      <c r="B160" s="40"/>
      <c r="C160" s="219" t="s">
        <v>319</v>
      </c>
      <c r="D160" s="219" t="s">
        <v>173</v>
      </c>
      <c r="E160" s="220" t="s">
        <v>2719</v>
      </c>
      <c r="F160" s="221" t="s">
        <v>2720</v>
      </c>
      <c r="G160" s="222" t="s">
        <v>226</v>
      </c>
      <c r="H160" s="223">
        <v>1</v>
      </c>
      <c r="I160" s="224"/>
      <c r="J160" s="225">
        <f>ROUND(I160*H160,2)</f>
        <v>0</v>
      </c>
      <c r="K160" s="221" t="s">
        <v>1</v>
      </c>
      <c r="L160" s="45"/>
      <c r="M160" s="226" t="s">
        <v>1</v>
      </c>
      <c r="N160" s="227" t="s">
        <v>41</v>
      </c>
      <c r="O160" s="92"/>
      <c r="P160" s="228">
        <f>O160*H160</f>
        <v>0</v>
      </c>
      <c r="Q160" s="228">
        <v>0.0658</v>
      </c>
      <c r="R160" s="228">
        <f>Q160*H160</f>
        <v>0.0658</v>
      </c>
      <c r="S160" s="228">
        <v>0</v>
      </c>
      <c r="T160" s="22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0" t="s">
        <v>267</v>
      </c>
      <c r="AT160" s="230" t="s">
        <v>173</v>
      </c>
      <c r="AU160" s="230" t="s">
        <v>86</v>
      </c>
      <c r="AY160" s="18" t="s">
        <v>171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8" t="s">
        <v>84</v>
      </c>
      <c r="BK160" s="231">
        <f>ROUND(I160*H160,2)</f>
        <v>0</v>
      </c>
      <c r="BL160" s="18" t="s">
        <v>267</v>
      </c>
      <c r="BM160" s="230" t="s">
        <v>2721</v>
      </c>
    </row>
    <row r="161" spans="1:51" s="13" customFormat="1" ht="12">
      <c r="A161" s="13"/>
      <c r="B161" s="232"/>
      <c r="C161" s="233"/>
      <c r="D161" s="234" t="s">
        <v>180</v>
      </c>
      <c r="E161" s="235" t="s">
        <v>1</v>
      </c>
      <c r="F161" s="236" t="s">
        <v>2722</v>
      </c>
      <c r="G161" s="233"/>
      <c r="H161" s="237">
        <v>1</v>
      </c>
      <c r="I161" s="238"/>
      <c r="J161" s="233"/>
      <c r="K161" s="233"/>
      <c r="L161" s="239"/>
      <c r="M161" s="240"/>
      <c r="N161" s="241"/>
      <c r="O161" s="241"/>
      <c r="P161" s="241"/>
      <c r="Q161" s="241"/>
      <c r="R161" s="241"/>
      <c r="S161" s="241"/>
      <c r="T161" s="24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3" t="s">
        <v>180</v>
      </c>
      <c r="AU161" s="243" t="s">
        <v>86</v>
      </c>
      <c r="AV161" s="13" t="s">
        <v>86</v>
      </c>
      <c r="AW161" s="13" t="s">
        <v>32</v>
      </c>
      <c r="AX161" s="13" t="s">
        <v>84</v>
      </c>
      <c r="AY161" s="243" t="s">
        <v>171</v>
      </c>
    </row>
    <row r="162" spans="1:65" s="2" customFormat="1" ht="44.25" customHeight="1">
      <c r="A162" s="39"/>
      <c r="B162" s="40"/>
      <c r="C162" s="219" t="s">
        <v>326</v>
      </c>
      <c r="D162" s="219" t="s">
        <v>173</v>
      </c>
      <c r="E162" s="220" t="s">
        <v>2723</v>
      </c>
      <c r="F162" s="221" t="s">
        <v>2724</v>
      </c>
      <c r="G162" s="222" t="s">
        <v>226</v>
      </c>
      <c r="H162" s="223">
        <v>3</v>
      </c>
      <c r="I162" s="224"/>
      <c r="J162" s="225">
        <f>ROUND(I162*H162,2)</f>
        <v>0</v>
      </c>
      <c r="K162" s="221" t="s">
        <v>1</v>
      </c>
      <c r="L162" s="45"/>
      <c r="M162" s="226" t="s">
        <v>1</v>
      </c>
      <c r="N162" s="227" t="s">
        <v>41</v>
      </c>
      <c r="O162" s="92"/>
      <c r="P162" s="228">
        <f>O162*H162</f>
        <v>0</v>
      </c>
      <c r="Q162" s="228">
        <v>0.0817</v>
      </c>
      <c r="R162" s="228">
        <f>Q162*H162</f>
        <v>0.24509999999999996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267</v>
      </c>
      <c r="AT162" s="230" t="s">
        <v>173</v>
      </c>
      <c r="AU162" s="230" t="s">
        <v>86</v>
      </c>
      <c r="AY162" s="18" t="s">
        <v>171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84</v>
      </c>
      <c r="BK162" s="231">
        <f>ROUND(I162*H162,2)</f>
        <v>0</v>
      </c>
      <c r="BL162" s="18" t="s">
        <v>267</v>
      </c>
      <c r="BM162" s="230" t="s">
        <v>2725</v>
      </c>
    </row>
    <row r="163" spans="1:51" s="13" customFormat="1" ht="12">
      <c r="A163" s="13"/>
      <c r="B163" s="232"/>
      <c r="C163" s="233"/>
      <c r="D163" s="234" t="s">
        <v>180</v>
      </c>
      <c r="E163" s="235" t="s">
        <v>1</v>
      </c>
      <c r="F163" s="236" t="s">
        <v>2726</v>
      </c>
      <c r="G163" s="233"/>
      <c r="H163" s="237">
        <v>3</v>
      </c>
      <c r="I163" s="238"/>
      <c r="J163" s="233"/>
      <c r="K163" s="233"/>
      <c r="L163" s="239"/>
      <c r="M163" s="240"/>
      <c r="N163" s="241"/>
      <c r="O163" s="241"/>
      <c r="P163" s="241"/>
      <c r="Q163" s="241"/>
      <c r="R163" s="241"/>
      <c r="S163" s="241"/>
      <c r="T163" s="24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3" t="s">
        <v>180</v>
      </c>
      <c r="AU163" s="243" t="s">
        <v>86</v>
      </c>
      <c r="AV163" s="13" t="s">
        <v>86</v>
      </c>
      <c r="AW163" s="13" t="s">
        <v>32</v>
      </c>
      <c r="AX163" s="13" t="s">
        <v>84</v>
      </c>
      <c r="AY163" s="243" t="s">
        <v>171</v>
      </c>
    </row>
    <row r="164" spans="1:65" s="2" customFormat="1" ht="21.75" customHeight="1">
      <c r="A164" s="39"/>
      <c r="B164" s="40"/>
      <c r="C164" s="219" t="s">
        <v>335</v>
      </c>
      <c r="D164" s="219" t="s">
        <v>173</v>
      </c>
      <c r="E164" s="220" t="s">
        <v>2653</v>
      </c>
      <c r="F164" s="221" t="s">
        <v>2654</v>
      </c>
      <c r="G164" s="222" t="s">
        <v>176</v>
      </c>
      <c r="H164" s="223">
        <v>160</v>
      </c>
      <c r="I164" s="224"/>
      <c r="J164" s="225">
        <f>ROUND(I164*H164,2)</f>
        <v>0</v>
      </c>
      <c r="K164" s="221" t="s">
        <v>177</v>
      </c>
      <c r="L164" s="45"/>
      <c r="M164" s="226" t="s">
        <v>1</v>
      </c>
      <c r="N164" s="227" t="s">
        <v>41</v>
      </c>
      <c r="O164" s="92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267</v>
      </c>
      <c r="AT164" s="230" t="s">
        <v>173</v>
      </c>
      <c r="AU164" s="230" t="s">
        <v>86</v>
      </c>
      <c r="AY164" s="18" t="s">
        <v>171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84</v>
      </c>
      <c r="BK164" s="231">
        <f>ROUND(I164*H164,2)</f>
        <v>0</v>
      </c>
      <c r="BL164" s="18" t="s">
        <v>267</v>
      </c>
      <c r="BM164" s="230" t="s">
        <v>2727</v>
      </c>
    </row>
    <row r="165" spans="1:65" s="2" customFormat="1" ht="16.5" customHeight="1">
      <c r="A165" s="39"/>
      <c r="B165" s="40"/>
      <c r="C165" s="219" t="s">
        <v>339</v>
      </c>
      <c r="D165" s="219" t="s">
        <v>173</v>
      </c>
      <c r="E165" s="220" t="s">
        <v>2659</v>
      </c>
      <c r="F165" s="221" t="s">
        <v>2660</v>
      </c>
      <c r="G165" s="222" t="s">
        <v>226</v>
      </c>
      <c r="H165" s="223">
        <v>16</v>
      </c>
      <c r="I165" s="224"/>
      <c r="J165" s="225">
        <f>ROUND(I165*H165,2)</f>
        <v>0</v>
      </c>
      <c r="K165" s="221" t="s">
        <v>177</v>
      </c>
      <c r="L165" s="45"/>
      <c r="M165" s="226" t="s">
        <v>1</v>
      </c>
      <c r="N165" s="227" t="s">
        <v>41</v>
      </c>
      <c r="O165" s="92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267</v>
      </c>
      <c r="AT165" s="230" t="s">
        <v>173</v>
      </c>
      <c r="AU165" s="230" t="s">
        <v>86</v>
      </c>
      <c r="AY165" s="18" t="s">
        <v>171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84</v>
      </c>
      <c r="BK165" s="231">
        <f>ROUND(I165*H165,2)</f>
        <v>0</v>
      </c>
      <c r="BL165" s="18" t="s">
        <v>267</v>
      </c>
      <c r="BM165" s="230" t="s">
        <v>2728</v>
      </c>
    </row>
    <row r="166" spans="1:65" s="2" customFormat="1" ht="16.5" customHeight="1">
      <c r="A166" s="39"/>
      <c r="B166" s="40"/>
      <c r="C166" s="219" t="s">
        <v>363</v>
      </c>
      <c r="D166" s="219" t="s">
        <v>173</v>
      </c>
      <c r="E166" s="220" t="s">
        <v>2656</v>
      </c>
      <c r="F166" s="221" t="s">
        <v>2657</v>
      </c>
      <c r="G166" s="222" t="s">
        <v>176</v>
      </c>
      <c r="H166" s="223">
        <v>295</v>
      </c>
      <c r="I166" s="224"/>
      <c r="J166" s="225">
        <f>ROUND(I166*H166,2)</f>
        <v>0</v>
      </c>
      <c r="K166" s="221" t="s">
        <v>177</v>
      </c>
      <c r="L166" s="45"/>
      <c r="M166" s="226" t="s">
        <v>1</v>
      </c>
      <c r="N166" s="227" t="s">
        <v>41</v>
      </c>
      <c r="O166" s="92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267</v>
      </c>
      <c r="AT166" s="230" t="s">
        <v>173</v>
      </c>
      <c r="AU166" s="230" t="s">
        <v>86</v>
      </c>
      <c r="AY166" s="18" t="s">
        <v>171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84</v>
      </c>
      <c r="BK166" s="231">
        <f>ROUND(I166*H166,2)</f>
        <v>0</v>
      </c>
      <c r="BL166" s="18" t="s">
        <v>267</v>
      </c>
      <c r="BM166" s="230" t="s">
        <v>2729</v>
      </c>
    </row>
    <row r="167" spans="1:65" s="2" customFormat="1" ht="16.5" customHeight="1">
      <c r="A167" s="39"/>
      <c r="B167" s="40"/>
      <c r="C167" s="219" t="s">
        <v>386</v>
      </c>
      <c r="D167" s="219" t="s">
        <v>173</v>
      </c>
      <c r="E167" s="220" t="s">
        <v>2650</v>
      </c>
      <c r="F167" s="221" t="s">
        <v>2651</v>
      </c>
      <c r="G167" s="222" t="s">
        <v>176</v>
      </c>
      <c r="H167" s="223">
        <v>190</v>
      </c>
      <c r="I167" s="224"/>
      <c r="J167" s="225">
        <f>ROUND(I167*H167,2)</f>
        <v>0</v>
      </c>
      <c r="K167" s="221" t="s">
        <v>177</v>
      </c>
      <c r="L167" s="45"/>
      <c r="M167" s="226" t="s">
        <v>1</v>
      </c>
      <c r="N167" s="227" t="s">
        <v>41</v>
      </c>
      <c r="O167" s="92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267</v>
      </c>
      <c r="AT167" s="230" t="s">
        <v>173</v>
      </c>
      <c r="AU167" s="230" t="s">
        <v>86</v>
      </c>
      <c r="AY167" s="18" t="s">
        <v>171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84</v>
      </c>
      <c r="BK167" s="231">
        <f>ROUND(I167*H167,2)</f>
        <v>0</v>
      </c>
      <c r="BL167" s="18" t="s">
        <v>267</v>
      </c>
      <c r="BM167" s="230" t="s">
        <v>2730</v>
      </c>
    </row>
    <row r="168" spans="1:65" s="2" customFormat="1" ht="33" customHeight="1">
      <c r="A168" s="39"/>
      <c r="B168" s="40"/>
      <c r="C168" s="219" t="s">
        <v>392</v>
      </c>
      <c r="D168" s="219" t="s">
        <v>173</v>
      </c>
      <c r="E168" s="220" t="s">
        <v>2662</v>
      </c>
      <c r="F168" s="221" t="s">
        <v>2663</v>
      </c>
      <c r="G168" s="222" t="s">
        <v>208</v>
      </c>
      <c r="H168" s="223">
        <v>0.697</v>
      </c>
      <c r="I168" s="224"/>
      <c r="J168" s="225">
        <f>ROUND(I168*H168,2)</f>
        <v>0</v>
      </c>
      <c r="K168" s="221" t="s">
        <v>177</v>
      </c>
      <c r="L168" s="45"/>
      <c r="M168" s="226" t="s">
        <v>1</v>
      </c>
      <c r="N168" s="227" t="s">
        <v>41</v>
      </c>
      <c r="O168" s="92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0" t="s">
        <v>267</v>
      </c>
      <c r="AT168" s="230" t="s">
        <v>173</v>
      </c>
      <c r="AU168" s="230" t="s">
        <v>86</v>
      </c>
      <c r="AY168" s="18" t="s">
        <v>171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8" t="s">
        <v>84</v>
      </c>
      <c r="BK168" s="231">
        <f>ROUND(I168*H168,2)</f>
        <v>0</v>
      </c>
      <c r="BL168" s="18" t="s">
        <v>267</v>
      </c>
      <c r="BM168" s="230" t="s">
        <v>2731</v>
      </c>
    </row>
    <row r="169" spans="1:65" s="2" customFormat="1" ht="24.15" customHeight="1">
      <c r="A169" s="39"/>
      <c r="B169" s="40"/>
      <c r="C169" s="219" t="s">
        <v>399</v>
      </c>
      <c r="D169" s="219" t="s">
        <v>173</v>
      </c>
      <c r="E169" s="220" t="s">
        <v>2665</v>
      </c>
      <c r="F169" s="221" t="s">
        <v>2666</v>
      </c>
      <c r="G169" s="222" t="s">
        <v>208</v>
      </c>
      <c r="H169" s="223">
        <v>0.353</v>
      </c>
      <c r="I169" s="224"/>
      <c r="J169" s="225">
        <f>ROUND(I169*H169,2)</f>
        <v>0</v>
      </c>
      <c r="K169" s="221" t="s">
        <v>177</v>
      </c>
      <c r="L169" s="45"/>
      <c r="M169" s="226" t="s">
        <v>1</v>
      </c>
      <c r="N169" s="227" t="s">
        <v>41</v>
      </c>
      <c r="O169" s="92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0" t="s">
        <v>267</v>
      </c>
      <c r="AT169" s="230" t="s">
        <v>173</v>
      </c>
      <c r="AU169" s="230" t="s">
        <v>86</v>
      </c>
      <c r="AY169" s="18" t="s">
        <v>171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8" t="s">
        <v>84</v>
      </c>
      <c r="BK169" s="231">
        <f>ROUND(I169*H169,2)</f>
        <v>0</v>
      </c>
      <c r="BL169" s="18" t="s">
        <v>267</v>
      </c>
      <c r="BM169" s="230" t="s">
        <v>2732</v>
      </c>
    </row>
    <row r="170" spans="1:63" s="12" customFormat="1" ht="22.8" customHeight="1">
      <c r="A170" s="12"/>
      <c r="B170" s="203"/>
      <c r="C170" s="204"/>
      <c r="D170" s="205" t="s">
        <v>75</v>
      </c>
      <c r="E170" s="217" t="s">
        <v>2668</v>
      </c>
      <c r="F170" s="217" t="s">
        <v>2669</v>
      </c>
      <c r="G170" s="204"/>
      <c r="H170" s="204"/>
      <c r="I170" s="207"/>
      <c r="J170" s="218">
        <f>BK170</f>
        <v>0</v>
      </c>
      <c r="K170" s="204"/>
      <c r="L170" s="209"/>
      <c r="M170" s="210"/>
      <c r="N170" s="211"/>
      <c r="O170" s="211"/>
      <c r="P170" s="212">
        <f>SUM(P171:P173)</f>
        <v>0</v>
      </c>
      <c r="Q170" s="211"/>
      <c r="R170" s="212">
        <f>SUM(R171:R173)</f>
        <v>0.00128</v>
      </c>
      <c r="S170" s="211"/>
      <c r="T170" s="213">
        <f>SUM(T171:T173)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4" t="s">
        <v>86</v>
      </c>
      <c r="AT170" s="215" t="s">
        <v>75</v>
      </c>
      <c r="AU170" s="215" t="s">
        <v>84</v>
      </c>
      <c r="AY170" s="214" t="s">
        <v>171</v>
      </c>
      <c r="BK170" s="216">
        <f>SUM(BK171:BK173)</f>
        <v>0</v>
      </c>
    </row>
    <row r="171" spans="1:65" s="2" customFormat="1" ht="24.15" customHeight="1">
      <c r="A171" s="39"/>
      <c r="B171" s="40"/>
      <c r="C171" s="219" t="s">
        <v>405</v>
      </c>
      <c r="D171" s="219" t="s">
        <v>173</v>
      </c>
      <c r="E171" s="220" t="s">
        <v>2670</v>
      </c>
      <c r="F171" s="221" t="s">
        <v>2671</v>
      </c>
      <c r="G171" s="222" t="s">
        <v>366</v>
      </c>
      <c r="H171" s="223">
        <v>13</v>
      </c>
      <c r="I171" s="224"/>
      <c r="J171" s="225">
        <f>ROUND(I171*H171,2)</f>
        <v>0</v>
      </c>
      <c r="K171" s="221" t="s">
        <v>177</v>
      </c>
      <c r="L171" s="45"/>
      <c r="M171" s="226" t="s">
        <v>1</v>
      </c>
      <c r="N171" s="227" t="s">
        <v>41</v>
      </c>
      <c r="O171" s="92"/>
      <c r="P171" s="228">
        <f>O171*H171</f>
        <v>0</v>
      </c>
      <c r="Q171" s="228">
        <v>2E-05</v>
      </c>
      <c r="R171" s="228">
        <f>Q171*H171</f>
        <v>0.00026000000000000003</v>
      </c>
      <c r="S171" s="228">
        <v>0</v>
      </c>
      <c r="T171" s="22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0" t="s">
        <v>267</v>
      </c>
      <c r="AT171" s="230" t="s">
        <v>173</v>
      </c>
      <c r="AU171" s="230" t="s">
        <v>86</v>
      </c>
      <c r="AY171" s="18" t="s">
        <v>171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8" t="s">
        <v>84</v>
      </c>
      <c r="BK171" s="231">
        <f>ROUND(I171*H171,2)</f>
        <v>0</v>
      </c>
      <c r="BL171" s="18" t="s">
        <v>267</v>
      </c>
      <c r="BM171" s="230" t="s">
        <v>2733</v>
      </c>
    </row>
    <row r="172" spans="1:65" s="2" customFormat="1" ht="24.15" customHeight="1">
      <c r="A172" s="39"/>
      <c r="B172" s="40"/>
      <c r="C172" s="219" t="s">
        <v>410</v>
      </c>
      <c r="D172" s="219" t="s">
        <v>173</v>
      </c>
      <c r="E172" s="220" t="s">
        <v>2673</v>
      </c>
      <c r="F172" s="221" t="s">
        <v>2674</v>
      </c>
      <c r="G172" s="222" t="s">
        <v>366</v>
      </c>
      <c r="H172" s="223">
        <v>13</v>
      </c>
      <c r="I172" s="224"/>
      <c r="J172" s="225">
        <f>ROUND(I172*H172,2)</f>
        <v>0</v>
      </c>
      <c r="K172" s="221" t="s">
        <v>177</v>
      </c>
      <c r="L172" s="45"/>
      <c r="M172" s="226" t="s">
        <v>1</v>
      </c>
      <c r="N172" s="227" t="s">
        <v>41</v>
      </c>
      <c r="O172" s="92"/>
      <c r="P172" s="228">
        <f>O172*H172</f>
        <v>0</v>
      </c>
      <c r="Q172" s="228">
        <v>6E-05</v>
      </c>
      <c r="R172" s="228">
        <f>Q172*H172</f>
        <v>0.00078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267</v>
      </c>
      <c r="AT172" s="230" t="s">
        <v>173</v>
      </c>
      <c r="AU172" s="230" t="s">
        <v>86</v>
      </c>
      <c r="AY172" s="18" t="s">
        <v>171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84</v>
      </c>
      <c r="BK172" s="231">
        <f>ROUND(I172*H172,2)</f>
        <v>0</v>
      </c>
      <c r="BL172" s="18" t="s">
        <v>267</v>
      </c>
      <c r="BM172" s="230" t="s">
        <v>2734</v>
      </c>
    </row>
    <row r="173" spans="1:65" s="2" customFormat="1" ht="24.15" customHeight="1">
      <c r="A173" s="39"/>
      <c r="B173" s="40"/>
      <c r="C173" s="219" t="s">
        <v>416</v>
      </c>
      <c r="D173" s="219" t="s">
        <v>173</v>
      </c>
      <c r="E173" s="220" t="s">
        <v>2676</v>
      </c>
      <c r="F173" s="221" t="s">
        <v>2677</v>
      </c>
      <c r="G173" s="222" t="s">
        <v>366</v>
      </c>
      <c r="H173" s="223">
        <v>12</v>
      </c>
      <c r="I173" s="224"/>
      <c r="J173" s="225">
        <f>ROUND(I173*H173,2)</f>
        <v>0</v>
      </c>
      <c r="K173" s="221" t="s">
        <v>177</v>
      </c>
      <c r="L173" s="45"/>
      <c r="M173" s="226" t="s">
        <v>1</v>
      </c>
      <c r="N173" s="227" t="s">
        <v>41</v>
      </c>
      <c r="O173" s="92"/>
      <c r="P173" s="228">
        <f>O173*H173</f>
        <v>0</v>
      </c>
      <c r="Q173" s="228">
        <v>2E-05</v>
      </c>
      <c r="R173" s="228">
        <f>Q173*H173</f>
        <v>0.00024000000000000003</v>
      </c>
      <c r="S173" s="228">
        <v>0</v>
      </c>
      <c r="T173" s="22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0" t="s">
        <v>267</v>
      </c>
      <c r="AT173" s="230" t="s">
        <v>173</v>
      </c>
      <c r="AU173" s="230" t="s">
        <v>86</v>
      </c>
      <c r="AY173" s="18" t="s">
        <v>171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8" t="s">
        <v>84</v>
      </c>
      <c r="BK173" s="231">
        <f>ROUND(I173*H173,2)</f>
        <v>0</v>
      </c>
      <c r="BL173" s="18" t="s">
        <v>267</v>
      </c>
      <c r="BM173" s="230" t="s">
        <v>2735</v>
      </c>
    </row>
    <row r="174" spans="1:63" s="12" customFormat="1" ht="25.9" customHeight="1">
      <c r="A174" s="12"/>
      <c r="B174" s="203"/>
      <c r="C174" s="204"/>
      <c r="D174" s="205" t="s">
        <v>75</v>
      </c>
      <c r="E174" s="206" t="s">
        <v>2443</v>
      </c>
      <c r="F174" s="206" t="s">
        <v>2679</v>
      </c>
      <c r="G174" s="204"/>
      <c r="H174" s="204"/>
      <c r="I174" s="207"/>
      <c r="J174" s="208">
        <f>BK174</f>
        <v>0</v>
      </c>
      <c r="K174" s="204"/>
      <c r="L174" s="209"/>
      <c r="M174" s="210"/>
      <c r="N174" s="211"/>
      <c r="O174" s="211"/>
      <c r="P174" s="212">
        <f>P175</f>
        <v>0</v>
      </c>
      <c r="Q174" s="211"/>
      <c r="R174" s="212">
        <f>R175</f>
        <v>0</v>
      </c>
      <c r="S174" s="211"/>
      <c r="T174" s="213">
        <f>T175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4" t="s">
        <v>196</v>
      </c>
      <c r="AT174" s="215" t="s">
        <v>75</v>
      </c>
      <c r="AU174" s="215" t="s">
        <v>76</v>
      </c>
      <c r="AY174" s="214" t="s">
        <v>171</v>
      </c>
      <c r="BK174" s="216">
        <f>BK175</f>
        <v>0</v>
      </c>
    </row>
    <row r="175" spans="1:63" s="12" customFormat="1" ht="22.8" customHeight="1">
      <c r="A175" s="12"/>
      <c r="B175" s="203"/>
      <c r="C175" s="204"/>
      <c r="D175" s="205" t="s">
        <v>75</v>
      </c>
      <c r="E175" s="217" t="s">
        <v>2680</v>
      </c>
      <c r="F175" s="217" t="s">
        <v>2681</v>
      </c>
      <c r="G175" s="204"/>
      <c r="H175" s="204"/>
      <c r="I175" s="207"/>
      <c r="J175" s="218">
        <f>BK175</f>
        <v>0</v>
      </c>
      <c r="K175" s="204"/>
      <c r="L175" s="209"/>
      <c r="M175" s="210"/>
      <c r="N175" s="211"/>
      <c r="O175" s="211"/>
      <c r="P175" s="212">
        <f>P176</f>
        <v>0</v>
      </c>
      <c r="Q175" s="211"/>
      <c r="R175" s="212">
        <f>R176</f>
        <v>0</v>
      </c>
      <c r="S175" s="211"/>
      <c r="T175" s="213">
        <f>T176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4" t="s">
        <v>196</v>
      </c>
      <c r="AT175" s="215" t="s">
        <v>75</v>
      </c>
      <c r="AU175" s="215" t="s">
        <v>84</v>
      </c>
      <c r="AY175" s="214" t="s">
        <v>171</v>
      </c>
      <c r="BK175" s="216">
        <f>BK176</f>
        <v>0</v>
      </c>
    </row>
    <row r="176" spans="1:65" s="2" customFormat="1" ht="16.5" customHeight="1">
      <c r="A176" s="39"/>
      <c r="B176" s="40"/>
      <c r="C176" s="219" t="s">
        <v>421</v>
      </c>
      <c r="D176" s="219" t="s">
        <v>173</v>
      </c>
      <c r="E176" s="220" t="s">
        <v>2682</v>
      </c>
      <c r="F176" s="221" t="s">
        <v>2683</v>
      </c>
      <c r="G176" s="222" t="s">
        <v>2684</v>
      </c>
      <c r="H176" s="223">
        <v>24</v>
      </c>
      <c r="I176" s="224"/>
      <c r="J176" s="225">
        <f>ROUND(I176*H176,2)</f>
        <v>0</v>
      </c>
      <c r="K176" s="221" t="s">
        <v>1</v>
      </c>
      <c r="L176" s="45"/>
      <c r="M176" s="297" t="s">
        <v>1</v>
      </c>
      <c r="N176" s="298" t="s">
        <v>41</v>
      </c>
      <c r="O176" s="299"/>
      <c r="P176" s="300">
        <f>O176*H176</f>
        <v>0</v>
      </c>
      <c r="Q176" s="300">
        <v>0</v>
      </c>
      <c r="R176" s="300">
        <f>Q176*H176</f>
        <v>0</v>
      </c>
      <c r="S176" s="300">
        <v>0</v>
      </c>
      <c r="T176" s="30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0" t="s">
        <v>2685</v>
      </c>
      <c r="AT176" s="230" t="s">
        <v>173</v>
      </c>
      <c r="AU176" s="230" t="s">
        <v>86</v>
      </c>
      <c r="AY176" s="18" t="s">
        <v>171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8" t="s">
        <v>84</v>
      </c>
      <c r="BK176" s="231">
        <f>ROUND(I176*H176,2)</f>
        <v>0</v>
      </c>
      <c r="BL176" s="18" t="s">
        <v>2685</v>
      </c>
      <c r="BM176" s="230" t="s">
        <v>2736</v>
      </c>
    </row>
    <row r="177" spans="1:31" s="2" customFormat="1" ht="6.95" customHeight="1">
      <c r="A177" s="39"/>
      <c r="B177" s="67"/>
      <c r="C177" s="68"/>
      <c r="D177" s="68"/>
      <c r="E177" s="68"/>
      <c r="F177" s="68"/>
      <c r="G177" s="68"/>
      <c r="H177" s="68"/>
      <c r="I177" s="68"/>
      <c r="J177" s="68"/>
      <c r="K177" s="68"/>
      <c r="L177" s="45"/>
      <c r="M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</row>
  </sheetData>
  <sheetProtection password="CC35" sheet="1" objects="1" scenarios="1" formatColumns="0" formatRows="0" autoFilter="0"/>
  <autoFilter ref="C123:K176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113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Zateplení budovy č.p. 2379 na ul. Žižkova v Karviné - Mizerově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2737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21. 12. 2020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>Statutární město Karviná</v>
      </c>
      <c r="F15" s="39"/>
      <c r="G15" s="39"/>
      <c r="H15" s="39"/>
      <c r="I15" s="141" t="s">
        <v>27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>ATRIS s.r.o.</v>
      </c>
      <c r="F21" s="39"/>
      <c r="G21" s="39"/>
      <c r="H21" s="39"/>
      <c r="I21" s="141" t="s">
        <v>27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>Barbora Kyšková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ROUND(J124,2)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ROUND((SUM(BE124:BE169)),2)</f>
        <v>0</v>
      </c>
      <c r="G33" s="39"/>
      <c r="H33" s="39"/>
      <c r="I33" s="156">
        <v>0.21</v>
      </c>
      <c r="J33" s="155">
        <f>ROUND(((SUM(BE124:BE169))*I33),2)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ROUND((SUM(BF124:BF169)),2)</f>
        <v>0</v>
      </c>
      <c r="G34" s="39"/>
      <c r="H34" s="39"/>
      <c r="I34" s="156">
        <v>0.15</v>
      </c>
      <c r="J34" s="155">
        <f>ROUND(((SUM(BF124:BF169))*I34),2)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ROUND((SUM(BG124:BG169)),2)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ROUND((SUM(BH124:BH169)),2)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ROUND((SUM(BI124:BI169)),2)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Zateplení budovy č.p. 2379 na ul. Žižkova v Karviné - Mizerově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128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007.3 - pavilon A3 - UV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Karviná</v>
      </c>
      <c r="G89" s="41"/>
      <c r="H89" s="41"/>
      <c r="I89" s="33" t="s">
        <v>22</v>
      </c>
      <c r="J89" s="80" t="str">
        <f>IF(J12="","",J12)</f>
        <v>21. 12. 2020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Karviná</v>
      </c>
      <c r="G91" s="41"/>
      <c r="H91" s="41"/>
      <c r="I91" s="33" t="s">
        <v>30</v>
      </c>
      <c r="J91" s="37" t="str">
        <f>E21</f>
        <v>ATRIS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Barbora Kyšková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131</v>
      </c>
      <c r="D94" s="177"/>
      <c r="E94" s="177"/>
      <c r="F94" s="177"/>
      <c r="G94" s="177"/>
      <c r="H94" s="177"/>
      <c r="I94" s="177"/>
      <c r="J94" s="178" t="s">
        <v>132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133</v>
      </c>
      <c r="D96" s="41"/>
      <c r="E96" s="41"/>
      <c r="F96" s="41"/>
      <c r="G96" s="41"/>
      <c r="H96" s="41"/>
      <c r="I96" s="41"/>
      <c r="J96" s="111">
        <f>J124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134</v>
      </c>
    </row>
    <row r="97" spans="1:31" s="9" customFormat="1" ht="24.95" customHeight="1">
      <c r="A97" s="9"/>
      <c r="B97" s="180"/>
      <c r="C97" s="181"/>
      <c r="D97" s="182" t="s">
        <v>146</v>
      </c>
      <c r="E97" s="183"/>
      <c r="F97" s="183"/>
      <c r="G97" s="183"/>
      <c r="H97" s="183"/>
      <c r="I97" s="183"/>
      <c r="J97" s="184">
        <f>J125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149</v>
      </c>
      <c r="E98" s="189"/>
      <c r="F98" s="189"/>
      <c r="G98" s="189"/>
      <c r="H98" s="189"/>
      <c r="I98" s="189"/>
      <c r="J98" s="190">
        <f>J126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2515</v>
      </c>
      <c r="E99" s="189"/>
      <c r="F99" s="189"/>
      <c r="G99" s="189"/>
      <c r="H99" s="189"/>
      <c r="I99" s="189"/>
      <c r="J99" s="190">
        <f>J131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2516</v>
      </c>
      <c r="E100" s="189"/>
      <c r="F100" s="189"/>
      <c r="G100" s="189"/>
      <c r="H100" s="189"/>
      <c r="I100" s="189"/>
      <c r="J100" s="190">
        <f>J139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2517</v>
      </c>
      <c r="E101" s="189"/>
      <c r="F101" s="189"/>
      <c r="G101" s="189"/>
      <c r="H101" s="189"/>
      <c r="I101" s="189"/>
      <c r="J101" s="190">
        <f>J154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2518</v>
      </c>
      <c r="E102" s="189"/>
      <c r="F102" s="189"/>
      <c r="G102" s="189"/>
      <c r="H102" s="189"/>
      <c r="I102" s="189"/>
      <c r="J102" s="190">
        <f>J164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80"/>
      <c r="C103" s="181"/>
      <c r="D103" s="182" t="s">
        <v>2519</v>
      </c>
      <c r="E103" s="183"/>
      <c r="F103" s="183"/>
      <c r="G103" s="183"/>
      <c r="H103" s="183"/>
      <c r="I103" s="183"/>
      <c r="J103" s="184">
        <f>J167</f>
        <v>0</v>
      </c>
      <c r="K103" s="181"/>
      <c r="L103" s="18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6"/>
      <c r="C104" s="187"/>
      <c r="D104" s="188" t="s">
        <v>2520</v>
      </c>
      <c r="E104" s="189"/>
      <c r="F104" s="189"/>
      <c r="G104" s="189"/>
      <c r="H104" s="189"/>
      <c r="I104" s="189"/>
      <c r="J104" s="190">
        <f>J168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pans="1:31" s="2" customFormat="1" ht="6.95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.95" customHeight="1">
      <c r="A111" s="39"/>
      <c r="B111" s="40"/>
      <c r="C111" s="24" t="s">
        <v>156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175" t="str">
        <f>E7</f>
        <v>Zateplení budovy č.p. 2379 na ul. Žižkova v Karviné - Mizerově</v>
      </c>
      <c r="F114" s="33"/>
      <c r="G114" s="33"/>
      <c r="H114" s="33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128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E9</f>
        <v>007.3 - pavilon A3 - UV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20</v>
      </c>
      <c r="D118" s="41"/>
      <c r="E118" s="41"/>
      <c r="F118" s="28" t="str">
        <f>F12</f>
        <v>Karviná</v>
      </c>
      <c r="G118" s="41"/>
      <c r="H118" s="41"/>
      <c r="I118" s="33" t="s">
        <v>22</v>
      </c>
      <c r="J118" s="80" t="str">
        <f>IF(J12="","",J12)</f>
        <v>21. 12. 2020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24</v>
      </c>
      <c r="D120" s="41"/>
      <c r="E120" s="41"/>
      <c r="F120" s="28" t="str">
        <f>E15</f>
        <v>Statutární město Karviná</v>
      </c>
      <c r="G120" s="41"/>
      <c r="H120" s="41"/>
      <c r="I120" s="33" t="s">
        <v>30</v>
      </c>
      <c r="J120" s="37" t="str">
        <f>E21</f>
        <v>ATRIS s.r.o.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28</v>
      </c>
      <c r="D121" s="41"/>
      <c r="E121" s="41"/>
      <c r="F121" s="28" t="str">
        <f>IF(E18="","",E18)</f>
        <v>Vyplň údaj</v>
      </c>
      <c r="G121" s="41"/>
      <c r="H121" s="41"/>
      <c r="I121" s="33" t="s">
        <v>33</v>
      </c>
      <c r="J121" s="37" t="str">
        <f>E24</f>
        <v>Barbora Kyšková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192"/>
      <c r="B123" s="193"/>
      <c r="C123" s="194" t="s">
        <v>157</v>
      </c>
      <c r="D123" s="195" t="s">
        <v>61</v>
      </c>
      <c r="E123" s="195" t="s">
        <v>57</v>
      </c>
      <c r="F123" s="195" t="s">
        <v>58</v>
      </c>
      <c r="G123" s="195" t="s">
        <v>158</v>
      </c>
      <c r="H123" s="195" t="s">
        <v>159</v>
      </c>
      <c r="I123" s="195" t="s">
        <v>160</v>
      </c>
      <c r="J123" s="195" t="s">
        <v>132</v>
      </c>
      <c r="K123" s="196" t="s">
        <v>161</v>
      </c>
      <c r="L123" s="197"/>
      <c r="M123" s="101" t="s">
        <v>1</v>
      </c>
      <c r="N123" s="102" t="s">
        <v>40</v>
      </c>
      <c r="O123" s="102" t="s">
        <v>162</v>
      </c>
      <c r="P123" s="102" t="s">
        <v>163</v>
      </c>
      <c r="Q123" s="102" t="s">
        <v>164</v>
      </c>
      <c r="R123" s="102" t="s">
        <v>165</v>
      </c>
      <c r="S123" s="102" t="s">
        <v>166</v>
      </c>
      <c r="T123" s="103" t="s">
        <v>167</v>
      </c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</row>
    <row r="124" spans="1:63" s="2" customFormat="1" ht="22.8" customHeight="1">
      <c r="A124" s="39"/>
      <c r="B124" s="40"/>
      <c r="C124" s="108" t="s">
        <v>168</v>
      </c>
      <c r="D124" s="41"/>
      <c r="E124" s="41"/>
      <c r="F124" s="41"/>
      <c r="G124" s="41"/>
      <c r="H124" s="41"/>
      <c r="I124" s="41"/>
      <c r="J124" s="198">
        <f>BK124</f>
        <v>0</v>
      </c>
      <c r="K124" s="41"/>
      <c r="L124" s="45"/>
      <c r="M124" s="104"/>
      <c r="N124" s="199"/>
      <c r="O124" s="105"/>
      <c r="P124" s="200">
        <f>P125+P167</f>
        <v>0</v>
      </c>
      <c r="Q124" s="105"/>
      <c r="R124" s="200">
        <f>R125+R167</f>
        <v>0.09698</v>
      </c>
      <c r="S124" s="105"/>
      <c r="T124" s="201">
        <f>T125+T167</f>
        <v>0.83964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75</v>
      </c>
      <c r="AU124" s="18" t="s">
        <v>134</v>
      </c>
      <c r="BK124" s="202">
        <f>BK125+BK167</f>
        <v>0</v>
      </c>
    </row>
    <row r="125" spans="1:63" s="12" customFormat="1" ht="25.9" customHeight="1">
      <c r="A125" s="12"/>
      <c r="B125" s="203"/>
      <c r="C125" s="204"/>
      <c r="D125" s="205" t="s">
        <v>75</v>
      </c>
      <c r="E125" s="206" t="s">
        <v>726</v>
      </c>
      <c r="F125" s="206" t="s">
        <v>727</v>
      </c>
      <c r="G125" s="204"/>
      <c r="H125" s="204"/>
      <c r="I125" s="207"/>
      <c r="J125" s="208">
        <f>BK125</f>
        <v>0</v>
      </c>
      <c r="K125" s="204"/>
      <c r="L125" s="209"/>
      <c r="M125" s="210"/>
      <c r="N125" s="211"/>
      <c r="O125" s="211"/>
      <c r="P125" s="212">
        <f>P126+P131+P139+P154+P164</f>
        <v>0</v>
      </c>
      <c r="Q125" s="211"/>
      <c r="R125" s="212">
        <f>R126+R131+R139+R154+R164</f>
        <v>0.09698</v>
      </c>
      <c r="S125" s="211"/>
      <c r="T125" s="213">
        <f>T126+T131+T139+T154+T164</f>
        <v>0.83964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86</v>
      </c>
      <c r="AT125" s="215" t="s">
        <v>75</v>
      </c>
      <c r="AU125" s="215" t="s">
        <v>76</v>
      </c>
      <c r="AY125" s="214" t="s">
        <v>171</v>
      </c>
      <c r="BK125" s="216">
        <f>BK126+BK131+BK139+BK154+BK164</f>
        <v>0</v>
      </c>
    </row>
    <row r="126" spans="1:63" s="12" customFormat="1" ht="22.8" customHeight="1">
      <c r="A126" s="12"/>
      <c r="B126" s="203"/>
      <c r="C126" s="204"/>
      <c r="D126" s="205" t="s">
        <v>75</v>
      </c>
      <c r="E126" s="217" t="s">
        <v>795</v>
      </c>
      <c r="F126" s="217" t="s">
        <v>796</v>
      </c>
      <c r="G126" s="204"/>
      <c r="H126" s="204"/>
      <c r="I126" s="207"/>
      <c r="J126" s="218">
        <f>BK126</f>
        <v>0</v>
      </c>
      <c r="K126" s="204"/>
      <c r="L126" s="209"/>
      <c r="M126" s="210"/>
      <c r="N126" s="211"/>
      <c r="O126" s="211"/>
      <c r="P126" s="212">
        <f>SUM(P127:P130)</f>
        <v>0</v>
      </c>
      <c r="Q126" s="211"/>
      <c r="R126" s="212">
        <f>SUM(R127:R130)</f>
        <v>0.00107</v>
      </c>
      <c r="S126" s="211"/>
      <c r="T126" s="213">
        <f>SUM(T127:T130)</f>
        <v>0.06504000000000001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86</v>
      </c>
      <c r="AT126" s="215" t="s">
        <v>75</v>
      </c>
      <c r="AU126" s="215" t="s">
        <v>84</v>
      </c>
      <c r="AY126" s="214" t="s">
        <v>171</v>
      </c>
      <c r="BK126" s="216">
        <f>SUM(BK127:BK130)</f>
        <v>0</v>
      </c>
    </row>
    <row r="127" spans="1:65" s="2" customFormat="1" ht="33" customHeight="1">
      <c r="A127" s="39"/>
      <c r="B127" s="40"/>
      <c r="C127" s="219" t="s">
        <v>84</v>
      </c>
      <c r="D127" s="219" t="s">
        <v>173</v>
      </c>
      <c r="E127" s="220" t="s">
        <v>2738</v>
      </c>
      <c r="F127" s="221" t="s">
        <v>2739</v>
      </c>
      <c r="G127" s="222" t="s">
        <v>366</v>
      </c>
      <c r="H127" s="223">
        <v>12</v>
      </c>
      <c r="I127" s="224"/>
      <c r="J127" s="225">
        <f>ROUND(I127*H127,2)</f>
        <v>0</v>
      </c>
      <c r="K127" s="221" t="s">
        <v>177</v>
      </c>
      <c r="L127" s="45"/>
      <c r="M127" s="226" t="s">
        <v>1</v>
      </c>
      <c r="N127" s="227" t="s">
        <v>41</v>
      </c>
      <c r="O127" s="92"/>
      <c r="P127" s="228">
        <f>O127*H127</f>
        <v>0</v>
      </c>
      <c r="Q127" s="228">
        <v>0</v>
      </c>
      <c r="R127" s="228">
        <f>Q127*H127</f>
        <v>0</v>
      </c>
      <c r="S127" s="228">
        <v>0.00542</v>
      </c>
      <c r="T127" s="229">
        <f>S127*H127</f>
        <v>0.06504000000000001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267</v>
      </c>
      <c r="AT127" s="230" t="s">
        <v>173</v>
      </c>
      <c r="AU127" s="230" t="s">
        <v>86</v>
      </c>
      <c r="AY127" s="18" t="s">
        <v>171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84</v>
      </c>
      <c r="BK127" s="231">
        <f>ROUND(I127*H127,2)</f>
        <v>0</v>
      </c>
      <c r="BL127" s="18" t="s">
        <v>267</v>
      </c>
      <c r="BM127" s="230" t="s">
        <v>2740</v>
      </c>
    </row>
    <row r="128" spans="1:65" s="2" customFormat="1" ht="33" customHeight="1">
      <c r="A128" s="39"/>
      <c r="B128" s="40"/>
      <c r="C128" s="219" t="s">
        <v>86</v>
      </c>
      <c r="D128" s="219" t="s">
        <v>173</v>
      </c>
      <c r="E128" s="220" t="s">
        <v>2521</v>
      </c>
      <c r="F128" s="221" t="s">
        <v>2522</v>
      </c>
      <c r="G128" s="222" t="s">
        <v>366</v>
      </c>
      <c r="H128" s="223">
        <v>1</v>
      </c>
      <c r="I128" s="224"/>
      <c r="J128" s="225">
        <f>ROUND(I128*H128,2)</f>
        <v>0</v>
      </c>
      <c r="K128" s="221" t="s">
        <v>177</v>
      </c>
      <c r="L128" s="45"/>
      <c r="M128" s="226" t="s">
        <v>1</v>
      </c>
      <c r="N128" s="227" t="s">
        <v>41</v>
      </c>
      <c r="O128" s="92"/>
      <c r="P128" s="228">
        <f>O128*H128</f>
        <v>0</v>
      </c>
      <c r="Q128" s="228">
        <v>0.00019</v>
      </c>
      <c r="R128" s="228">
        <f>Q128*H128</f>
        <v>0.00019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267</v>
      </c>
      <c r="AT128" s="230" t="s">
        <v>173</v>
      </c>
      <c r="AU128" s="230" t="s">
        <v>86</v>
      </c>
      <c r="AY128" s="18" t="s">
        <v>171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84</v>
      </c>
      <c r="BK128" s="231">
        <f>ROUND(I128*H128,2)</f>
        <v>0</v>
      </c>
      <c r="BL128" s="18" t="s">
        <v>267</v>
      </c>
      <c r="BM128" s="230" t="s">
        <v>2523</v>
      </c>
    </row>
    <row r="129" spans="1:65" s="2" customFormat="1" ht="24.15" customHeight="1">
      <c r="A129" s="39"/>
      <c r="B129" s="40"/>
      <c r="C129" s="269" t="s">
        <v>187</v>
      </c>
      <c r="D129" s="269" t="s">
        <v>304</v>
      </c>
      <c r="E129" s="270" t="s">
        <v>2524</v>
      </c>
      <c r="F129" s="271" t="s">
        <v>2525</v>
      </c>
      <c r="G129" s="272" t="s">
        <v>366</v>
      </c>
      <c r="H129" s="273">
        <v>1</v>
      </c>
      <c r="I129" s="274"/>
      <c r="J129" s="275">
        <f>ROUND(I129*H129,2)</f>
        <v>0</v>
      </c>
      <c r="K129" s="271" t="s">
        <v>177</v>
      </c>
      <c r="L129" s="276"/>
      <c r="M129" s="277" t="s">
        <v>1</v>
      </c>
      <c r="N129" s="278" t="s">
        <v>41</v>
      </c>
      <c r="O129" s="92"/>
      <c r="P129" s="228">
        <f>O129*H129</f>
        <v>0</v>
      </c>
      <c r="Q129" s="228">
        <v>0.00088</v>
      </c>
      <c r="R129" s="228">
        <f>Q129*H129</f>
        <v>0.00088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392</v>
      </c>
      <c r="AT129" s="230" t="s">
        <v>304</v>
      </c>
      <c r="AU129" s="230" t="s">
        <v>86</v>
      </c>
      <c r="AY129" s="18" t="s">
        <v>171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84</v>
      </c>
      <c r="BK129" s="231">
        <f>ROUND(I129*H129,2)</f>
        <v>0</v>
      </c>
      <c r="BL129" s="18" t="s">
        <v>267</v>
      </c>
      <c r="BM129" s="230" t="s">
        <v>2526</v>
      </c>
    </row>
    <row r="130" spans="1:65" s="2" customFormat="1" ht="24.15" customHeight="1">
      <c r="A130" s="39"/>
      <c r="B130" s="40"/>
      <c r="C130" s="219" t="s">
        <v>178</v>
      </c>
      <c r="D130" s="219" t="s">
        <v>173</v>
      </c>
      <c r="E130" s="220" t="s">
        <v>2527</v>
      </c>
      <c r="F130" s="221" t="s">
        <v>2528</v>
      </c>
      <c r="G130" s="222" t="s">
        <v>208</v>
      </c>
      <c r="H130" s="223">
        <v>0.001</v>
      </c>
      <c r="I130" s="224"/>
      <c r="J130" s="225">
        <f>ROUND(I130*H130,2)</f>
        <v>0</v>
      </c>
      <c r="K130" s="221" t="s">
        <v>177</v>
      </c>
      <c r="L130" s="45"/>
      <c r="M130" s="226" t="s">
        <v>1</v>
      </c>
      <c r="N130" s="227" t="s">
        <v>41</v>
      </c>
      <c r="O130" s="92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267</v>
      </c>
      <c r="AT130" s="230" t="s">
        <v>173</v>
      </c>
      <c r="AU130" s="230" t="s">
        <v>86</v>
      </c>
      <c r="AY130" s="18" t="s">
        <v>171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84</v>
      </c>
      <c r="BK130" s="231">
        <f>ROUND(I130*H130,2)</f>
        <v>0</v>
      </c>
      <c r="BL130" s="18" t="s">
        <v>267</v>
      </c>
      <c r="BM130" s="230" t="s">
        <v>2529</v>
      </c>
    </row>
    <row r="131" spans="1:63" s="12" customFormat="1" ht="22.8" customHeight="1">
      <c r="A131" s="12"/>
      <c r="B131" s="203"/>
      <c r="C131" s="204"/>
      <c r="D131" s="205" t="s">
        <v>75</v>
      </c>
      <c r="E131" s="217" t="s">
        <v>2530</v>
      </c>
      <c r="F131" s="217" t="s">
        <v>2531</v>
      </c>
      <c r="G131" s="204"/>
      <c r="H131" s="204"/>
      <c r="I131" s="207"/>
      <c r="J131" s="218">
        <f>BK131</f>
        <v>0</v>
      </c>
      <c r="K131" s="204"/>
      <c r="L131" s="209"/>
      <c r="M131" s="210"/>
      <c r="N131" s="211"/>
      <c r="O131" s="211"/>
      <c r="P131" s="212">
        <f>SUM(P132:P138)</f>
        <v>0</v>
      </c>
      <c r="Q131" s="211"/>
      <c r="R131" s="212">
        <f>SUM(R132:R138)</f>
        <v>0.00834</v>
      </c>
      <c r="S131" s="211"/>
      <c r="T131" s="213">
        <f>SUM(T132:T138)</f>
        <v>0.1144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4" t="s">
        <v>86</v>
      </c>
      <c r="AT131" s="215" t="s">
        <v>75</v>
      </c>
      <c r="AU131" s="215" t="s">
        <v>84</v>
      </c>
      <c r="AY131" s="214" t="s">
        <v>171</v>
      </c>
      <c r="BK131" s="216">
        <f>SUM(BK132:BK138)</f>
        <v>0</v>
      </c>
    </row>
    <row r="132" spans="1:65" s="2" customFormat="1" ht="21.75" customHeight="1">
      <c r="A132" s="39"/>
      <c r="B132" s="40"/>
      <c r="C132" s="219" t="s">
        <v>196</v>
      </c>
      <c r="D132" s="219" t="s">
        <v>173</v>
      </c>
      <c r="E132" s="220" t="s">
        <v>2532</v>
      </c>
      <c r="F132" s="221" t="s">
        <v>2533</v>
      </c>
      <c r="G132" s="222" t="s">
        <v>366</v>
      </c>
      <c r="H132" s="223">
        <v>76</v>
      </c>
      <c r="I132" s="224"/>
      <c r="J132" s="225">
        <f>ROUND(I132*H132,2)</f>
        <v>0</v>
      </c>
      <c r="K132" s="221" t="s">
        <v>177</v>
      </c>
      <c r="L132" s="45"/>
      <c r="M132" s="226" t="s">
        <v>1</v>
      </c>
      <c r="N132" s="227" t="s">
        <v>41</v>
      </c>
      <c r="O132" s="92"/>
      <c r="P132" s="228">
        <f>O132*H132</f>
        <v>0</v>
      </c>
      <c r="Q132" s="228">
        <v>2E-05</v>
      </c>
      <c r="R132" s="228">
        <f>Q132*H132</f>
        <v>0.00152</v>
      </c>
      <c r="S132" s="228">
        <v>0.001</v>
      </c>
      <c r="T132" s="229">
        <f>S132*H132</f>
        <v>0.076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267</v>
      </c>
      <c r="AT132" s="230" t="s">
        <v>173</v>
      </c>
      <c r="AU132" s="230" t="s">
        <v>86</v>
      </c>
      <c r="AY132" s="18" t="s">
        <v>171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84</v>
      </c>
      <c r="BK132" s="231">
        <f>ROUND(I132*H132,2)</f>
        <v>0</v>
      </c>
      <c r="BL132" s="18" t="s">
        <v>267</v>
      </c>
      <c r="BM132" s="230" t="s">
        <v>2534</v>
      </c>
    </row>
    <row r="133" spans="1:65" s="2" customFormat="1" ht="21.75" customHeight="1">
      <c r="A133" s="39"/>
      <c r="B133" s="40"/>
      <c r="C133" s="219" t="s">
        <v>200</v>
      </c>
      <c r="D133" s="219" t="s">
        <v>173</v>
      </c>
      <c r="E133" s="220" t="s">
        <v>2741</v>
      </c>
      <c r="F133" s="221" t="s">
        <v>2742</v>
      </c>
      <c r="G133" s="222" t="s">
        <v>366</v>
      </c>
      <c r="H133" s="223">
        <v>12</v>
      </c>
      <c r="I133" s="224"/>
      <c r="J133" s="225">
        <f>ROUND(I133*H133,2)</f>
        <v>0</v>
      </c>
      <c r="K133" s="221" t="s">
        <v>177</v>
      </c>
      <c r="L133" s="45"/>
      <c r="M133" s="226" t="s">
        <v>1</v>
      </c>
      <c r="N133" s="227" t="s">
        <v>41</v>
      </c>
      <c r="O133" s="92"/>
      <c r="P133" s="228">
        <f>O133*H133</f>
        <v>0</v>
      </c>
      <c r="Q133" s="228">
        <v>2E-05</v>
      </c>
      <c r="R133" s="228">
        <f>Q133*H133</f>
        <v>0.00024000000000000003</v>
      </c>
      <c r="S133" s="228">
        <v>0.0032</v>
      </c>
      <c r="T133" s="229">
        <f>S133*H133</f>
        <v>0.0384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267</v>
      </c>
      <c r="AT133" s="230" t="s">
        <v>173</v>
      </c>
      <c r="AU133" s="230" t="s">
        <v>86</v>
      </c>
      <c r="AY133" s="18" t="s">
        <v>171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84</v>
      </c>
      <c r="BK133" s="231">
        <f>ROUND(I133*H133,2)</f>
        <v>0</v>
      </c>
      <c r="BL133" s="18" t="s">
        <v>267</v>
      </c>
      <c r="BM133" s="230" t="s">
        <v>2743</v>
      </c>
    </row>
    <row r="134" spans="1:65" s="2" customFormat="1" ht="24.15" customHeight="1">
      <c r="A134" s="39"/>
      <c r="B134" s="40"/>
      <c r="C134" s="219" t="s">
        <v>205</v>
      </c>
      <c r="D134" s="219" t="s">
        <v>173</v>
      </c>
      <c r="E134" s="220" t="s">
        <v>2541</v>
      </c>
      <c r="F134" s="221" t="s">
        <v>2542</v>
      </c>
      <c r="G134" s="222" t="s">
        <v>366</v>
      </c>
      <c r="H134" s="223">
        <v>1</v>
      </c>
      <c r="I134" s="224"/>
      <c r="J134" s="225">
        <f>ROUND(I134*H134,2)</f>
        <v>0</v>
      </c>
      <c r="K134" s="221" t="s">
        <v>177</v>
      </c>
      <c r="L134" s="45"/>
      <c r="M134" s="226" t="s">
        <v>1</v>
      </c>
      <c r="N134" s="227" t="s">
        <v>41</v>
      </c>
      <c r="O134" s="92"/>
      <c r="P134" s="228">
        <f>O134*H134</f>
        <v>0</v>
      </c>
      <c r="Q134" s="228">
        <v>0.00594</v>
      </c>
      <c r="R134" s="228">
        <f>Q134*H134</f>
        <v>0.00594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267</v>
      </c>
      <c r="AT134" s="230" t="s">
        <v>173</v>
      </c>
      <c r="AU134" s="230" t="s">
        <v>86</v>
      </c>
      <c r="AY134" s="18" t="s">
        <v>171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84</v>
      </c>
      <c r="BK134" s="231">
        <f>ROUND(I134*H134,2)</f>
        <v>0</v>
      </c>
      <c r="BL134" s="18" t="s">
        <v>267</v>
      </c>
      <c r="BM134" s="230" t="s">
        <v>2543</v>
      </c>
    </row>
    <row r="135" spans="1:65" s="2" customFormat="1" ht="21.75" customHeight="1">
      <c r="A135" s="39"/>
      <c r="B135" s="40"/>
      <c r="C135" s="219" t="s">
        <v>211</v>
      </c>
      <c r="D135" s="219" t="s">
        <v>173</v>
      </c>
      <c r="E135" s="220" t="s">
        <v>2553</v>
      </c>
      <c r="F135" s="221" t="s">
        <v>2554</v>
      </c>
      <c r="G135" s="222" t="s">
        <v>366</v>
      </c>
      <c r="H135" s="223">
        <v>1</v>
      </c>
      <c r="I135" s="224"/>
      <c r="J135" s="225">
        <f>ROUND(I135*H135,2)</f>
        <v>0</v>
      </c>
      <c r="K135" s="221" t="s">
        <v>177</v>
      </c>
      <c r="L135" s="45"/>
      <c r="M135" s="226" t="s">
        <v>1</v>
      </c>
      <c r="N135" s="227" t="s">
        <v>41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267</v>
      </c>
      <c r="AT135" s="230" t="s">
        <v>173</v>
      </c>
      <c r="AU135" s="230" t="s">
        <v>86</v>
      </c>
      <c r="AY135" s="18" t="s">
        <v>171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84</v>
      </c>
      <c r="BK135" s="231">
        <f>ROUND(I135*H135,2)</f>
        <v>0</v>
      </c>
      <c r="BL135" s="18" t="s">
        <v>267</v>
      </c>
      <c r="BM135" s="230" t="s">
        <v>2555</v>
      </c>
    </row>
    <row r="136" spans="1:65" s="2" customFormat="1" ht="24.15" customHeight="1">
      <c r="A136" s="39"/>
      <c r="B136" s="40"/>
      <c r="C136" s="219" t="s">
        <v>215</v>
      </c>
      <c r="D136" s="219" t="s">
        <v>173</v>
      </c>
      <c r="E136" s="220" t="s">
        <v>2744</v>
      </c>
      <c r="F136" s="221" t="s">
        <v>2745</v>
      </c>
      <c r="G136" s="222" t="s">
        <v>226</v>
      </c>
      <c r="H136" s="223">
        <v>2</v>
      </c>
      <c r="I136" s="224"/>
      <c r="J136" s="225">
        <f>ROUND(I136*H136,2)</f>
        <v>0</v>
      </c>
      <c r="K136" s="221" t="s">
        <v>177</v>
      </c>
      <c r="L136" s="45"/>
      <c r="M136" s="226" t="s">
        <v>1</v>
      </c>
      <c r="N136" s="227" t="s">
        <v>41</v>
      </c>
      <c r="O136" s="92"/>
      <c r="P136" s="228">
        <f>O136*H136</f>
        <v>0</v>
      </c>
      <c r="Q136" s="228">
        <v>0.00032</v>
      </c>
      <c r="R136" s="228">
        <f>Q136*H136</f>
        <v>0.00064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267</v>
      </c>
      <c r="AT136" s="230" t="s">
        <v>173</v>
      </c>
      <c r="AU136" s="230" t="s">
        <v>86</v>
      </c>
      <c r="AY136" s="18" t="s">
        <v>171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84</v>
      </c>
      <c r="BK136" s="231">
        <f>ROUND(I136*H136,2)</f>
        <v>0</v>
      </c>
      <c r="BL136" s="18" t="s">
        <v>267</v>
      </c>
      <c r="BM136" s="230" t="s">
        <v>2746</v>
      </c>
    </row>
    <row r="137" spans="1:65" s="2" customFormat="1" ht="24.15" customHeight="1">
      <c r="A137" s="39"/>
      <c r="B137" s="40"/>
      <c r="C137" s="219" t="s">
        <v>223</v>
      </c>
      <c r="D137" s="219" t="s">
        <v>173</v>
      </c>
      <c r="E137" s="220" t="s">
        <v>2559</v>
      </c>
      <c r="F137" s="221" t="s">
        <v>2560</v>
      </c>
      <c r="G137" s="222" t="s">
        <v>208</v>
      </c>
      <c r="H137" s="223">
        <v>0.135</v>
      </c>
      <c r="I137" s="224"/>
      <c r="J137" s="225">
        <f>ROUND(I137*H137,2)</f>
        <v>0</v>
      </c>
      <c r="K137" s="221" t="s">
        <v>177</v>
      </c>
      <c r="L137" s="45"/>
      <c r="M137" s="226" t="s">
        <v>1</v>
      </c>
      <c r="N137" s="227" t="s">
        <v>41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267</v>
      </c>
      <c r="AT137" s="230" t="s">
        <v>173</v>
      </c>
      <c r="AU137" s="230" t="s">
        <v>86</v>
      </c>
      <c r="AY137" s="18" t="s">
        <v>171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84</v>
      </c>
      <c r="BK137" s="231">
        <f>ROUND(I137*H137,2)</f>
        <v>0</v>
      </c>
      <c r="BL137" s="18" t="s">
        <v>267</v>
      </c>
      <c r="BM137" s="230" t="s">
        <v>2561</v>
      </c>
    </row>
    <row r="138" spans="1:65" s="2" customFormat="1" ht="24.15" customHeight="1">
      <c r="A138" s="39"/>
      <c r="B138" s="40"/>
      <c r="C138" s="219" t="s">
        <v>232</v>
      </c>
      <c r="D138" s="219" t="s">
        <v>173</v>
      </c>
      <c r="E138" s="220" t="s">
        <v>2562</v>
      </c>
      <c r="F138" s="221" t="s">
        <v>2563</v>
      </c>
      <c r="G138" s="222" t="s">
        <v>208</v>
      </c>
      <c r="H138" s="223">
        <v>0.008</v>
      </c>
      <c r="I138" s="224"/>
      <c r="J138" s="225">
        <f>ROUND(I138*H138,2)</f>
        <v>0</v>
      </c>
      <c r="K138" s="221" t="s">
        <v>177</v>
      </c>
      <c r="L138" s="45"/>
      <c r="M138" s="226" t="s">
        <v>1</v>
      </c>
      <c r="N138" s="227" t="s">
        <v>41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267</v>
      </c>
      <c r="AT138" s="230" t="s">
        <v>173</v>
      </c>
      <c r="AU138" s="230" t="s">
        <v>86</v>
      </c>
      <c r="AY138" s="18" t="s">
        <v>171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84</v>
      </c>
      <c r="BK138" s="231">
        <f>ROUND(I138*H138,2)</f>
        <v>0</v>
      </c>
      <c r="BL138" s="18" t="s">
        <v>267</v>
      </c>
      <c r="BM138" s="230" t="s">
        <v>2564</v>
      </c>
    </row>
    <row r="139" spans="1:63" s="12" customFormat="1" ht="22.8" customHeight="1">
      <c r="A139" s="12"/>
      <c r="B139" s="203"/>
      <c r="C139" s="204"/>
      <c r="D139" s="205" t="s">
        <v>75</v>
      </c>
      <c r="E139" s="217" t="s">
        <v>2565</v>
      </c>
      <c r="F139" s="217" t="s">
        <v>2566</v>
      </c>
      <c r="G139" s="204"/>
      <c r="H139" s="204"/>
      <c r="I139" s="207"/>
      <c r="J139" s="218">
        <f>BK139</f>
        <v>0</v>
      </c>
      <c r="K139" s="204"/>
      <c r="L139" s="209"/>
      <c r="M139" s="210"/>
      <c r="N139" s="211"/>
      <c r="O139" s="211"/>
      <c r="P139" s="212">
        <f>SUM(P140:P153)</f>
        <v>0</v>
      </c>
      <c r="Q139" s="211"/>
      <c r="R139" s="212">
        <f>SUM(R140:R153)</f>
        <v>0.08749</v>
      </c>
      <c r="S139" s="211"/>
      <c r="T139" s="213">
        <f>SUM(T140:T153)</f>
        <v>0.0652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4" t="s">
        <v>86</v>
      </c>
      <c r="AT139" s="215" t="s">
        <v>75</v>
      </c>
      <c r="AU139" s="215" t="s">
        <v>84</v>
      </c>
      <c r="AY139" s="214" t="s">
        <v>171</v>
      </c>
      <c r="BK139" s="216">
        <f>SUM(BK140:BK153)</f>
        <v>0</v>
      </c>
    </row>
    <row r="140" spans="1:65" s="2" customFormat="1" ht="21.75" customHeight="1">
      <c r="A140" s="39"/>
      <c r="B140" s="40"/>
      <c r="C140" s="219" t="s">
        <v>239</v>
      </c>
      <c r="D140" s="219" t="s">
        <v>173</v>
      </c>
      <c r="E140" s="220" t="s">
        <v>2567</v>
      </c>
      <c r="F140" s="221" t="s">
        <v>2568</v>
      </c>
      <c r="G140" s="222" t="s">
        <v>226</v>
      </c>
      <c r="H140" s="223">
        <v>140</v>
      </c>
      <c r="I140" s="224"/>
      <c r="J140" s="225">
        <f>ROUND(I140*H140,2)</f>
        <v>0</v>
      </c>
      <c r="K140" s="221" t="s">
        <v>177</v>
      </c>
      <c r="L140" s="45"/>
      <c r="M140" s="226" t="s">
        <v>1</v>
      </c>
      <c r="N140" s="227" t="s">
        <v>41</v>
      </c>
      <c r="O140" s="92"/>
      <c r="P140" s="228">
        <f>O140*H140</f>
        <v>0</v>
      </c>
      <c r="Q140" s="228">
        <v>9E-05</v>
      </c>
      <c r="R140" s="228">
        <f>Q140*H140</f>
        <v>0.0126</v>
      </c>
      <c r="S140" s="228">
        <v>0.00045</v>
      </c>
      <c r="T140" s="229">
        <f>S140*H140</f>
        <v>0.063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267</v>
      </c>
      <c r="AT140" s="230" t="s">
        <v>173</v>
      </c>
      <c r="AU140" s="230" t="s">
        <v>86</v>
      </c>
      <c r="AY140" s="18" t="s">
        <v>171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84</v>
      </c>
      <c r="BK140" s="231">
        <f>ROUND(I140*H140,2)</f>
        <v>0</v>
      </c>
      <c r="BL140" s="18" t="s">
        <v>267</v>
      </c>
      <c r="BM140" s="230" t="s">
        <v>2569</v>
      </c>
    </row>
    <row r="141" spans="1:65" s="2" customFormat="1" ht="21.75" customHeight="1">
      <c r="A141" s="39"/>
      <c r="B141" s="40"/>
      <c r="C141" s="219" t="s">
        <v>246</v>
      </c>
      <c r="D141" s="219" t="s">
        <v>173</v>
      </c>
      <c r="E141" s="220" t="s">
        <v>2747</v>
      </c>
      <c r="F141" s="221" t="s">
        <v>2748</v>
      </c>
      <c r="G141" s="222" t="s">
        <v>226</v>
      </c>
      <c r="H141" s="223">
        <v>2</v>
      </c>
      <c r="I141" s="224"/>
      <c r="J141" s="225">
        <f>ROUND(I141*H141,2)</f>
        <v>0</v>
      </c>
      <c r="K141" s="221" t="s">
        <v>177</v>
      </c>
      <c r="L141" s="45"/>
      <c r="M141" s="226" t="s">
        <v>1</v>
      </c>
      <c r="N141" s="227" t="s">
        <v>41</v>
      </c>
      <c r="O141" s="92"/>
      <c r="P141" s="228">
        <f>O141*H141</f>
        <v>0</v>
      </c>
      <c r="Q141" s="228">
        <v>0.00013</v>
      </c>
      <c r="R141" s="228">
        <f>Q141*H141</f>
        <v>0.00026</v>
      </c>
      <c r="S141" s="228">
        <v>0.0011</v>
      </c>
      <c r="T141" s="229">
        <f>S141*H141</f>
        <v>0.0022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267</v>
      </c>
      <c r="AT141" s="230" t="s">
        <v>173</v>
      </c>
      <c r="AU141" s="230" t="s">
        <v>86</v>
      </c>
      <c r="AY141" s="18" t="s">
        <v>171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84</v>
      </c>
      <c r="BK141" s="231">
        <f>ROUND(I141*H141,2)</f>
        <v>0</v>
      </c>
      <c r="BL141" s="18" t="s">
        <v>267</v>
      </c>
      <c r="BM141" s="230" t="s">
        <v>2749</v>
      </c>
    </row>
    <row r="142" spans="1:65" s="2" customFormat="1" ht="16.5" customHeight="1">
      <c r="A142" s="39"/>
      <c r="B142" s="40"/>
      <c r="C142" s="219" t="s">
        <v>251</v>
      </c>
      <c r="D142" s="219" t="s">
        <v>173</v>
      </c>
      <c r="E142" s="220" t="s">
        <v>2570</v>
      </c>
      <c r="F142" s="221" t="s">
        <v>2571</v>
      </c>
      <c r="G142" s="222" t="s">
        <v>226</v>
      </c>
      <c r="H142" s="223">
        <v>130</v>
      </c>
      <c r="I142" s="224"/>
      <c r="J142" s="225">
        <f>ROUND(I142*H142,2)</f>
        <v>0</v>
      </c>
      <c r="K142" s="221" t="s">
        <v>177</v>
      </c>
      <c r="L142" s="45"/>
      <c r="M142" s="226" t="s">
        <v>1</v>
      </c>
      <c r="N142" s="227" t="s">
        <v>41</v>
      </c>
      <c r="O142" s="92"/>
      <c r="P142" s="228">
        <f>O142*H142</f>
        <v>0</v>
      </c>
      <c r="Q142" s="228">
        <v>6E-05</v>
      </c>
      <c r="R142" s="228">
        <f>Q142*H142</f>
        <v>0.0078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267</v>
      </c>
      <c r="AT142" s="230" t="s">
        <v>173</v>
      </c>
      <c r="AU142" s="230" t="s">
        <v>86</v>
      </c>
      <c r="AY142" s="18" t="s">
        <v>171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84</v>
      </c>
      <c r="BK142" s="231">
        <f>ROUND(I142*H142,2)</f>
        <v>0</v>
      </c>
      <c r="BL142" s="18" t="s">
        <v>267</v>
      </c>
      <c r="BM142" s="230" t="s">
        <v>2572</v>
      </c>
    </row>
    <row r="143" spans="1:65" s="2" customFormat="1" ht="37.8" customHeight="1">
      <c r="A143" s="39"/>
      <c r="B143" s="40"/>
      <c r="C143" s="269" t="s">
        <v>8</v>
      </c>
      <c r="D143" s="269" t="s">
        <v>304</v>
      </c>
      <c r="E143" s="270" t="s">
        <v>2573</v>
      </c>
      <c r="F143" s="271" t="s">
        <v>2574</v>
      </c>
      <c r="G143" s="272" t="s">
        <v>2575</v>
      </c>
      <c r="H143" s="273">
        <v>65</v>
      </c>
      <c r="I143" s="274"/>
      <c r="J143" s="275">
        <f>ROUND(I143*H143,2)</f>
        <v>0</v>
      </c>
      <c r="K143" s="271" t="s">
        <v>1</v>
      </c>
      <c r="L143" s="276"/>
      <c r="M143" s="277" t="s">
        <v>1</v>
      </c>
      <c r="N143" s="278" t="s">
        <v>41</v>
      </c>
      <c r="O143" s="92"/>
      <c r="P143" s="228">
        <f>O143*H143</f>
        <v>0</v>
      </c>
      <c r="Q143" s="228">
        <v>0.0005</v>
      </c>
      <c r="R143" s="228">
        <f>Q143*H143</f>
        <v>0.0325</v>
      </c>
      <c r="S143" s="228">
        <v>0</v>
      </c>
      <c r="T143" s="22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392</v>
      </c>
      <c r="AT143" s="230" t="s">
        <v>304</v>
      </c>
      <c r="AU143" s="230" t="s">
        <v>86</v>
      </c>
      <c r="AY143" s="18" t="s">
        <v>171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84</v>
      </c>
      <c r="BK143" s="231">
        <f>ROUND(I143*H143,2)</f>
        <v>0</v>
      </c>
      <c r="BL143" s="18" t="s">
        <v>267</v>
      </c>
      <c r="BM143" s="230" t="s">
        <v>2576</v>
      </c>
    </row>
    <row r="144" spans="1:51" s="13" customFormat="1" ht="12">
      <c r="A144" s="13"/>
      <c r="B144" s="232"/>
      <c r="C144" s="233"/>
      <c r="D144" s="234" t="s">
        <v>180</v>
      </c>
      <c r="E144" s="235" t="s">
        <v>1</v>
      </c>
      <c r="F144" s="236" t="s">
        <v>2750</v>
      </c>
      <c r="G144" s="233"/>
      <c r="H144" s="237">
        <v>65</v>
      </c>
      <c r="I144" s="238"/>
      <c r="J144" s="233"/>
      <c r="K144" s="233"/>
      <c r="L144" s="239"/>
      <c r="M144" s="240"/>
      <c r="N144" s="241"/>
      <c r="O144" s="241"/>
      <c r="P144" s="241"/>
      <c r="Q144" s="241"/>
      <c r="R144" s="241"/>
      <c r="S144" s="241"/>
      <c r="T144" s="24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3" t="s">
        <v>180</v>
      </c>
      <c r="AU144" s="243" t="s">
        <v>86</v>
      </c>
      <c r="AV144" s="13" t="s">
        <v>86</v>
      </c>
      <c r="AW144" s="13" t="s">
        <v>32</v>
      </c>
      <c r="AX144" s="13" t="s">
        <v>84</v>
      </c>
      <c r="AY144" s="243" t="s">
        <v>171</v>
      </c>
    </row>
    <row r="145" spans="1:65" s="2" customFormat="1" ht="24.15" customHeight="1">
      <c r="A145" s="39"/>
      <c r="B145" s="40"/>
      <c r="C145" s="269" t="s">
        <v>267</v>
      </c>
      <c r="D145" s="269" t="s">
        <v>304</v>
      </c>
      <c r="E145" s="270" t="s">
        <v>2578</v>
      </c>
      <c r="F145" s="271" t="s">
        <v>2579</v>
      </c>
      <c r="G145" s="272" t="s">
        <v>2575</v>
      </c>
      <c r="H145" s="273">
        <v>65</v>
      </c>
      <c r="I145" s="274"/>
      <c r="J145" s="275">
        <f>ROUND(I145*H145,2)</f>
        <v>0</v>
      </c>
      <c r="K145" s="271" t="s">
        <v>1</v>
      </c>
      <c r="L145" s="276"/>
      <c r="M145" s="277" t="s">
        <v>1</v>
      </c>
      <c r="N145" s="278" t="s">
        <v>41</v>
      </c>
      <c r="O145" s="92"/>
      <c r="P145" s="228">
        <f>O145*H145</f>
        <v>0</v>
      </c>
      <c r="Q145" s="228">
        <v>0.0005</v>
      </c>
      <c r="R145" s="228">
        <f>Q145*H145</f>
        <v>0.0325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392</v>
      </c>
      <c r="AT145" s="230" t="s">
        <v>304</v>
      </c>
      <c r="AU145" s="230" t="s">
        <v>86</v>
      </c>
      <c r="AY145" s="18" t="s">
        <v>171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84</v>
      </c>
      <c r="BK145" s="231">
        <f>ROUND(I145*H145,2)</f>
        <v>0</v>
      </c>
      <c r="BL145" s="18" t="s">
        <v>267</v>
      </c>
      <c r="BM145" s="230" t="s">
        <v>2580</v>
      </c>
    </row>
    <row r="146" spans="1:51" s="13" customFormat="1" ht="12">
      <c r="A146" s="13"/>
      <c r="B146" s="232"/>
      <c r="C146" s="233"/>
      <c r="D146" s="234" t="s">
        <v>180</v>
      </c>
      <c r="E146" s="235" t="s">
        <v>1</v>
      </c>
      <c r="F146" s="236" t="s">
        <v>2750</v>
      </c>
      <c r="G146" s="233"/>
      <c r="H146" s="237">
        <v>65</v>
      </c>
      <c r="I146" s="238"/>
      <c r="J146" s="233"/>
      <c r="K146" s="233"/>
      <c r="L146" s="239"/>
      <c r="M146" s="240"/>
      <c r="N146" s="241"/>
      <c r="O146" s="241"/>
      <c r="P146" s="241"/>
      <c r="Q146" s="241"/>
      <c r="R146" s="241"/>
      <c r="S146" s="241"/>
      <c r="T146" s="24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3" t="s">
        <v>180</v>
      </c>
      <c r="AU146" s="243" t="s">
        <v>86</v>
      </c>
      <c r="AV146" s="13" t="s">
        <v>86</v>
      </c>
      <c r="AW146" s="13" t="s">
        <v>32</v>
      </c>
      <c r="AX146" s="13" t="s">
        <v>84</v>
      </c>
      <c r="AY146" s="243" t="s">
        <v>171</v>
      </c>
    </row>
    <row r="147" spans="1:65" s="2" customFormat="1" ht="24.15" customHeight="1">
      <c r="A147" s="39"/>
      <c r="B147" s="40"/>
      <c r="C147" s="269" t="s">
        <v>274</v>
      </c>
      <c r="D147" s="269" t="s">
        <v>304</v>
      </c>
      <c r="E147" s="270" t="s">
        <v>2595</v>
      </c>
      <c r="F147" s="271" t="s">
        <v>2596</v>
      </c>
      <c r="G147" s="272" t="s">
        <v>2575</v>
      </c>
      <c r="H147" s="273">
        <v>10</v>
      </c>
      <c r="I147" s="274"/>
      <c r="J147" s="275">
        <f>ROUND(I147*H147,2)</f>
        <v>0</v>
      </c>
      <c r="K147" s="271" t="s">
        <v>1</v>
      </c>
      <c r="L147" s="276"/>
      <c r="M147" s="277" t="s">
        <v>1</v>
      </c>
      <c r="N147" s="278" t="s">
        <v>41</v>
      </c>
      <c r="O147" s="92"/>
      <c r="P147" s="228">
        <f>O147*H147</f>
        <v>0</v>
      </c>
      <c r="Q147" s="228">
        <v>0.0001</v>
      </c>
      <c r="R147" s="228">
        <f>Q147*H147</f>
        <v>0.001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392</v>
      </c>
      <c r="AT147" s="230" t="s">
        <v>304</v>
      </c>
      <c r="AU147" s="230" t="s">
        <v>86</v>
      </c>
      <c r="AY147" s="18" t="s">
        <v>171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84</v>
      </c>
      <c r="BK147" s="231">
        <f>ROUND(I147*H147,2)</f>
        <v>0</v>
      </c>
      <c r="BL147" s="18" t="s">
        <v>267</v>
      </c>
      <c r="BM147" s="230" t="s">
        <v>2597</v>
      </c>
    </row>
    <row r="148" spans="1:51" s="13" customFormat="1" ht="12">
      <c r="A148" s="13"/>
      <c r="B148" s="232"/>
      <c r="C148" s="233"/>
      <c r="D148" s="234" t="s">
        <v>180</v>
      </c>
      <c r="E148" s="235" t="s">
        <v>1</v>
      </c>
      <c r="F148" s="236" t="s">
        <v>2751</v>
      </c>
      <c r="G148" s="233"/>
      <c r="H148" s="237">
        <v>10</v>
      </c>
      <c r="I148" s="238"/>
      <c r="J148" s="233"/>
      <c r="K148" s="233"/>
      <c r="L148" s="239"/>
      <c r="M148" s="240"/>
      <c r="N148" s="241"/>
      <c r="O148" s="241"/>
      <c r="P148" s="241"/>
      <c r="Q148" s="241"/>
      <c r="R148" s="241"/>
      <c r="S148" s="241"/>
      <c r="T148" s="24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3" t="s">
        <v>180</v>
      </c>
      <c r="AU148" s="243" t="s">
        <v>86</v>
      </c>
      <c r="AV148" s="13" t="s">
        <v>86</v>
      </c>
      <c r="AW148" s="13" t="s">
        <v>32</v>
      </c>
      <c r="AX148" s="13" t="s">
        <v>84</v>
      </c>
      <c r="AY148" s="243" t="s">
        <v>171</v>
      </c>
    </row>
    <row r="149" spans="1:65" s="2" customFormat="1" ht="16.5" customHeight="1">
      <c r="A149" s="39"/>
      <c r="B149" s="40"/>
      <c r="C149" s="219" t="s">
        <v>278</v>
      </c>
      <c r="D149" s="219" t="s">
        <v>173</v>
      </c>
      <c r="E149" s="220" t="s">
        <v>2599</v>
      </c>
      <c r="F149" s="221" t="s">
        <v>2600</v>
      </c>
      <c r="G149" s="222" t="s">
        <v>226</v>
      </c>
      <c r="H149" s="223">
        <v>1</v>
      </c>
      <c r="I149" s="224"/>
      <c r="J149" s="225">
        <f>ROUND(I149*H149,2)</f>
        <v>0</v>
      </c>
      <c r="K149" s="221" t="s">
        <v>177</v>
      </c>
      <c r="L149" s="45"/>
      <c r="M149" s="226" t="s">
        <v>1</v>
      </c>
      <c r="N149" s="227" t="s">
        <v>41</v>
      </c>
      <c r="O149" s="92"/>
      <c r="P149" s="228">
        <f>O149*H149</f>
        <v>0</v>
      </c>
      <c r="Q149" s="228">
        <v>0.00033</v>
      </c>
      <c r="R149" s="228">
        <f>Q149*H149</f>
        <v>0.00033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267</v>
      </c>
      <c r="AT149" s="230" t="s">
        <v>173</v>
      </c>
      <c r="AU149" s="230" t="s">
        <v>86</v>
      </c>
      <c r="AY149" s="18" t="s">
        <v>171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84</v>
      </c>
      <c r="BK149" s="231">
        <f>ROUND(I149*H149,2)</f>
        <v>0</v>
      </c>
      <c r="BL149" s="18" t="s">
        <v>267</v>
      </c>
      <c r="BM149" s="230" t="s">
        <v>2601</v>
      </c>
    </row>
    <row r="150" spans="1:65" s="2" customFormat="1" ht="37.8" customHeight="1">
      <c r="A150" s="39"/>
      <c r="B150" s="40"/>
      <c r="C150" s="269" t="s">
        <v>284</v>
      </c>
      <c r="D150" s="269" t="s">
        <v>304</v>
      </c>
      <c r="E150" s="270" t="s">
        <v>2602</v>
      </c>
      <c r="F150" s="271" t="s">
        <v>2603</v>
      </c>
      <c r="G150" s="272" t="s">
        <v>2575</v>
      </c>
      <c r="H150" s="273">
        <v>1</v>
      </c>
      <c r="I150" s="274"/>
      <c r="J150" s="275">
        <f>ROUND(I150*H150,2)</f>
        <v>0</v>
      </c>
      <c r="K150" s="271" t="s">
        <v>1</v>
      </c>
      <c r="L150" s="276"/>
      <c r="M150" s="277" t="s">
        <v>1</v>
      </c>
      <c r="N150" s="278" t="s">
        <v>41</v>
      </c>
      <c r="O150" s="92"/>
      <c r="P150" s="228">
        <f>O150*H150</f>
        <v>0</v>
      </c>
      <c r="Q150" s="228">
        <v>0.0005</v>
      </c>
      <c r="R150" s="228">
        <f>Q150*H150</f>
        <v>0.0005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392</v>
      </c>
      <c r="AT150" s="230" t="s">
        <v>304</v>
      </c>
      <c r="AU150" s="230" t="s">
        <v>86</v>
      </c>
      <c r="AY150" s="18" t="s">
        <v>171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84</v>
      </c>
      <c r="BK150" s="231">
        <f>ROUND(I150*H150,2)</f>
        <v>0</v>
      </c>
      <c r="BL150" s="18" t="s">
        <v>267</v>
      </c>
      <c r="BM150" s="230" t="s">
        <v>2604</v>
      </c>
    </row>
    <row r="151" spans="1:51" s="13" customFormat="1" ht="12">
      <c r="A151" s="13"/>
      <c r="B151" s="232"/>
      <c r="C151" s="233"/>
      <c r="D151" s="234" t="s">
        <v>180</v>
      </c>
      <c r="E151" s="235" t="s">
        <v>1</v>
      </c>
      <c r="F151" s="236" t="s">
        <v>2752</v>
      </c>
      <c r="G151" s="233"/>
      <c r="H151" s="237">
        <v>1</v>
      </c>
      <c r="I151" s="238"/>
      <c r="J151" s="233"/>
      <c r="K151" s="233"/>
      <c r="L151" s="239"/>
      <c r="M151" s="240"/>
      <c r="N151" s="241"/>
      <c r="O151" s="241"/>
      <c r="P151" s="241"/>
      <c r="Q151" s="241"/>
      <c r="R151" s="241"/>
      <c r="S151" s="241"/>
      <c r="T151" s="24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3" t="s">
        <v>180</v>
      </c>
      <c r="AU151" s="243" t="s">
        <v>86</v>
      </c>
      <c r="AV151" s="13" t="s">
        <v>86</v>
      </c>
      <c r="AW151" s="13" t="s">
        <v>32</v>
      </c>
      <c r="AX151" s="13" t="s">
        <v>84</v>
      </c>
      <c r="AY151" s="243" t="s">
        <v>171</v>
      </c>
    </row>
    <row r="152" spans="1:65" s="2" customFormat="1" ht="24.15" customHeight="1">
      <c r="A152" s="39"/>
      <c r="B152" s="40"/>
      <c r="C152" s="219" t="s">
        <v>289</v>
      </c>
      <c r="D152" s="219" t="s">
        <v>173</v>
      </c>
      <c r="E152" s="220" t="s">
        <v>2606</v>
      </c>
      <c r="F152" s="221" t="s">
        <v>2607</v>
      </c>
      <c r="G152" s="222" t="s">
        <v>208</v>
      </c>
      <c r="H152" s="223">
        <v>0.096</v>
      </c>
      <c r="I152" s="224"/>
      <c r="J152" s="225">
        <f>ROUND(I152*H152,2)</f>
        <v>0</v>
      </c>
      <c r="K152" s="221" t="s">
        <v>177</v>
      </c>
      <c r="L152" s="45"/>
      <c r="M152" s="226" t="s">
        <v>1</v>
      </c>
      <c r="N152" s="227" t="s">
        <v>41</v>
      </c>
      <c r="O152" s="9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267</v>
      </c>
      <c r="AT152" s="230" t="s">
        <v>173</v>
      </c>
      <c r="AU152" s="230" t="s">
        <v>86</v>
      </c>
      <c r="AY152" s="18" t="s">
        <v>171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84</v>
      </c>
      <c r="BK152" s="231">
        <f>ROUND(I152*H152,2)</f>
        <v>0</v>
      </c>
      <c r="BL152" s="18" t="s">
        <v>267</v>
      </c>
      <c r="BM152" s="230" t="s">
        <v>2608</v>
      </c>
    </row>
    <row r="153" spans="1:65" s="2" customFormat="1" ht="24.15" customHeight="1">
      <c r="A153" s="39"/>
      <c r="B153" s="40"/>
      <c r="C153" s="219" t="s">
        <v>7</v>
      </c>
      <c r="D153" s="219" t="s">
        <v>173</v>
      </c>
      <c r="E153" s="220" t="s">
        <v>2609</v>
      </c>
      <c r="F153" s="221" t="s">
        <v>2610</v>
      </c>
      <c r="G153" s="222" t="s">
        <v>208</v>
      </c>
      <c r="H153" s="223">
        <v>0.087</v>
      </c>
      <c r="I153" s="224"/>
      <c r="J153" s="225">
        <f>ROUND(I153*H153,2)</f>
        <v>0</v>
      </c>
      <c r="K153" s="221" t="s">
        <v>177</v>
      </c>
      <c r="L153" s="45"/>
      <c r="M153" s="226" t="s">
        <v>1</v>
      </c>
      <c r="N153" s="227" t="s">
        <v>41</v>
      </c>
      <c r="O153" s="9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267</v>
      </c>
      <c r="AT153" s="230" t="s">
        <v>173</v>
      </c>
      <c r="AU153" s="230" t="s">
        <v>86</v>
      </c>
      <c r="AY153" s="18" t="s">
        <v>171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84</v>
      </c>
      <c r="BK153" s="231">
        <f>ROUND(I153*H153,2)</f>
        <v>0</v>
      </c>
      <c r="BL153" s="18" t="s">
        <v>267</v>
      </c>
      <c r="BM153" s="230" t="s">
        <v>2611</v>
      </c>
    </row>
    <row r="154" spans="1:63" s="12" customFormat="1" ht="22.8" customHeight="1">
      <c r="A154" s="12"/>
      <c r="B154" s="203"/>
      <c r="C154" s="204"/>
      <c r="D154" s="205" t="s">
        <v>75</v>
      </c>
      <c r="E154" s="217" t="s">
        <v>2612</v>
      </c>
      <c r="F154" s="217" t="s">
        <v>2613</v>
      </c>
      <c r="G154" s="204"/>
      <c r="H154" s="204"/>
      <c r="I154" s="207"/>
      <c r="J154" s="218">
        <f>BK154</f>
        <v>0</v>
      </c>
      <c r="K154" s="204"/>
      <c r="L154" s="209"/>
      <c r="M154" s="210"/>
      <c r="N154" s="211"/>
      <c r="O154" s="211"/>
      <c r="P154" s="212">
        <f>SUM(P155:P163)</f>
        <v>0</v>
      </c>
      <c r="Q154" s="211"/>
      <c r="R154" s="212">
        <f>SUM(R155:R163)</f>
        <v>0</v>
      </c>
      <c r="S154" s="211"/>
      <c r="T154" s="213">
        <f>SUM(T155:T163)</f>
        <v>0.5950000000000001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4" t="s">
        <v>86</v>
      </c>
      <c r="AT154" s="215" t="s">
        <v>75</v>
      </c>
      <c r="AU154" s="215" t="s">
        <v>84</v>
      </c>
      <c r="AY154" s="214" t="s">
        <v>171</v>
      </c>
      <c r="BK154" s="216">
        <f>SUM(BK155:BK163)</f>
        <v>0</v>
      </c>
    </row>
    <row r="155" spans="1:65" s="2" customFormat="1" ht="24.15" customHeight="1">
      <c r="A155" s="39"/>
      <c r="B155" s="40"/>
      <c r="C155" s="219" t="s">
        <v>299</v>
      </c>
      <c r="D155" s="219" t="s">
        <v>173</v>
      </c>
      <c r="E155" s="220" t="s">
        <v>2614</v>
      </c>
      <c r="F155" s="221" t="s">
        <v>2615</v>
      </c>
      <c r="G155" s="222" t="s">
        <v>226</v>
      </c>
      <c r="H155" s="223">
        <v>1</v>
      </c>
      <c r="I155" s="224"/>
      <c r="J155" s="225">
        <f>ROUND(I155*H155,2)</f>
        <v>0</v>
      </c>
      <c r="K155" s="221" t="s">
        <v>177</v>
      </c>
      <c r="L155" s="45"/>
      <c r="M155" s="226" t="s">
        <v>1</v>
      </c>
      <c r="N155" s="227" t="s">
        <v>41</v>
      </c>
      <c r="O155" s="92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267</v>
      </c>
      <c r="AT155" s="230" t="s">
        <v>173</v>
      </c>
      <c r="AU155" s="230" t="s">
        <v>86</v>
      </c>
      <c r="AY155" s="18" t="s">
        <v>171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84</v>
      </c>
      <c r="BK155" s="231">
        <f>ROUND(I155*H155,2)</f>
        <v>0</v>
      </c>
      <c r="BL155" s="18" t="s">
        <v>267</v>
      </c>
      <c r="BM155" s="230" t="s">
        <v>2616</v>
      </c>
    </row>
    <row r="156" spans="1:65" s="2" customFormat="1" ht="24.15" customHeight="1">
      <c r="A156" s="39"/>
      <c r="B156" s="40"/>
      <c r="C156" s="219" t="s">
        <v>303</v>
      </c>
      <c r="D156" s="219" t="s">
        <v>173</v>
      </c>
      <c r="E156" s="220" t="s">
        <v>2617</v>
      </c>
      <c r="F156" s="221" t="s">
        <v>2618</v>
      </c>
      <c r="G156" s="222" t="s">
        <v>226</v>
      </c>
      <c r="H156" s="223">
        <v>65</v>
      </c>
      <c r="I156" s="224"/>
      <c r="J156" s="225">
        <f>ROUND(I156*H156,2)</f>
        <v>0</v>
      </c>
      <c r="K156" s="221" t="s">
        <v>177</v>
      </c>
      <c r="L156" s="45"/>
      <c r="M156" s="226" t="s">
        <v>1</v>
      </c>
      <c r="N156" s="227" t="s">
        <v>41</v>
      </c>
      <c r="O156" s="92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267</v>
      </c>
      <c r="AT156" s="230" t="s">
        <v>173</v>
      </c>
      <c r="AU156" s="230" t="s">
        <v>86</v>
      </c>
      <c r="AY156" s="18" t="s">
        <v>171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84</v>
      </c>
      <c r="BK156" s="231">
        <f>ROUND(I156*H156,2)</f>
        <v>0</v>
      </c>
      <c r="BL156" s="18" t="s">
        <v>267</v>
      </c>
      <c r="BM156" s="230" t="s">
        <v>2619</v>
      </c>
    </row>
    <row r="157" spans="1:65" s="2" customFormat="1" ht="16.5" customHeight="1">
      <c r="A157" s="39"/>
      <c r="B157" s="40"/>
      <c r="C157" s="219" t="s">
        <v>309</v>
      </c>
      <c r="D157" s="219" t="s">
        <v>173</v>
      </c>
      <c r="E157" s="220" t="s">
        <v>2647</v>
      </c>
      <c r="F157" s="221" t="s">
        <v>2648</v>
      </c>
      <c r="G157" s="222" t="s">
        <v>176</v>
      </c>
      <c r="H157" s="223">
        <v>25</v>
      </c>
      <c r="I157" s="224"/>
      <c r="J157" s="225">
        <f>ROUND(I157*H157,2)</f>
        <v>0</v>
      </c>
      <c r="K157" s="221" t="s">
        <v>177</v>
      </c>
      <c r="L157" s="45"/>
      <c r="M157" s="226" t="s">
        <v>1</v>
      </c>
      <c r="N157" s="227" t="s">
        <v>41</v>
      </c>
      <c r="O157" s="92"/>
      <c r="P157" s="228">
        <f>O157*H157</f>
        <v>0</v>
      </c>
      <c r="Q157" s="228">
        <v>0</v>
      </c>
      <c r="R157" s="228">
        <f>Q157*H157</f>
        <v>0</v>
      </c>
      <c r="S157" s="228">
        <v>0.023800000000000005</v>
      </c>
      <c r="T157" s="229">
        <f>S157*H157</f>
        <v>0.5950000000000001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267</v>
      </c>
      <c r="AT157" s="230" t="s">
        <v>173</v>
      </c>
      <c r="AU157" s="230" t="s">
        <v>86</v>
      </c>
      <c r="AY157" s="18" t="s">
        <v>171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84</v>
      </c>
      <c r="BK157" s="231">
        <f>ROUND(I157*H157,2)</f>
        <v>0</v>
      </c>
      <c r="BL157" s="18" t="s">
        <v>267</v>
      </c>
      <c r="BM157" s="230" t="s">
        <v>2649</v>
      </c>
    </row>
    <row r="158" spans="1:65" s="2" customFormat="1" ht="16.5" customHeight="1">
      <c r="A158" s="39"/>
      <c r="B158" s="40"/>
      <c r="C158" s="219" t="s">
        <v>314</v>
      </c>
      <c r="D158" s="219" t="s">
        <v>173</v>
      </c>
      <c r="E158" s="220" t="s">
        <v>2650</v>
      </c>
      <c r="F158" s="221" t="s">
        <v>2651</v>
      </c>
      <c r="G158" s="222" t="s">
        <v>176</v>
      </c>
      <c r="H158" s="223">
        <v>235</v>
      </c>
      <c r="I158" s="224"/>
      <c r="J158" s="225">
        <f>ROUND(I158*H158,2)</f>
        <v>0</v>
      </c>
      <c r="K158" s="221" t="s">
        <v>177</v>
      </c>
      <c r="L158" s="45"/>
      <c r="M158" s="226" t="s">
        <v>1</v>
      </c>
      <c r="N158" s="227" t="s">
        <v>41</v>
      </c>
      <c r="O158" s="92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267</v>
      </c>
      <c r="AT158" s="230" t="s">
        <v>173</v>
      </c>
      <c r="AU158" s="230" t="s">
        <v>86</v>
      </c>
      <c r="AY158" s="18" t="s">
        <v>171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84</v>
      </c>
      <c r="BK158" s="231">
        <f>ROUND(I158*H158,2)</f>
        <v>0</v>
      </c>
      <c r="BL158" s="18" t="s">
        <v>267</v>
      </c>
      <c r="BM158" s="230" t="s">
        <v>2652</v>
      </c>
    </row>
    <row r="159" spans="1:65" s="2" customFormat="1" ht="21.75" customHeight="1">
      <c r="A159" s="39"/>
      <c r="B159" s="40"/>
      <c r="C159" s="219" t="s">
        <v>319</v>
      </c>
      <c r="D159" s="219" t="s">
        <v>173</v>
      </c>
      <c r="E159" s="220" t="s">
        <v>2653</v>
      </c>
      <c r="F159" s="221" t="s">
        <v>2654</v>
      </c>
      <c r="G159" s="222" t="s">
        <v>176</v>
      </c>
      <c r="H159" s="223">
        <v>210</v>
      </c>
      <c r="I159" s="224"/>
      <c r="J159" s="225">
        <f>ROUND(I159*H159,2)</f>
        <v>0</v>
      </c>
      <c r="K159" s="221" t="s">
        <v>177</v>
      </c>
      <c r="L159" s="45"/>
      <c r="M159" s="226" t="s">
        <v>1</v>
      </c>
      <c r="N159" s="227" t="s">
        <v>41</v>
      </c>
      <c r="O159" s="92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267</v>
      </c>
      <c r="AT159" s="230" t="s">
        <v>173</v>
      </c>
      <c r="AU159" s="230" t="s">
        <v>86</v>
      </c>
      <c r="AY159" s="18" t="s">
        <v>171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84</v>
      </c>
      <c r="BK159" s="231">
        <f>ROUND(I159*H159,2)</f>
        <v>0</v>
      </c>
      <c r="BL159" s="18" t="s">
        <v>267</v>
      </c>
      <c r="BM159" s="230" t="s">
        <v>2655</v>
      </c>
    </row>
    <row r="160" spans="1:65" s="2" customFormat="1" ht="16.5" customHeight="1">
      <c r="A160" s="39"/>
      <c r="B160" s="40"/>
      <c r="C160" s="219" t="s">
        <v>326</v>
      </c>
      <c r="D160" s="219" t="s">
        <v>173</v>
      </c>
      <c r="E160" s="220" t="s">
        <v>2656</v>
      </c>
      <c r="F160" s="221" t="s">
        <v>2657</v>
      </c>
      <c r="G160" s="222" t="s">
        <v>176</v>
      </c>
      <c r="H160" s="223">
        <v>210</v>
      </c>
      <c r="I160" s="224"/>
      <c r="J160" s="225">
        <f>ROUND(I160*H160,2)</f>
        <v>0</v>
      </c>
      <c r="K160" s="221" t="s">
        <v>177</v>
      </c>
      <c r="L160" s="45"/>
      <c r="M160" s="226" t="s">
        <v>1</v>
      </c>
      <c r="N160" s="227" t="s">
        <v>41</v>
      </c>
      <c r="O160" s="92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0" t="s">
        <v>267</v>
      </c>
      <c r="AT160" s="230" t="s">
        <v>173</v>
      </c>
      <c r="AU160" s="230" t="s">
        <v>86</v>
      </c>
      <c r="AY160" s="18" t="s">
        <v>171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8" t="s">
        <v>84</v>
      </c>
      <c r="BK160" s="231">
        <f>ROUND(I160*H160,2)</f>
        <v>0</v>
      </c>
      <c r="BL160" s="18" t="s">
        <v>267</v>
      </c>
      <c r="BM160" s="230" t="s">
        <v>2658</v>
      </c>
    </row>
    <row r="161" spans="1:65" s="2" customFormat="1" ht="16.5" customHeight="1">
      <c r="A161" s="39"/>
      <c r="B161" s="40"/>
      <c r="C161" s="219" t="s">
        <v>335</v>
      </c>
      <c r="D161" s="219" t="s">
        <v>173</v>
      </c>
      <c r="E161" s="220" t="s">
        <v>2659</v>
      </c>
      <c r="F161" s="221" t="s">
        <v>2660</v>
      </c>
      <c r="G161" s="222" t="s">
        <v>226</v>
      </c>
      <c r="H161" s="223">
        <v>20</v>
      </c>
      <c r="I161" s="224"/>
      <c r="J161" s="225">
        <f>ROUND(I161*H161,2)</f>
        <v>0</v>
      </c>
      <c r="K161" s="221" t="s">
        <v>177</v>
      </c>
      <c r="L161" s="45"/>
      <c r="M161" s="226" t="s">
        <v>1</v>
      </c>
      <c r="N161" s="227" t="s">
        <v>41</v>
      </c>
      <c r="O161" s="92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267</v>
      </c>
      <c r="AT161" s="230" t="s">
        <v>173</v>
      </c>
      <c r="AU161" s="230" t="s">
        <v>86</v>
      </c>
      <c r="AY161" s="18" t="s">
        <v>171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84</v>
      </c>
      <c r="BK161" s="231">
        <f>ROUND(I161*H161,2)</f>
        <v>0</v>
      </c>
      <c r="BL161" s="18" t="s">
        <v>267</v>
      </c>
      <c r="BM161" s="230" t="s">
        <v>2661</v>
      </c>
    </row>
    <row r="162" spans="1:65" s="2" customFormat="1" ht="33" customHeight="1">
      <c r="A162" s="39"/>
      <c r="B162" s="40"/>
      <c r="C162" s="219" t="s">
        <v>339</v>
      </c>
      <c r="D162" s="219" t="s">
        <v>173</v>
      </c>
      <c r="E162" s="220" t="s">
        <v>2662</v>
      </c>
      <c r="F162" s="221" t="s">
        <v>2663</v>
      </c>
      <c r="G162" s="222" t="s">
        <v>208</v>
      </c>
      <c r="H162" s="223">
        <v>0.739</v>
      </c>
      <c r="I162" s="224"/>
      <c r="J162" s="225">
        <f>ROUND(I162*H162,2)</f>
        <v>0</v>
      </c>
      <c r="K162" s="221" t="s">
        <v>177</v>
      </c>
      <c r="L162" s="45"/>
      <c r="M162" s="226" t="s">
        <v>1</v>
      </c>
      <c r="N162" s="227" t="s">
        <v>41</v>
      </c>
      <c r="O162" s="92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267</v>
      </c>
      <c r="AT162" s="230" t="s">
        <v>173</v>
      </c>
      <c r="AU162" s="230" t="s">
        <v>86</v>
      </c>
      <c r="AY162" s="18" t="s">
        <v>171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84</v>
      </c>
      <c r="BK162" s="231">
        <f>ROUND(I162*H162,2)</f>
        <v>0</v>
      </c>
      <c r="BL162" s="18" t="s">
        <v>267</v>
      </c>
      <c r="BM162" s="230" t="s">
        <v>2664</v>
      </c>
    </row>
    <row r="163" spans="1:65" s="2" customFormat="1" ht="24.15" customHeight="1">
      <c r="A163" s="39"/>
      <c r="B163" s="40"/>
      <c r="C163" s="219" t="s">
        <v>363</v>
      </c>
      <c r="D163" s="219" t="s">
        <v>173</v>
      </c>
      <c r="E163" s="220" t="s">
        <v>2665</v>
      </c>
      <c r="F163" s="221" t="s">
        <v>2666</v>
      </c>
      <c r="G163" s="222" t="s">
        <v>208</v>
      </c>
      <c r="H163" s="223">
        <v>0</v>
      </c>
      <c r="I163" s="224"/>
      <c r="J163" s="225">
        <f>ROUND(I163*H163,2)</f>
        <v>0</v>
      </c>
      <c r="K163" s="221" t="s">
        <v>177</v>
      </c>
      <c r="L163" s="45"/>
      <c r="M163" s="226" t="s">
        <v>1</v>
      </c>
      <c r="N163" s="227" t="s">
        <v>41</v>
      </c>
      <c r="O163" s="92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0" t="s">
        <v>267</v>
      </c>
      <c r="AT163" s="230" t="s">
        <v>173</v>
      </c>
      <c r="AU163" s="230" t="s">
        <v>86</v>
      </c>
      <c r="AY163" s="18" t="s">
        <v>171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8" t="s">
        <v>84</v>
      </c>
      <c r="BK163" s="231">
        <f>ROUND(I163*H163,2)</f>
        <v>0</v>
      </c>
      <c r="BL163" s="18" t="s">
        <v>267</v>
      </c>
      <c r="BM163" s="230" t="s">
        <v>2667</v>
      </c>
    </row>
    <row r="164" spans="1:63" s="12" customFormat="1" ht="22.8" customHeight="1">
      <c r="A164" s="12"/>
      <c r="B164" s="203"/>
      <c r="C164" s="204"/>
      <c r="D164" s="205" t="s">
        <v>75</v>
      </c>
      <c r="E164" s="217" t="s">
        <v>2668</v>
      </c>
      <c r="F164" s="217" t="s">
        <v>2669</v>
      </c>
      <c r="G164" s="204"/>
      <c r="H164" s="204"/>
      <c r="I164" s="207"/>
      <c r="J164" s="218">
        <f>BK164</f>
        <v>0</v>
      </c>
      <c r="K164" s="204"/>
      <c r="L164" s="209"/>
      <c r="M164" s="210"/>
      <c r="N164" s="211"/>
      <c r="O164" s="211"/>
      <c r="P164" s="212">
        <f>SUM(P165:P166)</f>
        <v>0</v>
      </c>
      <c r="Q164" s="211"/>
      <c r="R164" s="212">
        <f>SUM(R165:R166)</f>
        <v>8E-05</v>
      </c>
      <c r="S164" s="211"/>
      <c r="T164" s="213">
        <f>SUM(T165:T166)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4" t="s">
        <v>86</v>
      </c>
      <c r="AT164" s="215" t="s">
        <v>75</v>
      </c>
      <c r="AU164" s="215" t="s">
        <v>84</v>
      </c>
      <c r="AY164" s="214" t="s">
        <v>171</v>
      </c>
      <c r="BK164" s="216">
        <f>SUM(BK165:BK166)</f>
        <v>0</v>
      </c>
    </row>
    <row r="165" spans="1:65" s="2" customFormat="1" ht="24.15" customHeight="1">
      <c r="A165" s="39"/>
      <c r="B165" s="40"/>
      <c r="C165" s="219" t="s">
        <v>386</v>
      </c>
      <c r="D165" s="219" t="s">
        <v>173</v>
      </c>
      <c r="E165" s="220" t="s">
        <v>2670</v>
      </c>
      <c r="F165" s="221" t="s">
        <v>2671</v>
      </c>
      <c r="G165" s="222" t="s">
        <v>366</v>
      </c>
      <c r="H165" s="223">
        <v>1</v>
      </c>
      <c r="I165" s="224"/>
      <c r="J165" s="225">
        <f>ROUND(I165*H165,2)</f>
        <v>0</v>
      </c>
      <c r="K165" s="221" t="s">
        <v>177</v>
      </c>
      <c r="L165" s="45"/>
      <c r="M165" s="226" t="s">
        <v>1</v>
      </c>
      <c r="N165" s="227" t="s">
        <v>41</v>
      </c>
      <c r="O165" s="92"/>
      <c r="P165" s="228">
        <f>O165*H165</f>
        <v>0</v>
      </c>
      <c r="Q165" s="228">
        <v>2E-05</v>
      </c>
      <c r="R165" s="228">
        <f>Q165*H165</f>
        <v>2E-05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267</v>
      </c>
      <c r="AT165" s="230" t="s">
        <v>173</v>
      </c>
      <c r="AU165" s="230" t="s">
        <v>86</v>
      </c>
      <c r="AY165" s="18" t="s">
        <v>171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84</v>
      </c>
      <c r="BK165" s="231">
        <f>ROUND(I165*H165,2)</f>
        <v>0</v>
      </c>
      <c r="BL165" s="18" t="s">
        <v>267</v>
      </c>
      <c r="BM165" s="230" t="s">
        <v>2672</v>
      </c>
    </row>
    <row r="166" spans="1:65" s="2" customFormat="1" ht="24.15" customHeight="1">
      <c r="A166" s="39"/>
      <c r="B166" s="40"/>
      <c r="C166" s="219" t="s">
        <v>392</v>
      </c>
      <c r="D166" s="219" t="s">
        <v>173</v>
      </c>
      <c r="E166" s="220" t="s">
        <v>2673</v>
      </c>
      <c r="F166" s="221" t="s">
        <v>2674</v>
      </c>
      <c r="G166" s="222" t="s">
        <v>366</v>
      </c>
      <c r="H166" s="223">
        <v>1</v>
      </c>
      <c r="I166" s="224"/>
      <c r="J166" s="225">
        <f>ROUND(I166*H166,2)</f>
        <v>0</v>
      </c>
      <c r="K166" s="221" t="s">
        <v>177</v>
      </c>
      <c r="L166" s="45"/>
      <c r="M166" s="226" t="s">
        <v>1</v>
      </c>
      <c r="N166" s="227" t="s">
        <v>41</v>
      </c>
      <c r="O166" s="92"/>
      <c r="P166" s="228">
        <f>O166*H166</f>
        <v>0</v>
      </c>
      <c r="Q166" s="228">
        <v>6E-05</v>
      </c>
      <c r="R166" s="228">
        <f>Q166*H166</f>
        <v>6E-05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267</v>
      </c>
      <c r="AT166" s="230" t="s">
        <v>173</v>
      </c>
      <c r="AU166" s="230" t="s">
        <v>86</v>
      </c>
      <c r="AY166" s="18" t="s">
        <v>171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84</v>
      </c>
      <c r="BK166" s="231">
        <f>ROUND(I166*H166,2)</f>
        <v>0</v>
      </c>
      <c r="BL166" s="18" t="s">
        <v>267</v>
      </c>
      <c r="BM166" s="230" t="s">
        <v>2675</v>
      </c>
    </row>
    <row r="167" spans="1:63" s="12" customFormat="1" ht="25.9" customHeight="1">
      <c r="A167" s="12"/>
      <c r="B167" s="203"/>
      <c r="C167" s="204"/>
      <c r="D167" s="205" t="s">
        <v>75</v>
      </c>
      <c r="E167" s="206" t="s">
        <v>2443</v>
      </c>
      <c r="F167" s="206" t="s">
        <v>2679</v>
      </c>
      <c r="G167" s="204"/>
      <c r="H167" s="204"/>
      <c r="I167" s="207"/>
      <c r="J167" s="208">
        <f>BK167</f>
        <v>0</v>
      </c>
      <c r="K167" s="204"/>
      <c r="L167" s="209"/>
      <c r="M167" s="210"/>
      <c r="N167" s="211"/>
      <c r="O167" s="211"/>
      <c r="P167" s="212">
        <f>P168</f>
        <v>0</v>
      </c>
      <c r="Q167" s="211"/>
      <c r="R167" s="212">
        <f>R168</f>
        <v>0</v>
      </c>
      <c r="S167" s="211"/>
      <c r="T167" s="213">
        <f>T168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4" t="s">
        <v>196</v>
      </c>
      <c r="AT167" s="215" t="s">
        <v>75</v>
      </c>
      <c r="AU167" s="215" t="s">
        <v>76</v>
      </c>
      <c r="AY167" s="214" t="s">
        <v>171</v>
      </c>
      <c r="BK167" s="216">
        <f>BK168</f>
        <v>0</v>
      </c>
    </row>
    <row r="168" spans="1:63" s="12" customFormat="1" ht="22.8" customHeight="1">
      <c r="A168" s="12"/>
      <c r="B168" s="203"/>
      <c r="C168" s="204"/>
      <c r="D168" s="205" t="s">
        <v>75</v>
      </c>
      <c r="E168" s="217" t="s">
        <v>2680</v>
      </c>
      <c r="F168" s="217" t="s">
        <v>2681</v>
      </c>
      <c r="G168" s="204"/>
      <c r="H168" s="204"/>
      <c r="I168" s="207"/>
      <c r="J168" s="218">
        <f>BK168</f>
        <v>0</v>
      </c>
      <c r="K168" s="204"/>
      <c r="L168" s="209"/>
      <c r="M168" s="210"/>
      <c r="N168" s="211"/>
      <c r="O168" s="211"/>
      <c r="P168" s="212">
        <f>P169</f>
        <v>0</v>
      </c>
      <c r="Q168" s="211"/>
      <c r="R168" s="212">
        <f>R169</f>
        <v>0</v>
      </c>
      <c r="S168" s="211"/>
      <c r="T168" s="213">
        <f>T169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4" t="s">
        <v>196</v>
      </c>
      <c r="AT168" s="215" t="s">
        <v>75</v>
      </c>
      <c r="AU168" s="215" t="s">
        <v>84</v>
      </c>
      <c r="AY168" s="214" t="s">
        <v>171</v>
      </c>
      <c r="BK168" s="216">
        <f>BK169</f>
        <v>0</v>
      </c>
    </row>
    <row r="169" spans="1:65" s="2" customFormat="1" ht="16.5" customHeight="1">
      <c r="A169" s="39"/>
      <c r="B169" s="40"/>
      <c r="C169" s="219" t="s">
        <v>399</v>
      </c>
      <c r="D169" s="219" t="s">
        <v>173</v>
      </c>
      <c r="E169" s="220" t="s">
        <v>2682</v>
      </c>
      <c r="F169" s="221" t="s">
        <v>2683</v>
      </c>
      <c r="G169" s="222" t="s">
        <v>2684</v>
      </c>
      <c r="H169" s="223">
        <v>24</v>
      </c>
      <c r="I169" s="224"/>
      <c r="J169" s="225">
        <f>ROUND(I169*H169,2)</f>
        <v>0</v>
      </c>
      <c r="K169" s="221" t="s">
        <v>1</v>
      </c>
      <c r="L169" s="45"/>
      <c r="M169" s="297" t="s">
        <v>1</v>
      </c>
      <c r="N169" s="298" t="s">
        <v>41</v>
      </c>
      <c r="O169" s="299"/>
      <c r="P169" s="300">
        <f>O169*H169</f>
        <v>0</v>
      </c>
      <c r="Q169" s="300">
        <v>0</v>
      </c>
      <c r="R169" s="300">
        <f>Q169*H169</f>
        <v>0</v>
      </c>
      <c r="S169" s="300">
        <v>0</v>
      </c>
      <c r="T169" s="301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0" t="s">
        <v>2685</v>
      </c>
      <c r="AT169" s="230" t="s">
        <v>173</v>
      </c>
      <c r="AU169" s="230" t="s">
        <v>86</v>
      </c>
      <c r="AY169" s="18" t="s">
        <v>171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8" t="s">
        <v>84</v>
      </c>
      <c r="BK169" s="231">
        <f>ROUND(I169*H169,2)</f>
        <v>0</v>
      </c>
      <c r="BL169" s="18" t="s">
        <v>2685</v>
      </c>
      <c r="BM169" s="230" t="s">
        <v>2686</v>
      </c>
    </row>
    <row r="170" spans="1:31" s="2" customFormat="1" ht="6.95" customHeight="1">
      <c r="A170" s="39"/>
      <c r="B170" s="67"/>
      <c r="C170" s="68"/>
      <c r="D170" s="68"/>
      <c r="E170" s="68"/>
      <c r="F170" s="68"/>
      <c r="G170" s="68"/>
      <c r="H170" s="68"/>
      <c r="I170" s="68"/>
      <c r="J170" s="68"/>
      <c r="K170" s="68"/>
      <c r="L170" s="45"/>
      <c r="M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</row>
  </sheetData>
  <sheetProtection password="CC35" sheet="1" objects="1" scenarios="1" formatColumns="0" formatRows="0" autoFilter="0"/>
  <autoFilter ref="C123:K169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116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Zateplení budovy č.p. 2379 na ul. Žižkova v Karviné - Mizerově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2753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21. 12. 2020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>Statutární město Karviná</v>
      </c>
      <c r="F15" s="39"/>
      <c r="G15" s="39"/>
      <c r="H15" s="39"/>
      <c r="I15" s="141" t="s">
        <v>27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>ATRIS s.r.o.</v>
      </c>
      <c r="F21" s="39"/>
      <c r="G21" s="39"/>
      <c r="H21" s="39"/>
      <c r="I21" s="141" t="s">
        <v>27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>Barbora Kyšková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ROUND(J124,2)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ROUND((SUM(BE124:BE175)),2)</f>
        <v>0</v>
      </c>
      <c r="G33" s="39"/>
      <c r="H33" s="39"/>
      <c r="I33" s="156">
        <v>0.21</v>
      </c>
      <c r="J33" s="155">
        <f>ROUND(((SUM(BE124:BE175))*I33),2)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ROUND((SUM(BF124:BF175)),2)</f>
        <v>0</v>
      </c>
      <c r="G34" s="39"/>
      <c r="H34" s="39"/>
      <c r="I34" s="156">
        <v>0.15</v>
      </c>
      <c r="J34" s="155">
        <f>ROUND(((SUM(BF124:BF175))*I34),2)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ROUND((SUM(BG124:BG175)),2)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ROUND((SUM(BH124:BH175)),2)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ROUND((SUM(BI124:BI175)),2)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Zateplení budovy č.p. 2379 na ul. Žižkova v Karviné - Mizerově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128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007.4 - pavilon A4 - UV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Karviná</v>
      </c>
      <c r="G89" s="41"/>
      <c r="H89" s="41"/>
      <c r="I89" s="33" t="s">
        <v>22</v>
      </c>
      <c r="J89" s="80" t="str">
        <f>IF(J12="","",J12)</f>
        <v>21. 12. 2020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Karviná</v>
      </c>
      <c r="G91" s="41"/>
      <c r="H91" s="41"/>
      <c r="I91" s="33" t="s">
        <v>30</v>
      </c>
      <c r="J91" s="37" t="str">
        <f>E21</f>
        <v>ATRIS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Barbora Kyšková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131</v>
      </c>
      <c r="D94" s="177"/>
      <c r="E94" s="177"/>
      <c r="F94" s="177"/>
      <c r="G94" s="177"/>
      <c r="H94" s="177"/>
      <c r="I94" s="177"/>
      <c r="J94" s="178" t="s">
        <v>132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133</v>
      </c>
      <c r="D96" s="41"/>
      <c r="E96" s="41"/>
      <c r="F96" s="41"/>
      <c r="G96" s="41"/>
      <c r="H96" s="41"/>
      <c r="I96" s="41"/>
      <c r="J96" s="111">
        <f>J124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134</v>
      </c>
    </row>
    <row r="97" spans="1:31" s="9" customFormat="1" ht="24.95" customHeight="1">
      <c r="A97" s="9"/>
      <c r="B97" s="180"/>
      <c r="C97" s="181"/>
      <c r="D97" s="182" t="s">
        <v>146</v>
      </c>
      <c r="E97" s="183"/>
      <c r="F97" s="183"/>
      <c r="G97" s="183"/>
      <c r="H97" s="183"/>
      <c r="I97" s="183"/>
      <c r="J97" s="184">
        <f>J125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149</v>
      </c>
      <c r="E98" s="189"/>
      <c r="F98" s="189"/>
      <c r="G98" s="189"/>
      <c r="H98" s="189"/>
      <c r="I98" s="189"/>
      <c r="J98" s="190">
        <f>J126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2515</v>
      </c>
      <c r="E99" s="189"/>
      <c r="F99" s="189"/>
      <c r="G99" s="189"/>
      <c r="H99" s="189"/>
      <c r="I99" s="189"/>
      <c r="J99" s="190">
        <f>J132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2516</v>
      </c>
      <c r="E100" s="189"/>
      <c r="F100" s="189"/>
      <c r="G100" s="189"/>
      <c r="H100" s="189"/>
      <c r="I100" s="189"/>
      <c r="J100" s="190">
        <f>J138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2517</v>
      </c>
      <c r="E101" s="189"/>
      <c r="F101" s="189"/>
      <c r="G101" s="189"/>
      <c r="H101" s="189"/>
      <c r="I101" s="189"/>
      <c r="J101" s="190">
        <f>J160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2518</v>
      </c>
      <c r="E102" s="189"/>
      <c r="F102" s="189"/>
      <c r="G102" s="189"/>
      <c r="H102" s="189"/>
      <c r="I102" s="189"/>
      <c r="J102" s="190">
        <f>J168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80"/>
      <c r="C103" s="181"/>
      <c r="D103" s="182" t="s">
        <v>2519</v>
      </c>
      <c r="E103" s="183"/>
      <c r="F103" s="183"/>
      <c r="G103" s="183"/>
      <c r="H103" s="183"/>
      <c r="I103" s="183"/>
      <c r="J103" s="184">
        <f>J173</f>
        <v>0</v>
      </c>
      <c r="K103" s="181"/>
      <c r="L103" s="18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6"/>
      <c r="C104" s="187"/>
      <c r="D104" s="188" t="s">
        <v>2520</v>
      </c>
      <c r="E104" s="189"/>
      <c r="F104" s="189"/>
      <c r="G104" s="189"/>
      <c r="H104" s="189"/>
      <c r="I104" s="189"/>
      <c r="J104" s="190">
        <f>J174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pans="1:31" s="2" customFormat="1" ht="6.95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.95" customHeight="1">
      <c r="A111" s="39"/>
      <c r="B111" s="40"/>
      <c r="C111" s="24" t="s">
        <v>156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175" t="str">
        <f>E7</f>
        <v>Zateplení budovy č.p. 2379 na ul. Žižkova v Karviné - Mizerově</v>
      </c>
      <c r="F114" s="33"/>
      <c r="G114" s="33"/>
      <c r="H114" s="33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128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E9</f>
        <v>007.4 - pavilon A4 - UV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20</v>
      </c>
      <c r="D118" s="41"/>
      <c r="E118" s="41"/>
      <c r="F118" s="28" t="str">
        <f>F12</f>
        <v>Karviná</v>
      </c>
      <c r="G118" s="41"/>
      <c r="H118" s="41"/>
      <c r="I118" s="33" t="s">
        <v>22</v>
      </c>
      <c r="J118" s="80" t="str">
        <f>IF(J12="","",J12)</f>
        <v>21. 12. 2020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24</v>
      </c>
      <c r="D120" s="41"/>
      <c r="E120" s="41"/>
      <c r="F120" s="28" t="str">
        <f>E15</f>
        <v>Statutární město Karviná</v>
      </c>
      <c r="G120" s="41"/>
      <c r="H120" s="41"/>
      <c r="I120" s="33" t="s">
        <v>30</v>
      </c>
      <c r="J120" s="37" t="str">
        <f>E21</f>
        <v>ATRIS s.r.o.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28</v>
      </c>
      <c r="D121" s="41"/>
      <c r="E121" s="41"/>
      <c r="F121" s="28" t="str">
        <f>IF(E18="","",E18)</f>
        <v>Vyplň údaj</v>
      </c>
      <c r="G121" s="41"/>
      <c r="H121" s="41"/>
      <c r="I121" s="33" t="s">
        <v>33</v>
      </c>
      <c r="J121" s="37" t="str">
        <f>E24</f>
        <v>Barbora Kyšková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192"/>
      <c r="B123" s="193"/>
      <c r="C123" s="194" t="s">
        <v>157</v>
      </c>
      <c r="D123" s="195" t="s">
        <v>61</v>
      </c>
      <c r="E123" s="195" t="s">
        <v>57</v>
      </c>
      <c r="F123" s="195" t="s">
        <v>58</v>
      </c>
      <c r="G123" s="195" t="s">
        <v>158</v>
      </c>
      <c r="H123" s="195" t="s">
        <v>159</v>
      </c>
      <c r="I123" s="195" t="s">
        <v>160</v>
      </c>
      <c r="J123" s="195" t="s">
        <v>132</v>
      </c>
      <c r="K123" s="196" t="s">
        <v>161</v>
      </c>
      <c r="L123" s="197"/>
      <c r="M123" s="101" t="s">
        <v>1</v>
      </c>
      <c r="N123" s="102" t="s">
        <v>40</v>
      </c>
      <c r="O123" s="102" t="s">
        <v>162</v>
      </c>
      <c r="P123" s="102" t="s">
        <v>163</v>
      </c>
      <c r="Q123" s="102" t="s">
        <v>164</v>
      </c>
      <c r="R123" s="102" t="s">
        <v>165</v>
      </c>
      <c r="S123" s="102" t="s">
        <v>166</v>
      </c>
      <c r="T123" s="103" t="s">
        <v>167</v>
      </c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</row>
    <row r="124" spans="1:63" s="2" customFormat="1" ht="22.8" customHeight="1">
      <c r="A124" s="39"/>
      <c r="B124" s="40"/>
      <c r="C124" s="108" t="s">
        <v>168</v>
      </c>
      <c r="D124" s="41"/>
      <c r="E124" s="41"/>
      <c r="F124" s="41"/>
      <c r="G124" s="41"/>
      <c r="H124" s="41"/>
      <c r="I124" s="41"/>
      <c r="J124" s="198">
        <f>BK124</f>
        <v>0</v>
      </c>
      <c r="K124" s="41"/>
      <c r="L124" s="45"/>
      <c r="M124" s="104"/>
      <c r="N124" s="199"/>
      <c r="O124" s="105"/>
      <c r="P124" s="200">
        <f>P125+P173</f>
        <v>0</v>
      </c>
      <c r="Q124" s="105"/>
      <c r="R124" s="200">
        <f>R125+R173</f>
        <v>0.14416</v>
      </c>
      <c r="S124" s="105"/>
      <c r="T124" s="201">
        <f>T125+T173</f>
        <v>0.0657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75</v>
      </c>
      <c r="AU124" s="18" t="s">
        <v>134</v>
      </c>
      <c r="BK124" s="202">
        <f>BK125+BK173</f>
        <v>0</v>
      </c>
    </row>
    <row r="125" spans="1:63" s="12" customFormat="1" ht="25.9" customHeight="1">
      <c r="A125" s="12"/>
      <c r="B125" s="203"/>
      <c r="C125" s="204"/>
      <c r="D125" s="205" t="s">
        <v>75</v>
      </c>
      <c r="E125" s="206" t="s">
        <v>726</v>
      </c>
      <c r="F125" s="206" t="s">
        <v>727</v>
      </c>
      <c r="G125" s="204"/>
      <c r="H125" s="204"/>
      <c r="I125" s="207"/>
      <c r="J125" s="208">
        <f>BK125</f>
        <v>0</v>
      </c>
      <c r="K125" s="204"/>
      <c r="L125" s="209"/>
      <c r="M125" s="210"/>
      <c r="N125" s="211"/>
      <c r="O125" s="211"/>
      <c r="P125" s="212">
        <f>P126+P132+P138+P160+P168</f>
        <v>0</v>
      </c>
      <c r="Q125" s="211"/>
      <c r="R125" s="212">
        <f>R126+R132+R138+R160+R168</f>
        <v>0.14416</v>
      </c>
      <c r="S125" s="211"/>
      <c r="T125" s="213">
        <f>T126+T132+T138+T160+T168</f>
        <v>0.0657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86</v>
      </c>
      <c r="AT125" s="215" t="s">
        <v>75</v>
      </c>
      <c r="AU125" s="215" t="s">
        <v>76</v>
      </c>
      <c r="AY125" s="214" t="s">
        <v>171</v>
      </c>
      <c r="BK125" s="216">
        <f>BK126+BK132+BK138+BK160+BK168</f>
        <v>0</v>
      </c>
    </row>
    <row r="126" spans="1:63" s="12" customFormat="1" ht="22.8" customHeight="1">
      <c r="A126" s="12"/>
      <c r="B126" s="203"/>
      <c r="C126" s="204"/>
      <c r="D126" s="205" t="s">
        <v>75</v>
      </c>
      <c r="E126" s="217" t="s">
        <v>795</v>
      </c>
      <c r="F126" s="217" t="s">
        <v>796</v>
      </c>
      <c r="G126" s="204"/>
      <c r="H126" s="204"/>
      <c r="I126" s="207"/>
      <c r="J126" s="218">
        <f>BK126</f>
        <v>0</v>
      </c>
      <c r="K126" s="204"/>
      <c r="L126" s="209"/>
      <c r="M126" s="210"/>
      <c r="N126" s="211"/>
      <c r="O126" s="211"/>
      <c r="P126" s="212">
        <f>SUM(P127:P131)</f>
        <v>0</v>
      </c>
      <c r="Q126" s="211"/>
      <c r="R126" s="212">
        <f>SUM(R127:R131)</f>
        <v>0.00285</v>
      </c>
      <c r="S126" s="211"/>
      <c r="T126" s="213">
        <f>SUM(T127:T131)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86</v>
      </c>
      <c r="AT126" s="215" t="s">
        <v>75</v>
      </c>
      <c r="AU126" s="215" t="s">
        <v>84</v>
      </c>
      <c r="AY126" s="214" t="s">
        <v>171</v>
      </c>
      <c r="BK126" s="216">
        <f>SUM(BK127:BK131)</f>
        <v>0</v>
      </c>
    </row>
    <row r="127" spans="1:65" s="2" customFormat="1" ht="33" customHeight="1">
      <c r="A127" s="39"/>
      <c r="B127" s="40"/>
      <c r="C127" s="219" t="s">
        <v>84</v>
      </c>
      <c r="D127" s="219" t="s">
        <v>173</v>
      </c>
      <c r="E127" s="220" t="s">
        <v>2521</v>
      </c>
      <c r="F127" s="221" t="s">
        <v>2522</v>
      </c>
      <c r="G127" s="222" t="s">
        <v>366</v>
      </c>
      <c r="H127" s="223">
        <v>1</v>
      </c>
      <c r="I127" s="224"/>
      <c r="J127" s="225">
        <f>ROUND(I127*H127,2)</f>
        <v>0</v>
      </c>
      <c r="K127" s="221" t="s">
        <v>177</v>
      </c>
      <c r="L127" s="45"/>
      <c r="M127" s="226" t="s">
        <v>1</v>
      </c>
      <c r="N127" s="227" t="s">
        <v>41</v>
      </c>
      <c r="O127" s="92"/>
      <c r="P127" s="228">
        <f>O127*H127</f>
        <v>0</v>
      </c>
      <c r="Q127" s="228">
        <v>0.00019</v>
      </c>
      <c r="R127" s="228">
        <f>Q127*H127</f>
        <v>0.00019</v>
      </c>
      <c r="S127" s="228">
        <v>0</v>
      </c>
      <c r="T127" s="22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267</v>
      </c>
      <c r="AT127" s="230" t="s">
        <v>173</v>
      </c>
      <c r="AU127" s="230" t="s">
        <v>86</v>
      </c>
      <c r="AY127" s="18" t="s">
        <v>171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84</v>
      </c>
      <c r="BK127" s="231">
        <f>ROUND(I127*H127,2)</f>
        <v>0</v>
      </c>
      <c r="BL127" s="18" t="s">
        <v>267</v>
      </c>
      <c r="BM127" s="230" t="s">
        <v>2523</v>
      </c>
    </row>
    <row r="128" spans="1:65" s="2" customFormat="1" ht="24.15" customHeight="1">
      <c r="A128" s="39"/>
      <c r="B128" s="40"/>
      <c r="C128" s="269" t="s">
        <v>86</v>
      </c>
      <c r="D128" s="269" t="s">
        <v>304</v>
      </c>
      <c r="E128" s="270" t="s">
        <v>2524</v>
      </c>
      <c r="F128" s="271" t="s">
        <v>2525</v>
      </c>
      <c r="G128" s="272" t="s">
        <v>366</v>
      </c>
      <c r="H128" s="273">
        <v>1</v>
      </c>
      <c r="I128" s="274"/>
      <c r="J128" s="275">
        <f>ROUND(I128*H128,2)</f>
        <v>0</v>
      </c>
      <c r="K128" s="271" t="s">
        <v>177</v>
      </c>
      <c r="L128" s="276"/>
      <c r="M128" s="277" t="s">
        <v>1</v>
      </c>
      <c r="N128" s="278" t="s">
        <v>41</v>
      </c>
      <c r="O128" s="92"/>
      <c r="P128" s="228">
        <f>O128*H128</f>
        <v>0</v>
      </c>
      <c r="Q128" s="228">
        <v>0.00088</v>
      </c>
      <c r="R128" s="228">
        <f>Q128*H128</f>
        <v>0.00088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392</v>
      </c>
      <c r="AT128" s="230" t="s">
        <v>304</v>
      </c>
      <c r="AU128" s="230" t="s">
        <v>86</v>
      </c>
      <c r="AY128" s="18" t="s">
        <v>171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84</v>
      </c>
      <c r="BK128" s="231">
        <f>ROUND(I128*H128,2)</f>
        <v>0</v>
      </c>
      <c r="BL128" s="18" t="s">
        <v>267</v>
      </c>
      <c r="BM128" s="230" t="s">
        <v>2526</v>
      </c>
    </row>
    <row r="129" spans="1:65" s="2" customFormat="1" ht="33" customHeight="1">
      <c r="A129" s="39"/>
      <c r="B129" s="40"/>
      <c r="C129" s="219" t="s">
        <v>187</v>
      </c>
      <c r="D129" s="219" t="s">
        <v>173</v>
      </c>
      <c r="E129" s="220" t="s">
        <v>2754</v>
      </c>
      <c r="F129" s="221" t="s">
        <v>2755</v>
      </c>
      <c r="G129" s="222" t="s">
        <v>366</v>
      </c>
      <c r="H129" s="223">
        <v>1</v>
      </c>
      <c r="I129" s="224"/>
      <c r="J129" s="225">
        <f>ROUND(I129*H129,2)</f>
        <v>0</v>
      </c>
      <c r="K129" s="221" t="s">
        <v>177</v>
      </c>
      <c r="L129" s="45"/>
      <c r="M129" s="226" t="s">
        <v>1</v>
      </c>
      <c r="N129" s="227" t="s">
        <v>41</v>
      </c>
      <c r="O129" s="92"/>
      <c r="P129" s="228">
        <f>O129*H129</f>
        <v>0</v>
      </c>
      <c r="Q129" s="228">
        <v>0.00027</v>
      </c>
      <c r="R129" s="228">
        <f>Q129*H129</f>
        <v>0.00027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267</v>
      </c>
      <c r="AT129" s="230" t="s">
        <v>173</v>
      </c>
      <c r="AU129" s="230" t="s">
        <v>86</v>
      </c>
      <c r="AY129" s="18" t="s">
        <v>171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84</v>
      </c>
      <c r="BK129" s="231">
        <f>ROUND(I129*H129,2)</f>
        <v>0</v>
      </c>
      <c r="BL129" s="18" t="s">
        <v>267</v>
      </c>
      <c r="BM129" s="230" t="s">
        <v>2756</v>
      </c>
    </row>
    <row r="130" spans="1:65" s="2" customFormat="1" ht="24.15" customHeight="1">
      <c r="A130" s="39"/>
      <c r="B130" s="40"/>
      <c r="C130" s="269" t="s">
        <v>178</v>
      </c>
      <c r="D130" s="269" t="s">
        <v>304</v>
      </c>
      <c r="E130" s="270" t="s">
        <v>2757</v>
      </c>
      <c r="F130" s="271" t="s">
        <v>2758</v>
      </c>
      <c r="G130" s="272" t="s">
        <v>366</v>
      </c>
      <c r="H130" s="273">
        <v>1</v>
      </c>
      <c r="I130" s="274"/>
      <c r="J130" s="275">
        <f>ROUND(I130*H130,2)</f>
        <v>0</v>
      </c>
      <c r="K130" s="271" t="s">
        <v>177</v>
      </c>
      <c r="L130" s="276"/>
      <c r="M130" s="277" t="s">
        <v>1</v>
      </c>
      <c r="N130" s="278" t="s">
        <v>41</v>
      </c>
      <c r="O130" s="92"/>
      <c r="P130" s="228">
        <f>O130*H130</f>
        <v>0</v>
      </c>
      <c r="Q130" s="228">
        <v>0.00151</v>
      </c>
      <c r="R130" s="228">
        <f>Q130*H130</f>
        <v>0.00151</v>
      </c>
      <c r="S130" s="228">
        <v>0</v>
      </c>
      <c r="T130" s="22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392</v>
      </c>
      <c r="AT130" s="230" t="s">
        <v>304</v>
      </c>
      <c r="AU130" s="230" t="s">
        <v>86</v>
      </c>
      <c r="AY130" s="18" t="s">
        <v>171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84</v>
      </c>
      <c r="BK130" s="231">
        <f>ROUND(I130*H130,2)</f>
        <v>0</v>
      </c>
      <c r="BL130" s="18" t="s">
        <v>267</v>
      </c>
      <c r="BM130" s="230" t="s">
        <v>2759</v>
      </c>
    </row>
    <row r="131" spans="1:65" s="2" customFormat="1" ht="24.15" customHeight="1">
      <c r="A131" s="39"/>
      <c r="B131" s="40"/>
      <c r="C131" s="219" t="s">
        <v>196</v>
      </c>
      <c r="D131" s="219" t="s">
        <v>173</v>
      </c>
      <c r="E131" s="220" t="s">
        <v>2527</v>
      </c>
      <c r="F131" s="221" t="s">
        <v>2528</v>
      </c>
      <c r="G131" s="222" t="s">
        <v>208</v>
      </c>
      <c r="H131" s="223">
        <v>0.003</v>
      </c>
      <c r="I131" s="224"/>
      <c r="J131" s="225">
        <f>ROUND(I131*H131,2)</f>
        <v>0</v>
      </c>
      <c r="K131" s="221" t="s">
        <v>177</v>
      </c>
      <c r="L131" s="45"/>
      <c r="M131" s="226" t="s">
        <v>1</v>
      </c>
      <c r="N131" s="227" t="s">
        <v>41</v>
      </c>
      <c r="O131" s="92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267</v>
      </c>
      <c r="AT131" s="230" t="s">
        <v>173</v>
      </c>
      <c r="AU131" s="230" t="s">
        <v>86</v>
      </c>
      <c r="AY131" s="18" t="s">
        <v>171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84</v>
      </c>
      <c r="BK131" s="231">
        <f>ROUND(I131*H131,2)</f>
        <v>0</v>
      </c>
      <c r="BL131" s="18" t="s">
        <v>267</v>
      </c>
      <c r="BM131" s="230" t="s">
        <v>2529</v>
      </c>
    </row>
    <row r="132" spans="1:63" s="12" customFormat="1" ht="22.8" customHeight="1">
      <c r="A132" s="12"/>
      <c r="B132" s="203"/>
      <c r="C132" s="204"/>
      <c r="D132" s="205" t="s">
        <v>75</v>
      </c>
      <c r="E132" s="217" t="s">
        <v>2530</v>
      </c>
      <c r="F132" s="217" t="s">
        <v>2531</v>
      </c>
      <c r="G132" s="204"/>
      <c r="H132" s="204"/>
      <c r="I132" s="207"/>
      <c r="J132" s="218">
        <f>BK132</f>
        <v>0</v>
      </c>
      <c r="K132" s="204"/>
      <c r="L132" s="209"/>
      <c r="M132" s="210"/>
      <c r="N132" s="211"/>
      <c r="O132" s="211"/>
      <c r="P132" s="212">
        <f>SUM(P133:P137)</f>
        <v>0</v>
      </c>
      <c r="Q132" s="211"/>
      <c r="R132" s="212">
        <f>SUM(R133:R137)</f>
        <v>0.014110000000000003</v>
      </c>
      <c r="S132" s="211"/>
      <c r="T132" s="213">
        <f>SUM(T133:T137)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4" t="s">
        <v>86</v>
      </c>
      <c r="AT132" s="215" t="s">
        <v>75</v>
      </c>
      <c r="AU132" s="215" t="s">
        <v>84</v>
      </c>
      <c r="AY132" s="214" t="s">
        <v>171</v>
      </c>
      <c r="BK132" s="216">
        <f>SUM(BK133:BK137)</f>
        <v>0</v>
      </c>
    </row>
    <row r="133" spans="1:65" s="2" customFormat="1" ht="24.15" customHeight="1">
      <c r="A133" s="39"/>
      <c r="B133" s="40"/>
      <c r="C133" s="219" t="s">
        <v>200</v>
      </c>
      <c r="D133" s="219" t="s">
        <v>173</v>
      </c>
      <c r="E133" s="220" t="s">
        <v>2541</v>
      </c>
      <c r="F133" s="221" t="s">
        <v>2542</v>
      </c>
      <c r="G133" s="222" t="s">
        <v>366</v>
      </c>
      <c r="H133" s="223">
        <v>1</v>
      </c>
      <c r="I133" s="224"/>
      <c r="J133" s="225">
        <f>ROUND(I133*H133,2)</f>
        <v>0</v>
      </c>
      <c r="K133" s="221" t="s">
        <v>177</v>
      </c>
      <c r="L133" s="45"/>
      <c r="M133" s="226" t="s">
        <v>1</v>
      </c>
      <c r="N133" s="227" t="s">
        <v>41</v>
      </c>
      <c r="O133" s="92"/>
      <c r="P133" s="228">
        <f>O133*H133</f>
        <v>0</v>
      </c>
      <c r="Q133" s="228">
        <v>0.00594</v>
      </c>
      <c r="R133" s="228">
        <f>Q133*H133</f>
        <v>0.00594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267</v>
      </c>
      <c r="AT133" s="230" t="s">
        <v>173</v>
      </c>
      <c r="AU133" s="230" t="s">
        <v>86</v>
      </c>
      <c r="AY133" s="18" t="s">
        <v>171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84</v>
      </c>
      <c r="BK133" s="231">
        <f>ROUND(I133*H133,2)</f>
        <v>0</v>
      </c>
      <c r="BL133" s="18" t="s">
        <v>267</v>
      </c>
      <c r="BM133" s="230" t="s">
        <v>2543</v>
      </c>
    </row>
    <row r="134" spans="1:65" s="2" customFormat="1" ht="24.15" customHeight="1">
      <c r="A134" s="39"/>
      <c r="B134" s="40"/>
      <c r="C134" s="219" t="s">
        <v>205</v>
      </c>
      <c r="D134" s="219" t="s">
        <v>173</v>
      </c>
      <c r="E134" s="220" t="s">
        <v>2760</v>
      </c>
      <c r="F134" s="221" t="s">
        <v>2761</v>
      </c>
      <c r="G134" s="222" t="s">
        <v>366</v>
      </c>
      <c r="H134" s="223">
        <v>1</v>
      </c>
      <c r="I134" s="224"/>
      <c r="J134" s="225">
        <f>ROUND(I134*H134,2)</f>
        <v>0</v>
      </c>
      <c r="K134" s="221" t="s">
        <v>177</v>
      </c>
      <c r="L134" s="45"/>
      <c r="M134" s="226" t="s">
        <v>1</v>
      </c>
      <c r="N134" s="227" t="s">
        <v>41</v>
      </c>
      <c r="O134" s="92"/>
      <c r="P134" s="228">
        <f>O134*H134</f>
        <v>0</v>
      </c>
      <c r="Q134" s="228">
        <v>0.00817</v>
      </c>
      <c r="R134" s="228">
        <f>Q134*H134</f>
        <v>0.00817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267</v>
      </c>
      <c r="AT134" s="230" t="s">
        <v>173</v>
      </c>
      <c r="AU134" s="230" t="s">
        <v>86</v>
      </c>
      <c r="AY134" s="18" t="s">
        <v>171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84</v>
      </c>
      <c r="BK134" s="231">
        <f>ROUND(I134*H134,2)</f>
        <v>0</v>
      </c>
      <c r="BL134" s="18" t="s">
        <v>267</v>
      </c>
      <c r="BM134" s="230" t="s">
        <v>2762</v>
      </c>
    </row>
    <row r="135" spans="1:65" s="2" customFormat="1" ht="21.75" customHeight="1">
      <c r="A135" s="39"/>
      <c r="B135" s="40"/>
      <c r="C135" s="219" t="s">
        <v>211</v>
      </c>
      <c r="D135" s="219" t="s">
        <v>173</v>
      </c>
      <c r="E135" s="220" t="s">
        <v>2553</v>
      </c>
      <c r="F135" s="221" t="s">
        <v>2554</v>
      </c>
      <c r="G135" s="222" t="s">
        <v>366</v>
      </c>
      <c r="H135" s="223">
        <v>1</v>
      </c>
      <c r="I135" s="224"/>
      <c r="J135" s="225">
        <f>ROUND(I135*H135,2)</f>
        <v>0</v>
      </c>
      <c r="K135" s="221" t="s">
        <v>177</v>
      </c>
      <c r="L135" s="45"/>
      <c r="M135" s="226" t="s">
        <v>1</v>
      </c>
      <c r="N135" s="227" t="s">
        <v>41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267</v>
      </c>
      <c r="AT135" s="230" t="s">
        <v>173</v>
      </c>
      <c r="AU135" s="230" t="s">
        <v>86</v>
      </c>
      <c r="AY135" s="18" t="s">
        <v>171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84</v>
      </c>
      <c r="BK135" s="231">
        <f>ROUND(I135*H135,2)</f>
        <v>0</v>
      </c>
      <c r="BL135" s="18" t="s">
        <v>267</v>
      </c>
      <c r="BM135" s="230" t="s">
        <v>2555</v>
      </c>
    </row>
    <row r="136" spans="1:65" s="2" customFormat="1" ht="24.15" customHeight="1">
      <c r="A136" s="39"/>
      <c r="B136" s="40"/>
      <c r="C136" s="219" t="s">
        <v>215</v>
      </c>
      <c r="D136" s="219" t="s">
        <v>173</v>
      </c>
      <c r="E136" s="220" t="s">
        <v>2763</v>
      </c>
      <c r="F136" s="221" t="s">
        <v>2764</v>
      </c>
      <c r="G136" s="222" t="s">
        <v>366</v>
      </c>
      <c r="H136" s="223">
        <v>1</v>
      </c>
      <c r="I136" s="224"/>
      <c r="J136" s="225">
        <f>ROUND(I136*H136,2)</f>
        <v>0</v>
      </c>
      <c r="K136" s="221" t="s">
        <v>177</v>
      </c>
      <c r="L136" s="45"/>
      <c r="M136" s="226" t="s">
        <v>1</v>
      </c>
      <c r="N136" s="227" t="s">
        <v>41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267</v>
      </c>
      <c r="AT136" s="230" t="s">
        <v>173</v>
      </c>
      <c r="AU136" s="230" t="s">
        <v>86</v>
      </c>
      <c r="AY136" s="18" t="s">
        <v>171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84</v>
      </c>
      <c r="BK136" s="231">
        <f>ROUND(I136*H136,2)</f>
        <v>0</v>
      </c>
      <c r="BL136" s="18" t="s">
        <v>267</v>
      </c>
      <c r="BM136" s="230" t="s">
        <v>2765</v>
      </c>
    </row>
    <row r="137" spans="1:65" s="2" customFormat="1" ht="24.15" customHeight="1">
      <c r="A137" s="39"/>
      <c r="B137" s="40"/>
      <c r="C137" s="219" t="s">
        <v>223</v>
      </c>
      <c r="D137" s="219" t="s">
        <v>173</v>
      </c>
      <c r="E137" s="220" t="s">
        <v>2562</v>
      </c>
      <c r="F137" s="221" t="s">
        <v>2563</v>
      </c>
      <c r="G137" s="222" t="s">
        <v>208</v>
      </c>
      <c r="H137" s="223">
        <v>0.014</v>
      </c>
      <c r="I137" s="224"/>
      <c r="J137" s="225">
        <f>ROUND(I137*H137,2)</f>
        <v>0</v>
      </c>
      <c r="K137" s="221" t="s">
        <v>177</v>
      </c>
      <c r="L137" s="45"/>
      <c r="M137" s="226" t="s">
        <v>1</v>
      </c>
      <c r="N137" s="227" t="s">
        <v>41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267</v>
      </c>
      <c r="AT137" s="230" t="s">
        <v>173</v>
      </c>
      <c r="AU137" s="230" t="s">
        <v>86</v>
      </c>
      <c r="AY137" s="18" t="s">
        <v>171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84</v>
      </c>
      <c r="BK137" s="231">
        <f>ROUND(I137*H137,2)</f>
        <v>0</v>
      </c>
      <c r="BL137" s="18" t="s">
        <v>267</v>
      </c>
      <c r="BM137" s="230" t="s">
        <v>2564</v>
      </c>
    </row>
    <row r="138" spans="1:63" s="12" customFormat="1" ht="22.8" customHeight="1">
      <c r="A138" s="12"/>
      <c r="B138" s="203"/>
      <c r="C138" s="204"/>
      <c r="D138" s="205" t="s">
        <v>75</v>
      </c>
      <c r="E138" s="217" t="s">
        <v>2565</v>
      </c>
      <c r="F138" s="217" t="s">
        <v>2566</v>
      </c>
      <c r="G138" s="204"/>
      <c r="H138" s="204"/>
      <c r="I138" s="207"/>
      <c r="J138" s="218">
        <f>BK138</f>
        <v>0</v>
      </c>
      <c r="K138" s="204"/>
      <c r="L138" s="209"/>
      <c r="M138" s="210"/>
      <c r="N138" s="211"/>
      <c r="O138" s="211"/>
      <c r="P138" s="212">
        <f>SUM(P139:P159)</f>
        <v>0</v>
      </c>
      <c r="Q138" s="211"/>
      <c r="R138" s="212">
        <f>SUM(R139:R159)</f>
        <v>0.12703000000000003</v>
      </c>
      <c r="S138" s="211"/>
      <c r="T138" s="213">
        <f>SUM(T139:T159)</f>
        <v>0.0657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4" t="s">
        <v>86</v>
      </c>
      <c r="AT138" s="215" t="s">
        <v>75</v>
      </c>
      <c r="AU138" s="215" t="s">
        <v>84</v>
      </c>
      <c r="AY138" s="214" t="s">
        <v>171</v>
      </c>
      <c r="BK138" s="216">
        <f>SUM(BK139:BK159)</f>
        <v>0</v>
      </c>
    </row>
    <row r="139" spans="1:65" s="2" customFormat="1" ht="21.75" customHeight="1">
      <c r="A139" s="39"/>
      <c r="B139" s="40"/>
      <c r="C139" s="219" t="s">
        <v>232</v>
      </c>
      <c r="D139" s="219" t="s">
        <v>173</v>
      </c>
      <c r="E139" s="220" t="s">
        <v>2567</v>
      </c>
      <c r="F139" s="221" t="s">
        <v>2568</v>
      </c>
      <c r="G139" s="222" t="s">
        <v>226</v>
      </c>
      <c r="H139" s="223">
        <v>146</v>
      </c>
      <c r="I139" s="224"/>
      <c r="J139" s="225">
        <f>ROUND(I139*H139,2)</f>
        <v>0</v>
      </c>
      <c r="K139" s="221" t="s">
        <v>177</v>
      </c>
      <c r="L139" s="45"/>
      <c r="M139" s="226" t="s">
        <v>1</v>
      </c>
      <c r="N139" s="227" t="s">
        <v>41</v>
      </c>
      <c r="O139" s="92"/>
      <c r="P139" s="228">
        <f>O139*H139</f>
        <v>0</v>
      </c>
      <c r="Q139" s="228">
        <v>9E-05</v>
      </c>
      <c r="R139" s="228">
        <f>Q139*H139</f>
        <v>0.01314</v>
      </c>
      <c r="S139" s="228">
        <v>0.00045</v>
      </c>
      <c r="T139" s="229">
        <f>S139*H139</f>
        <v>0.0657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267</v>
      </c>
      <c r="AT139" s="230" t="s">
        <v>173</v>
      </c>
      <c r="AU139" s="230" t="s">
        <v>86</v>
      </c>
      <c r="AY139" s="18" t="s">
        <v>171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84</v>
      </c>
      <c r="BK139" s="231">
        <f>ROUND(I139*H139,2)</f>
        <v>0</v>
      </c>
      <c r="BL139" s="18" t="s">
        <v>267</v>
      </c>
      <c r="BM139" s="230" t="s">
        <v>2569</v>
      </c>
    </row>
    <row r="140" spans="1:65" s="2" customFormat="1" ht="16.5" customHeight="1">
      <c r="A140" s="39"/>
      <c r="B140" s="40"/>
      <c r="C140" s="219" t="s">
        <v>239</v>
      </c>
      <c r="D140" s="219" t="s">
        <v>173</v>
      </c>
      <c r="E140" s="220" t="s">
        <v>2570</v>
      </c>
      <c r="F140" s="221" t="s">
        <v>2571</v>
      </c>
      <c r="G140" s="222" t="s">
        <v>226</v>
      </c>
      <c r="H140" s="223">
        <v>142</v>
      </c>
      <c r="I140" s="224"/>
      <c r="J140" s="225">
        <f>ROUND(I140*H140,2)</f>
        <v>0</v>
      </c>
      <c r="K140" s="221" t="s">
        <v>177</v>
      </c>
      <c r="L140" s="45"/>
      <c r="M140" s="226" t="s">
        <v>1</v>
      </c>
      <c r="N140" s="227" t="s">
        <v>41</v>
      </c>
      <c r="O140" s="92"/>
      <c r="P140" s="228">
        <f>O140*H140</f>
        <v>0</v>
      </c>
      <c r="Q140" s="228">
        <v>6E-05</v>
      </c>
      <c r="R140" s="228">
        <f>Q140*H140</f>
        <v>0.00852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267</v>
      </c>
      <c r="AT140" s="230" t="s">
        <v>173</v>
      </c>
      <c r="AU140" s="230" t="s">
        <v>86</v>
      </c>
      <c r="AY140" s="18" t="s">
        <v>171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84</v>
      </c>
      <c r="BK140" s="231">
        <f>ROUND(I140*H140,2)</f>
        <v>0</v>
      </c>
      <c r="BL140" s="18" t="s">
        <v>267</v>
      </c>
      <c r="BM140" s="230" t="s">
        <v>2572</v>
      </c>
    </row>
    <row r="141" spans="1:65" s="2" customFormat="1" ht="37.8" customHeight="1">
      <c r="A141" s="39"/>
      <c r="B141" s="40"/>
      <c r="C141" s="269" t="s">
        <v>246</v>
      </c>
      <c r="D141" s="269" t="s">
        <v>304</v>
      </c>
      <c r="E141" s="270" t="s">
        <v>2573</v>
      </c>
      <c r="F141" s="271" t="s">
        <v>2574</v>
      </c>
      <c r="G141" s="272" t="s">
        <v>2575</v>
      </c>
      <c r="H141" s="273">
        <v>71</v>
      </c>
      <c r="I141" s="274"/>
      <c r="J141" s="275">
        <f>ROUND(I141*H141,2)</f>
        <v>0</v>
      </c>
      <c r="K141" s="271" t="s">
        <v>1</v>
      </c>
      <c r="L141" s="276"/>
      <c r="M141" s="277" t="s">
        <v>1</v>
      </c>
      <c r="N141" s="278" t="s">
        <v>41</v>
      </c>
      <c r="O141" s="92"/>
      <c r="P141" s="228">
        <f>O141*H141</f>
        <v>0</v>
      </c>
      <c r="Q141" s="228">
        <v>0.0005</v>
      </c>
      <c r="R141" s="228">
        <f>Q141*H141</f>
        <v>0.035500000000000004</v>
      </c>
      <c r="S141" s="228">
        <v>0</v>
      </c>
      <c r="T141" s="22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392</v>
      </c>
      <c r="AT141" s="230" t="s">
        <v>304</v>
      </c>
      <c r="AU141" s="230" t="s">
        <v>86</v>
      </c>
      <c r="AY141" s="18" t="s">
        <v>171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84</v>
      </c>
      <c r="BK141" s="231">
        <f>ROUND(I141*H141,2)</f>
        <v>0</v>
      </c>
      <c r="BL141" s="18" t="s">
        <v>267</v>
      </c>
      <c r="BM141" s="230" t="s">
        <v>2576</v>
      </c>
    </row>
    <row r="142" spans="1:51" s="13" customFormat="1" ht="12">
      <c r="A142" s="13"/>
      <c r="B142" s="232"/>
      <c r="C142" s="233"/>
      <c r="D142" s="234" t="s">
        <v>180</v>
      </c>
      <c r="E142" s="235" t="s">
        <v>1</v>
      </c>
      <c r="F142" s="236" t="s">
        <v>2766</v>
      </c>
      <c r="G142" s="233"/>
      <c r="H142" s="237">
        <v>71</v>
      </c>
      <c r="I142" s="238"/>
      <c r="J142" s="233"/>
      <c r="K142" s="233"/>
      <c r="L142" s="239"/>
      <c r="M142" s="240"/>
      <c r="N142" s="241"/>
      <c r="O142" s="241"/>
      <c r="P142" s="241"/>
      <c r="Q142" s="241"/>
      <c r="R142" s="241"/>
      <c r="S142" s="241"/>
      <c r="T142" s="24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3" t="s">
        <v>180</v>
      </c>
      <c r="AU142" s="243" t="s">
        <v>86</v>
      </c>
      <c r="AV142" s="13" t="s">
        <v>86</v>
      </c>
      <c r="AW142" s="13" t="s">
        <v>32</v>
      </c>
      <c r="AX142" s="13" t="s">
        <v>84</v>
      </c>
      <c r="AY142" s="243" t="s">
        <v>171</v>
      </c>
    </row>
    <row r="143" spans="1:65" s="2" customFormat="1" ht="24.15" customHeight="1">
      <c r="A143" s="39"/>
      <c r="B143" s="40"/>
      <c r="C143" s="269" t="s">
        <v>251</v>
      </c>
      <c r="D143" s="269" t="s">
        <v>304</v>
      </c>
      <c r="E143" s="270" t="s">
        <v>2578</v>
      </c>
      <c r="F143" s="271" t="s">
        <v>2579</v>
      </c>
      <c r="G143" s="272" t="s">
        <v>2575</v>
      </c>
      <c r="H143" s="273">
        <v>71</v>
      </c>
      <c r="I143" s="274"/>
      <c r="J143" s="275">
        <f>ROUND(I143*H143,2)</f>
        <v>0</v>
      </c>
      <c r="K143" s="271" t="s">
        <v>1</v>
      </c>
      <c r="L143" s="276"/>
      <c r="M143" s="277" t="s">
        <v>1</v>
      </c>
      <c r="N143" s="278" t="s">
        <v>41</v>
      </c>
      <c r="O143" s="92"/>
      <c r="P143" s="228">
        <f>O143*H143</f>
        <v>0</v>
      </c>
      <c r="Q143" s="228">
        <v>0.0005</v>
      </c>
      <c r="R143" s="228">
        <f>Q143*H143</f>
        <v>0.035500000000000004</v>
      </c>
      <c r="S143" s="228">
        <v>0</v>
      </c>
      <c r="T143" s="22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392</v>
      </c>
      <c r="AT143" s="230" t="s">
        <v>304</v>
      </c>
      <c r="AU143" s="230" t="s">
        <v>86</v>
      </c>
      <c r="AY143" s="18" t="s">
        <v>171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84</v>
      </c>
      <c r="BK143" s="231">
        <f>ROUND(I143*H143,2)</f>
        <v>0</v>
      </c>
      <c r="BL143" s="18" t="s">
        <v>267</v>
      </c>
      <c r="BM143" s="230" t="s">
        <v>2580</v>
      </c>
    </row>
    <row r="144" spans="1:51" s="13" customFormat="1" ht="12">
      <c r="A144" s="13"/>
      <c r="B144" s="232"/>
      <c r="C144" s="233"/>
      <c r="D144" s="234" t="s">
        <v>180</v>
      </c>
      <c r="E144" s="235" t="s">
        <v>1</v>
      </c>
      <c r="F144" s="236" t="s">
        <v>2766</v>
      </c>
      <c r="G144" s="233"/>
      <c r="H144" s="237">
        <v>71</v>
      </c>
      <c r="I144" s="238"/>
      <c r="J144" s="233"/>
      <c r="K144" s="233"/>
      <c r="L144" s="239"/>
      <c r="M144" s="240"/>
      <c r="N144" s="241"/>
      <c r="O144" s="241"/>
      <c r="P144" s="241"/>
      <c r="Q144" s="241"/>
      <c r="R144" s="241"/>
      <c r="S144" s="241"/>
      <c r="T144" s="24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3" t="s">
        <v>180</v>
      </c>
      <c r="AU144" s="243" t="s">
        <v>86</v>
      </c>
      <c r="AV144" s="13" t="s">
        <v>86</v>
      </c>
      <c r="AW144" s="13" t="s">
        <v>32</v>
      </c>
      <c r="AX144" s="13" t="s">
        <v>84</v>
      </c>
      <c r="AY144" s="243" t="s">
        <v>171</v>
      </c>
    </row>
    <row r="145" spans="1:65" s="2" customFormat="1" ht="16.5" customHeight="1">
      <c r="A145" s="39"/>
      <c r="B145" s="40"/>
      <c r="C145" s="219" t="s">
        <v>8</v>
      </c>
      <c r="D145" s="219" t="s">
        <v>173</v>
      </c>
      <c r="E145" s="220" t="s">
        <v>2581</v>
      </c>
      <c r="F145" s="221" t="s">
        <v>2582</v>
      </c>
      <c r="G145" s="222" t="s">
        <v>226</v>
      </c>
      <c r="H145" s="223">
        <v>4</v>
      </c>
      <c r="I145" s="224"/>
      <c r="J145" s="225">
        <f>ROUND(I145*H145,2)</f>
        <v>0</v>
      </c>
      <c r="K145" s="221" t="s">
        <v>177</v>
      </c>
      <c r="L145" s="45"/>
      <c r="M145" s="226" t="s">
        <v>1</v>
      </c>
      <c r="N145" s="227" t="s">
        <v>41</v>
      </c>
      <c r="O145" s="92"/>
      <c r="P145" s="228">
        <f>O145*H145</f>
        <v>0</v>
      </c>
      <c r="Q145" s="228">
        <v>8E-05</v>
      </c>
      <c r="R145" s="228">
        <f>Q145*H145</f>
        <v>0.00032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267</v>
      </c>
      <c r="AT145" s="230" t="s">
        <v>173</v>
      </c>
      <c r="AU145" s="230" t="s">
        <v>86</v>
      </c>
      <c r="AY145" s="18" t="s">
        <v>171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84</v>
      </c>
      <c r="BK145" s="231">
        <f>ROUND(I145*H145,2)</f>
        <v>0</v>
      </c>
      <c r="BL145" s="18" t="s">
        <v>267</v>
      </c>
      <c r="BM145" s="230" t="s">
        <v>2583</v>
      </c>
    </row>
    <row r="146" spans="1:65" s="2" customFormat="1" ht="37.8" customHeight="1">
      <c r="A146" s="39"/>
      <c r="B146" s="40"/>
      <c r="C146" s="269" t="s">
        <v>267</v>
      </c>
      <c r="D146" s="269" t="s">
        <v>304</v>
      </c>
      <c r="E146" s="270" t="s">
        <v>2584</v>
      </c>
      <c r="F146" s="271" t="s">
        <v>2585</v>
      </c>
      <c r="G146" s="272" t="s">
        <v>2575</v>
      </c>
      <c r="H146" s="273">
        <v>2</v>
      </c>
      <c r="I146" s="274"/>
      <c r="J146" s="275">
        <f>ROUND(I146*H146,2)</f>
        <v>0</v>
      </c>
      <c r="K146" s="271" t="s">
        <v>1</v>
      </c>
      <c r="L146" s="276"/>
      <c r="M146" s="277" t="s">
        <v>1</v>
      </c>
      <c r="N146" s="278" t="s">
        <v>41</v>
      </c>
      <c r="O146" s="92"/>
      <c r="P146" s="228">
        <f>O146*H146</f>
        <v>0</v>
      </c>
      <c r="Q146" s="228">
        <v>0.0005</v>
      </c>
      <c r="R146" s="228">
        <f>Q146*H146</f>
        <v>0.001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392</v>
      </c>
      <c r="AT146" s="230" t="s">
        <v>304</v>
      </c>
      <c r="AU146" s="230" t="s">
        <v>86</v>
      </c>
      <c r="AY146" s="18" t="s">
        <v>171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84</v>
      </c>
      <c r="BK146" s="231">
        <f>ROUND(I146*H146,2)</f>
        <v>0</v>
      </c>
      <c r="BL146" s="18" t="s">
        <v>267</v>
      </c>
      <c r="BM146" s="230" t="s">
        <v>2586</v>
      </c>
    </row>
    <row r="147" spans="1:51" s="13" customFormat="1" ht="12">
      <c r="A147" s="13"/>
      <c r="B147" s="232"/>
      <c r="C147" s="233"/>
      <c r="D147" s="234" t="s">
        <v>180</v>
      </c>
      <c r="E147" s="235" t="s">
        <v>1</v>
      </c>
      <c r="F147" s="236" t="s">
        <v>2767</v>
      </c>
      <c r="G147" s="233"/>
      <c r="H147" s="237">
        <v>2</v>
      </c>
      <c r="I147" s="238"/>
      <c r="J147" s="233"/>
      <c r="K147" s="233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180</v>
      </c>
      <c r="AU147" s="243" t="s">
        <v>86</v>
      </c>
      <c r="AV147" s="13" t="s">
        <v>86</v>
      </c>
      <c r="AW147" s="13" t="s">
        <v>32</v>
      </c>
      <c r="AX147" s="13" t="s">
        <v>84</v>
      </c>
      <c r="AY147" s="243" t="s">
        <v>171</v>
      </c>
    </row>
    <row r="148" spans="1:65" s="2" customFormat="1" ht="24.15" customHeight="1">
      <c r="A148" s="39"/>
      <c r="B148" s="40"/>
      <c r="C148" s="269" t="s">
        <v>274</v>
      </c>
      <c r="D148" s="269" t="s">
        <v>304</v>
      </c>
      <c r="E148" s="270" t="s">
        <v>2588</v>
      </c>
      <c r="F148" s="271" t="s">
        <v>2589</v>
      </c>
      <c r="G148" s="272" t="s">
        <v>2575</v>
      </c>
      <c r="H148" s="273">
        <v>2</v>
      </c>
      <c r="I148" s="274"/>
      <c r="J148" s="275">
        <f>ROUND(I148*H148,2)</f>
        <v>0</v>
      </c>
      <c r="K148" s="271" t="s">
        <v>1</v>
      </c>
      <c r="L148" s="276"/>
      <c r="M148" s="277" t="s">
        <v>1</v>
      </c>
      <c r="N148" s="278" t="s">
        <v>41</v>
      </c>
      <c r="O148" s="92"/>
      <c r="P148" s="228">
        <f>O148*H148</f>
        <v>0</v>
      </c>
      <c r="Q148" s="228">
        <v>0.0005</v>
      </c>
      <c r="R148" s="228">
        <f>Q148*H148</f>
        <v>0.001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392</v>
      </c>
      <c r="AT148" s="230" t="s">
        <v>304</v>
      </c>
      <c r="AU148" s="230" t="s">
        <v>86</v>
      </c>
      <c r="AY148" s="18" t="s">
        <v>171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84</v>
      </c>
      <c r="BK148" s="231">
        <f>ROUND(I148*H148,2)</f>
        <v>0</v>
      </c>
      <c r="BL148" s="18" t="s">
        <v>267</v>
      </c>
      <c r="BM148" s="230" t="s">
        <v>2590</v>
      </c>
    </row>
    <row r="149" spans="1:51" s="13" customFormat="1" ht="12">
      <c r="A149" s="13"/>
      <c r="B149" s="232"/>
      <c r="C149" s="233"/>
      <c r="D149" s="234" t="s">
        <v>180</v>
      </c>
      <c r="E149" s="235" t="s">
        <v>1</v>
      </c>
      <c r="F149" s="236" t="s">
        <v>2767</v>
      </c>
      <c r="G149" s="233"/>
      <c r="H149" s="237">
        <v>2</v>
      </c>
      <c r="I149" s="238"/>
      <c r="J149" s="233"/>
      <c r="K149" s="233"/>
      <c r="L149" s="239"/>
      <c r="M149" s="240"/>
      <c r="N149" s="241"/>
      <c r="O149" s="241"/>
      <c r="P149" s="241"/>
      <c r="Q149" s="241"/>
      <c r="R149" s="241"/>
      <c r="S149" s="241"/>
      <c r="T149" s="24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3" t="s">
        <v>180</v>
      </c>
      <c r="AU149" s="243" t="s">
        <v>86</v>
      </c>
      <c r="AV149" s="13" t="s">
        <v>86</v>
      </c>
      <c r="AW149" s="13" t="s">
        <v>32</v>
      </c>
      <c r="AX149" s="13" t="s">
        <v>84</v>
      </c>
      <c r="AY149" s="243" t="s">
        <v>171</v>
      </c>
    </row>
    <row r="150" spans="1:65" s="2" customFormat="1" ht="24.15" customHeight="1">
      <c r="A150" s="39"/>
      <c r="B150" s="40"/>
      <c r="C150" s="269" t="s">
        <v>278</v>
      </c>
      <c r="D150" s="269" t="s">
        <v>304</v>
      </c>
      <c r="E150" s="270" t="s">
        <v>2595</v>
      </c>
      <c r="F150" s="271" t="s">
        <v>2596</v>
      </c>
      <c r="G150" s="272" t="s">
        <v>2575</v>
      </c>
      <c r="H150" s="273">
        <v>22</v>
      </c>
      <c r="I150" s="274"/>
      <c r="J150" s="275">
        <f>ROUND(I150*H150,2)</f>
        <v>0</v>
      </c>
      <c r="K150" s="271" t="s">
        <v>1</v>
      </c>
      <c r="L150" s="276"/>
      <c r="M150" s="277" t="s">
        <v>1</v>
      </c>
      <c r="N150" s="278" t="s">
        <v>41</v>
      </c>
      <c r="O150" s="92"/>
      <c r="P150" s="228">
        <f>O150*H150</f>
        <v>0</v>
      </c>
      <c r="Q150" s="228">
        <v>0.0001</v>
      </c>
      <c r="R150" s="228">
        <f>Q150*H150</f>
        <v>0.0022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392</v>
      </c>
      <c r="AT150" s="230" t="s">
        <v>304</v>
      </c>
      <c r="AU150" s="230" t="s">
        <v>86</v>
      </c>
      <c r="AY150" s="18" t="s">
        <v>171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84</v>
      </c>
      <c r="BK150" s="231">
        <f>ROUND(I150*H150,2)</f>
        <v>0</v>
      </c>
      <c r="BL150" s="18" t="s">
        <v>267</v>
      </c>
      <c r="BM150" s="230" t="s">
        <v>2597</v>
      </c>
    </row>
    <row r="151" spans="1:51" s="13" customFormat="1" ht="12">
      <c r="A151" s="13"/>
      <c r="B151" s="232"/>
      <c r="C151" s="233"/>
      <c r="D151" s="234" t="s">
        <v>180</v>
      </c>
      <c r="E151" s="235" t="s">
        <v>1</v>
      </c>
      <c r="F151" s="236" t="s">
        <v>2598</v>
      </c>
      <c r="G151" s="233"/>
      <c r="H151" s="237">
        <v>22</v>
      </c>
      <c r="I151" s="238"/>
      <c r="J151" s="233"/>
      <c r="K151" s="233"/>
      <c r="L151" s="239"/>
      <c r="M151" s="240"/>
      <c r="N151" s="241"/>
      <c r="O151" s="241"/>
      <c r="P151" s="241"/>
      <c r="Q151" s="241"/>
      <c r="R151" s="241"/>
      <c r="S151" s="241"/>
      <c r="T151" s="24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3" t="s">
        <v>180</v>
      </c>
      <c r="AU151" s="243" t="s">
        <v>86</v>
      </c>
      <c r="AV151" s="13" t="s">
        <v>86</v>
      </c>
      <c r="AW151" s="13" t="s">
        <v>32</v>
      </c>
      <c r="AX151" s="13" t="s">
        <v>84</v>
      </c>
      <c r="AY151" s="243" t="s">
        <v>171</v>
      </c>
    </row>
    <row r="152" spans="1:65" s="2" customFormat="1" ht="16.5" customHeight="1">
      <c r="A152" s="39"/>
      <c r="B152" s="40"/>
      <c r="C152" s="219" t="s">
        <v>284</v>
      </c>
      <c r="D152" s="219" t="s">
        <v>173</v>
      </c>
      <c r="E152" s="220" t="s">
        <v>2599</v>
      </c>
      <c r="F152" s="221" t="s">
        <v>2600</v>
      </c>
      <c r="G152" s="222" t="s">
        <v>226</v>
      </c>
      <c r="H152" s="223">
        <v>1</v>
      </c>
      <c r="I152" s="224"/>
      <c r="J152" s="225">
        <f>ROUND(I152*H152,2)</f>
        <v>0</v>
      </c>
      <c r="K152" s="221" t="s">
        <v>177</v>
      </c>
      <c r="L152" s="45"/>
      <c r="M152" s="226" t="s">
        <v>1</v>
      </c>
      <c r="N152" s="227" t="s">
        <v>41</v>
      </c>
      <c r="O152" s="92"/>
      <c r="P152" s="228">
        <f>O152*H152</f>
        <v>0</v>
      </c>
      <c r="Q152" s="228">
        <v>0.00033</v>
      </c>
      <c r="R152" s="228">
        <f>Q152*H152</f>
        <v>0.00033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267</v>
      </c>
      <c r="AT152" s="230" t="s">
        <v>173</v>
      </c>
      <c r="AU152" s="230" t="s">
        <v>86</v>
      </c>
      <c r="AY152" s="18" t="s">
        <v>171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84</v>
      </c>
      <c r="BK152" s="231">
        <f>ROUND(I152*H152,2)</f>
        <v>0</v>
      </c>
      <c r="BL152" s="18" t="s">
        <v>267</v>
      </c>
      <c r="BM152" s="230" t="s">
        <v>2601</v>
      </c>
    </row>
    <row r="153" spans="1:65" s="2" customFormat="1" ht="37.8" customHeight="1">
      <c r="A153" s="39"/>
      <c r="B153" s="40"/>
      <c r="C153" s="269" t="s">
        <v>289</v>
      </c>
      <c r="D153" s="269" t="s">
        <v>304</v>
      </c>
      <c r="E153" s="270" t="s">
        <v>2602</v>
      </c>
      <c r="F153" s="271" t="s">
        <v>2603</v>
      </c>
      <c r="G153" s="272" t="s">
        <v>2575</v>
      </c>
      <c r="H153" s="273">
        <v>1</v>
      </c>
      <c r="I153" s="274"/>
      <c r="J153" s="275">
        <f>ROUND(I153*H153,2)</f>
        <v>0</v>
      </c>
      <c r="K153" s="271" t="s">
        <v>1</v>
      </c>
      <c r="L153" s="276"/>
      <c r="M153" s="277" t="s">
        <v>1</v>
      </c>
      <c r="N153" s="278" t="s">
        <v>41</v>
      </c>
      <c r="O153" s="92"/>
      <c r="P153" s="228">
        <f>O153*H153</f>
        <v>0</v>
      </c>
      <c r="Q153" s="228">
        <v>0.0005</v>
      </c>
      <c r="R153" s="228">
        <f>Q153*H153</f>
        <v>0.0005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392</v>
      </c>
      <c r="AT153" s="230" t="s">
        <v>304</v>
      </c>
      <c r="AU153" s="230" t="s">
        <v>86</v>
      </c>
      <c r="AY153" s="18" t="s">
        <v>171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84</v>
      </c>
      <c r="BK153" s="231">
        <f>ROUND(I153*H153,2)</f>
        <v>0</v>
      </c>
      <c r="BL153" s="18" t="s">
        <v>267</v>
      </c>
      <c r="BM153" s="230" t="s">
        <v>2604</v>
      </c>
    </row>
    <row r="154" spans="1:51" s="13" customFormat="1" ht="12">
      <c r="A154" s="13"/>
      <c r="B154" s="232"/>
      <c r="C154" s="233"/>
      <c r="D154" s="234" t="s">
        <v>180</v>
      </c>
      <c r="E154" s="235" t="s">
        <v>1</v>
      </c>
      <c r="F154" s="236" t="s">
        <v>2768</v>
      </c>
      <c r="G154" s="233"/>
      <c r="H154" s="237">
        <v>1</v>
      </c>
      <c r="I154" s="238"/>
      <c r="J154" s="233"/>
      <c r="K154" s="233"/>
      <c r="L154" s="239"/>
      <c r="M154" s="240"/>
      <c r="N154" s="241"/>
      <c r="O154" s="241"/>
      <c r="P154" s="241"/>
      <c r="Q154" s="241"/>
      <c r="R154" s="241"/>
      <c r="S154" s="241"/>
      <c r="T154" s="24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3" t="s">
        <v>180</v>
      </c>
      <c r="AU154" s="243" t="s">
        <v>86</v>
      </c>
      <c r="AV154" s="13" t="s">
        <v>86</v>
      </c>
      <c r="AW154" s="13" t="s">
        <v>32</v>
      </c>
      <c r="AX154" s="13" t="s">
        <v>84</v>
      </c>
      <c r="AY154" s="243" t="s">
        <v>171</v>
      </c>
    </row>
    <row r="155" spans="1:65" s="2" customFormat="1" ht="24.15" customHeight="1">
      <c r="A155" s="39"/>
      <c r="B155" s="40"/>
      <c r="C155" s="219" t="s">
        <v>7</v>
      </c>
      <c r="D155" s="219" t="s">
        <v>173</v>
      </c>
      <c r="E155" s="220" t="s">
        <v>2769</v>
      </c>
      <c r="F155" s="221" t="s">
        <v>2770</v>
      </c>
      <c r="G155" s="222" t="s">
        <v>2448</v>
      </c>
      <c r="H155" s="223">
        <v>2</v>
      </c>
      <c r="I155" s="224"/>
      <c r="J155" s="225">
        <f>ROUND(I155*H155,2)</f>
        <v>0</v>
      </c>
      <c r="K155" s="221" t="s">
        <v>177</v>
      </c>
      <c r="L155" s="45"/>
      <c r="M155" s="226" t="s">
        <v>1</v>
      </c>
      <c r="N155" s="227" t="s">
        <v>41</v>
      </c>
      <c r="O155" s="92"/>
      <c r="P155" s="228">
        <f>O155*H155</f>
        <v>0</v>
      </c>
      <c r="Q155" s="228">
        <v>0.01351</v>
      </c>
      <c r="R155" s="228">
        <f>Q155*H155</f>
        <v>0.02702</v>
      </c>
      <c r="S155" s="228">
        <v>0</v>
      </c>
      <c r="T155" s="22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267</v>
      </c>
      <c r="AT155" s="230" t="s">
        <v>173</v>
      </c>
      <c r="AU155" s="230" t="s">
        <v>86</v>
      </c>
      <c r="AY155" s="18" t="s">
        <v>171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84</v>
      </c>
      <c r="BK155" s="231">
        <f>ROUND(I155*H155,2)</f>
        <v>0</v>
      </c>
      <c r="BL155" s="18" t="s">
        <v>267</v>
      </c>
      <c r="BM155" s="230" t="s">
        <v>2771</v>
      </c>
    </row>
    <row r="156" spans="1:65" s="2" customFormat="1" ht="44.25" customHeight="1">
      <c r="A156" s="39"/>
      <c r="B156" s="40"/>
      <c r="C156" s="269" t="s">
        <v>299</v>
      </c>
      <c r="D156" s="269" t="s">
        <v>304</v>
      </c>
      <c r="E156" s="270" t="s">
        <v>2772</v>
      </c>
      <c r="F156" s="271" t="s">
        <v>2773</v>
      </c>
      <c r="G156" s="272" t="s">
        <v>2575</v>
      </c>
      <c r="H156" s="273">
        <v>2</v>
      </c>
      <c r="I156" s="274"/>
      <c r="J156" s="275">
        <f>ROUND(I156*H156,2)</f>
        <v>0</v>
      </c>
      <c r="K156" s="271" t="s">
        <v>1</v>
      </c>
      <c r="L156" s="276"/>
      <c r="M156" s="277" t="s">
        <v>1</v>
      </c>
      <c r="N156" s="278" t="s">
        <v>41</v>
      </c>
      <c r="O156" s="92"/>
      <c r="P156" s="228">
        <f>O156*H156</f>
        <v>0</v>
      </c>
      <c r="Q156" s="228">
        <v>0.001</v>
      </c>
      <c r="R156" s="228">
        <f>Q156*H156</f>
        <v>0.002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392</v>
      </c>
      <c r="AT156" s="230" t="s">
        <v>304</v>
      </c>
      <c r="AU156" s="230" t="s">
        <v>86</v>
      </c>
      <c r="AY156" s="18" t="s">
        <v>171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84</v>
      </c>
      <c r="BK156" s="231">
        <f>ROUND(I156*H156,2)</f>
        <v>0</v>
      </c>
      <c r="BL156" s="18" t="s">
        <v>267</v>
      </c>
      <c r="BM156" s="230" t="s">
        <v>2774</v>
      </c>
    </row>
    <row r="157" spans="1:51" s="13" customFormat="1" ht="12">
      <c r="A157" s="13"/>
      <c r="B157" s="232"/>
      <c r="C157" s="233"/>
      <c r="D157" s="234" t="s">
        <v>180</v>
      </c>
      <c r="E157" s="235" t="s">
        <v>1</v>
      </c>
      <c r="F157" s="236" t="s">
        <v>2775</v>
      </c>
      <c r="G157" s="233"/>
      <c r="H157" s="237">
        <v>2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180</v>
      </c>
      <c r="AU157" s="243" t="s">
        <v>86</v>
      </c>
      <c r="AV157" s="13" t="s">
        <v>86</v>
      </c>
      <c r="AW157" s="13" t="s">
        <v>32</v>
      </c>
      <c r="AX157" s="13" t="s">
        <v>84</v>
      </c>
      <c r="AY157" s="243" t="s">
        <v>171</v>
      </c>
    </row>
    <row r="158" spans="1:65" s="2" customFormat="1" ht="24.15" customHeight="1">
      <c r="A158" s="39"/>
      <c r="B158" s="40"/>
      <c r="C158" s="219" t="s">
        <v>303</v>
      </c>
      <c r="D158" s="219" t="s">
        <v>173</v>
      </c>
      <c r="E158" s="220" t="s">
        <v>2606</v>
      </c>
      <c r="F158" s="221" t="s">
        <v>2607</v>
      </c>
      <c r="G158" s="222" t="s">
        <v>208</v>
      </c>
      <c r="H158" s="223">
        <v>0.108</v>
      </c>
      <c r="I158" s="224"/>
      <c r="J158" s="225">
        <f>ROUND(I158*H158,2)</f>
        <v>0</v>
      </c>
      <c r="K158" s="221" t="s">
        <v>177</v>
      </c>
      <c r="L158" s="45"/>
      <c r="M158" s="226" t="s">
        <v>1</v>
      </c>
      <c r="N158" s="227" t="s">
        <v>41</v>
      </c>
      <c r="O158" s="92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267</v>
      </c>
      <c r="AT158" s="230" t="s">
        <v>173</v>
      </c>
      <c r="AU158" s="230" t="s">
        <v>86</v>
      </c>
      <c r="AY158" s="18" t="s">
        <v>171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84</v>
      </c>
      <c r="BK158" s="231">
        <f>ROUND(I158*H158,2)</f>
        <v>0</v>
      </c>
      <c r="BL158" s="18" t="s">
        <v>267</v>
      </c>
      <c r="BM158" s="230" t="s">
        <v>2608</v>
      </c>
    </row>
    <row r="159" spans="1:65" s="2" customFormat="1" ht="24.15" customHeight="1">
      <c r="A159" s="39"/>
      <c r="B159" s="40"/>
      <c r="C159" s="219" t="s">
        <v>309</v>
      </c>
      <c r="D159" s="219" t="s">
        <v>173</v>
      </c>
      <c r="E159" s="220" t="s">
        <v>2609</v>
      </c>
      <c r="F159" s="221" t="s">
        <v>2610</v>
      </c>
      <c r="G159" s="222" t="s">
        <v>208</v>
      </c>
      <c r="H159" s="223">
        <v>0.127</v>
      </c>
      <c r="I159" s="224"/>
      <c r="J159" s="225">
        <f>ROUND(I159*H159,2)</f>
        <v>0</v>
      </c>
      <c r="K159" s="221" t="s">
        <v>177</v>
      </c>
      <c r="L159" s="45"/>
      <c r="M159" s="226" t="s">
        <v>1</v>
      </c>
      <c r="N159" s="227" t="s">
        <v>41</v>
      </c>
      <c r="O159" s="92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267</v>
      </c>
      <c r="AT159" s="230" t="s">
        <v>173</v>
      </c>
      <c r="AU159" s="230" t="s">
        <v>86</v>
      </c>
      <c r="AY159" s="18" t="s">
        <v>171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84</v>
      </c>
      <c r="BK159" s="231">
        <f>ROUND(I159*H159,2)</f>
        <v>0</v>
      </c>
      <c r="BL159" s="18" t="s">
        <v>267</v>
      </c>
      <c r="BM159" s="230" t="s">
        <v>2611</v>
      </c>
    </row>
    <row r="160" spans="1:63" s="12" customFormat="1" ht="22.8" customHeight="1">
      <c r="A160" s="12"/>
      <c r="B160" s="203"/>
      <c r="C160" s="204"/>
      <c r="D160" s="205" t="s">
        <v>75</v>
      </c>
      <c r="E160" s="217" t="s">
        <v>2612</v>
      </c>
      <c r="F160" s="217" t="s">
        <v>2613</v>
      </c>
      <c r="G160" s="204"/>
      <c r="H160" s="204"/>
      <c r="I160" s="207"/>
      <c r="J160" s="218">
        <f>BK160</f>
        <v>0</v>
      </c>
      <c r="K160" s="204"/>
      <c r="L160" s="209"/>
      <c r="M160" s="210"/>
      <c r="N160" s="211"/>
      <c r="O160" s="211"/>
      <c r="P160" s="212">
        <f>SUM(P161:P167)</f>
        <v>0</v>
      </c>
      <c r="Q160" s="211"/>
      <c r="R160" s="212">
        <f>SUM(R161:R167)</f>
        <v>0</v>
      </c>
      <c r="S160" s="211"/>
      <c r="T160" s="213">
        <f>SUM(T161:T167)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4" t="s">
        <v>86</v>
      </c>
      <c r="AT160" s="215" t="s">
        <v>75</v>
      </c>
      <c r="AU160" s="215" t="s">
        <v>84</v>
      </c>
      <c r="AY160" s="214" t="s">
        <v>171</v>
      </c>
      <c r="BK160" s="216">
        <f>SUM(BK161:BK167)</f>
        <v>0</v>
      </c>
    </row>
    <row r="161" spans="1:65" s="2" customFormat="1" ht="24.15" customHeight="1">
      <c r="A161" s="39"/>
      <c r="B161" s="40"/>
      <c r="C161" s="219" t="s">
        <v>314</v>
      </c>
      <c r="D161" s="219" t="s">
        <v>173</v>
      </c>
      <c r="E161" s="220" t="s">
        <v>2614</v>
      </c>
      <c r="F161" s="221" t="s">
        <v>2615</v>
      </c>
      <c r="G161" s="222" t="s">
        <v>226</v>
      </c>
      <c r="H161" s="223">
        <v>3</v>
      </c>
      <c r="I161" s="224"/>
      <c r="J161" s="225">
        <f>ROUND(I161*H161,2)</f>
        <v>0</v>
      </c>
      <c r="K161" s="221" t="s">
        <v>177</v>
      </c>
      <c r="L161" s="45"/>
      <c r="M161" s="226" t="s">
        <v>1</v>
      </c>
      <c r="N161" s="227" t="s">
        <v>41</v>
      </c>
      <c r="O161" s="92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267</v>
      </c>
      <c r="AT161" s="230" t="s">
        <v>173</v>
      </c>
      <c r="AU161" s="230" t="s">
        <v>86</v>
      </c>
      <c r="AY161" s="18" t="s">
        <v>171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84</v>
      </c>
      <c r="BK161" s="231">
        <f>ROUND(I161*H161,2)</f>
        <v>0</v>
      </c>
      <c r="BL161" s="18" t="s">
        <v>267</v>
      </c>
      <c r="BM161" s="230" t="s">
        <v>2616</v>
      </c>
    </row>
    <row r="162" spans="1:65" s="2" customFormat="1" ht="24.15" customHeight="1">
      <c r="A162" s="39"/>
      <c r="B162" s="40"/>
      <c r="C162" s="219" t="s">
        <v>319</v>
      </c>
      <c r="D162" s="219" t="s">
        <v>173</v>
      </c>
      <c r="E162" s="220" t="s">
        <v>2617</v>
      </c>
      <c r="F162" s="221" t="s">
        <v>2618</v>
      </c>
      <c r="G162" s="222" t="s">
        <v>226</v>
      </c>
      <c r="H162" s="223">
        <v>73</v>
      </c>
      <c r="I162" s="224"/>
      <c r="J162" s="225">
        <f>ROUND(I162*H162,2)</f>
        <v>0</v>
      </c>
      <c r="K162" s="221" t="s">
        <v>177</v>
      </c>
      <c r="L162" s="45"/>
      <c r="M162" s="226" t="s">
        <v>1</v>
      </c>
      <c r="N162" s="227" t="s">
        <v>41</v>
      </c>
      <c r="O162" s="92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267</v>
      </c>
      <c r="AT162" s="230" t="s">
        <v>173</v>
      </c>
      <c r="AU162" s="230" t="s">
        <v>86</v>
      </c>
      <c r="AY162" s="18" t="s">
        <v>171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84</v>
      </c>
      <c r="BK162" s="231">
        <f>ROUND(I162*H162,2)</f>
        <v>0</v>
      </c>
      <c r="BL162" s="18" t="s">
        <v>267</v>
      </c>
      <c r="BM162" s="230" t="s">
        <v>2619</v>
      </c>
    </row>
    <row r="163" spans="1:65" s="2" customFormat="1" ht="16.5" customHeight="1">
      <c r="A163" s="39"/>
      <c r="B163" s="40"/>
      <c r="C163" s="219" t="s">
        <v>326</v>
      </c>
      <c r="D163" s="219" t="s">
        <v>173</v>
      </c>
      <c r="E163" s="220" t="s">
        <v>2650</v>
      </c>
      <c r="F163" s="221" t="s">
        <v>2651</v>
      </c>
      <c r="G163" s="222" t="s">
        <v>176</v>
      </c>
      <c r="H163" s="223">
        <v>255</v>
      </c>
      <c r="I163" s="224"/>
      <c r="J163" s="225">
        <f>ROUND(I163*H163,2)</f>
        <v>0</v>
      </c>
      <c r="K163" s="221" t="s">
        <v>177</v>
      </c>
      <c r="L163" s="45"/>
      <c r="M163" s="226" t="s">
        <v>1</v>
      </c>
      <c r="N163" s="227" t="s">
        <v>41</v>
      </c>
      <c r="O163" s="92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0" t="s">
        <v>267</v>
      </c>
      <c r="AT163" s="230" t="s">
        <v>173</v>
      </c>
      <c r="AU163" s="230" t="s">
        <v>86</v>
      </c>
      <c r="AY163" s="18" t="s">
        <v>171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8" t="s">
        <v>84</v>
      </c>
      <c r="BK163" s="231">
        <f>ROUND(I163*H163,2)</f>
        <v>0</v>
      </c>
      <c r="BL163" s="18" t="s">
        <v>267</v>
      </c>
      <c r="BM163" s="230" t="s">
        <v>2652</v>
      </c>
    </row>
    <row r="164" spans="1:65" s="2" customFormat="1" ht="21.75" customHeight="1">
      <c r="A164" s="39"/>
      <c r="B164" s="40"/>
      <c r="C164" s="219" t="s">
        <v>335</v>
      </c>
      <c r="D164" s="219" t="s">
        <v>173</v>
      </c>
      <c r="E164" s="220" t="s">
        <v>2653</v>
      </c>
      <c r="F164" s="221" t="s">
        <v>2654</v>
      </c>
      <c r="G164" s="222" t="s">
        <v>176</v>
      </c>
      <c r="H164" s="223">
        <v>255</v>
      </c>
      <c r="I164" s="224"/>
      <c r="J164" s="225">
        <f>ROUND(I164*H164,2)</f>
        <v>0</v>
      </c>
      <c r="K164" s="221" t="s">
        <v>177</v>
      </c>
      <c r="L164" s="45"/>
      <c r="M164" s="226" t="s">
        <v>1</v>
      </c>
      <c r="N164" s="227" t="s">
        <v>41</v>
      </c>
      <c r="O164" s="92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267</v>
      </c>
      <c r="AT164" s="230" t="s">
        <v>173</v>
      </c>
      <c r="AU164" s="230" t="s">
        <v>86</v>
      </c>
      <c r="AY164" s="18" t="s">
        <v>171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84</v>
      </c>
      <c r="BK164" s="231">
        <f>ROUND(I164*H164,2)</f>
        <v>0</v>
      </c>
      <c r="BL164" s="18" t="s">
        <v>267</v>
      </c>
      <c r="BM164" s="230" t="s">
        <v>2655</v>
      </c>
    </row>
    <row r="165" spans="1:65" s="2" customFormat="1" ht="16.5" customHeight="1">
      <c r="A165" s="39"/>
      <c r="B165" s="40"/>
      <c r="C165" s="219" t="s">
        <v>339</v>
      </c>
      <c r="D165" s="219" t="s">
        <v>173</v>
      </c>
      <c r="E165" s="220" t="s">
        <v>2656</v>
      </c>
      <c r="F165" s="221" t="s">
        <v>2657</v>
      </c>
      <c r="G165" s="222" t="s">
        <v>176</v>
      </c>
      <c r="H165" s="223">
        <v>255</v>
      </c>
      <c r="I165" s="224"/>
      <c r="J165" s="225">
        <f>ROUND(I165*H165,2)</f>
        <v>0</v>
      </c>
      <c r="K165" s="221" t="s">
        <v>177</v>
      </c>
      <c r="L165" s="45"/>
      <c r="M165" s="226" t="s">
        <v>1</v>
      </c>
      <c r="N165" s="227" t="s">
        <v>41</v>
      </c>
      <c r="O165" s="92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267</v>
      </c>
      <c r="AT165" s="230" t="s">
        <v>173</v>
      </c>
      <c r="AU165" s="230" t="s">
        <v>86</v>
      </c>
      <c r="AY165" s="18" t="s">
        <v>171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84</v>
      </c>
      <c r="BK165" s="231">
        <f>ROUND(I165*H165,2)</f>
        <v>0</v>
      </c>
      <c r="BL165" s="18" t="s">
        <v>267</v>
      </c>
      <c r="BM165" s="230" t="s">
        <v>2658</v>
      </c>
    </row>
    <row r="166" spans="1:65" s="2" customFormat="1" ht="16.5" customHeight="1">
      <c r="A166" s="39"/>
      <c r="B166" s="40"/>
      <c r="C166" s="219" t="s">
        <v>363</v>
      </c>
      <c r="D166" s="219" t="s">
        <v>173</v>
      </c>
      <c r="E166" s="220" t="s">
        <v>2659</v>
      </c>
      <c r="F166" s="221" t="s">
        <v>2660</v>
      </c>
      <c r="G166" s="222" t="s">
        <v>226</v>
      </c>
      <c r="H166" s="223">
        <v>18</v>
      </c>
      <c r="I166" s="224"/>
      <c r="J166" s="225">
        <f>ROUND(I166*H166,2)</f>
        <v>0</v>
      </c>
      <c r="K166" s="221" t="s">
        <v>177</v>
      </c>
      <c r="L166" s="45"/>
      <c r="M166" s="226" t="s">
        <v>1</v>
      </c>
      <c r="N166" s="227" t="s">
        <v>41</v>
      </c>
      <c r="O166" s="92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267</v>
      </c>
      <c r="AT166" s="230" t="s">
        <v>173</v>
      </c>
      <c r="AU166" s="230" t="s">
        <v>86</v>
      </c>
      <c r="AY166" s="18" t="s">
        <v>171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84</v>
      </c>
      <c r="BK166" s="231">
        <f>ROUND(I166*H166,2)</f>
        <v>0</v>
      </c>
      <c r="BL166" s="18" t="s">
        <v>267</v>
      </c>
      <c r="BM166" s="230" t="s">
        <v>2661</v>
      </c>
    </row>
    <row r="167" spans="1:65" s="2" customFormat="1" ht="24.15" customHeight="1">
      <c r="A167" s="39"/>
      <c r="B167" s="40"/>
      <c r="C167" s="219" t="s">
        <v>386</v>
      </c>
      <c r="D167" s="219" t="s">
        <v>173</v>
      </c>
      <c r="E167" s="220" t="s">
        <v>2665</v>
      </c>
      <c r="F167" s="221" t="s">
        <v>2666</v>
      </c>
      <c r="G167" s="222" t="s">
        <v>208</v>
      </c>
      <c r="H167" s="223">
        <v>0</v>
      </c>
      <c r="I167" s="224"/>
      <c r="J167" s="225">
        <f>ROUND(I167*H167,2)</f>
        <v>0</v>
      </c>
      <c r="K167" s="221" t="s">
        <v>177</v>
      </c>
      <c r="L167" s="45"/>
      <c r="M167" s="226" t="s">
        <v>1</v>
      </c>
      <c r="N167" s="227" t="s">
        <v>41</v>
      </c>
      <c r="O167" s="92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267</v>
      </c>
      <c r="AT167" s="230" t="s">
        <v>173</v>
      </c>
      <c r="AU167" s="230" t="s">
        <v>86</v>
      </c>
      <c r="AY167" s="18" t="s">
        <v>171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84</v>
      </c>
      <c r="BK167" s="231">
        <f>ROUND(I167*H167,2)</f>
        <v>0</v>
      </c>
      <c r="BL167" s="18" t="s">
        <v>267</v>
      </c>
      <c r="BM167" s="230" t="s">
        <v>2667</v>
      </c>
    </row>
    <row r="168" spans="1:63" s="12" customFormat="1" ht="22.8" customHeight="1">
      <c r="A168" s="12"/>
      <c r="B168" s="203"/>
      <c r="C168" s="204"/>
      <c r="D168" s="205" t="s">
        <v>75</v>
      </c>
      <c r="E168" s="217" t="s">
        <v>2668</v>
      </c>
      <c r="F168" s="217" t="s">
        <v>2669</v>
      </c>
      <c r="G168" s="204"/>
      <c r="H168" s="204"/>
      <c r="I168" s="207"/>
      <c r="J168" s="218">
        <f>BK168</f>
        <v>0</v>
      </c>
      <c r="K168" s="204"/>
      <c r="L168" s="209"/>
      <c r="M168" s="210"/>
      <c r="N168" s="211"/>
      <c r="O168" s="211"/>
      <c r="P168" s="212">
        <f>SUM(P169:P172)</f>
        <v>0</v>
      </c>
      <c r="Q168" s="211"/>
      <c r="R168" s="212">
        <f>SUM(R169:R172)</f>
        <v>0.00017</v>
      </c>
      <c r="S168" s="211"/>
      <c r="T168" s="213">
        <f>SUM(T169:T172)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4" t="s">
        <v>86</v>
      </c>
      <c r="AT168" s="215" t="s">
        <v>75</v>
      </c>
      <c r="AU168" s="215" t="s">
        <v>84</v>
      </c>
      <c r="AY168" s="214" t="s">
        <v>171</v>
      </c>
      <c r="BK168" s="216">
        <f>SUM(BK169:BK172)</f>
        <v>0</v>
      </c>
    </row>
    <row r="169" spans="1:65" s="2" customFormat="1" ht="24.15" customHeight="1">
      <c r="A169" s="39"/>
      <c r="B169" s="40"/>
      <c r="C169" s="219" t="s">
        <v>392</v>
      </c>
      <c r="D169" s="219" t="s">
        <v>173</v>
      </c>
      <c r="E169" s="220" t="s">
        <v>2670</v>
      </c>
      <c r="F169" s="221" t="s">
        <v>2671</v>
      </c>
      <c r="G169" s="222" t="s">
        <v>366</v>
      </c>
      <c r="H169" s="223">
        <v>1</v>
      </c>
      <c r="I169" s="224"/>
      <c r="J169" s="225">
        <f>ROUND(I169*H169,2)</f>
        <v>0</v>
      </c>
      <c r="K169" s="221" t="s">
        <v>177</v>
      </c>
      <c r="L169" s="45"/>
      <c r="M169" s="226" t="s">
        <v>1</v>
      </c>
      <c r="N169" s="227" t="s">
        <v>41</v>
      </c>
      <c r="O169" s="92"/>
      <c r="P169" s="228">
        <f>O169*H169</f>
        <v>0</v>
      </c>
      <c r="Q169" s="228">
        <v>2E-05</v>
      </c>
      <c r="R169" s="228">
        <f>Q169*H169</f>
        <v>2E-05</v>
      </c>
      <c r="S169" s="228">
        <v>0</v>
      </c>
      <c r="T169" s="22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0" t="s">
        <v>267</v>
      </c>
      <c r="AT169" s="230" t="s">
        <v>173</v>
      </c>
      <c r="AU169" s="230" t="s">
        <v>86</v>
      </c>
      <c r="AY169" s="18" t="s">
        <v>171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8" t="s">
        <v>84</v>
      </c>
      <c r="BK169" s="231">
        <f>ROUND(I169*H169,2)</f>
        <v>0</v>
      </c>
      <c r="BL169" s="18" t="s">
        <v>267</v>
      </c>
      <c r="BM169" s="230" t="s">
        <v>2672</v>
      </c>
    </row>
    <row r="170" spans="1:65" s="2" customFormat="1" ht="24.15" customHeight="1">
      <c r="A170" s="39"/>
      <c r="B170" s="40"/>
      <c r="C170" s="219" t="s">
        <v>399</v>
      </c>
      <c r="D170" s="219" t="s">
        <v>173</v>
      </c>
      <c r="E170" s="220" t="s">
        <v>2776</v>
      </c>
      <c r="F170" s="221" t="s">
        <v>2777</v>
      </c>
      <c r="G170" s="222" t="s">
        <v>366</v>
      </c>
      <c r="H170" s="223">
        <v>1</v>
      </c>
      <c r="I170" s="224"/>
      <c r="J170" s="225">
        <f>ROUND(I170*H170,2)</f>
        <v>0</v>
      </c>
      <c r="K170" s="221" t="s">
        <v>177</v>
      </c>
      <c r="L170" s="45"/>
      <c r="M170" s="226" t="s">
        <v>1</v>
      </c>
      <c r="N170" s="227" t="s">
        <v>41</v>
      </c>
      <c r="O170" s="92"/>
      <c r="P170" s="228">
        <f>O170*H170</f>
        <v>0</v>
      </c>
      <c r="Q170" s="228">
        <v>5E-05</v>
      </c>
      <c r="R170" s="228">
        <f>Q170*H170</f>
        <v>5E-05</v>
      </c>
      <c r="S170" s="228">
        <v>0</v>
      </c>
      <c r="T170" s="22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0" t="s">
        <v>267</v>
      </c>
      <c r="AT170" s="230" t="s">
        <v>173</v>
      </c>
      <c r="AU170" s="230" t="s">
        <v>86</v>
      </c>
      <c r="AY170" s="18" t="s">
        <v>171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8" t="s">
        <v>84</v>
      </c>
      <c r="BK170" s="231">
        <f>ROUND(I170*H170,2)</f>
        <v>0</v>
      </c>
      <c r="BL170" s="18" t="s">
        <v>267</v>
      </c>
      <c r="BM170" s="230" t="s">
        <v>2778</v>
      </c>
    </row>
    <row r="171" spans="1:65" s="2" customFormat="1" ht="24.15" customHeight="1">
      <c r="A171" s="39"/>
      <c r="B171" s="40"/>
      <c r="C171" s="219" t="s">
        <v>405</v>
      </c>
      <c r="D171" s="219" t="s">
        <v>173</v>
      </c>
      <c r="E171" s="220" t="s">
        <v>2673</v>
      </c>
      <c r="F171" s="221" t="s">
        <v>2674</v>
      </c>
      <c r="G171" s="222" t="s">
        <v>366</v>
      </c>
      <c r="H171" s="223">
        <v>1</v>
      </c>
      <c r="I171" s="224"/>
      <c r="J171" s="225">
        <f>ROUND(I171*H171,2)</f>
        <v>0</v>
      </c>
      <c r="K171" s="221" t="s">
        <v>177</v>
      </c>
      <c r="L171" s="45"/>
      <c r="M171" s="226" t="s">
        <v>1</v>
      </c>
      <c r="N171" s="227" t="s">
        <v>41</v>
      </c>
      <c r="O171" s="92"/>
      <c r="P171" s="228">
        <f>O171*H171</f>
        <v>0</v>
      </c>
      <c r="Q171" s="228">
        <v>6E-05</v>
      </c>
      <c r="R171" s="228">
        <f>Q171*H171</f>
        <v>6E-05</v>
      </c>
      <c r="S171" s="228">
        <v>0</v>
      </c>
      <c r="T171" s="22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0" t="s">
        <v>267</v>
      </c>
      <c r="AT171" s="230" t="s">
        <v>173</v>
      </c>
      <c r="AU171" s="230" t="s">
        <v>86</v>
      </c>
      <c r="AY171" s="18" t="s">
        <v>171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8" t="s">
        <v>84</v>
      </c>
      <c r="BK171" s="231">
        <f>ROUND(I171*H171,2)</f>
        <v>0</v>
      </c>
      <c r="BL171" s="18" t="s">
        <v>267</v>
      </c>
      <c r="BM171" s="230" t="s">
        <v>2675</v>
      </c>
    </row>
    <row r="172" spans="1:65" s="2" customFormat="1" ht="24.15" customHeight="1">
      <c r="A172" s="39"/>
      <c r="B172" s="40"/>
      <c r="C172" s="219" t="s">
        <v>410</v>
      </c>
      <c r="D172" s="219" t="s">
        <v>173</v>
      </c>
      <c r="E172" s="220" t="s">
        <v>2779</v>
      </c>
      <c r="F172" s="221" t="s">
        <v>2780</v>
      </c>
      <c r="G172" s="222" t="s">
        <v>366</v>
      </c>
      <c r="H172" s="223">
        <v>1</v>
      </c>
      <c r="I172" s="224"/>
      <c r="J172" s="225">
        <f>ROUND(I172*H172,2)</f>
        <v>0</v>
      </c>
      <c r="K172" s="221" t="s">
        <v>177</v>
      </c>
      <c r="L172" s="45"/>
      <c r="M172" s="226" t="s">
        <v>1</v>
      </c>
      <c r="N172" s="227" t="s">
        <v>41</v>
      </c>
      <c r="O172" s="92"/>
      <c r="P172" s="228">
        <f>O172*H172</f>
        <v>0</v>
      </c>
      <c r="Q172" s="228">
        <v>4E-05</v>
      </c>
      <c r="R172" s="228">
        <f>Q172*H172</f>
        <v>4E-05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267</v>
      </c>
      <c r="AT172" s="230" t="s">
        <v>173</v>
      </c>
      <c r="AU172" s="230" t="s">
        <v>86</v>
      </c>
      <c r="AY172" s="18" t="s">
        <v>171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84</v>
      </c>
      <c r="BK172" s="231">
        <f>ROUND(I172*H172,2)</f>
        <v>0</v>
      </c>
      <c r="BL172" s="18" t="s">
        <v>267</v>
      </c>
      <c r="BM172" s="230" t="s">
        <v>2781</v>
      </c>
    </row>
    <row r="173" spans="1:63" s="12" customFormat="1" ht="25.9" customHeight="1">
      <c r="A173" s="12"/>
      <c r="B173" s="203"/>
      <c r="C173" s="204"/>
      <c r="D173" s="205" t="s">
        <v>75</v>
      </c>
      <c r="E173" s="206" t="s">
        <v>2443</v>
      </c>
      <c r="F173" s="206" t="s">
        <v>2679</v>
      </c>
      <c r="G173" s="204"/>
      <c r="H173" s="204"/>
      <c r="I173" s="207"/>
      <c r="J173" s="208">
        <f>BK173</f>
        <v>0</v>
      </c>
      <c r="K173" s="204"/>
      <c r="L173" s="209"/>
      <c r="M173" s="210"/>
      <c r="N173" s="211"/>
      <c r="O173" s="211"/>
      <c r="P173" s="212">
        <f>P174</f>
        <v>0</v>
      </c>
      <c r="Q173" s="211"/>
      <c r="R173" s="212">
        <f>R174</f>
        <v>0</v>
      </c>
      <c r="S173" s="211"/>
      <c r="T173" s="213">
        <f>T174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4" t="s">
        <v>196</v>
      </c>
      <c r="AT173" s="215" t="s">
        <v>75</v>
      </c>
      <c r="AU173" s="215" t="s">
        <v>76</v>
      </c>
      <c r="AY173" s="214" t="s">
        <v>171</v>
      </c>
      <c r="BK173" s="216">
        <f>BK174</f>
        <v>0</v>
      </c>
    </row>
    <row r="174" spans="1:63" s="12" customFormat="1" ht="22.8" customHeight="1">
      <c r="A174" s="12"/>
      <c r="B174" s="203"/>
      <c r="C174" s="204"/>
      <c r="D174" s="205" t="s">
        <v>75</v>
      </c>
      <c r="E174" s="217" t="s">
        <v>2680</v>
      </c>
      <c r="F174" s="217" t="s">
        <v>2681</v>
      </c>
      <c r="G174" s="204"/>
      <c r="H174" s="204"/>
      <c r="I174" s="207"/>
      <c r="J174" s="218">
        <f>BK174</f>
        <v>0</v>
      </c>
      <c r="K174" s="204"/>
      <c r="L174" s="209"/>
      <c r="M174" s="210"/>
      <c r="N174" s="211"/>
      <c r="O174" s="211"/>
      <c r="P174" s="212">
        <f>P175</f>
        <v>0</v>
      </c>
      <c r="Q174" s="211"/>
      <c r="R174" s="212">
        <f>R175</f>
        <v>0</v>
      </c>
      <c r="S174" s="211"/>
      <c r="T174" s="213">
        <f>T175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4" t="s">
        <v>196</v>
      </c>
      <c r="AT174" s="215" t="s">
        <v>75</v>
      </c>
      <c r="AU174" s="215" t="s">
        <v>84</v>
      </c>
      <c r="AY174" s="214" t="s">
        <v>171</v>
      </c>
      <c r="BK174" s="216">
        <f>BK175</f>
        <v>0</v>
      </c>
    </row>
    <row r="175" spans="1:65" s="2" customFormat="1" ht="16.5" customHeight="1">
      <c r="A175" s="39"/>
      <c r="B175" s="40"/>
      <c r="C175" s="219" t="s">
        <v>416</v>
      </c>
      <c r="D175" s="219" t="s">
        <v>173</v>
      </c>
      <c r="E175" s="220" t="s">
        <v>2682</v>
      </c>
      <c r="F175" s="221" t="s">
        <v>2683</v>
      </c>
      <c r="G175" s="222" t="s">
        <v>2684</v>
      </c>
      <c r="H175" s="223">
        <v>24</v>
      </c>
      <c r="I175" s="224"/>
      <c r="J175" s="225">
        <f>ROUND(I175*H175,2)</f>
        <v>0</v>
      </c>
      <c r="K175" s="221" t="s">
        <v>1</v>
      </c>
      <c r="L175" s="45"/>
      <c r="M175" s="297" t="s">
        <v>1</v>
      </c>
      <c r="N175" s="298" t="s">
        <v>41</v>
      </c>
      <c r="O175" s="299"/>
      <c r="P175" s="300">
        <f>O175*H175</f>
        <v>0</v>
      </c>
      <c r="Q175" s="300">
        <v>0</v>
      </c>
      <c r="R175" s="300">
        <f>Q175*H175</f>
        <v>0</v>
      </c>
      <c r="S175" s="300">
        <v>0</v>
      </c>
      <c r="T175" s="30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0" t="s">
        <v>2685</v>
      </c>
      <c r="AT175" s="230" t="s">
        <v>173</v>
      </c>
      <c r="AU175" s="230" t="s">
        <v>86</v>
      </c>
      <c r="AY175" s="18" t="s">
        <v>171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8" t="s">
        <v>84</v>
      </c>
      <c r="BK175" s="231">
        <f>ROUND(I175*H175,2)</f>
        <v>0</v>
      </c>
      <c r="BL175" s="18" t="s">
        <v>2685</v>
      </c>
      <c r="BM175" s="230" t="s">
        <v>2686</v>
      </c>
    </row>
    <row r="176" spans="1:31" s="2" customFormat="1" ht="6.95" customHeight="1">
      <c r="A176" s="39"/>
      <c r="B176" s="67"/>
      <c r="C176" s="68"/>
      <c r="D176" s="68"/>
      <c r="E176" s="68"/>
      <c r="F176" s="68"/>
      <c r="G176" s="68"/>
      <c r="H176" s="68"/>
      <c r="I176" s="68"/>
      <c r="J176" s="68"/>
      <c r="K176" s="68"/>
      <c r="L176" s="45"/>
      <c r="M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</row>
  </sheetData>
  <sheetProtection password="CC35" sheet="1" objects="1" scenarios="1" formatColumns="0" formatRows="0" autoFilter="0"/>
  <autoFilter ref="C123:K175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119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Zateplení budovy č.p. 2379 na ul. Žižkova v Karviné - Mizerově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2782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21. 12. 2020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>Statutární město Karviná</v>
      </c>
      <c r="F15" s="39"/>
      <c r="G15" s="39"/>
      <c r="H15" s="39"/>
      <c r="I15" s="141" t="s">
        <v>27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>ATRIS s.r.o.</v>
      </c>
      <c r="F21" s="39"/>
      <c r="G21" s="39"/>
      <c r="H21" s="39"/>
      <c r="I21" s="141" t="s">
        <v>27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>Barbora Kyšková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ROUND((SUM(BE121:BE143)),2)</f>
        <v>0</v>
      </c>
      <c r="G33" s="39"/>
      <c r="H33" s="39"/>
      <c r="I33" s="156">
        <v>0.21</v>
      </c>
      <c r="J33" s="155">
        <f>ROUND(((SUM(BE121:BE143))*I33),2)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ROUND((SUM(BF121:BF143)),2)</f>
        <v>0</v>
      </c>
      <c r="G34" s="39"/>
      <c r="H34" s="39"/>
      <c r="I34" s="156">
        <v>0.15</v>
      </c>
      <c r="J34" s="155">
        <f>ROUND(((SUM(BF121:BF143))*I34),2)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ROUND((SUM(BG121:BG143)),2)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ROUND((SUM(BH121:BH143)),2)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ROUND((SUM(BI121:BI143)),2)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Zateplení budovy č.p. 2379 na ul. Žižkova v Karviné - Mizerově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128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007.5 - pavilon B - UV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Karviná</v>
      </c>
      <c r="G89" s="41"/>
      <c r="H89" s="41"/>
      <c r="I89" s="33" t="s">
        <v>22</v>
      </c>
      <c r="J89" s="80" t="str">
        <f>IF(J12="","",J12)</f>
        <v>21. 12. 2020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Karviná</v>
      </c>
      <c r="G91" s="41"/>
      <c r="H91" s="41"/>
      <c r="I91" s="33" t="s">
        <v>30</v>
      </c>
      <c r="J91" s="37" t="str">
        <f>E21</f>
        <v>ATRIS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Barbora Kyšková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131</v>
      </c>
      <c r="D94" s="177"/>
      <c r="E94" s="177"/>
      <c r="F94" s="177"/>
      <c r="G94" s="177"/>
      <c r="H94" s="177"/>
      <c r="I94" s="177"/>
      <c r="J94" s="178" t="s">
        <v>132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133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134</v>
      </c>
    </row>
    <row r="97" spans="1:31" s="9" customFormat="1" ht="24.95" customHeight="1">
      <c r="A97" s="9"/>
      <c r="B97" s="180"/>
      <c r="C97" s="181"/>
      <c r="D97" s="182" t="s">
        <v>146</v>
      </c>
      <c r="E97" s="183"/>
      <c r="F97" s="183"/>
      <c r="G97" s="183"/>
      <c r="H97" s="183"/>
      <c r="I97" s="183"/>
      <c r="J97" s="184">
        <f>J122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2516</v>
      </c>
      <c r="E98" s="189"/>
      <c r="F98" s="189"/>
      <c r="G98" s="189"/>
      <c r="H98" s="189"/>
      <c r="I98" s="189"/>
      <c r="J98" s="190">
        <f>J123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2517</v>
      </c>
      <c r="E99" s="189"/>
      <c r="F99" s="189"/>
      <c r="G99" s="189"/>
      <c r="H99" s="189"/>
      <c r="I99" s="189"/>
      <c r="J99" s="190">
        <f>J134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80"/>
      <c r="C100" s="181"/>
      <c r="D100" s="182" t="s">
        <v>2519</v>
      </c>
      <c r="E100" s="183"/>
      <c r="F100" s="183"/>
      <c r="G100" s="183"/>
      <c r="H100" s="183"/>
      <c r="I100" s="183"/>
      <c r="J100" s="184">
        <f>J141</f>
        <v>0</v>
      </c>
      <c r="K100" s="181"/>
      <c r="L100" s="18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86"/>
      <c r="C101" s="187"/>
      <c r="D101" s="188" t="s">
        <v>2520</v>
      </c>
      <c r="E101" s="189"/>
      <c r="F101" s="189"/>
      <c r="G101" s="189"/>
      <c r="H101" s="189"/>
      <c r="I101" s="189"/>
      <c r="J101" s="190">
        <f>J142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156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75" t="str">
        <f>E7</f>
        <v>Zateplení budovy č.p. 2379 na ul. Žižkova v Karviné - Mizerově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128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77" t="str">
        <f>E9</f>
        <v>007.5 - pavilon B - UV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>Karviná</v>
      </c>
      <c r="G115" s="41"/>
      <c r="H115" s="41"/>
      <c r="I115" s="33" t="s">
        <v>22</v>
      </c>
      <c r="J115" s="80" t="str">
        <f>IF(J12="","",J12)</f>
        <v>21. 12. 2020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24</v>
      </c>
      <c r="D117" s="41"/>
      <c r="E117" s="41"/>
      <c r="F117" s="28" t="str">
        <f>E15</f>
        <v>Statutární město Karviná</v>
      </c>
      <c r="G117" s="41"/>
      <c r="H117" s="41"/>
      <c r="I117" s="33" t="s">
        <v>30</v>
      </c>
      <c r="J117" s="37" t="str">
        <f>E21</f>
        <v>ATRIS s.r.o.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28</v>
      </c>
      <c r="D118" s="41"/>
      <c r="E118" s="41"/>
      <c r="F118" s="28" t="str">
        <f>IF(E18="","",E18)</f>
        <v>Vyplň údaj</v>
      </c>
      <c r="G118" s="41"/>
      <c r="H118" s="41"/>
      <c r="I118" s="33" t="s">
        <v>33</v>
      </c>
      <c r="J118" s="37" t="str">
        <f>E24</f>
        <v>Barbora Kyšková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192"/>
      <c r="B120" s="193"/>
      <c r="C120" s="194" t="s">
        <v>157</v>
      </c>
      <c r="D120" s="195" t="s">
        <v>61</v>
      </c>
      <c r="E120" s="195" t="s">
        <v>57</v>
      </c>
      <c r="F120" s="195" t="s">
        <v>58</v>
      </c>
      <c r="G120" s="195" t="s">
        <v>158</v>
      </c>
      <c r="H120" s="195" t="s">
        <v>159</v>
      </c>
      <c r="I120" s="195" t="s">
        <v>160</v>
      </c>
      <c r="J120" s="195" t="s">
        <v>132</v>
      </c>
      <c r="K120" s="196" t="s">
        <v>161</v>
      </c>
      <c r="L120" s="197"/>
      <c r="M120" s="101" t="s">
        <v>1</v>
      </c>
      <c r="N120" s="102" t="s">
        <v>40</v>
      </c>
      <c r="O120" s="102" t="s">
        <v>162</v>
      </c>
      <c r="P120" s="102" t="s">
        <v>163</v>
      </c>
      <c r="Q120" s="102" t="s">
        <v>164</v>
      </c>
      <c r="R120" s="102" t="s">
        <v>165</v>
      </c>
      <c r="S120" s="102" t="s">
        <v>166</v>
      </c>
      <c r="T120" s="103" t="s">
        <v>167</v>
      </c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</row>
    <row r="121" spans="1:63" s="2" customFormat="1" ht="22.8" customHeight="1">
      <c r="A121" s="39"/>
      <c r="B121" s="40"/>
      <c r="C121" s="108" t="s">
        <v>168</v>
      </c>
      <c r="D121" s="41"/>
      <c r="E121" s="41"/>
      <c r="F121" s="41"/>
      <c r="G121" s="41"/>
      <c r="H121" s="41"/>
      <c r="I121" s="41"/>
      <c r="J121" s="198">
        <f>BK121</f>
        <v>0</v>
      </c>
      <c r="K121" s="41"/>
      <c r="L121" s="45"/>
      <c r="M121" s="104"/>
      <c r="N121" s="199"/>
      <c r="O121" s="105"/>
      <c r="P121" s="200">
        <f>P122+P141</f>
        <v>0</v>
      </c>
      <c r="Q121" s="105"/>
      <c r="R121" s="200">
        <f>R122+R141</f>
        <v>0.019</v>
      </c>
      <c r="S121" s="105"/>
      <c r="T121" s="201">
        <f>T122+T141</f>
        <v>0.0126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75</v>
      </c>
      <c r="AU121" s="18" t="s">
        <v>134</v>
      </c>
      <c r="BK121" s="202">
        <f>BK122+BK141</f>
        <v>0</v>
      </c>
    </row>
    <row r="122" spans="1:63" s="12" customFormat="1" ht="25.9" customHeight="1">
      <c r="A122" s="12"/>
      <c r="B122" s="203"/>
      <c r="C122" s="204"/>
      <c r="D122" s="205" t="s">
        <v>75</v>
      </c>
      <c r="E122" s="206" t="s">
        <v>726</v>
      </c>
      <c r="F122" s="206" t="s">
        <v>727</v>
      </c>
      <c r="G122" s="204"/>
      <c r="H122" s="204"/>
      <c r="I122" s="207"/>
      <c r="J122" s="208">
        <f>BK122</f>
        <v>0</v>
      </c>
      <c r="K122" s="204"/>
      <c r="L122" s="209"/>
      <c r="M122" s="210"/>
      <c r="N122" s="211"/>
      <c r="O122" s="211"/>
      <c r="P122" s="212">
        <f>P123+P134</f>
        <v>0</v>
      </c>
      <c r="Q122" s="211"/>
      <c r="R122" s="212">
        <f>R123+R134</f>
        <v>0.019</v>
      </c>
      <c r="S122" s="211"/>
      <c r="T122" s="213">
        <f>T123+T134</f>
        <v>0.0126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86</v>
      </c>
      <c r="AT122" s="215" t="s">
        <v>75</v>
      </c>
      <c r="AU122" s="215" t="s">
        <v>76</v>
      </c>
      <c r="AY122" s="214" t="s">
        <v>171</v>
      </c>
      <c r="BK122" s="216">
        <f>BK123+BK134</f>
        <v>0</v>
      </c>
    </row>
    <row r="123" spans="1:63" s="12" customFormat="1" ht="22.8" customHeight="1">
      <c r="A123" s="12"/>
      <c r="B123" s="203"/>
      <c r="C123" s="204"/>
      <c r="D123" s="205" t="s">
        <v>75</v>
      </c>
      <c r="E123" s="217" t="s">
        <v>2565</v>
      </c>
      <c r="F123" s="217" t="s">
        <v>2566</v>
      </c>
      <c r="G123" s="204"/>
      <c r="H123" s="204"/>
      <c r="I123" s="207"/>
      <c r="J123" s="218">
        <f>BK123</f>
        <v>0</v>
      </c>
      <c r="K123" s="204"/>
      <c r="L123" s="209"/>
      <c r="M123" s="210"/>
      <c r="N123" s="211"/>
      <c r="O123" s="211"/>
      <c r="P123" s="212">
        <f>SUM(P124:P133)</f>
        <v>0</v>
      </c>
      <c r="Q123" s="211"/>
      <c r="R123" s="212">
        <f>SUM(R124:R133)</f>
        <v>0.019</v>
      </c>
      <c r="S123" s="211"/>
      <c r="T123" s="213">
        <f>SUM(T124:T133)</f>
        <v>0.0126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86</v>
      </c>
      <c r="AT123" s="215" t="s">
        <v>75</v>
      </c>
      <c r="AU123" s="215" t="s">
        <v>84</v>
      </c>
      <c r="AY123" s="214" t="s">
        <v>171</v>
      </c>
      <c r="BK123" s="216">
        <f>SUM(BK124:BK133)</f>
        <v>0</v>
      </c>
    </row>
    <row r="124" spans="1:65" s="2" customFormat="1" ht="21.75" customHeight="1">
      <c r="A124" s="39"/>
      <c r="B124" s="40"/>
      <c r="C124" s="219" t="s">
        <v>84</v>
      </c>
      <c r="D124" s="219" t="s">
        <v>173</v>
      </c>
      <c r="E124" s="220" t="s">
        <v>2567</v>
      </c>
      <c r="F124" s="221" t="s">
        <v>2568</v>
      </c>
      <c r="G124" s="222" t="s">
        <v>226</v>
      </c>
      <c r="H124" s="223">
        <v>28</v>
      </c>
      <c r="I124" s="224"/>
      <c r="J124" s="225">
        <f>ROUND(I124*H124,2)</f>
        <v>0</v>
      </c>
      <c r="K124" s="221" t="s">
        <v>177</v>
      </c>
      <c r="L124" s="45"/>
      <c r="M124" s="226" t="s">
        <v>1</v>
      </c>
      <c r="N124" s="227" t="s">
        <v>41</v>
      </c>
      <c r="O124" s="92"/>
      <c r="P124" s="228">
        <f>O124*H124</f>
        <v>0</v>
      </c>
      <c r="Q124" s="228">
        <v>9E-05</v>
      </c>
      <c r="R124" s="228">
        <f>Q124*H124</f>
        <v>0.00252</v>
      </c>
      <c r="S124" s="228">
        <v>0.00045</v>
      </c>
      <c r="T124" s="229">
        <f>S124*H124</f>
        <v>0.0126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0" t="s">
        <v>267</v>
      </c>
      <c r="AT124" s="230" t="s">
        <v>173</v>
      </c>
      <c r="AU124" s="230" t="s">
        <v>86</v>
      </c>
      <c r="AY124" s="18" t="s">
        <v>171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8" t="s">
        <v>84</v>
      </c>
      <c r="BK124" s="231">
        <f>ROUND(I124*H124,2)</f>
        <v>0</v>
      </c>
      <c r="BL124" s="18" t="s">
        <v>267</v>
      </c>
      <c r="BM124" s="230" t="s">
        <v>2699</v>
      </c>
    </row>
    <row r="125" spans="1:65" s="2" customFormat="1" ht="16.5" customHeight="1">
      <c r="A125" s="39"/>
      <c r="B125" s="40"/>
      <c r="C125" s="219" t="s">
        <v>86</v>
      </c>
      <c r="D125" s="219" t="s">
        <v>173</v>
      </c>
      <c r="E125" s="220" t="s">
        <v>2570</v>
      </c>
      <c r="F125" s="221" t="s">
        <v>2571</v>
      </c>
      <c r="G125" s="222" t="s">
        <v>226</v>
      </c>
      <c r="H125" s="223">
        <v>28</v>
      </c>
      <c r="I125" s="224"/>
      <c r="J125" s="225">
        <f>ROUND(I125*H125,2)</f>
        <v>0</v>
      </c>
      <c r="K125" s="221" t="s">
        <v>177</v>
      </c>
      <c r="L125" s="45"/>
      <c r="M125" s="226" t="s">
        <v>1</v>
      </c>
      <c r="N125" s="227" t="s">
        <v>41</v>
      </c>
      <c r="O125" s="92"/>
      <c r="P125" s="228">
        <f>O125*H125</f>
        <v>0</v>
      </c>
      <c r="Q125" s="228">
        <v>6E-05</v>
      </c>
      <c r="R125" s="228">
        <f>Q125*H125</f>
        <v>0.00168</v>
      </c>
      <c r="S125" s="228">
        <v>0</v>
      </c>
      <c r="T125" s="22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0" t="s">
        <v>267</v>
      </c>
      <c r="AT125" s="230" t="s">
        <v>173</v>
      </c>
      <c r="AU125" s="230" t="s">
        <v>86</v>
      </c>
      <c r="AY125" s="18" t="s">
        <v>171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8" t="s">
        <v>84</v>
      </c>
      <c r="BK125" s="231">
        <f>ROUND(I125*H125,2)</f>
        <v>0</v>
      </c>
      <c r="BL125" s="18" t="s">
        <v>267</v>
      </c>
      <c r="BM125" s="230" t="s">
        <v>2700</v>
      </c>
    </row>
    <row r="126" spans="1:65" s="2" customFormat="1" ht="37.8" customHeight="1">
      <c r="A126" s="39"/>
      <c r="B126" s="40"/>
      <c r="C126" s="269" t="s">
        <v>187</v>
      </c>
      <c r="D126" s="269" t="s">
        <v>304</v>
      </c>
      <c r="E126" s="270" t="s">
        <v>2573</v>
      </c>
      <c r="F126" s="271" t="s">
        <v>2574</v>
      </c>
      <c r="G126" s="272" t="s">
        <v>2575</v>
      </c>
      <c r="H126" s="273">
        <v>14</v>
      </c>
      <c r="I126" s="274"/>
      <c r="J126" s="275">
        <f>ROUND(I126*H126,2)</f>
        <v>0</v>
      </c>
      <c r="K126" s="271" t="s">
        <v>1</v>
      </c>
      <c r="L126" s="276"/>
      <c r="M126" s="277" t="s">
        <v>1</v>
      </c>
      <c r="N126" s="278" t="s">
        <v>41</v>
      </c>
      <c r="O126" s="92"/>
      <c r="P126" s="228">
        <f>O126*H126</f>
        <v>0</v>
      </c>
      <c r="Q126" s="228">
        <v>0.0005</v>
      </c>
      <c r="R126" s="228">
        <f>Q126*H126</f>
        <v>0.007</v>
      </c>
      <c r="S126" s="228">
        <v>0</v>
      </c>
      <c r="T126" s="22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0" t="s">
        <v>392</v>
      </c>
      <c r="AT126" s="230" t="s">
        <v>304</v>
      </c>
      <c r="AU126" s="230" t="s">
        <v>86</v>
      </c>
      <c r="AY126" s="18" t="s">
        <v>171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8" t="s">
        <v>84</v>
      </c>
      <c r="BK126" s="231">
        <f>ROUND(I126*H126,2)</f>
        <v>0</v>
      </c>
      <c r="BL126" s="18" t="s">
        <v>267</v>
      </c>
      <c r="BM126" s="230" t="s">
        <v>2701</v>
      </c>
    </row>
    <row r="127" spans="1:51" s="13" customFormat="1" ht="12">
      <c r="A127" s="13"/>
      <c r="B127" s="232"/>
      <c r="C127" s="233"/>
      <c r="D127" s="234" t="s">
        <v>180</v>
      </c>
      <c r="E127" s="235" t="s">
        <v>1</v>
      </c>
      <c r="F127" s="236" t="s">
        <v>2783</v>
      </c>
      <c r="G127" s="233"/>
      <c r="H127" s="237">
        <v>14</v>
      </c>
      <c r="I127" s="238"/>
      <c r="J127" s="233"/>
      <c r="K127" s="233"/>
      <c r="L127" s="239"/>
      <c r="M127" s="240"/>
      <c r="N127" s="241"/>
      <c r="O127" s="241"/>
      <c r="P127" s="241"/>
      <c r="Q127" s="241"/>
      <c r="R127" s="241"/>
      <c r="S127" s="241"/>
      <c r="T127" s="24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3" t="s">
        <v>180</v>
      </c>
      <c r="AU127" s="243" t="s">
        <v>86</v>
      </c>
      <c r="AV127" s="13" t="s">
        <v>86</v>
      </c>
      <c r="AW127" s="13" t="s">
        <v>32</v>
      </c>
      <c r="AX127" s="13" t="s">
        <v>84</v>
      </c>
      <c r="AY127" s="243" t="s">
        <v>171</v>
      </c>
    </row>
    <row r="128" spans="1:65" s="2" customFormat="1" ht="24.15" customHeight="1">
      <c r="A128" s="39"/>
      <c r="B128" s="40"/>
      <c r="C128" s="269" t="s">
        <v>178</v>
      </c>
      <c r="D128" s="269" t="s">
        <v>304</v>
      </c>
      <c r="E128" s="270" t="s">
        <v>2578</v>
      </c>
      <c r="F128" s="271" t="s">
        <v>2579</v>
      </c>
      <c r="G128" s="272" t="s">
        <v>2575</v>
      </c>
      <c r="H128" s="273">
        <v>14</v>
      </c>
      <c r="I128" s="274"/>
      <c r="J128" s="275">
        <f>ROUND(I128*H128,2)</f>
        <v>0</v>
      </c>
      <c r="K128" s="271" t="s">
        <v>1</v>
      </c>
      <c r="L128" s="276"/>
      <c r="M128" s="277" t="s">
        <v>1</v>
      </c>
      <c r="N128" s="278" t="s">
        <v>41</v>
      </c>
      <c r="O128" s="92"/>
      <c r="P128" s="228">
        <f>O128*H128</f>
        <v>0</v>
      </c>
      <c r="Q128" s="228">
        <v>0.0005</v>
      </c>
      <c r="R128" s="228">
        <f>Q128*H128</f>
        <v>0.007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392</v>
      </c>
      <c r="AT128" s="230" t="s">
        <v>304</v>
      </c>
      <c r="AU128" s="230" t="s">
        <v>86</v>
      </c>
      <c r="AY128" s="18" t="s">
        <v>171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84</v>
      </c>
      <c r="BK128" s="231">
        <f>ROUND(I128*H128,2)</f>
        <v>0</v>
      </c>
      <c r="BL128" s="18" t="s">
        <v>267</v>
      </c>
      <c r="BM128" s="230" t="s">
        <v>2703</v>
      </c>
    </row>
    <row r="129" spans="1:51" s="13" customFormat="1" ht="12">
      <c r="A129" s="13"/>
      <c r="B129" s="232"/>
      <c r="C129" s="233"/>
      <c r="D129" s="234" t="s">
        <v>180</v>
      </c>
      <c r="E129" s="235" t="s">
        <v>1</v>
      </c>
      <c r="F129" s="236" t="s">
        <v>2783</v>
      </c>
      <c r="G129" s="233"/>
      <c r="H129" s="237">
        <v>14</v>
      </c>
      <c r="I129" s="238"/>
      <c r="J129" s="233"/>
      <c r="K129" s="233"/>
      <c r="L129" s="239"/>
      <c r="M129" s="240"/>
      <c r="N129" s="241"/>
      <c r="O129" s="241"/>
      <c r="P129" s="241"/>
      <c r="Q129" s="241"/>
      <c r="R129" s="241"/>
      <c r="S129" s="241"/>
      <c r="T129" s="24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3" t="s">
        <v>180</v>
      </c>
      <c r="AU129" s="243" t="s">
        <v>86</v>
      </c>
      <c r="AV129" s="13" t="s">
        <v>86</v>
      </c>
      <c r="AW129" s="13" t="s">
        <v>32</v>
      </c>
      <c r="AX129" s="13" t="s">
        <v>84</v>
      </c>
      <c r="AY129" s="243" t="s">
        <v>171</v>
      </c>
    </row>
    <row r="130" spans="1:65" s="2" customFormat="1" ht="24.15" customHeight="1">
      <c r="A130" s="39"/>
      <c r="B130" s="40"/>
      <c r="C130" s="269" t="s">
        <v>196</v>
      </c>
      <c r="D130" s="269" t="s">
        <v>304</v>
      </c>
      <c r="E130" s="270" t="s">
        <v>2595</v>
      </c>
      <c r="F130" s="271" t="s">
        <v>2596</v>
      </c>
      <c r="G130" s="272" t="s">
        <v>2575</v>
      </c>
      <c r="H130" s="273">
        <v>8</v>
      </c>
      <c r="I130" s="274"/>
      <c r="J130" s="275">
        <f>ROUND(I130*H130,2)</f>
        <v>0</v>
      </c>
      <c r="K130" s="271" t="s">
        <v>1</v>
      </c>
      <c r="L130" s="276"/>
      <c r="M130" s="277" t="s">
        <v>1</v>
      </c>
      <c r="N130" s="278" t="s">
        <v>41</v>
      </c>
      <c r="O130" s="92"/>
      <c r="P130" s="228">
        <f>O130*H130</f>
        <v>0</v>
      </c>
      <c r="Q130" s="228">
        <v>0.0001</v>
      </c>
      <c r="R130" s="228">
        <f>Q130*H130</f>
        <v>0.0008</v>
      </c>
      <c r="S130" s="228">
        <v>0</v>
      </c>
      <c r="T130" s="22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392</v>
      </c>
      <c r="AT130" s="230" t="s">
        <v>304</v>
      </c>
      <c r="AU130" s="230" t="s">
        <v>86</v>
      </c>
      <c r="AY130" s="18" t="s">
        <v>171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84</v>
      </c>
      <c r="BK130" s="231">
        <f>ROUND(I130*H130,2)</f>
        <v>0</v>
      </c>
      <c r="BL130" s="18" t="s">
        <v>267</v>
      </c>
      <c r="BM130" s="230" t="s">
        <v>2704</v>
      </c>
    </row>
    <row r="131" spans="1:51" s="13" customFormat="1" ht="12">
      <c r="A131" s="13"/>
      <c r="B131" s="232"/>
      <c r="C131" s="233"/>
      <c r="D131" s="234" t="s">
        <v>180</v>
      </c>
      <c r="E131" s="235" t="s">
        <v>1</v>
      </c>
      <c r="F131" s="236" t="s">
        <v>2784</v>
      </c>
      <c r="G131" s="233"/>
      <c r="H131" s="237">
        <v>8</v>
      </c>
      <c r="I131" s="238"/>
      <c r="J131" s="233"/>
      <c r="K131" s="233"/>
      <c r="L131" s="239"/>
      <c r="M131" s="240"/>
      <c r="N131" s="241"/>
      <c r="O131" s="241"/>
      <c r="P131" s="241"/>
      <c r="Q131" s="241"/>
      <c r="R131" s="241"/>
      <c r="S131" s="241"/>
      <c r="T131" s="24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3" t="s">
        <v>180</v>
      </c>
      <c r="AU131" s="243" t="s">
        <v>86</v>
      </c>
      <c r="AV131" s="13" t="s">
        <v>86</v>
      </c>
      <c r="AW131" s="13" t="s">
        <v>32</v>
      </c>
      <c r="AX131" s="13" t="s">
        <v>84</v>
      </c>
      <c r="AY131" s="243" t="s">
        <v>171</v>
      </c>
    </row>
    <row r="132" spans="1:65" s="2" customFormat="1" ht="24.15" customHeight="1">
      <c r="A132" s="39"/>
      <c r="B132" s="40"/>
      <c r="C132" s="219" t="s">
        <v>200</v>
      </c>
      <c r="D132" s="219" t="s">
        <v>173</v>
      </c>
      <c r="E132" s="220" t="s">
        <v>2606</v>
      </c>
      <c r="F132" s="221" t="s">
        <v>2607</v>
      </c>
      <c r="G132" s="222" t="s">
        <v>208</v>
      </c>
      <c r="H132" s="223">
        <v>0.013</v>
      </c>
      <c r="I132" s="224"/>
      <c r="J132" s="225">
        <f>ROUND(I132*H132,2)</f>
        <v>0</v>
      </c>
      <c r="K132" s="221" t="s">
        <v>177</v>
      </c>
      <c r="L132" s="45"/>
      <c r="M132" s="226" t="s">
        <v>1</v>
      </c>
      <c r="N132" s="227" t="s">
        <v>41</v>
      </c>
      <c r="O132" s="92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267</v>
      </c>
      <c r="AT132" s="230" t="s">
        <v>173</v>
      </c>
      <c r="AU132" s="230" t="s">
        <v>86</v>
      </c>
      <c r="AY132" s="18" t="s">
        <v>171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84</v>
      </c>
      <c r="BK132" s="231">
        <f>ROUND(I132*H132,2)</f>
        <v>0</v>
      </c>
      <c r="BL132" s="18" t="s">
        <v>267</v>
      </c>
      <c r="BM132" s="230" t="s">
        <v>2709</v>
      </c>
    </row>
    <row r="133" spans="1:65" s="2" customFormat="1" ht="24.15" customHeight="1">
      <c r="A133" s="39"/>
      <c r="B133" s="40"/>
      <c r="C133" s="219" t="s">
        <v>205</v>
      </c>
      <c r="D133" s="219" t="s">
        <v>173</v>
      </c>
      <c r="E133" s="220" t="s">
        <v>2609</v>
      </c>
      <c r="F133" s="221" t="s">
        <v>2610</v>
      </c>
      <c r="G133" s="222" t="s">
        <v>208</v>
      </c>
      <c r="H133" s="223">
        <v>0.019</v>
      </c>
      <c r="I133" s="224"/>
      <c r="J133" s="225">
        <f>ROUND(I133*H133,2)</f>
        <v>0</v>
      </c>
      <c r="K133" s="221" t="s">
        <v>177</v>
      </c>
      <c r="L133" s="45"/>
      <c r="M133" s="226" t="s">
        <v>1</v>
      </c>
      <c r="N133" s="227" t="s">
        <v>41</v>
      </c>
      <c r="O133" s="92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267</v>
      </c>
      <c r="AT133" s="230" t="s">
        <v>173</v>
      </c>
      <c r="AU133" s="230" t="s">
        <v>86</v>
      </c>
      <c r="AY133" s="18" t="s">
        <v>171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84</v>
      </c>
      <c r="BK133" s="231">
        <f>ROUND(I133*H133,2)</f>
        <v>0</v>
      </c>
      <c r="BL133" s="18" t="s">
        <v>267</v>
      </c>
      <c r="BM133" s="230" t="s">
        <v>2710</v>
      </c>
    </row>
    <row r="134" spans="1:63" s="12" customFormat="1" ht="22.8" customHeight="1">
      <c r="A134" s="12"/>
      <c r="B134" s="203"/>
      <c r="C134" s="204"/>
      <c r="D134" s="205" t="s">
        <v>75</v>
      </c>
      <c r="E134" s="217" t="s">
        <v>2612</v>
      </c>
      <c r="F134" s="217" t="s">
        <v>2613</v>
      </c>
      <c r="G134" s="204"/>
      <c r="H134" s="204"/>
      <c r="I134" s="207"/>
      <c r="J134" s="218">
        <f>BK134</f>
        <v>0</v>
      </c>
      <c r="K134" s="204"/>
      <c r="L134" s="209"/>
      <c r="M134" s="210"/>
      <c r="N134" s="211"/>
      <c r="O134" s="211"/>
      <c r="P134" s="212">
        <f>SUM(P135:P140)</f>
        <v>0</v>
      </c>
      <c r="Q134" s="211"/>
      <c r="R134" s="212">
        <f>SUM(R135:R140)</f>
        <v>0</v>
      </c>
      <c r="S134" s="211"/>
      <c r="T134" s="213">
        <f>SUM(T135:T140)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4" t="s">
        <v>86</v>
      </c>
      <c r="AT134" s="215" t="s">
        <v>75</v>
      </c>
      <c r="AU134" s="215" t="s">
        <v>84</v>
      </c>
      <c r="AY134" s="214" t="s">
        <v>171</v>
      </c>
      <c r="BK134" s="216">
        <f>SUM(BK135:BK140)</f>
        <v>0</v>
      </c>
    </row>
    <row r="135" spans="1:65" s="2" customFormat="1" ht="24.15" customHeight="1">
      <c r="A135" s="39"/>
      <c r="B135" s="40"/>
      <c r="C135" s="219" t="s">
        <v>211</v>
      </c>
      <c r="D135" s="219" t="s">
        <v>173</v>
      </c>
      <c r="E135" s="220" t="s">
        <v>2617</v>
      </c>
      <c r="F135" s="221" t="s">
        <v>2618</v>
      </c>
      <c r="G135" s="222" t="s">
        <v>226</v>
      </c>
      <c r="H135" s="223">
        <v>14</v>
      </c>
      <c r="I135" s="224"/>
      <c r="J135" s="225">
        <f>ROUND(I135*H135,2)</f>
        <v>0</v>
      </c>
      <c r="K135" s="221" t="s">
        <v>177</v>
      </c>
      <c r="L135" s="45"/>
      <c r="M135" s="226" t="s">
        <v>1</v>
      </c>
      <c r="N135" s="227" t="s">
        <v>41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267</v>
      </c>
      <c r="AT135" s="230" t="s">
        <v>173</v>
      </c>
      <c r="AU135" s="230" t="s">
        <v>86</v>
      </c>
      <c r="AY135" s="18" t="s">
        <v>171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84</v>
      </c>
      <c r="BK135" s="231">
        <f>ROUND(I135*H135,2)</f>
        <v>0</v>
      </c>
      <c r="BL135" s="18" t="s">
        <v>267</v>
      </c>
      <c r="BM135" s="230" t="s">
        <v>2712</v>
      </c>
    </row>
    <row r="136" spans="1:65" s="2" customFormat="1" ht="21.75" customHeight="1">
      <c r="A136" s="39"/>
      <c r="B136" s="40"/>
      <c r="C136" s="219" t="s">
        <v>215</v>
      </c>
      <c r="D136" s="219" t="s">
        <v>173</v>
      </c>
      <c r="E136" s="220" t="s">
        <v>2653</v>
      </c>
      <c r="F136" s="221" t="s">
        <v>2654</v>
      </c>
      <c r="G136" s="222" t="s">
        <v>176</v>
      </c>
      <c r="H136" s="223">
        <v>57</v>
      </c>
      <c r="I136" s="224"/>
      <c r="J136" s="225">
        <f>ROUND(I136*H136,2)</f>
        <v>0</v>
      </c>
      <c r="K136" s="221" t="s">
        <v>177</v>
      </c>
      <c r="L136" s="45"/>
      <c r="M136" s="226" t="s">
        <v>1</v>
      </c>
      <c r="N136" s="227" t="s">
        <v>41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267</v>
      </c>
      <c r="AT136" s="230" t="s">
        <v>173</v>
      </c>
      <c r="AU136" s="230" t="s">
        <v>86</v>
      </c>
      <c r="AY136" s="18" t="s">
        <v>171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84</v>
      </c>
      <c r="BK136" s="231">
        <f>ROUND(I136*H136,2)</f>
        <v>0</v>
      </c>
      <c r="BL136" s="18" t="s">
        <v>267</v>
      </c>
      <c r="BM136" s="230" t="s">
        <v>2727</v>
      </c>
    </row>
    <row r="137" spans="1:65" s="2" customFormat="1" ht="16.5" customHeight="1">
      <c r="A137" s="39"/>
      <c r="B137" s="40"/>
      <c r="C137" s="219" t="s">
        <v>223</v>
      </c>
      <c r="D137" s="219" t="s">
        <v>173</v>
      </c>
      <c r="E137" s="220" t="s">
        <v>2659</v>
      </c>
      <c r="F137" s="221" t="s">
        <v>2660</v>
      </c>
      <c r="G137" s="222" t="s">
        <v>226</v>
      </c>
      <c r="H137" s="223">
        <v>13</v>
      </c>
      <c r="I137" s="224"/>
      <c r="J137" s="225">
        <f>ROUND(I137*H137,2)</f>
        <v>0</v>
      </c>
      <c r="K137" s="221" t="s">
        <v>177</v>
      </c>
      <c r="L137" s="45"/>
      <c r="M137" s="226" t="s">
        <v>1</v>
      </c>
      <c r="N137" s="227" t="s">
        <v>41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267</v>
      </c>
      <c r="AT137" s="230" t="s">
        <v>173</v>
      </c>
      <c r="AU137" s="230" t="s">
        <v>86</v>
      </c>
      <c r="AY137" s="18" t="s">
        <v>171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84</v>
      </c>
      <c r="BK137" s="231">
        <f>ROUND(I137*H137,2)</f>
        <v>0</v>
      </c>
      <c r="BL137" s="18" t="s">
        <v>267</v>
      </c>
      <c r="BM137" s="230" t="s">
        <v>2728</v>
      </c>
    </row>
    <row r="138" spans="1:65" s="2" customFormat="1" ht="16.5" customHeight="1">
      <c r="A138" s="39"/>
      <c r="B138" s="40"/>
      <c r="C138" s="219" t="s">
        <v>232</v>
      </c>
      <c r="D138" s="219" t="s">
        <v>173</v>
      </c>
      <c r="E138" s="220" t="s">
        <v>2656</v>
      </c>
      <c r="F138" s="221" t="s">
        <v>2657</v>
      </c>
      <c r="G138" s="222" t="s">
        <v>176</v>
      </c>
      <c r="H138" s="223">
        <v>57</v>
      </c>
      <c r="I138" s="224"/>
      <c r="J138" s="225">
        <f>ROUND(I138*H138,2)</f>
        <v>0</v>
      </c>
      <c r="K138" s="221" t="s">
        <v>177</v>
      </c>
      <c r="L138" s="45"/>
      <c r="M138" s="226" t="s">
        <v>1</v>
      </c>
      <c r="N138" s="227" t="s">
        <v>41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267</v>
      </c>
      <c r="AT138" s="230" t="s">
        <v>173</v>
      </c>
      <c r="AU138" s="230" t="s">
        <v>86</v>
      </c>
      <c r="AY138" s="18" t="s">
        <v>171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84</v>
      </c>
      <c r="BK138" s="231">
        <f>ROUND(I138*H138,2)</f>
        <v>0</v>
      </c>
      <c r="BL138" s="18" t="s">
        <v>267</v>
      </c>
      <c r="BM138" s="230" t="s">
        <v>2729</v>
      </c>
    </row>
    <row r="139" spans="1:65" s="2" customFormat="1" ht="16.5" customHeight="1">
      <c r="A139" s="39"/>
      <c r="B139" s="40"/>
      <c r="C139" s="219" t="s">
        <v>239</v>
      </c>
      <c r="D139" s="219" t="s">
        <v>173</v>
      </c>
      <c r="E139" s="220" t="s">
        <v>2650</v>
      </c>
      <c r="F139" s="221" t="s">
        <v>2651</v>
      </c>
      <c r="G139" s="222" t="s">
        <v>176</v>
      </c>
      <c r="H139" s="223">
        <v>57</v>
      </c>
      <c r="I139" s="224"/>
      <c r="J139" s="225">
        <f>ROUND(I139*H139,2)</f>
        <v>0</v>
      </c>
      <c r="K139" s="221" t="s">
        <v>177</v>
      </c>
      <c r="L139" s="45"/>
      <c r="M139" s="226" t="s">
        <v>1</v>
      </c>
      <c r="N139" s="227" t="s">
        <v>41</v>
      </c>
      <c r="O139" s="92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267</v>
      </c>
      <c r="AT139" s="230" t="s">
        <v>173</v>
      </c>
      <c r="AU139" s="230" t="s">
        <v>86</v>
      </c>
      <c r="AY139" s="18" t="s">
        <v>171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84</v>
      </c>
      <c r="BK139" s="231">
        <f>ROUND(I139*H139,2)</f>
        <v>0</v>
      </c>
      <c r="BL139" s="18" t="s">
        <v>267</v>
      </c>
      <c r="BM139" s="230" t="s">
        <v>2730</v>
      </c>
    </row>
    <row r="140" spans="1:65" s="2" customFormat="1" ht="24.15" customHeight="1">
      <c r="A140" s="39"/>
      <c r="B140" s="40"/>
      <c r="C140" s="219" t="s">
        <v>246</v>
      </c>
      <c r="D140" s="219" t="s">
        <v>173</v>
      </c>
      <c r="E140" s="220" t="s">
        <v>2665</v>
      </c>
      <c r="F140" s="221" t="s">
        <v>2666</v>
      </c>
      <c r="G140" s="222" t="s">
        <v>208</v>
      </c>
      <c r="H140" s="223">
        <v>0</v>
      </c>
      <c r="I140" s="224"/>
      <c r="J140" s="225">
        <f>ROUND(I140*H140,2)</f>
        <v>0</v>
      </c>
      <c r="K140" s="221" t="s">
        <v>177</v>
      </c>
      <c r="L140" s="45"/>
      <c r="M140" s="226" t="s">
        <v>1</v>
      </c>
      <c r="N140" s="227" t="s">
        <v>41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267</v>
      </c>
      <c r="AT140" s="230" t="s">
        <v>173</v>
      </c>
      <c r="AU140" s="230" t="s">
        <v>86</v>
      </c>
      <c r="AY140" s="18" t="s">
        <v>171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84</v>
      </c>
      <c r="BK140" s="231">
        <f>ROUND(I140*H140,2)</f>
        <v>0</v>
      </c>
      <c r="BL140" s="18" t="s">
        <v>267</v>
      </c>
      <c r="BM140" s="230" t="s">
        <v>2732</v>
      </c>
    </row>
    <row r="141" spans="1:63" s="12" customFormat="1" ht="25.9" customHeight="1">
      <c r="A141" s="12"/>
      <c r="B141" s="203"/>
      <c r="C141" s="204"/>
      <c r="D141" s="205" t="s">
        <v>75</v>
      </c>
      <c r="E141" s="206" t="s">
        <v>2443</v>
      </c>
      <c r="F141" s="206" t="s">
        <v>2679</v>
      </c>
      <c r="G141" s="204"/>
      <c r="H141" s="204"/>
      <c r="I141" s="207"/>
      <c r="J141" s="208">
        <f>BK141</f>
        <v>0</v>
      </c>
      <c r="K141" s="204"/>
      <c r="L141" s="209"/>
      <c r="M141" s="210"/>
      <c r="N141" s="211"/>
      <c r="O141" s="211"/>
      <c r="P141" s="212">
        <f>P142</f>
        <v>0</v>
      </c>
      <c r="Q141" s="211"/>
      <c r="R141" s="212">
        <f>R142</f>
        <v>0</v>
      </c>
      <c r="S141" s="211"/>
      <c r="T141" s="213">
        <f>T142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4" t="s">
        <v>196</v>
      </c>
      <c r="AT141" s="215" t="s">
        <v>75</v>
      </c>
      <c r="AU141" s="215" t="s">
        <v>76</v>
      </c>
      <c r="AY141" s="214" t="s">
        <v>171</v>
      </c>
      <c r="BK141" s="216">
        <f>BK142</f>
        <v>0</v>
      </c>
    </row>
    <row r="142" spans="1:63" s="12" customFormat="1" ht="22.8" customHeight="1">
      <c r="A142" s="12"/>
      <c r="B142" s="203"/>
      <c r="C142" s="204"/>
      <c r="D142" s="205" t="s">
        <v>75</v>
      </c>
      <c r="E142" s="217" t="s">
        <v>2680</v>
      </c>
      <c r="F142" s="217" t="s">
        <v>2681</v>
      </c>
      <c r="G142" s="204"/>
      <c r="H142" s="204"/>
      <c r="I142" s="207"/>
      <c r="J142" s="218">
        <f>BK142</f>
        <v>0</v>
      </c>
      <c r="K142" s="204"/>
      <c r="L142" s="209"/>
      <c r="M142" s="210"/>
      <c r="N142" s="211"/>
      <c r="O142" s="211"/>
      <c r="P142" s="212">
        <f>P143</f>
        <v>0</v>
      </c>
      <c r="Q142" s="211"/>
      <c r="R142" s="212">
        <f>R143</f>
        <v>0</v>
      </c>
      <c r="S142" s="211"/>
      <c r="T142" s="213">
        <f>T143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4" t="s">
        <v>196</v>
      </c>
      <c r="AT142" s="215" t="s">
        <v>75</v>
      </c>
      <c r="AU142" s="215" t="s">
        <v>84</v>
      </c>
      <c r="AY142" s="214" t="s">
        <v>171</v>
      </c>
      <c r="BK142" s="216">
        <f>BK143</f>
        <v>0</v>
      </c>
    </row>
    <row r="143" spans="1:65" s="2" customFormat="1" ht="16.5" customHeight="1">
      <c r="A143" s="39"/>
      <c r="B143" s="40"/>
      <c r="C143" s="219" t="s">
        <v>251</v>
      </c>
      <c r="D143" s="219" t="s">
        <v>173</v>
      </c>
      <c r="E143" s="220" t="s">
        <v>2682</v>
      </c>
      <c r="F143" s="221" t="s">
        <v>2683</v>
      </c>
      <c r="G143" s="222" t="s">
        <v>2684</v>
      </c>
      <c r="H143" s="223">
        <v>24</v>
      </c>
      <c r="I143" s="224"/>
      <c r="J143" s="225">
        <f>ROUND(I143*H143,2)</f>
        <v>0</v>
      </c>
      <c r="K143" s="221" t="s">
        <v>1</v>
      </c>
      <c r="L143" s="45"/>
      <c r="M143" s="297" t="s">
        <v>1</v>
      </c>
      <c r="N143" s="298" t="s">
        <v>41</v>
      </c>
      <c r="O143" s="299"/>
      <c r="P143" s="300">
        <f>O143*H143</f>
        <v>0</v>
      </c>
      <c r="Q143" s="300">
        <v>0</v>
      </c>
      <c r="R143" s="300">
        <f>Q143*H143</f>
        <v>0</v>
      </c>
      <c r="S143" s="300">
        <v>0</v>
      </c>
      <c r="T143" s="30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2685</v>
      </c>
      <c r="AT143" s="230" t="s">
        <v>173</v>
      </c>
      <c r="AU143" s="230" t="s">
        <v>86</v>
      </c>
      <c r="AY143" s="18" t="s">
        <v>171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84</v>
      </c>
      <c r="BK143" s="231">
        <f>ROUND(I143*H143,2)</f>
        <v>0</v>
      </c>
      <c r="BL143" s="18" t="s">
        <v>2685</v>
      </c>
      <c r="BM143" s="230" t="s">
        <v>2736</v>
      </c>
    </row>
    <row r="144" spans="1:31" s="2" customFormat="1" ht="6.95" customHeight="1">
      <c r="A144" s="39"/>
      <c r="B144" s="67"/>
      <c r="C144" s="68"/>
      <c r="D144" s="68"/>
      <c r="E144" s="68"/>
      <c r="F144" s="68"/>
      <c r="G144" s="68"/>
      <c r="H144" s="68"/>
      <c r="I144" s="68"/>
      <c r="J144" s="68"/>
      <c r="K144" s="68"/>
      <c r="L144" s="45"/>
      <c r="M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</row>
  </sheetData>
  <sheetProtection password="CC35" sheet="1" objects="1" scenarios="1" formatColumns="0" formatRows="0" autoFilter="0"/>
  <autoFilter ref="C120:K143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Zateplení budovy č.p. 2379 na ul. Žižkova v Karviné - Mizerově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2785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2786</v>
      </c>
      <c r="G12" s="39"/>
      <c r="H12" s="39"/>
      <c r="I12" s="141" t="s">
        <v>22</v>
      </c>
      <c r="J12" s="145" t="str">
        <f>'Rekapitulace stavby'!AN8</f>
        <v>21. 12. 2020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>Statutární město Karviná</v>
      </c>
      <c r="F15" s="39"/>
      <c r="G15" s="39"/>
      <c r="H15" s="39"/>
      <c r="I15" s="141" t="s">
        <v>27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>ATRIS s.r.o.</v>
      </c>
      <c r="F21" s="39"/>
      <c r="G21" s="39"/>
      <c r="H21" s="39"/>
      <c r="I21" s="141" t="s">
        <v>27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>Barbora Kyšková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ROUND(J123,2)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ROUND((SUM(BE123:BE233)),2)</f>
        <v>0</v>
      </c>
      <c r="G33" s="39"/>
      <c r="H33" s="39"/>
      <c r="I33" s="156">
        <v>0.21</v>
      </c>
      <c r="J33" s="155">
        <f>ROUND(((SUM(BE123:BE233))*I33),2)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ROUND((SUM(BF123:BF233)),2)</f>
        <v>0</v>
      </c>
      <c r="G34" s="39"/>
      <c r="H34" s="39"/>
      <c r="I34" s="156">
        <v>0.15</v>
      </c>
      <c r="J34" s="155">
        <f>ROUND(((SUM(BF123:BF233))*I34),2)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ROUND((SUM(BG123:BG233)),2)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ROUND((SUM(BH123:BH233)),2)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ROUND((SUM(BI123:BI233)),2)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Zateplení budovy č.p. 2379 na ul. Žižkova v Karviné - Mizerově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128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008 - Hromosvod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21. 12. 2020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Karviná</v>
      </c>
      <c r="G91" s="41"/>
      <c r="H91" s="41"/>
      <c r="I91" s="33" t="s">
        <v>30</v>
      </c>
      <c r="J91" s="37" t="str">
        <f>E21</f>
        <v>ATRIS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Barbora Kyšková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131</v>
      </c>
      <c r="D94" s="177"/>
      <c r="E94" s="177"/>
      <c r="F94" s="177"/>
      <c r="G94" s="177"/>
      <c r="H94" s="177"/>
      <c r="I94" s="177"/>
      <c r="J94" s="178" t="s">
        <v>132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133</v>
      </c>
      <c r="D96" s="41"/>
      <c r="E96" s="41"/>
      <c r="F96" s="41"/>
      <c r="G96" s="41"/>
      <c r="H96" s="41"/>
      <c r="I96" s="41"/>
      <c r="J96" s="111">
        <f>J123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134</v>
      </c>
    </row>
    <row r="97" spans="1:31" s="9" customFormat="1" ht="24.95" customHeight="1">
      <c r="A97" s="9"/>
      <c r="B97" s="180"/>
      <c r="C97" s="181"/>
      <c r="D97" s="182" t="s">
        <v>2787</v>
      </c>
      <c r="E97" s="183"/>
      <c r="F97" s="183"/>
      <c r="G97" s="183"/>
      <c r="H97" s="183"/>
      <c r="I97" s="183"/>
      <c r="J97" s="184">
        <f>J124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0"/>
      <c r="C98" s="181"/>
      <c r="D98" s="182" t="s">
        <v>2788</v>
      </c>
      <c r="E98" s="183"/>
      <c r="F98" s="183"/>
      <c r="G98" s="183"/>
      <c r="H98" s="183"/>
      <c r="I98" s="183"/>
      <c r="J98" s="184">
        <f>J153</f>
        <v>0</v>
      </c>
      <c r="K98" s="181"/>
      <c r="L98" s="18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0"/>
      <c r="C99" s="181"/>
      <c r="D99" s="182" t="s">
        <v>2789</v>
      </c>
      <c r="E99" s="183"/>
      <c r="F99" s="183"/>
      <c r="G99" s="183"/>
      <c r="H99" s="183"/>
      <c r="I99" s="183"/>
      <c r="J99" s="184">
        <f>J166</f>
        <v>0</v>
      </c>
      <c r="K99" s="181"/>
      <c r="L99" s="18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0"/>
      <c r="C100" s="181"/>
      <c r="D100" s="182" t="s">
        <v>2790</v>
      </c>
      <c r="E100" s="183"/>
      <c r="F100" s="183"/>
      <c r="G100" s="183"/>
      <c r="H100" s="183"/>
      <c r="I100" s="183"/>
      <c r="J100" s="184">
        <f>J173</f>
        <v>0</v>
      </c>
      <c r="K100" s="181"/>
      <c r="L100" s="18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0"/>
      <c r="C101" s="181"/>
      <c r="D101" s="182" t="s">
        <v>2791</v>
      </c>
      <c r="E101" s="183"/>
      <c r="F101" s="183"/>
      <c r="G101" s="183"/>
      <c r="H101" s="183"/>
      <c r="I101" s="183"/>
      <c r="J101" s="184">
        <f>J177</f>
        <v>0</v>
      </c>
      <c r="K101" s="181"/>
      <c r="L101" s="18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0"/>
      <c r="C102" s="181"/>
      <c r="D102" s="182" t="s">
        <v>2792</v>
      </c>
      <c r="E102" s="183"/>
      <c r="F102" s="183"/>
      <c r="G102" s="183"/>
      <c r="H102" s="183"/>
      <c r="I102" s="183"/>
      <c r="J102" s="184">
        <f>J218</f>
        <v>0</v>
      </c>
      <c r="K102" s="181"/>
      <c r="L102" s="18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80"/>
      <c r="C103" s="181"/>
      <c r="D103" s="182" t="s">
        <v>2793</v>
      </c>
      <c r="E103" s="183"/>
      <c r="F103" s="183"/>
      <c r="G103" s="183"/>
      <c r="H103" s="183"/>
      <c r="I103" s="183"/>
      <c r="J103" s="184">
        <f>J227</f>
        <v>0</v>
      </c>
      <c r="K103" s="181"/>
      <c r="L103" s="18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156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75" t="str">
        <f>E7</f>
        <v>Zateplení budovy č.p. 2379 na ul. Žižkova v Karviné - Mizerově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128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77" t="str">
        <f>E9</f>
        <v>008 - Hromosvod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20</v>
      </c>
      <c r="D117" s="41"/>
      <c r="E117" s="41"/>
      <c r="F117" s="28" t="str">
        <f>F12</f>
        <v xml:space="preserve"> </v>
      </c>
      <c r="G117" s="41"/>
      <c r="H117" s="41"/>
      <c r="I117" s="33" t="s">
        <v>22</v>
      </c>
      <c r="J117" s="80" t="str">
        <f>IF(J12="","",J12)</f>
        <v>21. 12. 2020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24</v>
      </c>
      <c r="D119" s="41"/>
      <c r="E119" s="41"/>
      <c r="F119" s="28" t="str">
        <f>E15</f>
        <v>Statutární město Karviná</v>
      </c>
      <c r="G119" s="41"/>
      <c r="H119" s="41"/>
      <c r="I119" s="33" t="s">
        <v>30</v>
      </c>
      <c r="J119" s="37" t="str">
        <f>E21</f>
        <v>ATRIS s.r.o.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28</v>
      </c>
      <c r="D120" s="41"/>
      <c r="E120" s="41"/>
      <c r="F120" s="28" t="str">
        <f>IF(E18="","",E18)</f>
        <v>Vyplň údaj</v>
      </c>
      <c r="G120" s="41"/>
      <c r="H120" s="41"/>
      <c r="I120" s="33" t="s">
        <v>33</v>
      </c>
      <c r="J120" s="37" t="str">
        <f>E24</f>
        <v>Barbora Kyšková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0.3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11" customFormat="1" ht="29.25" customHeight="1">
      <c r="A122" s="192"/>
      <c r="B122" s="193"/>
      <c r="C122" s="194" t="s">
        <v>157</v>
      </c>
      <c r="D122" s="195" t="s">
        <v>61</v>
      </c>
      <c r="E122" s="195" t="s">
        <v>57</v>
      </c>
      <c r="F122" s="195" t="s">
        <v>58</v>
      </c>
      <c r="G122" s="195" t="s">
        <v>158</v>
      </c>
      <c r="H122" s="195" t="s">
        <v>159</v>
      </c>
      <c r="I122" s="195" t="s">
        <v>160</v>
      </c>
      <c r="J122" s="195" t="s">
        <v>132</v>
      </c>
      <c r="K122" s="196" t="s">
        <v>161</v>
      </c>
      <c r="L122" s="197"/>
      <c r="M122" s="101" t="s">
        <v>1</v>
      </c>
      <c r="N122" s="102" t="s">
        <v>40</v>
      </c>
      <c r="O122" s="102" t="s">
        <v>162</v>
      </c>
      <c r="P122" s="102" t="s">
        <v>163</v>
      </c>
      <c r="Q122" s="102" t="s">
        <v>164</v>
      </c>
      <c r="R122" s="102" t="s">
        <v>165</v>
      </c>
      <c r="S122" s="102" t="s">
        <v>166</v>
      </c>
      <c r="T122" s="103" t="s">
        <v>167</v>
      </c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</row>
    <row r="123" spans="1:63" s="2" customFormat="1" ht="22.8" customHeight="1">
      <c r="A123" s="39"/>
      <c r="B123" s="40"/>
      <c r="C123" s="108" t="s">
        <v>168</v>
      </c>
      <c r="D123" s="41"/>
      <c r="E123" s="41"/>
      <c r="F123" s="41"/>
      <c r="G123" s="41"/>
      <c r="H123" s="41"/>
      <c r="I123" s="41"/>
      <c r="J123" s="198">
        <f>BK123</f>
        <v>0</v>
      </c>
      <c r="K123" s="41"/>
      <c r="L123" s="45"/>
      <c r="M123" s="104"/>
      <c r="N123" s="199"/>
      <c r="O123" s="105"/>
      <c r="P123" s="200">
        <f>P124+P153+P166+P173+P177+P218+P227</f>
        <v>0</v>
      </c>
      <c r="Q123" s="105"/>
      <c r="R123" s="200">
        <f>R124+R153+R166+R173+R177+R218+R227</f>
        <v>0</v>
      </c>
      <c r="S123" s="105"/>
      <c r="T123" s="201">
        <f>T124+T153+T166+T173+T177+T218+T227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75</v>
      </c>
      <c r="AU123" s="18" t="s">
        <v>134</v>
      </c>
      <c r="BK123" s="202">
        <f>BK124+BK153+BK166+BK173+BK177+BK218+BK227</f>
        <v>0</v>
      </c>
    </row>
    <row r="124" spans="1:63" s="12" customFormat="1" ht="25.9" customHeight="1">
      <c r="A124" s="12"/>
      <c r="B124" s="203"/>
      <c r="C124" s="204"/>
      <c r="D124" s="205" t="s">
        <v>75</v>
      </c>
      <c r="E124" s="206" t="s">
        <v>2794</v>
      </c>
      <c r="F124" s="206" t="s">
        <v>2795</v>
      </c>
      <c r="G124" s="204"/>
      <c r="H124" s="204"/>
      <c r="I124" s="207"/>
      <c r="J124" s="208">
        <f>BK124</f>
        <v>0</v>
      </c>
      <c r="K124" s="204"/>
      <c r="L124" s="209"/>
      <c r="M124" s="210"/>
      <c r="N124" s="211"/>
      <c r="O124" s="211"/>
      <c r="P124" s="212">
        <f>SUM(P125:P152)</f>
        <v>0</v>
      </c>
      <c r="Q124" s="211"/>
      <c r="R124" s="212">
        <f>SUM(R125:R152)</f>
        <v>0</v>
      </c>
      <c r="S124" s="211"/>
      <c r="T124" s="213">
        <f>SUM(T125:T152)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84</v>
      </c>
      <c r="AT124" s="215" t="s">
        <v>75</v>
      </c>
      <c r="AU124" s="215" t="s">
        <v>76</v>
      </c>
      <c r="AY124" s="214" t="s">
        <v>171</v>
      </c>
      <c r="BK124" s="216">
        <f>SUM(BK125:BK152)</f>
        <v>0</v>
      </c>
    </row>
    <row r="125" spans="1:65" s="2" customFormat="1" ht="16.5" customHeight="1">
      <c r="A125" s="39"/>
      <c r="B125" s="40"/>
      <c r="C125" s="219" t="s">
        <v>84</v>
      </c>
      <c r="D125" s="219" t="s">
        <v>173</v>
      </c>
      <c r="E125" s="220" t="s">
        <v>2796</v>
      </c>
      <c r="F125" s="221" t="s">
        <v>2797</v>
      </c>
      <c r="G125" s="222" t="s">
        <v>2575</v>
      </c>
      <c r="H125" s="223">
        <v>84</v>
      </c>
      <c r="I125" s="224"/>
      <c r="J125" s="225">
        <f>ROUND(I125*H125,2)</f>
        <v>0</v>
      </c>
      <c r="K125" s="221" t="s">
        <v>1</v>
      </c>
      <c r="L125" s="45"/>
      <c r="M125" s="226" t="s">
        <v>1</v>
      </c>
      <c r="N125" s="227" t="s">
        <v>41</v>
      </c>
      <c r="O125" s="92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0" t="s">
        <v>178</v>
      </c>
      <c r="AT125" s="230" t="s">
        <v>173</v>
      </c>
      <c r="AU125" s="230" t="s">
        <v>84</v>
      </c>
      <c r="AY125" s="18" t="s">
        <v>171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8" t="s">
        <v>84</v>
      </c>
      <c r="BK125" s="231">
        <f>ROUND(I125*H125,2)</f>
        <v>0</v>
      </c>
      <c r="BL125" s="18" t="s">
        <v>178</v>
      </c>
      <c r="BM125" s="230" t="s">
        <v>86</v>
      </c>
    </row>
    <row r="126" spans="1:65" s="2" customFormat="1" ht="16.5" customHeight="1">
      <c r="A126" s="39"/>
      <c r="B126" s="40"/>
      <c r="C126" s="219" t="s">
        <v>86</v>
      </c>
      <c r="D126" s="219" t="s">
        <v>173</v>
      </c>
      <c r="E126" s="220" t="s">
        <v>2798</v>
      </c>
      <c r="F126" s="221" t="s">
        <v>2799</v>
      </c>
      <c r="G126" s="222" t="s">
        <v>2575</v>
      </c>
      <c r="H126" s="223">
        <v>25</v>
      </c>
      <c r="I126" s="224"/>
      <c r="J126" s="225">
        <f>ROUND(I126*H126,2)</f>
        <v>0</v>
      </c>
      <c r="K126" s="221" t="s">
        <v>1</v>
      </c>
      <c r="L126" s="45"/>
      <c r="M126" s="226" t="s">
        <v>1</v>
      </c>
      <c r="N126" s="227" t="s">
        <v>41</v>
      </c>
      <c r="O126" s="92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0" t="s">
        <v>178</v>
      </c>
      <c r="AT126" s="230" t="s">
        <v>173</v>
      </c>
      <c r="AU126" s="230" t="s">
        <v>84</v>
      </c>
      <c r="AY126" s="18" t="s">
        <v>171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8" t="s">
        <v>84</v>
      </c>
      <c r="BK126" s="231">
        <f>ROUND(I126*H126,2)</f>
        <v>0</v>
      </c>
      <c r="BL126" s="18" t="s">
        <v>178</v>
      </c>
      <c r="BM126" s="230" t="s">
        <v>178</v>
      </c>
    </row>
    <row r="127" spans="1:65" s="2" customFormat="1" ht="24.15" customHeight="1">
      <c r="A127" s="39"/>
      <c r="B127" s="40"/>
      <c r="C127" s="219" t="s">
        <v>187</v>
      </c>
      <c r="D127" s="219" t="s">
        <v>173</v>
      </c>
      <c r="E127" s="220" t="s">
        <v>2800</v>
      </c>
      <c r="F127" s="221" t="s">
        <v>2801</v>
      </c>
      <c r="G127" s="222" t="s">
        <v>2575</v>
      </c>
      <c r="H127" s="223">
        <v>22</v>
      </c>
      <c r="I127" s="224"/>
      <c r="J127" s="225">
        <f>ROUND(I127*H127,2)</f>
        <v>0</v>
      </c>
      <c r="K127" s="221" t="s">
        <v>1</v>
      </c>
      <c r="L127" s="45"/>
      <c r="M127" s="226" t="s">
        <v>1</v>
      </c>
      <c r="N127" s="227" t="s">
        <v>41</v>
      </c>
      <c r="O127" s="92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178</v>
      </c>
      <c r="AT127" s="230" t="s">
        <v>173</v>
      </c>
      <c r="AU127" s="230" t="s">
        <v>84</v>
      </c>
      <c r="AY127" s="18" t="s">
        <v>171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84</v>
      </c>
      <c r="BK127" s="231">
        <f>ROUND(I127*H127,2)</f>
        <v>0</v>
      </c>
      <c r="BL127" s="18" t="s">
        <v>178</v>
      </c>
      <c r="BM127" s="230" t="s">
        <v>200</v>
      </c>
    </row>
    <row r="128" spans="1:65" s="2" customFormat="1" ht="16.5" customHeight="1">
      <c r="A128" s="39"/>
      <c r="B128" s="40"/>
      <c r="C128" s="219" t="s">
        <v>178</v>
      </c>
      <c r="D128" s="219" t="s">
        <v>173</v>
      </c>
      <c r="E128" s="220" t="s">
        <v>2802</v>
      </c>
      <c r="F128" s="221" t="s">
        <v>2803</v>
      </c>
      <c r="G128" s="222" t="s">
        <v>2575</v>
      </c>
      <c r="H128" s="223">
        <v>89</v>
      </c>
      <c r="I128" s="224"/>
      <c r="J128" s="225">
        <f>ROUND(I128*H128,2)</f>
        <v>0</v>
      </c>
      <c r="K128" s="221" t="s">
        <v>1</v>
      </c>
      <c r="L128" s="45"/>
      <c r="M128" s="226" t="s">
        <v>1</v>
      </c>
      <c r="N128" s="227" t="s">
        <v>41</v>
      </c>
      <c r="O128" s="92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178</v>
      </c>
      <c r="AT128" s="230" t="s">
        <v>173</v>
      </c>
      <c r="AU128" s="230" t="s">
        <v>84</v>
      </c>
      <c r="AY128" s="18" t="s">
        <v>171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84</v>
      </c>
      <c r="BK128" s="231">
        <f>ROUND(I128*H128,2)</f>
        <v>0</v>
      </c>
      <c r="BL128" s="18" t="s">
        <v>178</v>
      </c>
      <c r="BM128" s="230" t="s">
        <v>211</v>
      </c>
    </row>
    <row r="129" spans="1:65" s="2" customFormat="1" ht="24.15" customHeight="1">
      <c r="A129" s="39"/>
      <c r="B129" s="40"/>
      <c r="C129" s="219" t="s">
        <v>196</v>
      </c>
      <c r="D129" s="219" t="s">
        <v>173</v>
      </c>
      <c r="E129" s="220" t="s">
        <v>2804</v>
      </c>
      <c r="F129" s="221" t="s">
        <v>2805</v>
      </c>
      <c r="G129" s="222" t="s">
        <v>2575</v>
      </c>
      <c r="H129" s="223">
        <v>2</v>
      </c>
      <c r="I129" s="224"/>
      <c r="J129" s="225">
        <f>ROUND(I129*H129,2)</f>
        <v>0</v>
      </c>
      <c r="K129" s="221" t="s">
        <v>1</v>
      </c>
      <c r="L129" s="45"/>
      <c r="M129" s="226" t="s">
        <v>1</v>
      </c>
      <c r="N129" s="227" t="s">
        <v>41</v>
      </c>
      <c r="O129" s="92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178</v>
      </c>
      <c r="AT129" s="230" t="s">
        <v>173</v>
      </c>
      <c r="AU129" s="230" t="s">
        <v>84</v>
      </c>
      <c r="AY129" s="18" t="s">
        <v>171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84</v>
      </c>
      <c r="BK129" s="231">
        <f>ROUND(I129*H129,2)</f>
        <v>0</v>
      </c>
      <c r="BL129" s="18" t="s">
        <v>178</v>
      </c>
      <c r="BM129" s="230" t="s">
        <v>223</v>
      </c>
    </row>
    <row r="130" spans="1:65" s="2" customFormat="1" ht="21.75" customHeight="1">
      <c r="A130" s="39"/>
      <c r="B130" s="40"/>
      <c r="C130" s="219" t="s">
        <v>200</v>
      </c>
      <c r="D130" s="219" t="s">
        <v>173</v>
      </c>
      <c r="E130" s="220" t="s">
        <v>2806</v>
      </c>
      <c r="F130" s="221" t="s">
        <v>2807</v>
      </c>
      <c r="G130" s="222" t="s">
        <v>366</v>
      </c>
      <c r="H130" s="223">
        <v>165</v>
      </c>
      <c r="I130" s="224"/>
      <c r="J130" s="225">
        <f>ROUND(I130*H130,2)</f>
        <v>0</v>
      </c>
      <c r="K130" s="221" t="s">
        <v>1</v>
      </c>
      <c r="L130" s="45"/>
      <c r="M130" s="226" t="s">
        <v>1</v>
      </c>
      <c r="N130" s="227" t="s">
        <v>41</v>
      </c>
      <c r="O130" s="92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178</v>
      </c>
      <c r="AT130" s="230" t="s">
        <v>173</v>
      </c>
      <c r="AU130" s="230" t="s">
        <v>84</v>
      </c>
      <c r="AY130" s="18" t="s">
        <v>171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84</v>
      </c>
      <c r="BK130" s="231">
        <f>ROUND(I130*H130,2)</f>
        <v>0</v>
      </c>
      <c r="BL130" s="18" t="s">
        <v>178</v>
      </c>
      <c r="BM130" s="230" t="s">
        <v>239</v>
      </c>
    </row>
    <row r="131" spans="1:65" s="2" customFormat="1" ht="21.75" customHeight="1">
      <c r="A131" s="39"/>
      <c r="B131" s="40"/>
      <c r="C131" s="219" t="s">
        <v>205</v>
      </c>
      <c r="D131" s="219" t="s">
        <v>173</v>
      </c>
      <c r="E131" s="220" t="s">
        <v>2808</v>
      </c>
      <c r="F131" s="221" t="s">
        <v>2809</v>
      </c>
      <c r="G131" s="222" t="s">
        <v>366</v>
      </c>
      <c r="H131" s="223">
        <v>75</v>
      </c>
      <c r="I131" s="224"/>
      <c r="J131" s="225">
        <f>ROUND(I131*H131,2)</f>
        <v>0</v>
      </c>
      <c r="K131" s="221" t="s">
        <v>1</v>
      </c>
      <c r="L131" s="45"/>
      <c r="M131" s="226" t="s">
        <v>1</v>
      </c>
      <c r="N131" s="227" t="s">
        <v>41</v>
      </c>
      <c r="O131" s="92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178</v>
      </c>
      <c r="AT131" s="230" t="s">
        <v>173</v>
      </c>
      <c r="AU131" s="230" t="s">
        <v>84</v>
      </c>
      <c r="AY131" s="18" t="s">
        <v>171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84</v>
      </c>
      <c r="BK131" s="231">
        <f>ROUND(I131*H131,2)</f>
        <v>0</v>
      </c>
      <c r="BL131" s="18" t="s">
        <v>178</v>
      </c>
      <c r="BM131" s="230" t="s">
        <v>251</v>
      </c>
    </row>
    <row r="132" spans="1:65" s="2" customFormat="1" ht="16.5" customHeight="1">
      <c r="A132" s="39"/>
      <c r="B132" s="40"/>
      <c r="C132" s="219" t="s">
        <v>211</v>
      </c>
      <c r="D132" s="219" t="s">
        <v>173</v>
      </c>
      <c r="E132" s="220" t="s">
        <v>2810</v>
      </c>
      <c r="F132" s="221" t="s">
        <v>2811</v>
      </c>
      <c r="G132" s="222" t="s">
        <v>366</v>
      </c>
      <c r="H132" s="223">
        <v>420</v>
      </c>
      <c r="I132" s="224"/>
      <c r="J132" s="225">
        <f>ROUND(I132*H132,2)</f>
        <v>0</v>
      </c>
      <c r="K132" s="221" t="s">
        <v>1</v>
      </c>
      <c r="L132" s="45"/>
      <c r="M132" s="226" t="s">
        <v>1</v>
      </c>
      <c r="N132" s="227" t="s">
        <v>41</v>
      </c>
      <c r="O132" s="92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178</v>
      </c>
      <c r="AT132" s="230" t="s">
        <v>173</v>
      </c>
      <c r="AU132" s="230" t="s">
        <v>84</v>
      </c>
      <c r="AY132" s="18" t="s">
        <v>171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84</v>
      </c>
      <c r="BK132" s="231">
        <f>ROUND(I132*H132,2)</f>
        <v>0</v>
      </c>
      <c r="BL132" s="18" t="s">
        <v>178</v>
      </c>
      <c r="BM132" s="230" t="s">
        <v>267</v>
      </c>
    </row>
    <row r="133" spans="1:65" s="2" customFormat="1" ht="16.5" customHeight="1">
      <c r="A133" s="39"/>
      <c r="B133" s="40"/>
      <c r="C133" s="219" t="s">
        <v>215</v>
      </c>
      <c r="D133" s="219" t="s">
        <v>173</v>
      </c>
      <c r="E133" s="220" t="s">
        <v>2810</v>
      </c>
      <c r="F133" s="221" t="s">
        <v>2811</v>
      </c>
      <c r="G133" s="222" t="s">
        <v>366</v>
      </c>
      <c r="H133" s="223">
        <v>50</v>
      </c>
      <c r="I133" s="224"/>
      <c r="J133" s="225">
        <f>ROUND(I133*H133,2)</f>
        <v>0</v>
      </c>
      <c r="K133" s="221" t="s">
        <v>1</v>
      </c>
      <c r="L133" s="45"/>
      <c r="M133" s="226" t="s">
        <v>1</v>
      </c>
      <c r="N133" s="227" t="s">
        <v>41</v>
      </c>
      <c r="O133" s="92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178</v>
      </c>
      <c r="AT133" s="230" t="s">
        <v>173</v>
      </c>
      <c r="AU133" s="230" t="s">
        <v>84</v>
      </c>
      <c r="AY133" s="18" t="s">
        <v>171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84</v>
      </c>
      <c r="BK133" s="231">
        <f>ROUND(I133*H133,2)</f>
        <v>0</v>
      </c>
      <c r="BL133" s="18" t="s">
        <v>178</v>
      </c>
      <c r="BM133" s="230" t="s">
        <v>278</v>
      </c>
    </row>
    <row r="134" spans="1:65" s="2" customFormat="1" ht="16.5" customHeight="1">
      <c r="A134" s="39"/>
      <c r="B134" s="40"/>
      <c r="C134" s="219" t="s">
        <v>223</v>
      </c>
      <c r="D134" s="219" t="s">
        <v>173</v>
      </c>
      <c r="E134" s="220" t="s">
        <v>2810</v>
      </c>
      <c r="F134" s="221" t="s">
        <v>2811</v>
      </c>
      <c r="G134" s="222" t="s">
        <v>366</v>
      </c>
      <c r="H134" s="223">
        <v>400</v>
      </c>
      <c r="I134" s="224"/>
      <c r="J134" s="225">
        <f>ROUND(I134*H134,2)</f>
        <v>0</v>
      </c>
      <c r="K134" s="221" t="s">
        <v>1</v>
      </c>
      <c r="L134" s="45"/>
      <c r="M134" s="226" t="s">
        <v>1</v>
      </c>
      <c r="N134" s="227" t="s">
        <v>41</v>
      </c>
      <c r="O134" s="92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178</v>
      </c>
      <c r="AT134" s="230" t="s">
        <v>173</v>
      </c>
      <c r="AU134" s="230" t="s">
        <v>84</v>
      </c>
      <c r="AY134" s="18" t="s">
        <v>171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84</v>
      </c>
      <c r="BK134" s="231">
        <f>ROUND(I134*H134,2)</f>
        <v>0</v>
      </c>
      <c r="BL134" s="18" t="s">
        <v>178</v>
      </c>
      <c r="BM134" s="230" t="s">
        <v>289</v>
      </c>
    </row>
    <row r="135" spans="1:65" s="2" customFormat="1" ht="16.5" customHeight="1">
      <c r="A135" s="39"/>
      <c r="B135" s="40"/>
      <c r="C135" s="219" t="s">
        <v>232</v>
      </c>
      <c r="D135" s="219" t="s">
        <v>173</v>
      </c>
      <c r="E135" s="220" t="s">
        <v>2810</v>
      </c>
      <c r="F135" s="221" t="s">
        <v>2811</v>
      </c>
      <c r="G135" s="222" t="s">
        <v>366</v>
      </c>
      <c r="H135" s="223">
        <v>945</v>
      </c>
      <c r="I135" s="224"/>
      <c r="J135" s="225">
        <f>ROUND(I135*H135,2)</f>
        <v>0</v>
      </c>
      <c r="K135" s="221" t="s">
        <v>1</v>
      </c>
      <c r="L135" s="45"/>
      <c r="M135" s="226" t="s">
        <v>1</v>
      </c>
      <c r="N135" s="227" t="s">
        <v>41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178</v>
      </c>
      <c r="AT135" s="230" t="s">
        <v>173</v>
      </c>
      <c r="AU135" s="230" t="s">
        <v>84</v>
      </c>
      <c r="AY135" s="18" t="s">
        <v>171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84</v>
      </c>
      <c r="BK135" s="231">
        <f>ROUND(I135*H135,2)</f>
        <v>0</v>
      </c>
      <c r="BL135" s="18" t="s">
        <v>178</v>
      </c>
      <c r="BM135" s="230" t="s">
        <v>299</v>
      </c>
    </row>
    <row r="136" spans="1:65" s="2" customFormat="1" ht="16.5" customHeight="1">
      <c r="A136" s="39"/>
      <c r="B136" s="40"/>
      <c r="C136" s="219" t="s">
        <v>239</v>
      </c>
      <c r="D136" s="219" t="s">
        <v>173</v>
      </c>
      <c r="E136" s="220" t="s">
        <v>2810</v>
      </c>
      <c r="F136" s="221" t="s">
        <v>2811</v>
      </c>
      <c r="G136" s="222" t="s">
        <v>366</v>
      </c>
      <c r="H136" s="223">
        <v>16</v>
      </c>
      <c r="I136" s="224"/>
      <c r="J136" s="225">
        <f>ROUND(I136*H136,2)</f>
        <v>0</v>
      </c>
      <c r="K136" s="221" t="s">
        <v>1</v>
      </c>
      <c r="L136" s="45"/>
      <c r="M136" s="226" t="s">
        <v>1</v>
      </c>
      <c r="N136" s="227" t="s">
        <v>41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178</v>
      </c>
      <c r="AT136" s="230" t="s">
        <v>173</v>
      </c>
      <c r="AU136" s="230" t="s">
        <v>84</v>
      </c>
      <c r="AY136" s="18" t="s">
        <v>171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84</v>
      </c>
      <c r="BK136" s="231">
        <f>ROUND(I136*H136,2)</f>
        <v>0</v>
      </c>
      <c r="BL136" s="18" t="s">
        <v>178</v>
      </c>
      <c r="BM136" s="230" t="s">
        <v>309</v>
      </c>
    </row>
    <row r="137" spans="1:65" s="2" customFormat="1" ht="16.5" customHeight="1">
      <c r="A137" s="39"/>
      <c r="B137" s="40"/>
      <c r="C137" s="219" t="s">
        <v>246</v>
      </c>
      <c r="D137" s="219" t="s">
        <v>173</v>
      </c>
      <c r="E137" s="220" t="s">
        <v>2810</v>
      </c>
      <c r="F137" s="221" t="s">
        <v>2811</v>
      </c>
      <c r="G137" s="222" t="s">
        <v>366</v>
      </c>
      <c r="H137" s="223">
        <v>40</v>
      </c>
      <c r="I137" s="224"/>
      <c r="J137" s="225">
        <f>ROUND(I137*H137,2)</f>
        <v>0</v>
      </c>
      <c r="K137" s="221" t="s">
        <v>1</v>
      </c>
      <c r="L137" s="45"/>
      <c r="M137" s="226" t="s">
        <v>1</v>
      </c>
      <c r="N137" s="227" t="s">
        <v>41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178</v>
      </c>
      <c r="AT137" s="230" t="s">
        <v>173</v>
      </c>
      <c r="AU137" s="230" t="s">
        <v>84</v>
      </c>
      <c r="AY137" s="18" t="s">
        <v>171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84</v>
      </c>
      <c r="BK137" s="231">
        <f>ROUND(I137*H137,2)</f>
        <v>0</v>
      </c>
      <c r="BL137" s="18" t="s">
        <v>178</v>
      </c>
      <c r="BM137" s="230" t="s">
        <v>319</v>
      </c>
    </row>
    <row r="138" spans="1:65" s="2" customFormat="1" ht="21.75" customHeight="1">
      <c r="A138" s="39"/>
      <c r="B138" s="40"/>
      <c r="C138" s="219" t="s">
        <v>251</v>
      </c>
      <c r="D138" s="219" t="s">
        <v>173</v>
      </c>
      <c r="E138" s="220" t="s">
        <v>2812</v>
      </c>
      <c r="F138" s="221" t="s">
        <v>2813</v>
      </c>
      <c r="G138" s="222" t="s">
        <v>2575</v>
      </c>
      <c r="H138" s="223">
        <v>30</v>
      </c>
      <c r="I138" s="224"/>
      <c r="J138" s="225">
        <f>ROUND(I138*H138,2)</f>
        <v>0</v>
      </c>
      <c r="K138" s="221" t="s">
        <v>1</v>
      </c>
      <c r="L138" s="45"/>
      <c r="M138" s="226" t="s">
        <v>1</v>
      </c>
      <c r="N138" s="227" t="s">
        <v>41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178</v>
      </c>
      <c r="AT138" s="230" t="s">
        <v>173</v>
      </c>
      <c r="AU138" s="230" t="s">
        <v>84</v>
      </c>
      <c r="AY138" s="18" t="s">
        <v>171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84</v>
      </c>
      <c r="BK138" s="231">
        <f>ROUND(I138*H138,2)</f>
        <v>0</v>
      </c>
      <c r="BL138" s="18" t="s">
        <v>178</v>
      </c>
      <c r="BM138" s="230" t="s">
        <v>335</v>
      </c>
    </row>
    <row r="139" spans="1:65" s="2" customFormat="1" ht="16.5" customHeight="1">
      <c r="A139" s="39"/>
      <c r="B139" s="40"/>
      <c r="C139" s="219" t="s">
        <v>8</v>
      </c>
      <c r="D139" s="219" t="s">
        <v>173</v>
      </c>
      <c r="E139" s="220" t="s">
        <v>2814</v>
      </c>
      <c r="F139" s="221" t="s">
        <v>2815</v>
      </c>
      <c r="G139" s="222" t="s">
        <v>2575</v>
      </c>
      <c r="H139" s="223">
        <v>360</v>
      </c>
      <c r="I139" s="224"/>
      <c r="J139" s="225">
        <f>ROUND(I139*H139,2)</f>
        <v>0</v>
      </c>
      <c r="K139" s="221" t="s">
        <v>1</v>
      </c>
      <c r="L139" s="45"/>
      <c r="M139" s="226" t="s">
        <v>1</v>
      </c>
      <c r="N139" s="227" t="s">
        <v>41</v>
      </c>
      <c r="O139" s="92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178</v>
      </c>
      <c r="AT139" s="230" t="s">
        <v>173</v>
      </c>
      <c r="AU139" s="230" t="s">
        <v>84</v>
      </c>
      <c r="AY139" s="18" t="s">
        <v>171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84</v>
      </c>
      <c r="BK139" s="231">
        <f>ROUND(I139*H139,2)</f>
        <v>0</v>
      </c>
      <c r="BL139" s="18" t="s">
        <v>178</v>
      </c>
      <c r="BM139" s="230" t="s">
        <v>363</v>
      </c>
    </row>
    <row r="140" spans="1:65" s="2" customFormat="1" ht="16.5" customHeight="1">
      <c r="A140" s="39"/>
      <c r="B140" s="40"/>
      <c r="C140" s="219" t="s">
        <v>267</v>
      </c>
      <c r="D140" s="219" t="s">
        <v>173</v>
      </c>
      <c r="E140" s="220" t="s">
        <v>2816</v>
      </c>
      <c r="F140" s="221" t="s">
        <v>2817</v>
      </c>
      <c r="G140" s="222" t="s">
        <v>2575</v>
      </c>
      <c r="H140" s="223">
        <v>32</v>
      </c>
      <c r="I140" s="224"/>
      <c r="J140" s="225">
        <f>ROUND(I140*H140,2)</f>
        <v>0</v>
      </c>
      <c r="K140" s="221" t="s">
        <v>1</v>
      </c>
      <c r="L140" s="45"/>
      <c r="M140" s="226" t="s">
        <v>1</v>
      </c>
      <c r="N140" s="227" t="s">
        <v>41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178</v>
      </c>
      <c r="AT140" s="230" t="s">
        <v>173</v>
      </c>
      <c r="AU140" s="230" t="s">
        <v>84</v>
      </c>
      <c r="AY140" s="18" t="s">
        <v>171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84</v>
      </c>
      <c r="BK140" s="231">
        <f>ROUND(I140*H140,2)</f>
        <v>0</v>
      </c>
      <c r="BL140" s="18" t="s">
        <v>178</v>
      </c>
      <c r="BM140" s="230" t="s">
        <v>392</v>
      </c>
    </row>
    <row r="141" spans="1:65" s="2" customFormat="1" ht="16.5" customHeight="1">
      <c r="A141" s="39"/>
      <c r="B141" s="40"/>
      <c r="C141" s="219" t="s">
        <v>274</v>
      </c>
      <c r="D141" s="219" t="s">
        <v>173</v>
      </c>
      <c r="E141" s="220" t="s">
        <v>2818</v>
      </c>
      <c r="F141" s="221" t="s">
        <v>2819</v>
      </c>
      <c r="G141" s="222" t="s">
        <v>2575</v>
      </c>
      <c r="H141" s="223">
        <v>54</v>
      </c>
      <c r="I141" s="224"/>
      <c r="J141" s="225">
        <f>ROUND(I141*H141,2)</f>
        <v>0</v>
      </c>
      <c r="K141" s="221" t="s">
        <v>1</v>
      </c>
      <c r="L141" s="45"/>
      <c r="M141" s="226" t="s">
        <v>1</v>
      </c>
      <c r="N141" s="227" t="s">
        <v>41</v>
      </c>
      <c r="O141" s="92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178</v>
      </c>
      <c r="AT141" s="230" t="s">
        <v>173</v>
      </c>
      <c r="AU141" s="230" t="s">
        <v>84</v>
      </c>
      <c r="AY141" s="18" t="s">
        <v>171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84</v>
      </c>
      <c r="BK141" s="231">
        <f>ROUND(I141*H141,2)</f>
        <v>0</v>
      </c>
      <c r="BL141" s="18" t="s">
        <v>178</v>
      </c>
      <c r="BM141" s="230" t="s">
        <v>405</v>
      </c>
    </row>
    <row r="142" spans="1:65" s="2" customFormat="1" ht="16.5" customHeight="1">
      <c r="A142" s="39"/>
      <c r="B142" s="40"/>
      <c r="C142" s="219" t="s">
        <v>278</v>
      </c>
      <c r="D142" s="219" t="s">
        <v>173</v>
      </c>
      <c r="E142" s="220" t="s">
        <v>2820</v>
      </c>
      <c r="F142" s="221" t="s">
        <v>2821</v>
      </c>
      <c r="G142" s="222" t="s">
        <v>2575</v>
      </c>
      <c r="H142" s="223">
        <v>7</v>
      </c>
      <c r="I142" s="224"/>
      <c r="J142" s="225">
        <f>ROUND(I142*H142,2)</f>
        <v>0</v>
      </c>
      <c r="K142" s="221" t="s">
        <v>1</v>
      </c>
      <c r="L142" s="45"/>
      <c r="M142" s="226" t="s">
        <v>1</v>
      </c>
      <c r="N142" s="227" t="s">
        <v>41</v>
      </c>
      <c r="O142" s="92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178</v>
      </c>
      <c r="AT142" s="230" t="s">
        <v>173</v>
      </c>
      <c r="AU142" s="230" t="s">
        <v>84</v>
      </c>
      <c r="AY142" s="18" t="s">
        <v>171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84</v>
      </c>
      <c r="BK142" s="231">
        <f>ROUND(I142*H142,2)</f>
        <v>0</v>
      </c>
      <c r="BL142" s="18" t="s">
        <v>178</v>
      </c>
      <c r="BM142" s="230" t="s">
        <v>416</v>
      </c>
    </row>
    <row r="143" spans="1:65" s="2" customFormat="1" ht="16.5" customHeight="1">
      <c r="A143" s="39"/>
      <c r="B143" s="40"/>
      <c r="C143" s="219" t="s">
        <v>284</v>
      </c>
      <c r="D143" s="219" t="s">
        <v>173</v>
      </c>
      <c r="E143" s="220" t="s">
        <v>2822</v>
      </c>
      <c r="F143" s="221" t="s">
        <v>2823</v>
      </c>
      <c r="G143" s="222" t="s">
        <v>2575</v>
      </c>
      <c r="H143" s="223">
        <v>20</v>
      </c>
      <c r="I143" s="224"/>
      <c r="J143" s="225">
        <f>ROUND(I143*H143,2)</f>
        <v>0</v>
      </c>
      <c r="K143" s="221" t="s">
        <v>1</v>
      </c>
      <c r="L143" s="45"/>
      <c r="M143" s="226" t="s">
        <v>1</v>
      </c>
      <c r="N143" s="227" t="s">
        <v>41</v>
      </c>
      <c r="O143" s="92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178</v>
      </c>
      <c r="AT143" s="230" t="s">
        <v>173</v>
      </c>
      <c r="AU143" s="230" t="s">
        <v>84</v>
      </c>
      <c r="AY143" s="18" t="s">
        <v>171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84</v>
      </c>
      <c r="BK143" s="231">
        <f>ROUND(I143*H143,2)</f>
        <v>0</v>
      </c>
      <c r="BL143" s="18" t="s">
        <v>178</v>
      </c>
      <c r="BM143" s="230" t="s">
        <v>426</v>
      </c>
    </row>
    <row r="144" spans="1:65" s="2" customFormat="1" ht="16.5" customHeight="1">
      <c r="A144" s="39"/>
      <c r="B144" s="40"/>
      <c r="C144" s="219" t="s">
        <v>289</v>
      </c>
      <c r="D144" s="219" t="s">
        <v>173</v>
      </c>
      <c r="E144" s="220" t="s">
        <v>2824</v>
      </c>
      <c r="F144" s="221" t="s">
        <v>2825</v>
      </c>
      <c r="G144" s="222" t="s">
        <v>2575</v>
      </c>
      <c r="H144" s="223">
        <v>22</v>
      </c>
      <c r="I144" s="224"/>
      <c r="J144" s="225">
        <f>ROUND(I144*H144,2)</f>
        <v>0</v>
      </c>
      <c r="K144" s="221" t="s">
        <v>1</v>
      </c>
      <c r="L144" s="45"/>
      <c r="M144" s="226" t="s">
        <v>1</v>
      </c>
      <c r="N144" s="227" t="s">
        <v>41</v>
      </c>
      <c r="O144" s="92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178</v>
      </c>
      <c r="AT144" s="230" t="s">
        <v>173</v>
      </c>
      <c r="AU144" s="230" t="s">
        <v>84</v>
      </c>
      <c r="AY144" s="18" t="s">
        <v>171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84</v>
      </c>
      <c r="BK144" s="231">
        <f>ROUND(I144*H144,2)</f>
        <v>0</v>
      </c>
      <c r="BL144" s="18" t="s">
        <v>178</v>
      </c>
      <c r="BM144" s="230" t="s">
        <v>438</v>
      </c>
    </row>
    <row r="145" spans="1:65" s="2" customFormat="1" ht="21.75" customHeight="1">
      <c r="A145" s="39"/>
      <c r="B145" s="40"/>
      <c r="C145" s="219" t="s">
        <v>7</v>
      </c>
      <c r="D145" s="219" t="s">
        <v>173</v>
      </c>
      <c r="E145" s="220" t="s">
        <v>2826</v>
      </c>
      <c r="F145" s="221" t="s">
        <v>2827</v>
      </c>
      <c r="G145" s="222" t="s">
        <v>2575</v>
      </c>
      <c r="H145" s="223">
        <v>6</v>
      </c>
      <c r="I145" s="224"/>
      <c r="J145" s="225">
        <f>ROUND(I145*H145,2)</f>
        <v>0</v>
      </c>
      <c r="K145" s="221" t="s">
        <v>1</v>
      </c>
      <c r="L145" s="45"/>
      <c r="M145" s="226" t="s">
        <v>1</v>
      </c>
      <c r="N145" s="227" t="s">
        <v>41</v>
      </c>
      <c r="O145" s="92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178</v>
      </c>
      <c r="AT145" s="230" t="s">
        <v>173</v>
      </c>
      <c r="AU145" s="230" t="s">
        <v>84</v>
      </c>
      <c r="AY145" s="18" t="s">
        <v>171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84</v>
      </c>
      <c r="BK145" s="231">
        <f>ROUND(I145*H145,2)</f>
        <v>0</v>
      </c>
      <c r="BL145" s="18" t="s">
        <v>178</v>
      </c>
      <c r="BM145" s="230" t="s">
        <v>449</v>
      </c>
    </row>
    <row r="146" spans="1:65" s="2" customFormat="1" ht="16.5" customHeight="1">
      <c r="A146" s="39"/>
      <c r="B146" s="40"/>
      <c r="C146" s="219" t="s">
        <v>299</v>
      </c>
      <c r="D146" s="219" t="s">
        <v>173</v>
      </c>
      <c r="E146" s="220" t="s">
        <v>2828</v>
      </c>
      <c r="F146" s="221" t="s">
        <v>2829</v>
      </c>
      <c r="G146" s="222" t="s">
        <v>2575</v>
      </c>
      <c r="H146" s="223">
        <v>22</v>
      </c>
      <c r="I146" s="224"/>
      <c r="J146" s="225">
        <f>ROUND(I146*H146,2)</f>
        <v>0</v>
      </c>
      <c r="K146" s="221" t="s">
        <v>1</v>
      </c>
      <c r="L146" s="45"/>
      <c r="M146" s="226" t="s">
        <v>1</v>
      </c>
      <c r="N146" s="227" t="s">
        <v>41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178</v>
      </c>
      <c r="AT146" s="230" t="s">
        <v>173</v>
      </c>
      <c r="AU146" s="230" t="s">
        <v>84</v>
      </c>
      <c r="AY146" s="18" t="s">
        <v>171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84</v>
      </c>
      <c r="BK146" s="231">
        <f>ROUND(I146*H146,2)</f>
        <v>0</v>
      </c>
      <c r="BL146" s="18" t="s">
        <v>178</v>
      </c>
      <c r="BM146" s="230" t="s">
        <v>457</v>
      </c>
    </row>
    <row r="147" spans="1:65" s="2" customFormat="1" ht="21.75" customHeight="1">
      <c r="A147" s="39"/>
      <c r="B147" s="40"/>
      <c r="C147" s="219" t="s">
        <v>303</v>
      </c>
      <c r="D147" s="219" t="s">
        <v>173</v>
      </c>
      <c r="E147" s="220" t="s">
        <v>2830</v>
      </c>
      <c r="F147" s="221" t="s">
        <v>2831</v>
      </c>
      <c r="G147" s="222" t="s">
        <v>366</v>
      </c>
      <c r="H147" s="223">
        <v>60</v>
      </c>
      <c r="I147" s="224"/>
      <c r="J147" s="225">
        <f>ROUND(I147*H147,2)</f>
        <v>0</v>
      </c>
      <c r="K147" s="221" t="s">
        <v>1</v>
      </c>
      <c r="L147" s="45"/>
      <c r="M147" s="226" t="s">
        <v>1</v>
      </c>
      <c r="N147" s="227" t="s">
        <v>41</v>
      </c>
      <c r="O147" s="92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178</v>
      </c>
      <c r="AT147" s="230" t="s">
        <v>173</v>
      </c>
      <c r="AU147" s="230" t="s">
        <v>84</v>
      </c>
      <c r="AY147" s="18" t="s">
        <v>171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84</v>
      </c>
      <c r="BK147" s="231">
        <f>ROUND(I147*H147,2)</f>
        <v>0</v>
      </c>
      <c r="BL147" s="18" t="s">
        <v>178</v>
      </c>
      <c r="BM147" s="230" t="s">
        <v>469</v>
      </c>
    </row>
    <row r="148" spans="1:65" s="2" customFormat="1" ht="16.5" customHeight="1">
      <c r="A148" s="39"/>
      <c r="B148" s="40"/>
      <c r="C148" s="219" t="s">
        <v>309</v>
      </c>
      <c r="D148" s="219" t="s">
        <v>173</v>
      </c>
      <c r="E148" s="220" t="s">
        <v>2832</v>
      </c>
      <c r="F148" s="221" t="s">
        <v>2833</v>
      </c>
      <c r="G148" s="222" t="s">
        <v>366</v>
      </c>
      <c r="H148" s="223">
        <v>770</v>
      </c>
      <c r="I148" s="224"/>
      <c r="J148" s="225">
        <f>ROUND(I148*H148,2)</f>
        <v>0</v>
      </c>
      <c r="K148" s="221" t="s">
        <v>1</v>
      </c>
      <c r="L148" s="45"/>
      <c r="M148" s="226" t="s">
        <v>1</v>
      </c>
      <c r="N148" s="227" t="s">
        <v>41</v>
      </c>
      <c r="O148" s="92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178</v>
      </c>
      <c r="AT148" s="230" t="s">
        <v>173</v>
      </c>
      <c r="AU148" s="230" t="s">
        <v>84</v>
      </c>
      <c r="AY148" s="18" t="s">
        <v>171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84</v>
      </c>
      <c r="BK148" s="231">
        <f>ROUND(I148*H148,2)</f>
        <v>0</v>
      </c>
      <c r="BL148" s="18" t="s">
        <v>178</v>
      </c>
      <c r="BM148" s="230" t="s">
        <v>480</v>
      </c>
    </row>
    <row r="149" spans="1:65" s="2" customFormat="1" ht="16.5" customHeight="1">
      <c r="A149" s="39"/>
      <c r="B149" s="40"/>
      <c r="C149" s="219" t="s">
        <v>314</v>
      </c>
      <c r="D149" s="219" t="s">
        <v>173</v>
      </c>
      <c r="E149" s="220" t="s">
        <v>2834</v>
      </c>
      <c r="F149" s="221" t="s">
        <v>2835</v>
      </c>
      <c r="G149" s="222" t="s">
        <v>366</v>
      </c>
      <c r="H149" s="223">
        <v>70</v>
      </c>
      <c r="I149" s="224"/>
      <c r="J149" s="225">
        <f>ROUND(I149*H149,2)</f>
        <v>0</v>
      </c>
      <c r="K149" s="221" t="s">
        <v>1</v>
      </c>
      <c r="L149" s="45"/>
      <c r="M149" s="226" t="s">
        <v>1</v>
      </c>
      <c r="N149" s="227" t="s">
        <v>41</v>
      </c>
      <c r="O149" s="9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178</v>
      </c>
      <c r="AT149" s="230" t="s">
        <v>173</v>
      </c>
      <c r="AU149" s="230" t="s">
        <v>84</v>
      </c>
      <c r="AY149" s="18" t="s">
        <v>171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84</v>
      </c>
      <c r="BK149" s="231">
        <f>ROUND(I149*H149,2)</f>
        <v>0</v>
      </c>
      <c r="BL149" s="18" t="s">
        <v>178</v>
      </c>
      <c r="BM149" s="230" t="s">
        <v>489</v>
      </c>
    </row>
    <row r="150" spans="1:65" s="2" customFormat="1" ht="16.5" customHeight="1">
      <c r="A150" s="39"/>
      <c r="B150" s="40"/>
      <c r="C150" s="219" t="s">
        <v>319</v>
      </c>
      <c r="D150" s="219" t="s">
        <v>173</v>
      </c>
      <c r="E150" s="220" t="s">
        <v>2836</v>
      </c>
      <c r="F150" s="221" t="s">
        <v>2837</v>
      </c>
      <c r="G150" s="222" t="s">
        <v>366</v>
      </c>
      <c r="H150" s="223">
        <v>25</v>
      </c>
      <c r="I150" s="224"/>
      <c r="J150" s="225">
        <f>ROUND(I150*H150,2)</f>
        <v>0</v>
      </c>
      <c r="K150" s="221" t="s">
        <v>1</v>
      </c>
      <c r="L150" s="45"/>
      <c r="M150" s="226" t="s">
        <v>1</v>
      </c>
      <c r="N150" s="227" t="s">
        <v>41</v>
      </c>
      <c r="O150" s="92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178</v>
      </c>
      <c r="AT150" s="230" t="s">
        <v>173</v>
      </c>
      <c r="AU150" s="230" t="s">
        <v>84</v>
      </c>
      <c r="AY150" s="18" t="s">
        <v>171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84</v>
      </c>
      <c r="BK150" s="231">
        <f>ROUND(I150*H150,2)</f>
        <v>0</v>
      </c>
      <c r="BL150" s="18" t="s">
        <v>178</v>
      </c>
      <c r="BM150" s="230" t="s">
        <v>500</v>
      </c>
    </row>
    <row r="151" spans="1:65" s="2" customFormat="1" ht="21.75" customHeight="1">
      <c r="A151" s="39"/>
      <c r="B151" s="40"/>
      <c r="C151" s="219" t="s">
        <v>326</v>
      </c>
      <c r="D151" s="219" t="s">
        <v>173</v>
      </c>
      <c r="E151" s="220" t="s">
        <v>2838</v>
      </c>
      <c r="F151" s="221" t="s">
        <v>2839</v>
      </c>
      <c r="G151" s="222" t="s">
        <v>366</v>
      </c>
      <c r="H151" s="223">
        <v>770</v>
      </c>
      <c r="I151" s="224"/>
      <c r="J151" s="225">
        <f>ROUND(I151*H151,2)</f>
        <v>0</v>
      </c>
      <c r="K151" s="221" t="s">
        <v>1</v>
      </c>
      <c r="L151" s="45"/>
      <c r="M151" s="226" t="s">
        <v>1</v>
      </c>
      <c r="N151" s="227" t="s">
        <v>41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178</v>
      </c>
      <c r="AT151" s="230" t="s">
        <v>173</v>
      </c>
      <c r="AU151" s="230" t="s">
        <v>84</v>
      </c>
      <c r="AY151" s="18" t="s">
        <v>171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84</v>
      </c>
      <c r="BK151" s="231">
        <f>ROUND(I151*H151,2)</f>
        <v>0</v>
      </c>
      <c r="BL151" s="18" t="s">
        <v>178</v>
      </c>
      <c r="BM151" s="230" t="s">
        <v>511</v>
      </c>
    </row>
    <row r="152" spans="1:65" s="2" customFormat="1" ht="16.5" customHeight="1">
      <c r="A152" s="39"/>
      <c r="B152" s="40"/>
      <c r="C152" s="219" t="s">
        <v>335</v>
      </c>
      <c r="D152" s="219" t="s">
        <v>173</v>
      </c>
      <c r="E152" s="220" t="s">
        <v>2840</v>
      </c>
      <c r="F152" s="221" t="s">
        <v>2841</v>
      </c>
      <c r="G152" s="222" t="s">
        <v>2575</v>
      </c>
      <c r="H152" s="223">
        <v>50</v>
      </c>
      <c r="I152" s="224"/>
      <c r="J152" s="225">
        <f>ROUND(I152*H152,2)</f>
        <v>0</v>
      </c>
      <c r="K152" s="221" t="s">
        <v>1</v>
      </c>
      <c r="L152" s="45"/>
      <c r="M152" s="226" t="s">
        <v>1</v>
      </c>
      <c r="N152" s="227" t="s">
        <v>41</v>
      </c>
      <c r="O152" s="9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178</v>
      </c>
      <c r="AT152" s="230" t="s">
        <v>173</v>
      </c>
      <c r="AU152" s="230" t="s">
        <v>84</v>
      </c>
      <c r="AY152" s="18" t="s">
        <v>171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84</v>
      </c>
      <c r="BK152" s="231">
        <f>ROUND(I152*H152,2)</f>
        <v>0</v>
      </c>
      <c r="BL152" s="18" t="s">
        <v>178</v>
      </c>
      <c r="BM152" s="230" t="s">
        <v>323</v>
      </c>
    </row>
    <row r="153" spans="1:63" s="12" customFormat="1" ht="25.9" customHeight="1">
      <c r="A153" s="12"/>
      <c r="B153" s="203"/>
      <c r="C153" s="204"/>
      <c r="D153" s="205" t="s">
        <v>75</v>
      </c>
      <c r="E153" s="206" t="s">
        <v>2842</v>
      </c>
      <c r="F153" s="206" t="s">
        <v>2843</v>
      </c>
      <c r="G153" s="204"/>
      <c r="H153" s="204"/>
      <c r="I153" s="207"/>
      <c r="J153" s="208">
        <f>BK153</f>
        <v>0</v>
      </c>
      <c r="K153" s="204"/>
      <c r="L153" s="209"/>
      <c r="M153" s="210"/>
      <c r="N153" s="211"/>
      <c r="O153" s="211"/>
      <c r="P153" s="212">
        <f>SUM(P154:P165)</f>
        <v>0</v>
      </c>
      <c r="Q153" s="211"/>
      <c r="R153" s="212">
        <f>SUM(R154:R165)</f>
        <v>0</v>
      </c>
      <c r="S153" s="211"/>
      <c r="T153" s="213">
        <f>SUM(T154:T165)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4" t="s">
        <v>84</v>
      </c>
      <c r="AT153" s="215" t="s">
        <v>75</v>
      </c>
      <c r="AU153" s="215" t="s">
        <v>76</v>
      </c>
      <c r="AY153" s="214" t="s">
        <v>171</v>
      </c>
      <c r="BK153" s="216">
        <f>SUM(BK154:BK165)</f>
        <v>0</v>
      </c>
    </row>
    <row r="154" spans="1:65" s="2" customFormat="1" ht="16.5" customHeight="1">
      <c r="A154" s="39"/>
      <c r="B154" s="40"/>
      <c r="C154" s="219" t="s">
        <v>339</v>
      </c>
      <c r="D154" s="219" t="s">
        <v>173</v>
      </c>
      <c r="E154" s="220" t="s">
        <v>2844</v>
      </c>
      <c r="F154" s="221" t="s">
        <v>2845</v>
      </c>
      <c r="G154" s="222" t="s">
        <v>2846</v>
      </c>
      <c r="H154" s="223">
        <v>0.21</v>
      </c>
      <c r="I154" s="224"/>
      <c r="J154" s="225">
        <f>ROUND(I154*H154,2)</f>
        <v>0</v>
      </c>
      <c r="K154" s="221" t="s">
        <v>1</v>
      </c>
      <c r="L154" s="45"/>
      <c r="M154" s="226" t="s">
        <v>1</v>
      </c>
      <c r="N154" s="227" t="s">
        <v>41</v>
      </c>
      <c r="O154" s="9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178</v>
      </c>
      <c r="AT154" s="230" t="s">
        <v>173</v>
      </c>
      <c r="AU154" s="230" t="s">
        <v>84</v>
      </c>
      <c r="AY154" s="18" t="s">
        <v>171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84</v>
      </c>
      <c r="BK154" s="231">
        <f>ROUND(I154*H154,2)</f>
        <v>0</v>
      </c>
      <c r="BL154" s="18" t="s">
        <v>178</v>
      </c>
      <c r="BM154" s="230" t="s">
        <v>532</v>
      </c>
    </row>
    <row r="155" spans="1:65" s="2" customFormat="1" ht="16.5" customHeight="1">
      <c r="A155" s="39"/>
      <c r="B155" s="40"/>
      <c r="C155" s="219" t="s">
        <v>363</v>
      </c>
      <c r="D155" s="219" t="s">
        <v>173</v>
      </c>
      <c r="E155" s="220" t="s">
        <v>2847</v>
      </c>
      <c r="F155" s="221" t="s">
        <v>2848</v>
      </c>
      <c r="G155" s="222" t="s">
        <v>366</v>
      </c>
      <c r="H155" s="223">
        <v>32</v>
      </c>
      <c r="I155" s="224"/>
      <c r="J155" s="225">
        <f>ROUND(I155*H155,2)</f>
        <v>0</v>
      </c>
      <c r="K155" s="221" t="s">
        <v>1</v>
      </c>
      <c r="L155" s="45"/>
      <c r="M155" s="226" t="s">
        <v>1</v>
      </c>
      <c r="N155" s="227" t="s">
        <v>41</v>
      </c>
      <c r="O155" s="92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178</v>
      </c>
      <c r="AT155" s="230" t="s">
        <v>173</v>
      </c>
      <c r="AU155" s="230" t="s">
        <v>84</v>
      </c>
      <c r="AY155" s="18" t="s">
        <v>171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84</v>
      </c>
      <c r="BK155" s="231">
        <f>ROUND(I155*H155,2)</f>
        <v>0</v>
      </c>
      <c r="BL155" s="18" t="s">
        <v>178</v>
      </c>
      <c r="BM155" s="230" t="s">
        <v>544</v>
      </c>
    </row>
    <row r="156" spans="1:65" s="2" customFormat="1" ht="16.5" customHeight="1">
      <c r="A156" s="39"/>
      <c r="B156" s="40"/>
      <c r="C156" s="219" t="s">
        <v>386</v>
      </c>
      <c r="D156" s="219" t="s">
        <v>173</v>
      </c>
      <c r="E156" s="220" t="s">
        <v>2849</v>
      </c>
      <c r="F156" s="221" t="s">
        <v>2850</v>
      </c>
      <c r="G156" s="222" t="s">
        <v>193</v>
      </c>
      <c r="H156" s="223">
        <v>0.2</v>
      </c>
      <c r="I156" s="224"/>
      <c r="J156" s="225">
        <f>ROUND(I156*H156,2)</f>
        <v>0</v>
      </c>
      <c r="K156" s="221" t="s">
        <v>1</v>
      </c>
      <c r="L156" s="45"/>
      <c r="M156" s="226" t="s">
        <v>1</v>
      </c>
      <c r="N156" s="227" t="s">
        <v>41</v>
      </c>
      <c r="O156" s="92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178</v>
      </c>
      <c r="AT156" s="230" t="s">
        <v>173</v>
      </c>
      <c r="AU156" s="230" t="s">
        <v>84</v>
      </c>
      <c r="AY156" s="18" t="s">
        <v>171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84</v>
      </c>
      <c r="BK156" s="231">
        <f>ROUND(I156*H156,2)</f>
        <v>0</v>
      </c>
      <c r="BL156" s="18" t="s">
        <v>178</v>
      </c>
      <c r="BM156" s="230" t="s">
        <v>554</v>
      </c>
    </row>
    <row r="157" spans="1:65" s="2" customFormat="1" ht="16.5" customHeight="1">
      <c r="A157" s="39"/>
      <c r="B157" s="40"/>
      <c r="C157" s="219" t="s">
        <v>392</v>
      </c>
      <c r="D157" s="219" t="s">
        <v>173</v>
      </c>
      <c r="E157" s="220" t="s">
        <v>2851</v>
      </c>
      <c r="F157" s="221" t="s">
        <v>2852</v>
      </c>
      <c r="G157" s="222" t="s">
        <v>193</v>
      </c>
      <c r="H157" s="223">
        <v>0.4</v>
      </c>
      <c r="I157" s="224"/>
      <c r="J157" s="225">
        <f>ROUND(I157*H157,2)</f>
        <v>0</v>
      </c>
      <c r="K157" s="221" t="s">
        <v>1</v>
      </c>
      <c r="L157" s="45"/>
      <c r="M157" s="226" t="s">
        <v>1</v>
      </c>
      <c r="N157" s="227" t="s">
        <v>41</v>
      </c>
      <c r="O157" s="92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178</v>
      </c>
      <c r="AT157" s="230" t="s">
        <v>173</v>
      </c>
      <c r="AU157" s="230" t="s">
        <v>84</v>
      </c>
      <c r="AY157" s="18" t="s">
        <v>171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84</v>
      </c>
      <c r="BK157" s="231">
        <f>ROUND(I157*H157,2)</f>
        <v>0</v>
      </c>
      <c r="BL157" s="18" t="s">
        <v>178</v>
      </c>
      <c r="BM157" s="230" t="s">
        <v>563</v>
      </c>
    </row>
    <row r="158" spans="1:65" s="2" customFormat="1" ht="16.5" customHeight="1">
      <c r="A158" s="39"/>
      <c r="B158" s="40"/>
      <c r="C158" s="219" t="s">
        <v>399</v>
      </c>
      <c r="D158" s="219" t="s">
        <v>173</v>
      </c>
      <c r="E158" s="220" t="s">
        <v>2853</v>
      </c>
      <c r="F158" s="221" t="s">
        <v>2854</v>
      </c>
      <c r="G158" s="222" t="s">
        <v>366</v>
      </c>
      <c r="H158" s="223">
        <v>16</v>
      </c>
      <c r="I158" s="224"/>
      <c r="J158" s="225">
        <f>ROUND(I158*H158,2)</f>
        <v>0</v>
      </c>
      <c r="K158" s="221" t="s">
        <v>1</v>
      </c>
      <c r="L158" s="45"/>
      <c r="M158" s="226" t="s">
        <v>1</v>
      </c>
      <c r="N158" s="227" t="s">
        <v>41</v>
      </c>
      <c r="O158" s="92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178</v>
      </c>
      <c r="AT158" s="230" t="s">
        <v>173</v>
      </c>
      <c r="AU158" s="230" t="s">
        <v>84</v>
      </c>
      <c r="AY158" s="18" t="s">
        <v>171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84</v>
      </c>
      <c r="BK158" s="231">
        <f>ROUND(I158*H158,2)</f>
        <v>0</v>
      </c>
      <c r="BL158" s="18" t="s">
        <v>178</v>
      </c>
      <c r="BM158" s="230" t="s">
        <v>572</v>
      </c>
    </row>
    <row r="159" spans="1:65" s="2" customFormat="1" ht="16.5" customHeight="1">
      <c r="A159" s="39"/>
      <c r="B159" s="40"/>
      <c r="C159" s="219" t="s">
        <v>405</v>
      </c>
      <c r="D159" s="219" t="s">
        <v>173</v>
      </c>
      <c r="E159" s="220" t="s">
        <v>2855</v>
      </c>
      <c r="F159" s="221" t="s">
        <v>2856</v>
      </c>
      <c r="G159" s="222" t="s">
        <v>366</v>
      </c>
      <c r="H159" s="223">
        <v>280</v>
      </c>
      <c r="I159" s="224"/>
      <c r="J159" s="225">
        <f>ROUND(I159*H159,2)</f>
        <v>0</v>
      </c>
      <c r="K159" s="221" t="s">
        <v>1</v>
      </c>
      <c r="L159" s="45"/>
      <c r="M159" s="226" t="s">
        <v>1</v>
      </c>
      <c r="N159" s="227" t="s">
        <v>41</v>
      </c>
      <c r="O159" s="92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178</v>
      </c>
      <c r="AT159" s="230" t="s">
        <v>173</v>
      </c>
      <c r="AU159" s="230" t="s">
        <v>84</v>
      </c>
      <c r="AY159" s="18" t="s">
        <v>171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84</v>
      </c>
      <c r="BK159" s="231">
        <f>ROUND(I159*H159,2)</f>
        <v>0</v>
      </c>
      <c r="BL159" s="18" t="s">
        <v>178</v>
      </c>
      <c r="BM159" s="230" t="s">
        <v>580</v>
      </c>
    </row>
    <row r="160" spans="1:65" s="2" customFormat="1" ht="16.5" customHeight="1">
      <c r="A160" s="39"/>
      <c r="B160" s="40"/>
      <c r="C160" s="219" t="s">
        <v>410</v>
      </c>
      <c r="D160" s="219" t="s">
        <v>173</v>
      </c>
      <c r="E160" s="220" t="s">
        <v>2857</v>
      </c>
      <c r="F160" s="221" t="s">
        <v>2858</v>
      </c>
      <c r="G160" s="222" t="s">
        <v>193</v>
      </c>
      <c r="H160" s="223">
        <v>2.4</v>
      </c>
      <c r="I160" s="224"/>
      <c r="J160" s="225">
        <f>ROUND(I160*H160,2)</f>
        <v>0</v>
      </c>
      <c r="K160" s="221" t="s">
        <v>1</v>
      </c>
      <c r="L160" s="45"/>
      <c r="M160" s="226" t="s">
        <v>1</v>
      </c>
      <c r="N160" s="227" t="s">
        <v>41</v>
      </c>
      <c r="O160" s="92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0" t="s">
        <v>178</v>
      </c>
      <c r="AT160" s="230" t="s">
        <v>173</v>
      </c>
      <c r="AU160" s="230" t="s">
        <v>84</v>
      </c>
      <c r="AY160" s="18" t="s">
        <v>171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8" t="s">
        <v>84</v>
      </c>
      <c r="BK160" s="231">
        <f>ROUND(I160*H160,2)</f>
        <v>0</v>
      </c>
      <c r="BL160" s="18" t="s">
        <v>178</v>
      </c>
      <c r="BM160" s="230" t="s">
        <v>589</v>
      </c>
    </row>
    <row r="161" spans="1:65" s="2" customFormat="1" ht="16.5" customHeight="1">
      <c r="A161" s="39"/>
      <c r="B161" s="40"/>
      <c r="C161" s="219" t="s">
        <v>416</v>
      </c>
      <c r="D161" s="219" t="s">
        <v>173</v>
      </c>
      <c r="E161" s="220" t="s">
        <v>2859</v>
      </c>
      <c r="F161" s="221" t="s">
        <v>2860</v>
      </c>
      <c r="G161" s="222" t="s">
        <v>366</v>
      </c>
      <c r="H161" s="223">
        <v>280</v>
      </c>
      <c r="I161" s="224"/>
      <c r="J161" s="225">
        <f>ROUND(I161*H161,2)</f>
        <v>0</v>
      </c>
      <c r="K161" s="221" t="s">
        <v>1</v>
      </c>
      <c r="L161" s="45"/>
      <c r="M161" s="226" t="s">
        <v>1</v>
      </c>
      <c r="N161" s="227" t="s">
        <v>41</v>
      </c>
      <c r="O161" s="92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178</v>
      </c>
      <c r="AT161" s="230" t="s">
        <v>173</v>
      </c>
      <c r="AU161" s="230" t="s">
        <v>84</v>
      </c>
      <c r="AY161" s="18" t="s">
        <v>171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84</v>
      </c>
      <c r="BK161" s="231">
        <f>ROUND(I161*H161,2)</f>
        <v>0</v>
      </c>
      <c r="BL161" s="18" t="s">
        <v>178</v>
      </c>
      <c r="BM161" s="230" t="s">
        <v>604</v>
      </c>
    </row>
    <row r="162" spans="1:65" s="2" customFormat="1" ht="16.5" customHeight="1">
      <c r="A162" s="39"/>
      <c r="B162" s="40"/>
      <c r="C162" s="219" t="s">
        <v>421</v>
      </c>
      <c r="D162" s="219" t="s">
        <v>173</v>
      </c>
      <c r="E162" s="220" t="s">
        <v>2861</v>
      </c>
      <c r="F162" s="221" t="s">
        <v>2862</v>
      </c>
      <c r="G162" s="222" t="s">
        <v>366</v>
      </c>
      <c r="H162" s="223">
        <v>16</v>
      </c>
      <c r="I162" s="224"/>
      <c r="J162" s="225">
        <f>ROUND(I162*H162,2)</f>
        <v>0</v>
      </c>
      <c r="K162" s="221" t="s">
        <v>1</v>
      </c>
      <c r="L162" s="45"/>
      <c r="M162" s="226" t="s">
        <v>1</v>
      </c>
      <c r="N162" s="227" t="s">
        <v>41</v>
      </c>
      <c r="O162" s="92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178</v>
      </c>
      <c r="AT162" s="230" t="s">
        <v>173</v>
      </c>
      <c r="AU162" s="230" t="s">
        <v>84</v>
      </c>
      <c r="AY162" s="18" t="s">
        <v>171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84</v>
      </c>
      <c r="BK162" s="231">
        <f>ROUND(I162*H162,2)</f>
        <v>0</v>
      </c>
      <c r="BL162" s="18" t="s">
        <v>178</v>
      </c>
      <c r="BM162" s="230" t="s">
        <v>614</v>
      </c>
    </row>
    <row r="163" spans="1:65" s="2" customFormat="1" ht="16.5" customHeight="1">
      <c r="A163" s="39"/>
      <c r="B163" s="40"/>
      <c r="C163" s="219" t="s">
        <v>426</v>
      </c>
      <c r="D163" s="219" t="s">
        <v>173</v>
      </c>
      <c r="E163" s="220" t="s">
        <v>2863</v>
      </c>
      <c r="F163" s="221" t="s">
        <v>2864</v>
      </c>
      <c r="G163" s="222" t="s">
        <v>366</v>
      </c>
      <c r="H163" s="223">
        <v>280</v>
      </c>
      <c r="I163" s="224"/>
      <c r="J163" s="225">
        <f>ROUND(I163*H163,2)</f>
        <v>0</v>
      </c>
      <c r="K163" s="221" t="s">
        <v>1</v>
      </c>
      <c r="L163" s="45"/>
      <c r="M163" s="226" t="s">
        <v>1</v>
      </c>
      <c r="N163" s="227" t="s">
        <v>41</v>
      </c>
      <c r="O163" s="92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0" t="s">
        <v>178</v>
      </c>
      <c r="AT163" s="230" t="s">
        <v>173</v>
      </c>
      <c r="AU163" s="230" t="s">
        <v>84</v>
      </c>
      <c r="AY163" s="18" t="s">
        <v>171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8" t="s">
        <v>84</v>
      </c>
      <c r="BK163" s="231">
        <f>ROUND(I163*H163,2)</f>
        <v>0</v>
      </c>
      <c r="BL163" s="18" t="s">
        <v>178</v>
      </c>
      <c r="BM163" s="230" t="s">
        <v>626</v>
      </c>
    </row>
    <row r="164" spans="1:65" s="2" customFormat="1" ht="37.8" customHeight="1">
      <c r="A164" s="39"/>
      <c r="B164" s="40"/>
      <c r="C164" s="219" t="s">
        <v>431</v>
      </c>
      <c r="D164" s="219" t="s">
        <v>173</v>
      </c>
      <c r="E164" s="220" t="s">
        <v>2865</v>
      </c>
      <c r="F164" s="221" t="s">
        <v>2866</v>
      </c>
      <c r="G164" s="222" t="s">
        <v>176</v>
      </c>
      <c r="H164" s="223">
        <v>1</v>
      </c>
      <c r="I164" s="224"/>
      <c r="J164" s="225">
        <f>ROUND(I164*H164,2)</f>
        <v>0</v>
      </c>
      <c r="K164" s="221" t="s">
        <v>1</v>
      </c>
      <c r="L164" s="45"/>
      <c r="M164" s="226" t="s">
        <v>1</v>
      </c>
      <c r="N164" s="227" t="s">
        <v>41</v>
      </c>
      <c r="O164" s="92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178</v>
      </c>
      <c r="AT164" s="230" t="s">
        <v>173</v>
      </c>
      <c r="AU164" s="230" t="s">
        <v>84</v>
      </c>
      <c r="AY164" s="18" t="s">
        <v>171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84</v>
      </c>
      <c r="BK164" s="231">
        <f>ROUND(I164*H164,2)</f>
        <v>0</v>
      </c>
      <c r="BL164" s="18" t="s">
        <v>178</v>
      </c>
      <c r="BM164" s="230" t="s">
        <v>2867</v>
      </c>
    </row>
    <row r="165" spans="1:65" s="2" customFormat="1" ht="24.15" customHeight="1">
      <c r="A165" s="39"/>
      <c r="B165" s="40"/>
      <c r="C165" s="219" t="s">
        <v>438</v>
      </c>
      <c r="D165" s="219" t="s">
        <v>173</v>
      </c>
      <c r="E165" s="220" t="s">
        <v>2868</v>
      </c>
      <c r="F165" s="221" t="s">
        <v>2869</v>
      </c>
      <c r="G165" s="222" t="s">
        <v>176</v>
      </c>
      <c r="H165" s="223">
        <v>1</v>
      </c>
      <c r="I165" s="224"/>
      <c r="J165" s="225">
        <f>ROUND(I165*H165,2)</f>
        <v>0</v>
      </c>
      <c r="K165" s="221" t="s">
        <v>1</v>
      </c>
      <c r="L165" s="45"/>
      <c r="M165" s="226" t="s">
        <v>1</v>
      </c>
      <c r="N165" s="227" t="s">
        <v>41</v>
      </c>
      <c r="O165" s="92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178</v>
      </c>
      <c r="AT165" s="230" t="s">
        <v>173</v>
      </c>
      <c r="AU165" s="230" t="s">
        <v>84</v>
      </c>
      <c r="AY165" s="18" t="s">
        <v>171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84</v>
      </c>
      <c r="BK165" s="231">
        <f>ROUND(I165*H165,2)</f>
        <v>0</v>
      </c>
      <c r="BL165" s="18" t="s">
        <v>178</v>
      </c>
      <c r="BM165" s="230" t="s">
        <v>2870</v>
      </c>
    </row>
    <row r="166" spans="1:63" s="12" customFormat="1" ht="25.9" customHeight="1">
      <c r="A166" s="12"/>
      <c r="B166" s="203"/>
      <c r="C166" s="204"/>
      <c r="D166" s="205" t="s">
        <v>75</v>
      </c>
      <c r="E166" s="206" t="s">
        <v>2871</v>
      </c>
      <c r="F166" s="206" t="s">
        <v>2872</v>
      </c>
      <c r="G166" s="204"/>
      <c r="H166" s="204"/>
      <c r="I166" s="207"/>
      <c r="J166" s="208">
        <f>BK166</f>
        <v>0</v>
      </c>
      <c r="K166" s="204"/>
      <c r="L166" s="209"/>
      <c r="M166" s="210"/>
      <c r="N166" s="211"/>
      <c r="O166" s="211"/>
      <c r="P166" s="212">
        <f>SUM(P167:P172)</f>
        <v>0</v>
      </c>
      <c r="Q166" s="211"/>
      <c r="R166" s="212">
        <f>SUM(R167:R172)</f>
        <v>0</v>
      </c>
      <c r="S166" s="211"/>
      <c r="T166" s="213">
        <f>SUM(T167:T172)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4" t="s">
        <v>84</v>
      </c>
      <c r="AT166" s="215" t="s">
        <v>75</v>
      </c>
      <c r="AU166" s="215" t="s">
        <v>76</v>
      </c>
      <c r="AY166" s="214" t="s">
        <v>171</v>
      </c>
      <c r="BK166" s="216">
        <f>SUM(BK167:BK172)</f>
        <v>0</v>
      </c>
    </row>
    <row r="167" spans="1:65" s="2" customFormat="1" ht="33" customHeight="1">
      <c r="A167" s="39"/>
      <c r="B167" s="40"/>
      <c r="C167" s="219" t="s">
        <v>444</v>
      </c>
      <c r="D167" s="219" t="s">
        <v>173</v>
      </c>
      <c r="E167" s="220" t="s">
        <v>2873</v>
      </c>
      <c r="F167" s="221" t="s">
        <v>2874</v>
      </c>
      <c r="G167" s="222" t="s">
        <v>2575</v>
      </c>
      <c r="H167" s="223">
        <v>50</v>
      </c>
      <c r="I167" s="224"/>
      <c r="J167" s="225">
        <f>ROUND(I167*H167,2)</f>
        <v>0</v>
      </c>
      <c r="K167" s="221" t="s">
        <v>1</v>
      </c>
      <c r="L167" s="45"/>
      <c r="M167" s="226" t="s">
        <v>1</v>
      </c>
      <c r="N167" s="227" t="s">
        <v>41</v>
      </c>
      <c r="O167" s="92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178</v>
      </c>
      <c r="AT167" s="230" t="s">
        <v>173</v>
      </c>
      <c r="AU167" s="230" t="s">
        <v>84</v>
      </c>
      <c r="AY167" s="18" t="s">
        <v>171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84</v>
      </c>
      <c r="BK167" s="231">
        <f>ROUND(I167*H167,2)</f>
        <v>0</v>
      </c>
      <c r="BL167" s="18" t="s">
        <v>178</v>
      </c>
      <c r="BM167" s="230" t="s">
        <v>644</v>
      </c>
    </row>
    <row r="168" spans="1:65" s="2" customFormat="1" ht="33" customHeight="1">
      <c r="A168" s="39"/>
      <c r="B168" s="40"/>
      <c r="C168" s="219" t="s">
        <v>449</v>
      </c>
      <c r="D168" s="219" t="s">
        <v>173</v>
      </c>
      <c r="E168" s="220" t="s">
        <v>2875</v>
      </c>
      <c r="F168" s="221" t="s">
        <v>2876</v>
      </c>
      <c r="G168" s="222" t="s">
        <v>2575</v>
      </c>
      <c r="H168" s="223">
        <v>12</v>
      </c>
      <c r="I168" s="224"/>
      <c r="J168" s="225">
        <f>ROUND(I168*H168,2)</f>
        <v>0</v>
      </c>
      <c r="K168" s="221" t="s">
        <v>1</v>
      </c>
      <c r="L168" s="45"/>
      <c r="M168" s="226" t="s">
        <v>1</v>
      </c>
      <c r="N168" s="227" t="s">
        <v>41</v>
      </c>
      <c r="O168" s="92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0" t="s">
        <v>178</v>
      </c>
      <c r="AT168" s="230" t="s">
        <v>173</v>
      </c>
      <c r="AU168" s="230" t="s">
        <v>84</v>
      </c>
      <c r="AY168" s="18" t="s">
        <v>171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8" t="s">
        <v>84</v>
      </c>
      <c r="BK168" s="231">
        <f>ROUND(I168*H168,2)</f>
        <v>0</v>
      </c>
      <c r="BL168" s="18" t="s">
        <v>178</v>
      </c>
      <c r="BM168" s="230" t="s">
        <v>654</v>
      </c>
    </row>
    <row r="169" spans="1:65" s="2" customFormat="1" ht="24.15" customHeight="1">
      <c r="A169" s="39"/>
      <c r="B169" s="40"/>
      <c r="C169" s="219" t="s">
        <v>453</v>
      </c>
      <c r="D169" s="219" t="s">
        <v>173</v>
      </c>
      <c r="E169" s="220" t="s">
        <v>2877</v>
      </c>
      <c r="F169" s="221" t="s">
        <v>2878</v>
      </c>
      <c r="G169" s="222" t="s">
        <v>2575</v>
      </c>
      <c r="H169" s="223">
        <v>84</v>
      </c>
      <c r="I169" s="224"/>
      <c r="J169" s="225">
        <f>ROUND(I169*H169,2)</f>
        <v>0</v>
      </c>
      <c r="K169" s="221" t="s">
        <v>1</v>
      </c>
      <c r="L169" s="45"/>
      <c r="M169" s="226" t="s">
        <v>1</v>
      </c>
      <c r="N169" s="227" t="s">
        <v>41</v>
      </c>
      <c r="O169" s="92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0" t="s">
        <v>178</v>
      </c>
      <c r="AT169" s="230" t="s">
        <v>173</v>
      </c>
      <c r="AU169" s="230" t="s">
        <v>84</v>
      </c>
      <c r="AY169" s="18" t="s">
        <v>171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8" t="s">
        <v>84</v>
      </c>
      <c r="BK169" s="231">
        <f>ROUND(I169*H169,2)</f>
        <v>0</v>
      </c>
      <c r="BL169" s="18" t="s">
        <v>178</v>
      </c>
      <c r="BM169" s="230" t="s">
        <v>663</v>
      </c>
    </row>
    <row r="170" spans="1:65" s="2" customFormat="1" ht="24.15" customHeight="1">
      <c r="A170" s="39"/>
      <c r="B170" s="40"/>
      <c r="C170" s="219" t="s">
        <v>457</v>
      </c>
      <c r="D170" s="219" t="s">
        <v>173</v>
      </c>
      <c r="E170" s="220" t="s">
        <v>2879</v>
      </c>
      <c r="F170" s="221" t="s">
        <v>2880</v>
      </c>
      <c r="G170" s="222" t="s">
        <v>2575</v>
      </c>
      <c r="H170" s="223">
        <v>6</v>
      </c>
      <c r="I170" s="224"/>
      <c r="J170" s="225">
        <f>ROUND(I170*H170,2)</f>
        <v>0</v>
      </c>
      <c r="K170" s="221" t="s">
        <v>1</v>
      </c>
      <c r="L170" s="45"/>
      <c r="M170" s="226" t="s">
        <v>1</v>
      </c>
      <c r="N170" s="227" t="s">
        <v>41</v>
      </c>
      <c r="O170" s="92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0" t="s">
        <v>178</v>
      </c>
      <c r="AT170" s="230" t="s">
        <v>173</v>
      </c>
      <c r="AU170" s="230" t="s">
        <v>84</v>
      </c>
      <c r="AY170" s="18" t="s">
        <v>171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8" t="s">
        <v>84</v>
      </c>
      <c r="BK170" s="231">
        <f>ROUND(I170*H170,2)</f>
        <v>0</v>
      </c>
      <c r="BL170" s="18" t="s">
        <v>178</v>
      </c>
      <c r="BM170" s="230" t="s">
        <v>672</v>
      </c>
    </row>
    <row r="171" spans="1:65" s="2" customFormat="1" ht="24.15" customHeight="1">
      <c r="A171" s="39"/>
      <c r="B171" s="40"/>
      <c r="C171" s="219" t="s">
        <v>463</v>
      </c>
      <c r="D171" s="219" t="s">
        <v>173</v>
      </c>
      <c r="E171" s="220" t="s">
        <v>2881</v>
      </c>
      <c r="F171" s="221" t="s">
        <v>2882</v>
      </c>
      <c r="G171" s="222" t="s">
        <v>366</v>
      </c>
      <c r="H171" s="223">
        <v>650</v>
      </c>
      <c r="I171" s="224"/>
      <c r="J171" s="225">
        <f>ROUND(I171*H171,2)</f>
        <v>0</v>
      </c>
      <c r="K171" s="221" t="s">
        <v>1</v>
      </c>
      <c r="L171" s="45"/>
      <c r="M171" s="226" t="s">
        <v>1</v>
      </c>
      <c r="N171" s="227" t="s">
        <v>41</v>
      </c>
      <c r="O171" s="92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0" t="s">
        <v>178</v>
      </c>
      <c r="AT171" s="230" t="s">
        <v>173</v>
      </c>
      <c r="AU171" s="230" t="s">
        <v>84</v>
      </c>
      <c r="AY171" s="18" t="s">
        <v>171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8" t="s">
        <v>84</v>
      </c>
      <c r="BK171" s="231">
        <f>ROUND(I171*H171,2)</f>
        <v>0</v>
      </c>
      <c r="BL171" s="18" t="s">
        <v>178</v>
      </c>
      <c r="BM171" s="230" t="s">
        <v>683</v>
      </c>
    </row>
    <row r="172" spans="1:65" s="2" customFormat="1" ht="24.15" customHeight="1">
      <c r="A172" s="39"/>
      <c r="B172" s="40"/>
      <c r="C172" s="219" t="s">
        <v>469</v>
      </c>
      <c r="D172" s="219" t="s">
        <v>173</v>
      </c>
      <c r="E172" s="220" t="s">
        <v>2883</v>
      </c>
      <c r="F172" s="221" t="s">
        <v>2884</v>
      </c>
      <c r="G172" s="222" t="s">
        <v>366</v>
      </c>
      <c r="H172" s="223">
        <v>40</v>
      </c>
      <c r="I172" s="224"/>
      <c r="J172" s="225">
        <f>ROUND(I172*H172,2)</f>
        <v>0</v>
      </c>
      <c r="K172" s="221" t="s">
        <v>1</v>
      </c>
      <c r="L172" s="45"/>
      <c r="M172" s="226" t="s">
        <v>1</v>
      </c>
      <c r="N172" s="227" t="s">
        <v>41</v>
      </c>
      <c r="O172" s="92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178</v>
      </c>
      <c r="AT172" s="230" t="s">
        <v>173</v>
      </c>
      <c r="AU172" s="230" t="s">
        <v>84</v>
      </c>
      <c r="AY172" s="18" t="s">
        <v>171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84</v>
      </c>
      <c r="BK172" s="231">
        <f>ROUND(I172*H172,2)</f>
        <v>0</v>
      </c>
      <c r="BL172" s="18" t="s">
        <v>178</v>
      </c>
      <c r="BM172" s="230" t="s">
        <v>692</v>
      </c>
    </row>
    <row r="173" spans="1:63" s="12" customFormat="1" ht="25.9" customHeight="1">
      <c r="A173" s="12"/>
      <c r="B173" s="203"/>
      <c r="C173" s="204"/>
      <c r="D173" s="205" t="s">
        <v>75</v>
      </c>
      <c r="E173" s="206" t="s">
        <v>2885</v>
      </c>
      <c r="F173" s="206" t="s">
        <v>2886</v>
      </c>
      <c r="G173" s="204"/>
      <c r="H173" s="204"/>
      <c r="I173" s="207"/>
      <c r="J173" s="208">
        <f>BK173</f>
        <v>0</v>
      </c>
      <c r="K173" s="204"/>
      <c r="L173" s="209"/>
      <c r="M173" s="210"/>
      <c r="N173" s="211"/>
      <c r="O173" s="211"/>
      <c r="P173" s="212">
        <f>SUM(P174:P176)</f>
        <v>0</v>
      </c>
      <c r="Q173" s="211"/>
      <c r="R173" s="212">
        <f>SUM(R174:R176)</f>
        <v>0</v>
      </c>
      <c r="S173" s="211"/>
      <c r="T173" s="213">
        <f>SUM(T174:T176)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4" t="s">
        <v>84</v>
      </c>
      <c r="AT173" s="215" t="s">
        <v>75</v>
      </c>
      <c r="AU173" s="215" t="s">
        <v>76</v>
      </c>
      <c r="AY173" s="214" t="s">
        <v>171</v>
      </c>
      <c r="BK173" s="216">
        <f>SUM(BK174:BK176)</f>
        <v>0</v>
      </c>
    </row>
    <row r="174" spans="1:65" s="2" customFormat="1" ht="24.15" customHeight="1">
      <c r="A174" s="39"/>
      <c r="B174" s="40"/>
      <c r="C174" s="219" t="s">
        <v>475</v>
      </c>
      <c r="D174" s="219" t="s">
        <v>173</v>
      </c>
      <c r="E174" s="220" t="s">
        <v>2887</v>
      </c>
      <c r="F174" s="221" t="s">
        <v>2888</v>
      </c>
      <c r="G174" s="222" t="s">
        <v>2575</v>
      </c>
      <c r="H174" s="223">
        <v>150</v>
      </c>
      <c r="I174" s="224"/>
      <c r="J174" s="225">
        <f>ROUND(I174*H174,2)</f>
        <v>0</v>
      </c>
      <c r="K174" s="221" t="s">
        <v>1</v>
      </c>
      <c r="L174" s="45"/>
      <c r="M174" s="226" t="s">
        <v>1</v>
      </c>
      <c r="N174" s="227" t="s">
        <v>41</v>
      </c>
      <c r="O174" s="92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178</v>
      </c>
      <c r="AT174" s="230" t="s">
        <v>173</v>
      </c>
      <c r="AU174" s="230" t="s">
        <v>84</v>
      </c>
      <c r="AY174" s="18" t="s">
        <v>171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84</v>
      </c>
      <c r="BK174" s="231">
        <f>ROUND(I174*H174,2)</f>
        <v>0</v>
      </c>
      <c r="BL174" s="18" t="s">
        <v>178</v>
      </c>
      <c r="BM174" s="230" t="s">
        <v>700</v>
      </c>
    </row>
    <row r="175" spans="1:65" s="2" customFormat="1" ht="24.15" customHeight="1">
      <c r="A175" s="39"/>
      <c r="B175" s="40"/>
      <c r="C175" s="219" t="s">
        <v>480</v>
      </c>
      <c r="D175" s="219" t="s">
        <v>173</v>
      </c>
      <c r="E175" s="220" t="s">
        <v>2889</v>
      </c>
      <c r="F175" s="221" t="s">
        <v>2890</v>
      </c>
      <c r="G175" s="222" t="s">
        <v>176</v>
      </c>
      <c r="H175" s="223">
        <v>52</v>
      </c>
      <c r="I175" s="224"/>
      <c r="J175" s="225">
        <f>ROUND(I175*H175,2)</f>
        <v>0</v>
      </c>
      <c r="K175" s="221" t="s">
        <v>1</v>
      </c>
      <c r="L175" s="45"/>
      <c r="M175" s="226" t="s">
        <v>1</v>
      </c>
      <c r="N175" s="227" t="s">
        <v>41</v>
      </c>
      <c r="O175" s="92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0" t="s">
        <v>178</v>
      </c>
      <c r="AT175" s="230" t="s">
        <v>173</v>
      </c>
      <c r="AU175" s="230" t="s">
        <v>84</v>
      </c>
      <c r="AY175" s="18" t="s">
        <v>171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8" t="s">
        <v>84</v>
      </c>
      <c r="BK175" s="231">
        <f>ROUND(I175*H175,2)</f>
        <v>0</v>
      </c>
      <c r="BL175" s="18" t="s">
        <v>178</v>
      </c>
      <c r="BM175" s="230" t="s">
        <v>708</v>
      </c>
    </row>
    <row r="176" spans="1:65" s="2" customFormat="1" ht="24.15" customHeight="1">
      <c r="A176" s="39"/>
      <c r="B176" s="40"/>
      <c r="C176" s="219" t="s">
        <v>484</v>
      </c>
      <c r="D176" s="219" t="s">
        <v>173</v>
      </c>
      <c r="E176" s="220" t="s">
        <v>2891</v>
      </c>
      <c r="F176" s="221" t="s">
        <v>2892</v>
      </c>
      <c r="G176" s="222" t="s">
        <v>176</v>
      </c>
      <c r="H176" s="223">
        <v>52</v>
      </c>
      <c r="I176" s="224"/>
      <c r="J176" s="225">
        <f>ROUND(I176*H176,2)</f>
        <v>0</v>
      </c>
      <c r="K176" s="221" t="s">
        <v>1</v>
      </c>
      <c r="L176" s="45"/>
      <c r="M176" s="226" t="s">
        <v>1</v>
      </c>
      <c r="N176" s="227" t="s">
        <v>41</v>
      </c>
      <c r="O176" s="92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0" t="s">
        <v>178</v>
      </c>
      <c r="AT176" s="230" t="s">
        <v>173</v>
      </c>
      <c r="AU176" s="230" t="s">
        <v>84</v>
      </c>
      <c r="AY176" s="18" t="s">
        <v>171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8" t="s">
        <v>84</v>
      </c>
      <c r="BK176" s="231">
        <f>ROUND(I176*H176,2)</f>
        <v>0</v>
      </c>
      <c r="BL176" s="18" t="s">
        <v>178</v>
      </c>
      <c r="BM176" s="230" t="s">
        <v>716</v>
      </c>
    </row>
    <row r="177" spans="1:63" s="12" customFormat="1" ht="25.9" customHeight="1">
      <c r="A177" s="12"/>
      <c r="B177" s="203"/>
      <c r="C177" s="204"/>
      <c r="D177" s="205" t="s">
        <v>75</v>
      </c>
      <c r="E177" s="206" t="s">
        <v>2893</v>
      </c>
      <c r="F177" s="206" t="s">
        <v>2894</v>
      </c>
      <c r="G177" s="204"/>
      <c r="H177" s="204"/>
      <c r="I177" s="207"/>
      <c r="J177" s="208">
        <f>BK177</f>
        <v>0</v>
      </c>
      <c r="K177" s="204"/>
      <c r="L177" s="209"/>
      <c r="M177" s="210"/>
      <c r="N177" s="211"/>
      <c r="O177" s="211"/>
      <c r="P177" s="212">
        <f>SUM(P178:P217)</f>
        <v>0</v>
      </c>
      <c r="Q177" s="211"/>
      <c r="R177" s="212">
        <f>SUM(R178:R217)</f>
        <v>0</v>
      </c>
      <c r="S177" s="211"/>
      <c r="T177" s="213">
        <f>SUM(T178:T217)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4" t="s">
        <v>84</v>
      </c>
      <c r="AT177" s="215" t="s">
        <v>75</v>
      </c>
      <c r="AU177" s="215" t="s">
        <v>76</v>
      </c>
      <c r="AY177" s="214" t="s">
        <v>171</v>
      </c>
      <c r="BK177" s="216">
        <f>SUM(BK178:BK217)</f>
        <v>0</v>
      </c>
    </row>
    <row r="178" spans="1:65" s="2" customFormat="1" ht="16.5" customHeight="1">
      <c r="A178" s="39"/>
      <c r="B178" s="40"/>
      <c r="C178" s="219" t="s">
        <v>489</v>
      </c>
      <c r="D178" s="219" t="s">
        <v>173</v>
      </c>
      <c r="E178" s="220" t="s">
        <v>2895</v>
      </c>
      <c r="F178" s="221" t="s">
        <v>2896</v>
      </c>
      <c r="G178" s="222" t="s">
        <v>304</v>
      </c>
      <c r="H178" s="223">
        <v>770</v>
      </c>
      <c r="I178" s="224"/>
      <c r="J178" s="225">
        <f>ROUND(I178*H178,2)</f>
        <v>0</v>
      </c>
      <c r="K178" s="221" t="s">
        <v>1</v>
      </c>
      <c r="L178" s="45"/>
      <c r="M178" s="226" t="s">
        <v>1</v>
      </c>
      <c r="N178" s="227" t="s">
        <v>41</v>
      </c>
      <c r="O178" s="92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0" t="s">
        <v>178</v>
      </c>
      <c r="AT178" s="230" t="s">
        <v>173</v>
      </c>
      <c r="AU178" s="230" t="s">
        <v>84</v>
      </c>
      <c r="AY178" s="18" t="s">
        <v>171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8" t="s">
        <v>84</v>
      </c>
      <c r="BK178" s="231">
        <f>ROUND(I178*H178,2)</f>
        <v>0</v>
      </c>
      <c r="BL178" s="18" t="s">
        <v>178</v>
      </c>
      <c r="BM178" s="230" t="s">
        <v>730</v>
      </c>
    </row>
    <row r="179" spans="1:65" s="2" customFormat="1" ht="16.5" customHeight="1">
      <c r="A179" s="39"/>
      <c r="B179" s="40"/>
      <c r="C179" s="219" t="s">
        <v>495</v>
      </c>
      <c r="D179" s="219" t="s">
        <v>173</v>
      </c>
      <c r="E179" s="220" t="s">
        <v>2897</v>
      </c>
      <c r="F179" s="221" t="s">
        <v>2898</v>
      </c>
      <c r="G179" s="222" t="s">
        <v>304</v>
      </c>
      <c r="H179" s="223">
        <v>60</v>
      </c>
      <c r="I179" s="224"/>
      <c r="J179" s="225">
        <f>ROUND(I179*H179,2)</f>
        <v>0</v>
      </c>
      <c r="K179" s="221" t="s">
        <v>1</v>
      </c>
      <c r="L179" s="45"/>
      <c r="M179" s="226" t="s">
        <v>1</v>
      </c>
      <c r="N179" s="227" t="s">
        <v>41</v>
      </c>
      <c r="O179" s="92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0" t="s">
        <v>178</v>
      </c>
      <c r="AT179" s="230" t="s">
        <v>173</v>
      </c>
      <c r="AU179" s="230" t="s">
        <v>84</v>
      </c>
      <c r="AY179" s="18" t="s">
        <v>171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8" t="s">
        <v>84</v>
      </c>
      <c r="BK179" s="231">
        <f>ROUND(I179*H179,2)</f>
        <v>0</v>
      </c>
      <c r="BL179" s="18" t="s">
        <v>178</v>
      </c>
      <c r="BM179" s="230" t="s">
        <v>739</v>
      </c>
    </row>
    <row r="180" spans="1:65" s="2" customFormat="1" ht="16.5" customHeight="1">
      <c r="A180" s="39"/>
      <c r="B180" s="40"/>
      <c r="C180" s="219" t="s">
        <v>500</v>
      </c>
      <c r="D180" s="219" t="s">
        <v>173</v>
      </c>
      <c r="E180" s="220" t="s">
        <v>2899</v>
      </c>
      <c r="F180" s="221" t="s">
        <v>2900</v>
      </c>
      <c r="G180" s="222" t="s">
        <v>304</v>
      </c>
      <c r="H180" s="223">
        <v>25</v>
      </c>
      <c r="I180" s="224"/>
      <c r="J180" s="225">
        <f>ROUND(I180*H180,2)</f>
        <v>0</v>
      </c>
      <c r="K180" s="221" t="s">
        <v>1</v>
      </c>
      <c r="L180" s="45"/>
      <c r="M180" s="226" t="s">
        <v>1</v>
      </c>
      <c r="N180" s="227" t="s">
        <v>41</v>
      </c>
      <c r="O180" s="92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0" t="s">
        <v>178</v>
      </c>
      <c r="AT180" s="230" t="s">
        <v>173</v>
      </c>
      <c r="AU180" s="230" t="s">
        <v>84</v>
      </c>
      <c r="AY180" s="18" t="s">
        <v>171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8" t="s">
        <v>84</v>
      </c>
      <c r="BK180" s="231">
        <f>ROUND(I180*H180,2)</f>
        <v>0</v>
      </c>
      <c r="BL180" s="18" t="s">
        <v>178</v>
      </c>
      <c r="BM180" s="230" t="s">
        <v>752</v>
      </c>
    </row>
    <row r="181" spans="1:65" s="2" customFormat="1" ht="16.5" customHeight="1">
      <c r="A181" s="39"/>
      <c r="B181" s="40"/>
      <c r="C181" s="219" t="s">
        <v>505</v>
      </c>
      <c r="D181" s="219" t="s">
        <v>173</v>
      </c>
      <c r="E181" s="220" t="s">
        <v>2901</v>
      </c>
      <c r="F181" s="221" t="s">
        <v>2902</v>
      </c>
      <c r="G181" s="222" t="s">
        <v>304</v>
      </c>
      <c r="H181" s="223">
        <v>70</v>
      </c>
      <c r="I181" s="224"/>
      <c r="J181" s="225">
        <f>ROUND(I181*H181,2)</f>
        <v>0</v>
      </c>
      <c r="K181" s="221" t="s">
        <v>1</v>
      </c>
      <c r="L181" s="45"/>
      <c r="M181" s="226" t="s">
        <v>1</v>
      </c>
      <c r="N181" s="227" t="s">
        <v>41</v>
      </c>
      <c r="O181" s="92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0" t="s">
        <v>178</v>
      </c>
      <c r="AT181" s="230" t="s">
        <v>173</v>
      </c>
      <c r="AU181" s="230" t="s">
        <v>84</v>
      </c>
      <c r="AY181" s="18" t="s">
        <v>171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8" t="s">
        <v>84</v>
      </c>
      <c r="BK181" s="231">
        <f>ROUND(I181*H181,2)</f>
        <v>0</v>
      </c>
      <c r="BL181" s="18" t="s">
        <v>178</v>
      </c>
      <c r="BM181" s="230" t="s">
        <v>762</v>
      </c>
    </row>
    <row r="182" spans="1:65" s="2" customFormat="1" ht="16.5" customHeight="1">
      <c r="A182" s="39"/>
      <c r="B182" s="40"/>
      <c r="C182" s="219" t="s">
        <v>511</v>
      </c>
      <c r="D182" s="219" t="s">
        <v>173</v>
      </c>
      <c r="E182" s="220" t="s">
        <v>2903</v>
      </c>
      <c r="F182" s="221" t="s">
        <v>2904</v>
      </c>
      <c r="G182" s="222" t="s">
        <v>2575</v>
      </c>
      <c r="H182" s="223">
        <v>22</v>
      </c>
      <c r="I182" s="224"/>
      <c r="J182" s="225">
        <f>ROUND(I182*H182,2)</f>
        <v>0</v>
      </c>
      <c r="K182" s="221" t="s">
        <v>1</v>
      </c>
      <c r="L182" s="45"/>
      <c r="M182" s="226" t="s">
        <v>1</v>
      </c>
      <c r="N182" s="227" t="s">
        <v>41</v>
      </c>
      <c r="O182" s="92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0" t="s">
        <v>178</v>
      </c>
      <c r="AT182" s="230" t="s">
        <v>173</v>
      </c>
      <c r="AU182" s="230" t="s">
        <v>84</v>
      </c>
      <c r="AY182" s="18" t="s">
        <v>171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8" t="s">
        <v>84</v>
      </c>
      <c r="BK182" s="231">
        <f>ROUND(I182*H182,2)</f>
        <v>0</v>
      </c>
      <c r="BL182" s="18" t="s">
        <v>178</v>
      </c>
      <c r="BM182" s="230" t="s">
        <v>772</v>
      </c>
    </row>
    <row r="183" spans="1:65" s="2" customFormat="1" ht="16.5" customHeight="1">
      <c r="A183" s="39"/>
      <c r="B183" s="40"/>
      <c r="C183" s="219" t="s">
        <v>516</v>
      </c>
      <c r="D183" s="219" t="s">
        <v>173</v>
      </c>
      <c r="E183" s="220" t="s">
        <v>2905</v>
      </c>
      <c r="F183" s="221" t="s">
        <v>2906</v>
      </c>
      <c r="G183" s="222" t="s">
        <v>2907</v>
      </c>
      <c r="H183" s="223">
        <v>45</v>
      </c>
      <c r="I183" s="224"/>
      <c r="J183" s="225">
        <f>ROUND(I183*H183,2)</f>
        <v>0</v>
      </c>
      <c r="K183" s="221" t="s">
        <v>1</v>
      </c>
      <c r="L183" s="45"/>
      <c r="M183" s="226" t="s">
        <v>1</v>
      </c>
      <c r="N183" s="227" t="s">
        <v>41</v>
      </c>
      <c r="O183" s="92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0" t="s">
        <v>178</v>
      </c>
      <c r="AT183" s="230" t="s">
        <v>173</v>
      </c>
      <c r="AU183" s="230" t="s">
        <v>84</v>
      </c>
      <c r="AY183" s="18" t="s">
        <v>171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8" t="s">
        <v>84</v>
      </c>
      <c r="BK183" s="231">
        <f>ROUND(I183*H183,2)</f>
        <v>0</v>
      </c>
      <c r="BL183" s="18" t="s">
        <v>178</v>
      </c>
      <c r="BM183" s="230" t="s">
        <v>781</v>
      </c>
    </row>
    <row r="184" spans="1:65" s="2" customFormat="1" ht="16.5" customHeight="1">
      <c r="A184" s="39"/>
      <c r="B184" s="40"/>
      <c r="C184" s="219" t="s">
        <v>323</v>
      </c>
      <c r="D184" s="219" t="s">
        <v>173</v>
      </c>
      <c r="E184" s="220" t="s">
        <v>2908</v>
      </c>
      <c r="F184" s="221" t="s">
        <v>2909</v>
      </c>
      <c r="G184" s="222" t="s">
        <v>2907</v>
      </c>
      <c r="H184" s="223">
        <v>7.2</v>
      </c>
      <c r="I184" s="224"/>
      <c r="J184" s="225">
        <f>ROUND(I184*H184,2)</f>
        <v>0</v>
      </c>
      <c r="K184" s="221" t="s">
        <v>1</v>
      </c>
      <c r="L184" s="45"/>
      <c r="M184" s="226" t="s">
        <v>1</v>
      </c>
      <c r="N184" s="227" t="s">
        <v>41</v>
      </c>
      <c r="O184" s="92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0" t="s">
        <v>178</v>
      </c>
      <c r="AT184" s="230" t="s">
        <v>173</v>
      </c>
      <c r="AU184" s="230" t="s">
        <v>84</v>
      </c>
      <c r="AY184" s="18" t="s">
        <v>171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8" t="s">
        <v>84</v>
      </c>
      <c r="BK184" s="231">
        <f>ROUND(I184*H184,2)</f>
        <v>0</v>
      </c>
      <c r="BL184" s="18" t="s">
        <v>178</v>
      </c>
      <c r="BM184" s="230" t="s">
        <v>791</v>
      </c>
    </row>
    <row r="185" spans="1:65" s="2" customFormat="1" ht="16.5" customHeight="1">
      <c r="A185" s="39"/>
      <c r="B185" s="40"/>
      <c r="C185" s="219" t="s">
        <v>526</v>
      </c>
      <c r="D185" s="219" t="s">
        <v>173</v>
      </c>
      <c r="E185" s="220" t="s">
        <v>2908</v>
      </c>
      <c r="F185" s="221" t="s">
        <v>2909</v>
      </c>
      <c r="G185" s="222" t="s">
        <v>2907</v>
      </c>
      <c r="H185" s="223">
        <v>18</v>
      </c>
      <c r="I185" s="224"/>
      <c r="J185" s="225">
        <f>ROUND(I185*H185,2)</f>
        <v>0</v>
      </c>
      <c r="K185" s="221" t="s">
        <v>1</v>
      </c>
      <c r="L185" s="45"/>
      <c r="M185" s="226" t="s">
        <v>1</v>
      </c>
      <c r="N185" s="227" t="s">
        <v>41</v>
      </c>
      <c r="O185" s="92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0" t="s">
        <v>178</v>
      </c>
      <c r="AT185" s="230" t="s">
        <v>173</v>
      </c>
      <c r="AU185" s="230" t="s">
        <v>84</v>
      </c>
      <c r="AY185" s="18" t="s">
        <v>171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8" t="s">
        <v>84</v>
      </c>
      <c r="BK185" s="231">
        <f>ROUND(I185*H185,2)</f>
        <v>0</v>
      </c>
      <c r="BL185" s="18" t="s">
        <v>178</v>
      </c>
      <c r="BM185" s="230" t="s">
        <v>802</v>
      </c>
    </row>
    <row r="186" spans="1:65" s="2" customFormat="1" ht="16.5" customHeight="1">
      <c r="A186" s="39"/>
      <c r="B186" s="40"/>
      <c r="C186" s="219" t="s">
        <v>532</v>
      </c>
      <c r="D186" s="219" t="s">
        <v>173</v>
      </c>
      <c r="E186" s="220" t="s">
        <v>2910</v>
      </c>
      <c r="F186" s="221" t="s">
        <v>2911</v>
      </c>
      <c r="G186" s="222" t="s">
        <v>2912</v>
      </c>
      <c r="H186" s="223">
        <v>20</v>
      </c>
      <c r="I186" s="224"/>
      <c r="J186" s="225">
        <f>ROUND(I186*H186,2)</f>
        <v>0</v>
      </c>
      <c r="K186" s="221" t="s">
        <v>1</v>
      </c>
      <c r="L186" s="45"/>
      <c r="M186" s="226" t="s">
        <v>1</v>
      </c>
      <c r="N186" s="227" t="s">
        <v>41</v>
      </c>
      <c r="O186" s="92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0" t="s">
        <v>178</v>
      </c>
      <c r="AT186" s="230" t="s">
        <v>173</v>
      </c>
      <c r="AU186" s="230" t="s">
        <v>84</v>
      </c>
      <c r="AY186" s="18" t="s">
        <v>171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8" t="s">
        <v>84</v>
      </c>
      <c r="BK186" s="231">
        <f>ROUND(I186*H186,2)</f>
        <v>0</v>
      </c>
      <c r="BL186" s="18" t="s">
        <v>178</v>
      </c>
      <c r="BM186" s="230" t="s">
        <v>812</v>
      </c>
    </row>
    <row r="187" spans="1:65" s="2" customFormat="1" ht="16.5" customHeight="1">
      <c r="A187" s="39"/>
      <c r="B187" s="40"/>
      <c r="C187" s="219" t="s">
        <v>538</v>
      </c>
      <c r="D187" s="219" t="s">
        <v>173</v>
      </c>
      <c r="E187" s="220" t="s">
        <v>2913</v>
      </c>
      <c r="F187" s="221" t="s">
        <v>2914</v>
      </c>
      <c r="G187" s="222" t="s">
        <v>2912</v>
      </c>
      <c r="H187" s="223">
        <v>400</v>
      </c>
      <c r="I187" s="224"/>
      <c r="J187" s="225">
        <f>ROUND(I187*H187,2)</f>
        <v>0</v>
      </c>
      <c r="K187" s="221" t="s">
        <v>1</v>
      </c>
      <c r="L187" s="45"/>
      <c r="M187" s="226" t="s">
        <v>1</v>
      </c>
      <c r="N187" s="227" t="s">
        <v>41</v>
      </c>
      <c r="O187" s="92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0" t="s">
        <v>178</v>
      </c>
      <c r="AT187" s="230" t="s">
        <v>173</v>
      </c>
      <c r="AU187" s="230" t="s">
        <v>84</v>
      </c>
      <c r="AY187" s="18" t="s">
        <v>171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8" t="s">
        <v>84</v>
      </c>
      <c r="BK187" s="231">
        <f>ROUND(I187*H187,2)</f>
        <v>0</v>
      </c>
      <c r="BL187" s="18" t="s">
        <v>178</v>
      </c>
      <c r="BM187" s="230" t="s">
        <v>822</v>
      </c>
    </row>
    <row r="188" spans="1:65" s="2" customFormat="1" ht="16.5" customHeight="1">
      <c r="A188" s="39"/>
      <c r="B188" s="40"/>
      <c r="C188" s="219" t="s">
        <v>544</v>
      </c>
      <c r="D188" s="219" t="s">
        <v>173</v>
      </c>
      <c r="E188" s="220" t="s">
        <v>2915</v>
      </c>
      <c r="F188" s="221" t="s">
        <v>2916</v>
      </c>
      <c r="G188" s="222" t="s">
        <v>2912</v>
      </c>
      <c r="H188" s="223">
        <v>22</v>
      </c>
      <c r="I188" s="224"/>
      <c r="J188" s="225">
        <f>ROUND(I188*H188,2)</f>
        <v>0</v>
      </c>
      <c r="K188" s="221" t="s">
        <v>1</v>
      </c>
      <c r="L188" s="45"/>
      <c r="M188" s="226" t="s">
        <v>1</v>
      </c>
      <c r="N188" s="227" t="s">
        <v>41</v>
      </c>
      <c r="O188" s="92"/>
      <c r="P188" s="228">
        <f>O188*H188</f>
        <v>0</v>
      </c>
      <c r="Q188" s="228">
        <v>0</v>
      </c>
      <c r="R188" s="228">
        <f>Q188*H188</f>
        <v>0</v>
      </c>
      <c r="S188" s="228">
        <v>0</v>
      </c>
      <c r="T188" s="22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0" t="s">
        <v>178</v>
      </c>
      <c r="AT188" s="230" t="s">
        <v>173</v>
      </c>
      <c r="AU188" s="230" t="s">
        <v>84</v>
      </c>
      <c r="AY188" s="18" t="s">
        <v>171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8" t="s">
        <v>84</v>
      </c>
      <c r="BK188" s="231">
        <f>ROUND(I188*H188,2)</f>
        <v>0</v>
      </c>
      <c r="BL188" s="18" t="s">
        <v>178</v>
      </c>
      <c r="BM188" s="230" t="s">
        <v>835</v>
      </c>
    </row>
    <row r="189" spans="1:65" s="2" customFormat="1" ht="16.5" customHeight="1">
      <c r="A189" s="39"/>
      <c r="B189" s="40"/>
      <c r="C189" s="219" t="s">
        <v>549</v>
      </c>
      <c r="D189" s="219" t="s">
        <v>173</v>
      </c>
      <c r="E189" s="220" t="s">
        <v>2917</v>
      </c>
      <c r="F189" s="221" t="s">
        <v>2918</v>
      </c>
      <c r="G189" s="222" t="s">
        <v>2912</v>
      </c>
      <c r="H189" s="223">
        <v>360</v>
      </c>
      <c r="I189" s="224"/>
      <c r="J189" s="225">
        <f>ROUND(I189*H189,2)</f>
        <v>0</v>
      </c>
      <c r="K189" s="221" t="s">
        <v>1</v>
      </c>
      <c r="L189" s="45"/>
      <c r="M189" s="226" t="s">
        <v>1</v>
      </c>
      <c r="N189" s="227" t="s">
        <v>41</v>
      </c>
      <c r="O189" s="92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0" t="s">
        <v>178</v>
      </c>
      <c r="AT189" s="230" t="s">
        <v>173</v>
      </c>
      <c r="AU189" s="230" t="s">
        <v>84</v>
      </c>
      <c r="AY189" s="18" t="s">
        <v>171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8" t="s">
        <v>84</v>
      </c>
      <c r="BK189" s="231">
        <f>ROUND(I189*H189,2)</f>
        <v>0</v>
      </c>
      <c r="BL189" s="18" t="s">
        <v>178</v>
      </c>
      <c r="BM189" s="230" t="s">
        <v>847</v>
      </c>
    </row>
    <row r="190" spans="1:65" s="2" customFormat="1" ht="16.5" customHeight="1">
      <c r="A190" s="39"/>
      <c r="B190" s="40"/>
      <c r="C190" s="219" t="s">
        <v>554</v>
      </c>
      <c r="D190" s="219" t="s">
        <v>173</v>
      </c>
      <c r="E190" s="220" t="s">
        <v>2919</v>
      </c>
      <c r="F190" s="221" t="s">
        <v>2920</v>
      </c>
      <c r="G190" s="222" t="s">
        <v>2912</v>
      </c>
      <c r="H190" s="223">
        <v>7</v>
      </c>
      <c r="I190" s="224"/>
      <c r="J190" s="225">
        <f>ROUND(I190*H190,2)</f>
        <v>0</v>
      </c>
      <c r="K190" s="221" t="s">
        <v>1</v>
      </c>
      <c r="L190" s="45"/>
      <c r="M190" s="226" t="s">
        <v>1</v>
      </c>
      <c r="N190" s="227" t="s">
        <v>41</v>
      </c>
      <c r="O190" s="92"/>
      <c r="P190" s="228">
        <f>O190*H190</f>
        <v>0</v>
      </c>
      <c r="Q190" s="228">
        <v>0</v>
      </c>
      <c r="R190" s="228">
        <f>Q190*H190</f>
        <v>0</v>
      </c>
      <c r="S190" s="228">
        <v>0</v>
      </c>
      <c r="T190" s="22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0" t="s">
        <v>178</v>
      </c>
      <c r="AT190" s="230" t="s">
        <v>173</v>
      </c>
      <c r="AU190" s="230" t="s">
        <v>84</v>
      </c>
      <c r="AY190" s="18" t="s">
        <v>171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8" t="s">
        <v>84</v>
      </c>
      <c r="BK190" s="231">
        <f>ROUND(I190*H190,2)</f>
        <v>0</v>
      </c>
      <c r="BL190" s="18" t="s">
        <v>178</v>
      </c>
      <c r="BM190" s="230" t="s">
        <v>871</v>
      </c>
    </row>
    <row r="191" spans="1:65" s="2" customFormat="1" ht="16.5" customHeight="1">
      <c r="A191" s="39"/>
      <c r="B191" s="40"/>
      <c r="C191" s="219" t="s">
        <v>558</v>
      </c>
      <c r="D191" s="219" t="s">
        <v>173</v>
      </c>
      <c r="E191" s="220" t="s">
        <v>2921</v>
      </c>
      <c r="F191" s="221" t="s">
        <v>2922</v>
      </c>
      <c r="G191" s="222" t="s">
        <v>2912</v>
      </c>
      <c r="H191" s="223">
        <v>32</v>
      </c>
      <c r="I191" s="224"/>
      <c r="J191" s="225">
        <f>ROUND(I191*H191,2)</f>
        <v>0</v>
      </c>
      <c r="K191" s="221" t="s">
        <v>1</v>
      </c>
      <c r="L191" s="45"/>
      <c r="M191" s="226" t="s">
        <v>1</v>
      </c>
      <c r="N191" s="227" t="s">
        <v>41</v>
      </c>
      <c r="O191" s="92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0" t="s">
        <v>178</v>
      </c>
      <c r="AT191" s="230" t="s">
        <v>173</v>
      </c>
      <c r="AU191" s="230" t="s">
        <v>84</v>
      </c>
      <c r="AY191" s="18" t="s">
        <v>171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8" t="s">
        <v>84</v>
      </c>
      <c r="BK191" s="231">
        <f>ROUND(I191*H191,2)</f>
        <v>0</v>
      </c>
      <c r="BL191" s="18" t="s">
        <v>178</v>
      </c>
      <c r="BM191" s="230" t="s">
        <v>879</v>
      </c>
    </row>
    <row r="192" spans="1:65" s="2" customFormat="1" ht="16.5" customHeight="1">
      <c r="A192" s="39"/>
      <c r="B192" s="40"/>
      <c r="C192" s="219" t="s">
        <v>563</v>
      </c>
      <c r="D192" s="219" t="s">
        <v>173</v>
      </c>
      <c r="E192" s="220" t="s">
        <v>2923</v>
      </c>
      <c r="F192" s="221" t="s">
        <v>2924</v>
      </c>
      <c r="G192" s="222" t="s">
        <v>2912</v>
      </c>
      <c r="H192" s="223">
        <v>10</v>
      </c>
      <c r="I192" s="224"/>
      <c r="J192" s="225">
        <f>ROUND(I192*H192,2)</f>
        <v>0</v>
      </c>
      <c r="K192" s="221" t="s">
        <v>1</v>
      </c>
      <c r="L192" s="45"/>
      <c r="M192" s="226" t="s">
        <v>1</v>
      </c>
      <c r="N192" s="227" t="s">
        <v>41</v>
      </c>
      <c r="O192" s="92"/>
      <c r="P192" s="228">
        <f>O192*H192</f>
        <v>0</v>
      </c>
      <c r="Q192" s="228">
        <v>0</v>
      </c>
      <c r="R192" s="228">
        <f>Q192*H192</f>
        <v>0</v>
      </c>
      <c r="S192" s="228">
        <v>0</v>
      </c>
      <c r="T192" s="22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0" t="s">
        <v>178</v>
      </c>
      <c r="AT192" s="230" t="s">
        <v>173</v>
      </c>
      <c r="AU192" s="230" t="s">
        <v>84</v>
      </c>
      <c r="AY192" s="18" t="s">
        <v>171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8" t="s">
        <v>84</v>
      </c>
      <c r="BK192" s="231">
        <f>ROUND(I192*H192,2)</f>
        <v>0</v>
      </c>
      <c r="BL192" s="18" t="s">
        <v>178</v>
      </c>
      <c r="BM192" s="230" t="s">
        <v>891</v>
      </c>
    </row>
    <row r="193" spans="1:65" s="2" customFormat="1" ht="16.5" customHeight="1">
      <c r="A193" s="39"/>
      <c r="B193" s="40"/>
      <c r="C193" s="219" t="s">
        <v>568</v>
      </c>
      <c r="D193" s="219" t="s">
        <v>173</v>
      </c>
      <c r="E193" s="220" t="s">
        <v>2925</v>
      </c>
      <c r="F193" s="221" t="s">
        <v>2926</v>
      </c>
      <c r="G193" s="222" t="s">
        <v>2912</v>
      </c>
      <c r="H193" s="223">
        <v>54</v>
      </c>
      <c r="I193" s="224"/>
      <c r="J193" s="225">
        <f>ROUND(I193*H193,2)</f>
        <v>0</v>
      </c>
      <c r="K193" s="221" t="s">
        <v>1</v>
      </c>
      <c r="L193" s="45"/>
      <c r="M193" s="226" t="s">
        <v>1</v>
      </c>
      <c r="N193" s="227" t="s">
        <v>41</v>
      </c>
      <c r="O193" s="92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0" t="s">
        <v>178</v>
      </c>
      <c r="AT193" s="230" t="s">
        <v>173</v>
      </c>
      <c r="AU193" s="230" t="s">
        <v>84</v>
      </c>
      <c r="AY193" s="18" t="s">
        <v>171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8" t="s">
        <v>84</v>
      </c>
      <c r="BK193" s="231">
        <f>ROUND(I193*H193,2)</f>
        <v>0</v>
      </c>
      <c r="BL193" s="18" t="s">
        <v>178</v>
      </c>
      <c r="BM193" s="230" t="s">
        <v>902</v>
      </c>
    </row>
    <row r="194" spans="1:65" s="2" customFormat="1" ht="16.5" customHeight="1">
      <c r="A194" s="39"/>
      <c r="B194" s="40"/>
      <c r="C194" s="219" t="s">
        <v>572</v>
      </c>
      <c r="D194" s="219" t="s">
        <v>173</v>
      </c>
      <c r="E194" s="220" t="s">
        <v>2927</v>
      </c>
      <c r="F194" s="221" t="s">
        <v>2928</v>
      </c>
      <c r="G194" s="222" t="s">
        <v>2907</v>
      </c>
      <c r="H194" s="223">
        <v>165</v>
      </c>
      <c r="I194" s="224"/>
      <c r="J194" s="225">
        <f>ROUND(I194*H194,2)</f>
        <v>0</v>
      </c>
      <c r="K194" s="221" t="s">
        <v>1</v>
      </c>
      <c r="L194" s="45"/>
      <c r="M194" s="226" t="s">
        <v>1</v>
      </c>
      <c r="N194" s="227" t="s">
        <v>41</v>
      </c>
      <c r="O194" s="92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0" t="s">
        <v>178</v>
      </c>
      <c r="AT194" s="230" t="s">
        <v>173</v>
      </c>
      <c r="AU194" s="230" t="s">
        <v>84</v>
      </c>
      <c r="AY194" s="18" t="s">
        <v>171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8" t="s">
        <v>84</v>
      </c>
      <c r="BK194" s="231">
        <f>ROUND(I194*H194,2)</f>
        <v>0</v>
      </c>
      <c r="BL194" s="18" t="s">
        <v>178</v>
      </c>
      <c r="BM194" s="230" t="s">
        <v>912</v>
      </c>
    </row>
    <row r="195" spans="1:65" s="2" customFormat="1" ht="16.5" customHeight="1">
      <c r="A195" s="39"/>
      <c r="B195" s="40"/>
      <c r="C195" s="219" t="s">
        <v>576</v>
      </c>
      <c r="D195" s="219" t="s">
        <v>173</v>
      </c>
      <c r="E195" s="220" t="s">
        <v>2929</v>
      </c>
      <c r="F195" s="221" t="s">
        <v>2930</v>
      </c>
      <c r="G195" s="222" t="s">
        <v>304</v>
      </c>
      <c r="H195" s="223">
        <v>280</v>
      </c>
      <c r="I195" s="224"/>
      <c r="J195" s="225">
        <f>ROUND(I195*H195,2)</f>
        <v>0</v>
      </c>
      <c r="K195" s="221" t="s">
        <v>1</v>
      </c>
      <c r="L195" s="45"/>
      <c r="M195" s="226" t="s">
        <v>1</v>
      </c>
      <c r="N195" s="227" t="s">
        <v>41</v>
      </c>
      <c r="O195" s="92"/>
      <c r="P195" s="228">
        <f>O195*H195</f>
        <v>0</v>
      </c>
      <c r="Q195" s="228">
        <v>0</v>
      </c>
      <c r="R195" s="228">
        <f>Q195*H195</f>
        <v>0</v>
      </c>
      <c r="S195" s="228">
        <v>0</v>
      </c>
      <c r="T195" s="22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0" t="s">
        <v>178</v>
      </c>
      <c r="AT195" s="230" t="s">
        <v>173</v>
      </c>
      <c r="AU195" s="230" t="s">
        <v>84</v>
      </c>
      <c r="AY195" s="18" t="s">
        <v>171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8" t="s">
        <v>84</v>
      </c>
      <c r="BK195" s="231">
        <f>ROUND(I195*H195,2)</f>
        <v>0</v>
      </c>
      <c r="BL195" s="18" t="s">
        <v>178</v>
      </c>
      <c r="BM195" s="230" t="s">
        <v>920</v>
      </c>
    </row>
    <row r="196" spans="1:65" s="2" customFormat="1" ht="16.5" customHeight="1">
      <c r="A196" s="39"/>
      <c r="B196" s="40"/>
      <c r="C196" s="219" t="s">
        <v>580</v>
      </c>
      <c r="D196" s="219" t="s">
        <v>173</v>
      </c>
      <c r="E196" s="220" t="s">
        <v>2931</v>
      </c>
      <c r="F196" s="221" t="s">
        <v>2932</v>
      </c>
      <c r="G196" s="222" t="s">
        <v>2933</v>
      </c>
      <c r="H196" s="223">
        <v>6</v>
      </c>
      <c r="I196" s="224"/>
      <c r="J196" s="225">
        <f>ROUND(I196*H196,2)</f>
        <v>0</v>
      </c>
      <c r="K196" s="221" t="s">
        <v>1</v>
      </c>
      <c r="L196" s="45"/>
      <c r="M196" s="226" t="s">
        <v>1</v>
      </c>
      <c r="N196" s="227" t="s">
        <v>41</v>
      </c>
      <c r="O196" s="92"/>
      <c r="P196" s="228">
        <f>O196*H196</f>
        <v>0</v>
      </c>
      <c r="Q196" s="228">
        <v>0</v>
      </c>
      <c r="R196" s="228">
        <f>Q196*H196</f>
        <v>0</v>
      </c>
      <c r="S196" s="228">
        <v>0</v>
      </c>
      <c r="T196" s="22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0" t="s">
        <v>178</v>
      </c>
      <c r="AT196" s="230" t="s">
        <v>173</v>
      </c>
      <c r="AU196" s="230" t="s">
        <v>84</v>
      </c>
      <c r="AY196" s="18" t="s">
        <v>171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8" t="s">
        <v>84</v>
      </c>
      <c r="BK196" s="231">
        <f>ROUND(I196*H196,2)</f>
        <v>0</v>
      </c>
      <c r="BL196" s="18" t="s">
        <v>178</v>
      </c>
      <c r="BM196" s="230" t="s">
        <v>944</v>
      </c>
    </row>
    <row r="197" spans="1:65" s="2" customFormat="1" ht="16.5" customHeight="1">
      <c r="A197" s="39"/>
      <c r="B197" s="40"/>
      <c r="C197" s="219" t="s">
        <v>584</v>
      </c>
      <c r="D197" s="219" t="s">
        <v>173</v>
      </c>
      <c r="E197" s="220" t="s">
        <v>2934</v>
      </c>
      <c r="F197" s="221" t="s">
        <v>2935</v>
      </c>
      <c r="G197" s="222" t="s">
        <v>2933</v>
      </c>
      <c r="H197" s="223">
        <v>16</v>
      </c>
      <c r="I197" s="224"/>
      <c r="J197" s="225">
        <f>ROUND(I197*H197,2)</f>
        <v>0</v>
      </c>
      <c r="K197" s="221" t="s">
        <v>1</v>
      </c>
      <c r="L197" s="45"/>
      <c r="M197" s="226" t="s">
        <v>1</v>
      </c>
      <c r="N197" s="227" t="s">
        <v>41</v>
      </c>
      <c r="O197" s="92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0" t="s">
        <v>178</v>
      </c>
      <c r="AT197" s="230" t="s">
        <v>173</v>
      </c>
      <c r="AU197" s="230" t="s">
        <v>84</v>
      </c>
      <c r="AY197" s="18" t="s">
        <v>171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8" t="s">
        <v>84</v>
      </c>
      <c r="BK197" s="231">
        <f>ROUND(I197*H197,2)</f>
        <v>0</v>
      </c>
      <c r="BL197" s="18" t="s">
        <v>178</v>
      </c>
      <c r="BM197" s="230" t="s">
        <v>954</v>
      </c>
    </row>
    <row r="198" spans="1:65" s="2" customFormat="1" ht="16.5" customHeight="1">
      <c r="A198" s="39"/>
      <c r="B198" s="40"/>
      <c r="C198" s="219" t="s">
        <v>589</v>
      </c>
      <c r="D198" s="219" t="s">
        <v>173</v>
      </c>
      <c r="E198" s="220" t="s">
        <v>2936</v>
      </c>
      <c r="F198" s="221" t="s">
        <v>2937</v>
      </c>
      <c r="G198" s="222" t="s">
        <v>2933</v>
      </c>
      <c r="H198" s="223">
        <v>50</v>
      </c>
      <c r="I198" s="224"/>
      <c r="J198" s="225">
        <f>ROUND(I198*H198,2)</f>
        <v>0</v>
      </c>
      <c r="K198" s="221" t="s">
        <v>1</v>
      </c>
      <c r="L198" s="45"/>
      <c r="M198" s="226" t="s">
        <v>1</v>
      </c>
      <c r="N198" s="227" t="s">
        <v>41</v>
      </c>
      <c r="O198" s="92"/>
      <c r="P198" s="228">
        <f>O198*H198</f>
        <v>0</v>
      </c>
      <c r="Q198" s="228">
        <v>0</v>
      </c>
      <c r="R198" s="228">
        <f>Q198*H198</f>
        <v>0</v>
      </c>
      <c r="S198" s="228">
        <v>0</v>
      </c>
      <c r="T198" s="22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0" t="s">
        <v>178</v>
      </c>
      <c r="AT198" s="230" t="s">
        <v>173</v>
      </c>
      <c r="AU198" s="230" t="s">
        <v>84</v>
      </c>
      <c r="AY198" s="18" t="s">
        <v>171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8" t="s">
        <v>84</v>
      </c>
      <c r="BK198" s="231">
        <f>ROUND(I198*H198,2)</f>
        <v>0</v>
      </c>
      <c r="BL198" s="18" t="s">
        <v>178</v>
      </c>
      <c r="BM198" s="230" t="s">
        <v>962</v>
      </c>
    </row>
    <row r="199" spans="1:65" s="2" customFormat="1" ht="16.5" customHeight="1">
      <c r="A199" s="39"/>
      <c r="B199" s="40"/>
      <c r="C199" s="219" t="s">
        <v>594</v>
      </c>
      <c r="D199" s="219" t="s">
        <v>173</v>
      </c>
      <c r="E199" s="220" t="s">
        <v>2936</v>
      </c>
      <c r="F199" s="221" t="s">
        <v>2937</v>
      </c>
      <c r="G199" s="222" t="s">
        <v>2933</v>
      </c>
      <c r="H199" s="223">
        <v>40</v>
      </c>
      <c r="I199" s="224"/>
      <c r="J199" s="225">
        <f>ROUND(I199*H199,2)</f>
        <v>0</v>
      </c>
      <c r="K199" s="221" t="s">
        <v>1</v>
      </c>
      <c r="L199" s="45"/>
      <c r="M199" s="226" t="s">
        <v>1</v>
      </c>
      <c r="N199" s="227" t="s">
        <v>41</v>
      </c>
      <c r="O199" s="92"/>
      <c r="P199" s="228">
        <f>O199*H199</f>
        <v>0</v>
      </c>
      <c r="Q199" s="228">
        <v>0</v>
      </c>
      <c r="R199" s="228">
        <f>Q199*H199</f>
        <v>0</v>
      </c>
      <c r="S199" s="228">
        <v>0</v>
      </c>
      <c r="T199" s="22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0" t="s">
        <v>178</v>
      </c>
      <c r="AT199" s="230" t="s">
        <v>173</v>
      </c>
      <c r="AU199" s="230" t="s">
        <v>84</v>
      </c>
      <c r="AY199" s="18" t="s">
        <v>171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8" t="s">
        <v>84</v>
      </c>
      <c r="BK199" s="231">
        <f>ROUND(I199*H199,2)</f>
        <v>0</v>
      </c>
      <c r="BL199" s="18" t="s">
        <v>178</v>
      </c>
      <c r="BM199" s="230" t="s">
        <v>970</v>
      </c>
    </row>
    <row r="200" spans="1:65" s="2" customFormat="1" ht="16.5" customHeight="1">
      <c r="A200" s="39"/>
      <c r="B200" s="40"/>
      <c r="C200" s="219" t="s">
        <v>604</v>
      </c>
      <c r="D200" s="219" t="s">
        <v>173</v>
      </c>
      <c r="E200" s="220" t="s">
        <v>2938</v>
      </c>
      <c r="F200" s="221" t="s">
        <v>2939</v>
      </c>
      <c r="G200" s="222" t="s">
        <v>2933</v>
      </c>
      <c r="H200" s="223">
        <v>420</v>
      </c>
      <c r="I200" s="224"/>
      <c r="J200" s="225">
        <f>ROUND(I200*H200,2)</f>
        <v>0</v>
      </c>
      <c r="K200" s="221" t="s">
        <v>1</v>
      </c>
      <c r="L200" s="45"/>
      <c r="M200" s="226" t="s">
        <v>1</v>
      </c>
      <c r="N200" s="227" t="s">
        <v>41</v>
      </c>
      <c r="O200" s="92"/>
      <c r="P200" s="228">
        <f>O200*H200</f>
        <v>0</v>
      </c>
      <c r="Q200" s="228">
        <v>0</v>
      </c>
      <c r="R200" s="228">
        <f>Q200*H200</f>
        <v>0</v>
      </c>
      <c r="S200" s="228">
        <v>0</v>
      </c>
      <c r="T200" s="22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0" t="s">
        <v>178</v>
      </c>
      <c r="AT200" s="230" t="s">
        <v>173</v>
      </c>
      <c r="AU200" s="230" t="s">
        <v>84</v>
      </c>
      <c r="AY200" s="18" t="s">
        <v>171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8" t="s">
        <v>84</v>
      </c>
      <c r="BK200" s="231">
        <f>ROUND(I200*H200,2)</f>
        <v>0</v>
      </c>
      <c r="BL200" s="18" t="s">
        <v>178</v>
      </c>
      <c r="BM200" s="230" t="s">
        <v>978</v>
      </c>
    </row>
    <row r="201" spans="1:65" s="2" customFormat="1" ht="21.75" customHeight="1">
      <c r="A201" s="39"/>
      <c r="B201" s="40"/>
      <c r="C201" s="219" t="s">
        <v>609</v>
      </c>
      <c r="D201" s="219" t="s">
        <v>173</v>
      </c>
      <c r="E201" s="220" t="s">
        <v>2940</v>
      </c>
      <c r="F201" s="221" t="s">
        <v>2941</v>
      </c>
      <c r="G201" s="222" t="s">
        <v>2942</v>
      </c>
      <c r="H201" s="223">
        <v>30</v>
      </c>
      <c r="I201" s="224"/>
      <c r="J201" s="225">
        <f>ROUND(I201*H201,2)</f>
        <v>0</v>
      </c>
      <c r="K201" s="221" t="s">
        <v>1</v>
      </c>
      <c r="L201" s="45"/>
      <c r="M201" s="226" t="s">
        <v>1</v>
      </c>
      <c r="N201" s="227" t="s">
        <v>41</v>
      </c>
      <c r="O201" s="92"/>
      <c r="P201" s="228">
        <f>O201*H201</f>
        <v>0</v>
      </c>
      <c r="Q201" s="228">
        <v>0</v>
      </c>
      <c r="R201" s="228">
        <f>Q201*H201</f>
        <v>0</v>
      </c>
      <c r="S201" s="228">
        <v>0</v>
      </c>
      <c r="T201" s="22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0" t="s">
        <v>178</v>
      </c>
      <c r="AT201" s="230" t="s">
        <v>173</v>
      </c>
      <c r="AU201" s="230" t="s">
        <v>84</v>
      </c>
      <c r="AY201" s="18" t="s">
        <v>171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8" t="s">
        <v>84</v>
      </c>
      <c r="BK201" s="231">
        <f>ROUND(I201*H201,2)</f>
        <v>0</v>
      </c>
      <c r="BL201" s="18" t="s">
        <v>178</v>
      </c>
      <c r="BM201" s="230" t="s">
        <v>986</v>
      </c>
    </row>
    <row r="202" spans="1:65" s="2" customFormat="1" ht="16.5" customHeight="1">
      <c r="A202" s="39"/>
      <c r="B202" s="40"/>
      <c r="C202" s="219" t="s">
        <v>614</v>
      </c>
      <c r="D202" s="219" t="s">
        <v>173</v>
      </c>
      <c r="E202" s="220" t="s">
        <v>2943</v>
      </c>
      <c r="F202" s="221" t="s">
        <v>2944</v>
      </c>
      <c r="G202" s="222" t="s">
        <v>2945</v>
      </c>
      <c r="H202" s="223">
        <v>59.64</v>
      </c>
      <c r="I202" s="224"/>
      <c r="J202" s="225">
        <f>ROUND(I202*H202,2)</f>
        <v>0</v>
      </c>
      <c r="K202" s="221" t="s">
        <v>1</v>
      </c>
      <c r="L202" s="45"/>
      <c r="M202" s="226" t="s">
        <v>1</v>
      </c>
      <c r="N202" s="227" t="s">
        <v>41</v>
      </c>
      <c r="O202" s="92"/>
      <c r="P202" s="228">
        <f>O202*H202</f>
        <v>0</v>
      </c>
      <c r="Q202" s="228">
        <v>0</v>
      </c>
      <c r="R202" s="228">
        <f>Q202*H202</f>
        <v>0</v>
      </c>
      <c r="S202" s="228">
        <v>0</v>
      </c>
      <c r="T202" s="22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0" t="s">
        <v>178</v>
      </c>
      <c r="AT202" s="230" t="s">
        <v>173</v>
      </c>
      <c r="AU202" s="230" t="s">
        <v>84</v>
      </c>
      <c r="AY202" s="18" t="s">
        <v>171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8" t="s">
        <v>84</v>
      </c>
      <c r="BK202" s="231">
        <f>ROUND(I202*H202,2)</f>
        <v>0</v>
      </c>
      <c r="BL202" s="18" t="s">
        <v>178</v>
      </c>
      <c r="BM202" s="230" t="s">
        <v>994</v>
      </c>
    </row>
    <row r="203" spans="1:65" s="2" customFormat="1" ht="16.5" customHeight="1">
      <c r="A203" s="39"/>
      <c r="B203" s="40"/>
      <c r="C203" s="219" t="s">
        <v>619</v>
      </c>
      <c r="D203" s="219" t="s">
        <v>173</v>
      </c>
      <c r="E203" s="220" t="s">
        <v>2946</v>
      </c>
      <c r="F203" s="221" t="s">
        <v>2944</v>
      </c>
      <c r="G203" s="222" t="s">
        <v>2945</v>
      </c>
      <c r="H203" s="223">
        <v>7.1</v>
      </c>
      <c r="I203" s="224"/>
      <c r="J203" s="225">
        <f>ROUND(I203*H203,2)</f>
        <v>0</v>
      </c>
      <c r="K203" s="221" t="s">
        <v>1</v>
      </c>
      <c r="L203" s="45"/>
      <c r="M203" s="226" t="s">
        <v>1</v>
      </c>
      <c r="N203" s="227" t="s">
        <v>41</v>
      </c>
      <c r="O203" s="92"/>
      <c r="P203" s="228">
        <f>O203*H203</f>
        <v>0</v>
      </c>
      <c r="Q203" s="228">
        <v>0</v>
      </c>
      <c r="R203" s="228">
        <f>Q203*H203</f>
        <v>0</v>
      </c>
      <c r="S203" s="228">
        <v>0</v>
      </c>
      <c r="T203" s="22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0" t="s">
        <v>178</v>
      </c>
      <c r="AT203" s="230" t="s">
        <v>173</v>
      </c>
      <c r="AU203" s="230" t="s">
        <v>84</v>
      </c>
      <c r="AY203" s="18" t="s">
        <v>171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8" t="s">
        <v>84</v>
      </c>
      <c r="BK203" s="231">
        <f>ROUND(I203*H203,2)</f>
        <v>0</v>
      </c>
      <c r="BL203" s="18" t="s">
        <v>178</v>
      </c>
      <c r="BM203" s="230" t="s">
        <v>1002</v>
      </c>
    </row>
    <row r="204" spans="1:65" s="2" customFormat="1" ht="16.5" customHeight="1">
      <c r="A204" s="39"/>
      <c r="B204" s="40"/>
      <c r="C204" s="219" t="s">
        <v>626</v>
      </c>
      <c r="D204" s="219" t="s">
        <v>173</v>
      </c>
      <c r="E204" s="220" t="s">
        <v>2943</v>
      </c>
      <c r="F204" s="221" t="s">
        <v>2944</v>
      </c>
      <c r="G204" s="222" t="s">
        <v>2945</v>
      </c>
      <c r="H204" s="223">
        <v>56.8</v>
      </c>
      <c r="I204" s="224"/>
      <c r="J204" s="225">
        <f>ROUND(I204*H204,2)</f>
        <v>0</v>
      </c>
      <c r="K204" s="221" t="s">
        <v>1</v>
      </c>
      <c r="L204" s="45"/>
      <c r="M204" s="226" t="s">
        <v>1</v>
      </c>
      <c r="N204" s="227" t="s">
        <v>41</v>
      </c>
      <c r="O204" s="92"/>
      <c r="P204" s="228">
        <f>O204*H204</f>
        <v>0</v>
      </c>
      <c r="Q204" s="228">
        <v>0</v>
      </c>
      <c r="R204" s="228">
        <f>Q204*H204</f>
        <v>0</v>
      </c>
      <c r="S204" s="228">
        <v>0</v>
      </c>
      <c r="T204" s="22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0" t="s">
        <v>178</v>
      </c>
      <c r="AT204" s="230" t="s">
        <v>173</v>
      </c>
      <c r="AU204" s="230" t="s">
        <v>84</v>
      </c>
      <c r="AY204" s="18" t="s">
        <v>171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8" t="s">
        <v>84</v>
      </c>
      <c r="BK204" s="231">
        <f>ROUND(I204*H204,2)</f>
        <v>0</v>
      </c>
      <c r="BL204" s="18" t="s">
        <v>178</v>
      </c>
      <c r="BM204" s="230" t="s">
        <v>1010</v>
      </c>
    </row>
    <row r="205" spans="1:65" s="2" customFormat="1" ht="16.5" customHeight="1">
      <c r="A205" s="39"/>
      <c r="B205" s="40"/>
      <c r="C205" s="219" t="s">
        <v>634</v>
      </c>
      <c r="D205" s="219" t="s">
        <v>173</v>
      </c>
      <c r="E205" s="220" t="s">
        <v>2947</v>
      </c>
      <c r="F205" s="221" t="s">
        <v>2948</v>
      </c>
      <c r="G205" s="222" t="s">
        <v>2933</v>
      </c>
      <c r="H205" s="223">
        <v>22</v>
      </c>
      <c r="I205" s="224"/>
      <c r="J205" s="225">
        <f>ROUND(I205*H205,2)</f>
        <v>0</v>
      </c>
      <c r="K205" s="221" t="s">
        <v>1</v>
      </c>
      <c r="L205" s="45"/>
      <c r="M205" s="226" t="s">
        <v>1</v>
      </c>
      <c r="N205" s="227" t="s">
        <v>41</v>
      </c>
      <c r="O205" s="92"/>
      <c r="P205" s="228">
        <f>O205*H205</f>
        <v>0</v>
      </c>
      <c r="Q205" s="228">
        <v>0</v>
      </c>
      <c r="R205" s="228">
        <f>Q205*H205</f>
        <v>0</v>
      </c>
      <c r="S205" s="228">
        <v>0</v>
      </c>
      <c r="T205" s="22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0" t="s">
        <v>178</v>
      </c>
      <c r="AT205" s="230" t="s">
        <v>173</v>
      </c>
      <c r="AU205" s="230" t="s">
        <v>84</v>
      </c>
      <c r="AY205" s="18" t="s">
        <v>171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8" t="s">
        <v>84</v>
      </c>
      <c r="BK205" s="231">
        <f>ROUND(I205*H205,2)</f>
        <v>0</v>
      </c>
      <c r="BL205" s="18" t="s">
        <v>178</v>
      </c>
      <c r="BM205" s="230" t="s">
        <v>1018</v>
      </c>
    </row>
    <row r="206" spans="1:65" s="2" customFormat="1" ht="16.5" customHeight="1">
      <c r="A206" s="39"/>
      <c r="B206" s="40"/>
      <c r="C206" s="219" t="s">
        <v>644</v>
      </c>
      <c r="D206" s="219" t="s">
        <v>173</v>
      </c>
      <c r="E206" s="220" t="s">
        <v>2949</v>
      </c>
      <c r="F206" s="221" t="s">
        <v>2950</v>
      </c>
      <c r="G206" s="222" t="s">
        <v>2933</v>
      </c>
      <c r="H206" s="223">
        <v>22</v>
      </c>
      <c r="I206" s="224"/>
      <c r="J206" s="225">
        <f>ROUND(I206*H206,2)</f>
        <v>0</v>
      </c>
      <c r="K206" s="221" t="s">
        <v>1</v>
      </c>
      <c r="L206" s="45"/>
      <c r="M206" s="226" t="s">
        <v>1</v>
      </c>
      <c r="N206" s="227" t="s">
        <v>41</v>
      </c>
      <c r="O206" s="92"/>
      <c r="P206" s="228">
        <f>O206*H206</f>
        <v>0</v>
      </c>
      <c r="Q206" s="228">
        <v>0</v>
      </c>
      <c r="R206" s="228">
        <f>Q206*H206</f>
        <v>0</v>
      </c>
      <c r="S206" s="228">
        <v>0</v>
      </c>
      <c r="T206" s="22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0" t="s">
        <v>178</v>
      </c>
      <c r="AT206" s="230" t="s">
        <v>173</v>
      </c>
      <c r="AU206" s="230" t="s">
        <v>84</v>
      </c>
      <c r="AY206" s="18" t="s">
        <v>171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8" t="s">
        <v>84</v>
      </c>
      <c r="BK206" s="231">
        <f>ROUND(I206*H206,2)</f>
        <v>0</v>
      </c>
      <c r="BL206" s="18" t="s">
        <v>178</v>
      </c>
      <c r="BM206" s="230" t="s">
        <v>1026</v>
      </c>
    </row>
    <row r="207" spans="1:65" s="2" customFormat="1" ht="21.75" customHeight="1">
      <c r="A207" s="39"/>
      <c r="B207" s="40"/>
      <c r="C207" s="219" t="s">
        <v>649</v>
      </c>
      <c r="D207" s="219" t="s">
        <v>173</v>
      </c>
      <c r="E207" s="220" t="s">
        <v>2951</v>
      </c>
      <c r="F207" s="221" t="s">
        <v>2952</v>
      </c>
      <c r="G207" s="222" t="s">
        <v>2933</v>
      </c>
      <c r="H207" s="223">
        <v>400</v>
      </c>
      <c r="I207" s="224"/>
      <c r="J207" s="225">
        <f>ROUND(I207*H207,2)</f>
        <v>0</v>
      </c>
      <c r="K207" s="221" t="s">
        <v>1</v>
      </c>
      <c r="L207" s="45"/>
      <c r="M207" s="226" t="s">
        <v>1</v>
      </c>
      <c r="N207" s="227" t="s">
        <v>41</v>
      </c>
      <c r="O207" s="92"/>
      <c r="P207" s="228">
        <f>O207*H207</f>
        <v>0</v>
      </c>
      <c r="Q207" s="228">
        <v>0</v>
      </c>
      <c r="R207" s="228">
        <f>Q207*H207</f>
        <v>0</v>
      </c>
      <c r="S207" s="228">
        <v>0</v>
      </c>
      <c r="T207" s="22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0" t="s">
        <v>178</v>
      </c>
      <c r="AT207" s="230" t="s">
        <v>173</v>
      </c>
      <c r="AU207" s="230" t="s">
        <v>84</v>
      </c>
      <c r="AY207" s="18" t="s">
        <v>171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8" t="s">
        <v>84</v>
      </c>
      <c r="BK207" s="231">
        <f>ROUND(I207*H207,2)</f>
        <v>0</v>
      </c>
      <c r="BL207" s="18" t="s">
        <v>178</v>
      </c>
      <c r="BM207" s="230" t="s">
        <v>1036</v>
      </c>
    </row>
    <row r="208" spans="1:65" s="2" customFormat="1" ht="24.15" customHeight="1">
      <c r="A208" s="39"/>
      <c r="B208" s="40"/>
      <c r="C208" s="219" t="s">
        <v>654</v>
      </c>
      <c r="D208" s="219" t="s">
        <v>173</v>
      </c>
      <c r="E208" s="220" t="s">
        <v>2953</v>
      </c>
      <c r="F208" s="221" t="s">
        <v>2954</v>
      </c>
      <c r="G208" s="222" t="s">
        <v>2933</v>
      </c>
      <c r="H208" s="223">
        <v>545</v>
      </c>
      <c r="I208" s="224"/>
      <c r="J208" s="225">
        <f>ROUND(I208*H208,2)</f>
        <v>0</v>
      </c>
      <c r="K208" s="221" t="s">
        <v>1</v>
      </c>
      <c r="L208" s="45"/>
      <c r="M208" s="226" t="s">
        <v>1</v>
      </c>
      <c r="N208" s="227" t="s">
        <v>41</v>
      </c>
      <c r="O208" s="92"/>
      <c r="P208" s="228">
        <f>O208*H208</f>
        <v>0</v>
      </c>
      <c r="Q208" s="228">
        <v>0</v>
      </c>
      <c r="R208" s="228">
        <f>Q208*H208</f>
        <v>0</v>
      </c>
      <c r="S208" s="228">
        <v>0</v>
      </c>
      <c r="T208" s="22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0" t="s">
        <v>178</v>
      </c>
      <c r="AT208" s="230" t="s">
        <v>173</v>
      </c>
      <c r="AU208" s="230" t="s">
        <v>84</v>
      </c>
      <c r="AY208" s="18" t="s">
        <v>171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8" t="s">
        <v>84</v>
      </c>
      <c r="BK208" s="231">
        <f>ROUND(I208*H208,2)</f>
        <v>0</v>
      </c>
      <c r="BL208" s="18" t="s">
        <v>178</v>
      </c>
      <c r="BM208" s="230" t="s">
        <v>1045</v>
      </c>
    </row>
    <row r="209" spans="1:65" s="2" customFormat="1" ht="16.5" customHeight="1">
      <c r="A209" s="39"/>
      <c r="B209" s="40"/>
      <c r="C209" s="219" t="s">
        <v>659</v>
      </c>
      <c r="D209" s="219" t="s">
        <v>173</v>
      </c>
      <c r="E209" s="220" t="s">
        <v>2955</v>
      </c>
      <c r="F209" s="221" t="s">
        <v>2956</v>
      </c>
      <c r="G209" s="222" t="s">
        <v>304</v>
      </c>
      <c r="H209" s="223">
        <v>945</v>
      </c>
      <c r="I209" s="224"/>
      <c r="J209" s="225">
        <f>ROUND(I209*H209,2)</f>
        <v>0</v>
      </c>
      <c r="K209" s="221" t="s">
        <v>1</v>
      </c>
      <c r="L209" s="45"/>
      <c r="M209" s="226" t="s">
        <v>1</v>
      </c>
      <c r="N209" s="227" t="s">
        <v>41</v>
      </c>
      <c r="O209" s="92"/>
      <c r="P209" s="228">
        <f>O209*H209</f>
        <v>0</v>
      </c>
      <c r="Q209" s="228">
        <v>0</v>
      </c>
      <c r="R209" s="228">
        <f>Q209*H209</f>
        <v>0</v>
      </c>
      <c r="S209" s="228">
        <v>0</v>
      </c>
      <c r="T209" s="22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0" t="s">
        <v>178</v>
      </c>
      <c r="AT209" s="230" t="s">
        <v>173</v>
      </c>
      <c r="AU209" s="230" t="s">
        <v>84</v>
      </c>
      <c r="AY209" s="18" t="s">
        <v>171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8" t="s">
        <v>84</v>
      </c>
      <c r="BK209" s="231">
        <f>ROUND(I209*H209,2)</f>
        <v>0</v>
      </c>
      <c r="BL209" s="18" t="s">
        <v>178</v>
      </c>
      <c r="BM209" s="230" t="s">
        <v>1056</v>
      </c>
    </row>
    <row r="210" spans="1:65" s="2" customFormat="1" ht="16.5" customHeight="1">
      <c r="A210" s="39"/>
      <c r="B210" s="40"/>
      <c r="C210" s="219" t="s">
        <v>663</v>
      </c>
      <c r="D210" s="219" t="s">
        <v>173</v>
      </c>
      <c r="E210" s="220" t="s">
        <v>2957</v>
      </c>
      <c r="F210" s="221" t="s">
        <v>2958</v>
      </c>
      <c r="G210" s="222" t="s">
        <v>2912</v>
      </c>
      <c r="H210" s="223">
        <v>25</v>
      </c>
      <c r="I210" s="224"/>
      <c r="J210" s="225">
        <f>ROUND(I210*H210,2)</f>
        <v>0</v>
      </c>
      <c r="K210" s="221" t="s">
        <v>1</v>
      </c>
      <c r="L210" s="45"/>
      <c r="M210" s="226" t="s">
        <v>1</v>
      </c>
      <c r="N210" s="227" t="s">
        <v>41</v>
      </c>
      <c r="O210" s="92"/>
      <c r="P210" s="228">
        <f>O210*H210</f>
        <v>0</v>
      </c>
      <c r="Q210" s="228">
        <v>0</v>
      </c>
      <c r="R210" s="228">
        <f>Q210*H210</f>
        <v>0</v>
      </c>
      <c r="S210" s="228">
        <v>0</v>
      </c>
      <c r="T210" s="22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0" t="s">
        <v>178</v>
      </c>
      <c r="AT210" s="230" t="s">
        <v>173</v>
      </c>
      <c r="AU210" s="230" t="s">
        <v>84</v>
      </c>
      <c r="AY210" s="18" t="s">
        <v>171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8" t="s">
        <v>84</v>
      </c>
      <c r="BK210" s="231">
        <f>ROUND(I210*H210,2)</f>
        <v>0</v>
      </c>
      <c r="BL210" s="18" t="s">
        <v>178</v>
      </c>
      <c r="BM210" s="230" t="s">
        <v>1065</v>
      </c>
    </row>
    <row r="211" spans="1:65" s="2" customFormat="1" ht="16.5" customHeight="1">
      <c r="A211" s="39"/>
      <c r="B211" s="40"/>
      <c r="C211" s="219" t="s">
        <v>668</v>
      </c>
      <c r="D211" s="219" t="s">
        <v>173</v>
      </c>
      <c r="E211" s="220" t="s">
        <v>2959</v>
      </c>
      <c r="F211" s="221" t="s">
        <v>2960</v>
      </c>
      <c r="G211" s="222" t="s">
        <v>2912</v>
      </c>
      <c r="H211" s="223">
        <v>252</v>
      </c>
      <c r="I211" s="224"/>
      <c r="J211" s="225">
        <f>ROUND(I211*H211,2)</f>
        <v>0</v>
      </c>
      <c r="K211" s="221" t="s">
        <v>1</v>
      </c>
      <c r="L211" s="45"/>
      <c r="M211" s="226" t="s">
        <v>1</v>
      </c>
      <c r="N211" s="227" t="s">
        <v>41</v>
      </c>
      <c r="O211" s="92"/>
      <c r="P211" s="228">
        <f>O211*H211</f>
        <v>0</v>
      </c>
      <c r="Q211" s="228">
        <v>0</v>
      </c>
      <c r="R211" s="228">
        <f>Q211*H211</f>
        <v>0</v>
      </c>
      <c r="S211" s="228">
        <v>0</v>
      </c>
      <c r="T211" s="229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0" t="s">
        <v>178</v>
      </c>
      <c r="AT211" s="230" t="s">
        <v>173</v>
      </c>
      <c r="AU211" s="230" t="s">
        <v>84</v>
      </c>
      <c r="AY211" s="18" t="s">
        <v>171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8" t="s">
        <v>84</v>
      </c>
      <c r="BK211" s="231">
        <f>ROUND(I211*H211,2)</f>
        <v>0</v>
      </c>
      <c r="BL211" s="18" t="s">
        <v>178</v>
      </c>
      <c r="BM211" s="230" t="s">
        <v>1075</v>
      </c>
    </row>
    <row r="212" spans="1:65" s="2" customFormat="1" ht="16.5" customHeight="1">
      <c r="A212" s="39"/>
      <c r="B212" s="40"/>
      <c r="C212" s="219" t="s">
        <v>672</v>
      </c>
      <c r="D212" s="219" t="s">
        <v>173</v>
      </c>
      <c r="E212" s="220" t="s">
        <v>2961</v>
      </c>
      <c r="F212" s="221" t="s">
        <v>2962</v>
      </c>
      <c r="G212" s="222" t="s">
        <v>2933</v>
      </c>
      <c r="H212" s="223">
        <v>84</v>
      </c>
      <c r="I212" s="224"/>
      <c r="J212" s="225">
        <f>ROUND(I212*H212,2)</f>
        <v>0</v>
      </c>
      <c r="K212" s="221" t="s">
        <v>1</v>
      </c>
      <c r="L212" s="45"/>
      <c r="M212" s="226" t="s">
        <v>1</v>
      </c>
      <c r="N212" s="227" t="s">
        <v>41</v>
      </c>
      <c r="O212" s="92"/>
      <c r="P212" s="228">
        <f>O212*H212</f>
        <v>0</v>
      </c>
      <c r="Q212" s="228">
        <v>0</v>
      </c>
      <c r="R212" s="228">
        <f>Q212*H212</f>
        <v>0</v>
      </c>
      <c r="S212" s="228">
        <v>0</v>
      </c>
      <c r="T212" s="22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0" t="s">
        <v>178</v>
      </c>
      <c r="AT212" s="230" t="s">
        <v>173</v>
      </c>
      <c r="AU212" s="230" t="s">
        <v>84</v>
      </c>
      <c r="AY212" s="18" t="s">
        <v>171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8" t="s">
        <v>84</v>
      </c>
      <c r="BK212" s="231">
        <f>ROUND(I212*H212,2)</f>
        <v>0</v>
      </c>
      <c r="BL212" s="18" t="s">
        <v>178</v>
      </c>
      <c r="BM212" s="230" t="s">
        <v>1084</v>
      </c>
    </row>
    <row r="213" spans="1:65" s="2" customFormat="1" ht="16.5" customHeight="1">
      <c r="A213" s="39"/>
      <c r="B213" s="40"/>
      <c r="C213" s="219" t="s">
        <v>679</v>
      </c>
      <c r="D213" s="219" t="s">
        <v>173</v>
      </c>
      <c r="E213" s="220" t="s">
        <v>2963</v>
      </c>
      <c r="F213" s="221" t="s">
        <v>2964</v>
      </c>
      <c r="G213" s="222" t="s">
        <v>2933</v>
      </c>
      <c r="H213" s="223">
        <v>84</v>
      </c>
      <c r="I213" s="224"/>
      <c r="J213" s="225">
        <f>ROUND(I213*H213,2)</f>
        <v>0</v>
      </c>
      <c r="K213" s="221" t="s">
        <v>1</v>
      </c>
      <c r="L213" s="45"/>
      <c r="M213" s="226" t="s">
        <v>1</v>
      </c>
      <c r="N213" s="227" t="s">
        <v>41</v>
      </c>
      <c r="O213" s="92"/>
      <c r="P213" s="228">
        <f>O213*H213</f>
        <v>0</v>
      </c>
      <c r="Q213" s="228">
        <v>0</v>
      </c>
      <c r="R213" s="228">
        <f>Q213*H213</f>
        <v>0</v>
      </c>
      <c r="S213" s="228">
        <v>0</v>
      </c>
      <c r="T213" s="229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0" t="s">
        <v>178</v>
      </c>
      <c r="AT213" s="230" t="s">
        <v>173</v>
      </c>
      <c r="AU213" s="230" t="s">
        <v>84</v>
      </c>
      <c r="AY213" s="18" t="s">
        <v>171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8" t="s">
        <v>84</v>
      </c>
      <c r="BK213" s="231">
        <f>ROUND(I213*H213,2)</f>
        <v>0</v>
      </c>
      <c r="BL213" s="18" t="s">
        <v>178</v>
      </c>
      <c r="BM213" s="230" t="s">
        <v>1093</v>
      </c>
    </row>
    <row r="214" spans="1:65" s="2" customFormat="1" ht="16.5" customHeight="1">
      <c r="A214" s="39"/>
      <c r="B214" s="40"/>
      <c r="C214" s="219" t="s">
        <v>683</v>
      </c>
      <c r="D214" s="219" t="s">
        <v>173</v>
      </c>
      <c r="E214" s="220" t="s">
        <v>2965</v>
      </c>
      <c r="F214" s="221" t="s">
        <v>2966</v>
      </c>
      <c r="G214" s="222" t="s">
        <v>2933</v>
      </c>
      <c r="H214" s="223">
        <v>2</v>
      </c>
      <c r="I214" s="224"/>
      <c r="J214" s="225">
        <f>ROUND(I214*H214,2)</f>
        <v>0</v>
      </c>
      <c r="K214" s="221" t="s">
        <v>1</v>
      </c>
      <c r="L214" s="45"/>
      <c r="M214" s="226" t="s">
        <v>1</v>
      </c>
      <c r="N214" s="227" t="s">
        <v>41</v>
      </c>
      <c r="O214" s="92"/>
      <c r="P214" s="228">
        <f>O214*H214</f>
        <v>0</v>
      </c>
      <c r="Q214" s="228">
        <v>0</v>
      </c>
      <c r="R214" s="228">
        <f>Q214*H214</f>
        <v>0</v>
      </c>
      <c r="S214" s="228">
        <v>0</v>
      </c>
      <c r="T214" s="22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0" t="s">
        <v>178</v>
      </c>
      <c r="AT214" s="230" t="s">
        <v>173</v>
      </c>
      <c r="AU214" s="230" t="s">
        <v>84</v>
      </c>
      <c r="AY214" s="18" t="s">
        <v>171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8" t="s">
        <v>84</v>
      </c>
      <c r="BK214" s="231">
        <f>ROUND(I214*H214,2)</f>
        <v>0</v>
      </c>
      <c r="BL214" s="18" t="s">
        <v>178</v>
      </c>
      <c r="BM214" s="230" t="s">
        <v>1103</v>
      </c>
    </row>
    <row r="215" spans="1:65" s="2" customFormat="1" ht="16.5" customHeight="1">
      <c r="A215" s="39"/>
      <c r="B215" s="40"/>
      <c r="C215" s="219" t="s">
        <v>687</v>
      </c>
      <c r="D215" s="219" t="s">
        <v>173</v>
      </c>
      <c r="E215" s="220" t="s">
        <v>2967</v>
      </c>
      <c r="F215" s="221" t="s">
        <v>2968</v>
      </c>
      <c r="G215" s="222" t="s">
        <v>2912</v>
      </c>
      <c r="H215" s="223">
        <v>84</v>
      </c>
      <c r="I215" s="224"/>
      <c r="J215" s="225">
        <f>ROUND(I215*H215,2)</f>
        <v>0</v>
      </c>
      <c r="K215" s="221" t="s">
        <v>1</v>
      </c>
      <c r="L215" s="45"/>
      <c r="M215" s="226" t="s">
        <v>1</v>
      </c>
      <c r="N215" s="227" t="s">
        <v>41</v>
      </c>
      <c r="O215" s="92"/>
      <c r="P215" s="228">
        <f>O215*H215</f>
        <v>0</v>
      </c>
      <c r="Q215" s="228">
        <v>0</v>
      </c>
      <c r="R215" s="228">
        <f>Q215*H215</f>
        <v>0</v>
      </c>
      <c r="S215" s="228">
        <v>0</v>
      </c>
      <c r="T215" s="229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0" t="s">
        <v>178</v>
      </c>
      <c r="AT215" s="230" t="s">
        <v>173</v>
      </c>
      <c r="AU215" s="230" t="s">
        <v>84</v>
      </c>
      <c r="AY215" s="18" t="s">
        <v>171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8" t="s">
        <v>84</v>
      </c>
      <c r="BK215" s="231">
        <f>ROUND(I215*H215,2)</f>
        <v>0</v>
      </c>
      <c r="BL215" s="18" t="s">
        <v>178</v>
      </c>
      <c r="BM215" s="230" t="s">
        <v>1113</v>
      </c>
    </row>
    <row r="216" spans="1:65" s="2" customFormat="1" ht="16.5" customHeight="1">
      <c r="A216" s="39"/>
      <c r="B216" s="40"/>
      <c r="C216" s="219" t="s">
        <v>692</v>
      </c>
      <c r="D216" s="219" t="s">
        <v>173</v>
      </c>
      <c r="E216" s="220" t="s">
        <v>2969</v>
      </c>
      <c r="F216" s="221" t="s">
        <v>2970</v>
      </c>
      <c r="G216" s="222" t="s">
        <v>304</v>
      </c>
      <c r="H216" s="223">
        <v>11</v>
      </c>
      <c r="I216" s="224"/>
      <c r="J216" s="225">
        <f>ROUND(I216*H216,2)</f>
        <v>0</v>
      </c>
      <c r="K216" s="221" t="s">
        <v>1</v>
      </c>
      <c r="L216" s="45"/>
      <c r="M216" s="226" t="s">
        <v>1</v>
      </c>
      <c r="N216" s="227" t="s">
        <v>41</v>
      </c>
      <c r="O216" s="92"/>
      <c r="P216" s="228">
        <f>O216*H216</f>
        <v>0</v>
      </c>
      <c r="Q216" s="228">
        <v>0</v>
      </c>
      <c r="R216" s="228">
        <f>Q216*H216</f>
        <v>0</v>
      </c>
      <c r="S216" s="228">
        <v>0</v>
      </c>
      <c r="T216" s="22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0" t="s">
        <v>178</v>
      </c>
      <c r="AT216" s="230" t="s">
        <v>173</v>
      </c>
      <c r="AU216" s="230" t="s">
        <v>84</v>
      </c>
      <c r="AY216" s="18" t="s">
        <v>171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8" t="s">
        <v>84</v>
      </c>
      <c r="BK216" s="231">
        <f>ROUND(I216*H216,2)</f>
        <v>0</v>
      </c>
      <c r="BL216" s="18" t="s">
        <v>178</v>
      </c>
      <c r="BM216" s="230" t="s">
        <v>1123</v>
      </c>
    </row>
    <row r="217" spans="1:65" s="2" customFormat="1" ht="16.5" customHeight="1">
      <c r="A217" s="39"/>
      <c r="B217" s="40"/>
      <c r="C217" s="219" t="s">
        <v>696</v>
      </c>
      <c r="D217" s="219" t="s">
        <v>173</v>
      </c>
      <c r="E217" s="220" t="s">
        <v>2971</v>
      </c>
      <c r="F217" s="221" t="s">
        <v>2972</v>
      </c>
      <c r="G217" s="222" t="s">
        <v>193</v>
      </c>
      <c r="H217" s="223">
        <v>0.2</v>
      </c>
      <c r="I217" s="224"/>
      <c r="J217" s="225">
        <f>ROUND(I217*H217,2)</f>
        <v>0</v>
      </c>
      <c r="K217" s="221" t="s">
        <v>1</v>
      </c>
      <c r="L217" s="45"/>
      <c r="M217" s="226" t="s">
        <v>1</v>
      </c>
      <c r="N217" s="227" t="s">
        <v>41</v>
      </c>
      <c r="O217" s="92"/>
      <c r="P217" s="228">
        <f>O217*H217</f>
        <v>0</v>
      </c>
      <c r="Q217" s="228">
        <v>0</v>
      </c>
      <c r="R217" s="228">
        <f>Q217*H217</f>
        <v>0</v>
      </c>
      <c r="S217" s="228">
        <v>0</v>
      </c>
      <c r="T217" s="22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0" t="s">
        <v>178</v>
      </c>
      <c r="AT217" s="230" t="s">
        <v>173</v>
      </c>
      <c r="AU217" s="230" t="s">
        <v>84</v>
      </c>
      <c r="AY217" s="18" t="s">
        <v>171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8" t="s">
        <v>84</v>
      </c>
      <c r="BK217" s="231">
        <f>ROUND(I217*H217,2)</f>
        <v>0</v>
      </c>
      <c r="BL217" s="18" t="s">
        <v>178</v>
      </c>
      <c r="BM217" s="230" t="s">
        <v>1132</v>
      </c>
    </row>
    <row r="218" spans="1:63" s="12" customFormat="1" ht="25.9" customHeight="1">
      <c r="A218" s="12"/>
      <c r="B218" s="203"/>
      <c r="C218" s="204"/>
      <c r="D218" s="205" t="s">
        <v>75</v>
      </c>
      <c r="E218" s="206" t="s">
        <v>2973</v>
      </c>
      <c r="F218" s="206" t="s">
        <v>2974</v>
      </c>
      <c r="G218" s="204"/>
      <c r="H218" s="204"/>
      <c r="I218" s="207"/>
      <c r="J218" s="208">
        <f>BK218</f>
        <v>0</v>
      </c>
      <c r="K218" s="204"/>
      <c r="L218" s="209"/>
      <c r="M218" s="210"/>
      <c r="N218" s="211"/>
      <c r="O218" s="211"/>
      <c r="P218" s="212">
        <f>SUM(P219:P226)</f>
        <v>0</v>
      </c>
      <c r="Q218" s="211"/>
      <c r="R218" s="212">
        <f>SUM(R219:R226)</f>
        <v>0</v>
      </c>
      <c r="S218" s="211"/>
      <c r="T218" s="213">
        <f>SUM(T219:T226)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14" t="s">
        <v>84</v>
      </c>
      <c r="AT218" s="215" t="s">
        <v>75</v>
      </c>
      <c r="AU218" s="215" t="s">
        <v>76</v>
      </c>
      <c r="AY218" s="214" t="s">
        <v>171</v>
      </c>
      <c r="BK218" s="216">
        <f>SUM(BK219:BK226)</f>
        <v>0</v>
      </c>
    </row>
    <row r="219" spans="1:65" s="2" customFormat="1" ht="16.5" customHeight="1">
      <c r="A219" s="39"/>
      <c r="B219" s="40"/>
      <c r="C219" s="219" t="s">
        <v>700</v>
      </c>
      <c r="D219" s="219" t="s">
        <v>173</v>
      </c>
      <c r="E219" s="220" t="s">
        <v>762</v>
      </c>
      <c r="F219" s="221" t="s">
        <v>2975</v>
      </c>
      <c r="G219" s="222" t="s">
        <v>2448</v>
      </c>
      <c r="H219" s="223">
        <v>1</v>
      </c>
      <c r="I219" s="224"/>
      <c r="J219" s="225">
        <f>ROUND(I219*H219,2)</f>
        <v>0</v>
      </c>
      <c r="K219" s="221" t="s">
        <v>1</v>
      </c>
      <c r="L219" s="45"/>
      <c r="M219" s="226" t="s">
        <v>1</v>
      </c>
      <c r="N219" s="227" t="s">
        <v>41</v>
      </c>
      <c r="O219" s="92"/>
      <c r="P219" s="228">
        <f>O219*H219</f>
        <v>0</v>
      </c>
      <c r="Q219" s="228">
        <v>0</v>
      </c>
      <c r="R219" s="228">
        <f>Q219*H219</f>
        <v>0</v>
      </c>
      <c r="S219" s="228">
        <v>0</v>
      </c>
      <c r="T219" s="22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0" t="s">
        <v>178</v>
      </c>
      <c r="AT219" s="230" t="s">
        <v>173</v>
      </c>
      <c r="AU219" s="230" t="s">
        <v>84</v>
      </c>
      <c r="AY219" s="18" t="s">
        <v>171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8" t="s">
        <v>84</v>
      </c>
      <c r="BK219" s="231">
        <f>ROUND(I219*H219,2)</f>
        <v>0</v>
      </c>
      <c r="BL219" s="18" t="s">
        <v>178</v>
      </c>
      <c r="BM219" s="230" t="s">
        <v>2976</v>
      </c>
    </row>
    <row r="220" spans="1:65" s="2" customFormat="1" ht="16.5" customHeight="1">
      <c r="A220" s="39"/>
      <c r="B220" s="40"/>
      <c r="C220" s="219" t="s">
        <v>704</v>
      </c>
      <c r="D220" s="219" t="s">
        <v>173</v>
      </c>
      <c r="E220" s="220" t="s">
        <v>767</v>
      </c>
      <c r="F220" s="221" t="s">
        <v>2977</v>
      </c>
      <c r="G220" s="222" t="s">
        <v>2448</v>
      </c>
      <c r="H220" s="223">
        <v>1</v>
      </c>
      <c r="I220" s="224"/>
      <c r="J220" s="225">
        <f>ROUND(I220*H220,2)</f>
        <v>0</v>
      </c>
      <c r="K220" s="221" t="s">
        <v>1</v>
      </c>
      <c r="L220" s="45"/>
      <c r="M220" s="226" t="s">
        <v>1</v>
      </c>
      <c r="N220" s="227" t="s">
        <v>41</v>
      </c>
      <c r="O220" s="92"/>
      <c r="P220" s="228">
        <f>O220*H220</f>
        <v>0</v>
      </c>
      <c r="Q220" s="228">
        <v>0</v>
      </c>
      <c r="R220" s="228">
        <f>Q220*H220</f>
        <v>0</v>
      </c>
      <c r="S220" s="228">
        <v>0</v>
      </c>
      <c r="T220" s="22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0" t="s">
        <v>178</v>
      </c>
      <c r="AT220" s="230" t="s">
        <v>173</v>
      </c>
      <c r="AU220" s="230" t="s">
        <v>84</v>
      </c>
      <c r="AY220" s="18" t="s">
        <v>171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8" t="s">
        <v>84</v>
      </c>
      <c r="BK220" s="231">
        <f>ROUND(I220*H220,2)</f>
        <v>0</v>
      </c>
      <c r="BL220" s="18" t="s">
        <v>178</v>
      </c>
      <c r="BM220" s="230" t="s">
        <v>2978</v>
      </c>
    </row>
    <row r="221" spans="1:65" s="2" customFormat="1" ht="16.5" customHeight="1">
      <c r="A221" s="39"/>
      <c r="B221" s="40"/>
      <c r="C221" s="219" t="s">
        <v>708</v>
      </c>
      <c r="D221" s="219" t="s">
        <v>173</v>
      </c>
      <c r="E221" s="220" t="s">
        <v>829</v>
      </c>
      <c r="F221" s="221" t="s">
        <v>2979</v>
      </c>
      <c r="G221" s="222" t="s">
        <v>2448</v>
      </c>
      <c r="H221" s="223">
        <v>1</v>
      </c>
      <c r="I221" s="224"/>
      <c r="J221" s="225">
        <f>ROUND(I221*H221,2)</f>
        <v>0</v>
      </c>
      <c r="K221" s="221" t="s">
        <v>1</v>
      </c>
      <c r="L221" s="45"/>
      <c r="M221" s="226" t="s">
        <v>1</v>
      </c>
      <c r="N221" s="227" t="s">
        <v>41</v>
      </c>
      <c r="O221" s="92"/>
      <c r="P221" s="228">
        <f>O221*H221</f>
        <v>0</v>
      </c>
      <c r="Q221" s="228">
        <v>0</v>
      </c>
      <c r="R221" s="228">
        <f>Q221*H221</f>
        <v>0</v>
      </c>
      <c r="S221" s="228">
        <v>0</v>
      </c>
      <c r="T221" s="22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0" t="s">
        <v>178</v>
      </c>
      <c r="AT221" s="230" t="s">
        <v>173</v>
      </c>
      <c r="AU221" s="230" t="s">
        <v>84</v>
      </c>
      <c r="AY221" s="18" t="s">
        <v>171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8" t="s">
        <v>84</v>
      </c>
      <c r="BK221" s="231">
        <f>ROUND(I221*H221,2)</f>
        <v>0</v>
      </c>
      <c r="BL221" s="18" t="s">
        <v>178</v>
      </c>
      <c r="BM221" s="230" t="s">
        <v>2980</v>
      </c>
    </row>
    <row r="222" spans="1:65" s="2" customFormat="1" ht="16.5" customHeight="1">
      <c r="A222" s="39"/>
      <c r="B222" s="40"/>
      <c r="C222" s="219" t="s">
        <v>712</v>
      </c>
      <c r="D222" s="219" t="s">
        <v>173</v>
      </c>
      <c r="E222" s="220" t="s">
        <v>739</v>
      </c>
      <c r="F222" s="221" t="s">
        <v>2981</v>
      </c>
      <c r="G222" s="222" t="s">
        <v>2448</v>
      </c>
      <c r="H222" s="223">
        <v>1</v>
      </c>
      <c r="I222" s="224"/>
      <c r="J222" s="225">
        <f>ROUND(I222*H222,2)</f>
        <v>0</v>
      </c>
      <c r="K222" s="221" t="s">
        <v>1</v>
      </c>
      <c r="L222" s="45"/>
      <c r="M222" s="226" t="s">
        <v>1</v>
      </c>
      <c r="N222" s="227" t="s">
        <v>41</v>
      </c>
      <c r="O222" s="92"/>
      <c r="P222" s="228">
        <f>O222*H222</f>
        <v>0</v>
      </c>
      <c r="Q222" s="228">
        <v>0</v>
      </c>
      <c r="R222" s="228">
        <f>Q222*H222</f>
        <v>0</v>
      </c>
      <c r="S222" s="228">
        <v>0</v>
      </c>
      <c r="T222" s="229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0" t="s">
        <v>178</v>
      </c>
      <c r="AT222" s="230" t="s">
        <v>173</v>
      </c>
      <c r="AU222" s="230" t="s">
        <v>84</v>
      </c>
      <c r="AY222" s="18" t="s">
        <v>171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8" t="s">
        <v>84</v>
      </c>
      <c r="BK222" s="231">
        <f>ROUND(I222*H222,2)</f>
        <v>0</v>
      </c>
      <c r="BL222" s="18" t="s">
        <v>178</v>
      </c>
      <c r="BM222" s="230" t="s">
        <v>2982</v>
      </c>
    </row>
    <row r="223" spans="1:65" s="2" customFormat="1" ht="16.5" customHeight="1">
      <c r="A223" s="39"/>
      <c r="B223" s="40"/>
      <c r="C223" s="219" t="s">
        <v>716</v>
      </c>
      <c r="D223" s="219" t="s">
        <v>173</v>
      </c>
      <c r="E223" s="220" t="s">
        <v>744</v>
      </c>
      <c r="F223" s="221" t="s">
        <v>2983</v>
      </c>
      <c r="G223" s="222" t="s">
        <v>2448</v>
      </c>
      <c r="H223" s="223">
        <v>1</v>
      </c>
      <c r="I223" s="224"/>
      <c r="J223" s="225">
        <f>ROUND(I223*H223,2)</f>
        <v>0</v>
      </c>
      <c r="K223" s="221" t="s">
        <v>1</v>
      </c>
      <c r="L223" s="45"/>
      <c r="M223" s="226" t="s">
        <v>1</v>
      </c>
      <c r="N223" s="227" t="s">
        <v>41</v>
      </c>
      <c r="O223" s="92"/>
      <c r="P223" s="228">
        <f>O223*H223</f>
        <v>0</v>
      </c>
      <c r="Q223" s="228">
        <v>0</v>
      </c>
      <c r="R223" s="228">
        <f>Q223*H223</f>
        <v>0</v>
      </c>
      <c r="S223" s="228">
        <v>0</v>
      </c>
      <c r="T223" s="22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0" t="s">
        <v>178</v>
      </c>
      <c r="AT223" s="230" t="s">
        <v>173</v>
      </c>
      <c r="AU223" s="230" t="s">
        <v>84</v>
      </c>
      <c r="AY223" s="18" t="s">
        <v>171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8" t="s">
        <v>84</v>
      </c>
      <c r="BK223" s="231">
        <f>ROUND(I223*H223,2)</f>
        <v>0</v>
      </c>
      <c r="BL223" s="18" t="s">
        <v>178</v>
      </c>
      <c r="BM223" s="230" t="s">
        <v>2984</v>
      </c>
    </row>
    <row r="224" spans="1:65" s="2" customFormat="1" ht="21.75" customHeight="1">
      <c r="A224" s="39"/>
      <c r="B224" s="40"/>
      <c r="C224" s="219" t="s">
        <v>722</v>
      </c>
      <c r="D224" s="219" t="s">
        <v>173</v>
      </c>
      <c r="E224" s="220" t="s">
        <v>2985</v>
      </c>
      <c r="F224" s="221" t="s">
        <v>2986</v>
      </c>
      <c r="G224" s="222" t="s">
        <v>2942</v>
      </c>
      <c r="H224" s="223">
        <v>1</v>
      </c>
      <c r="I224" s="224"/>
      <c r="J224" s="225">
        <f>ROUND(I224*H224,2)</f>
        <v>0</v>
      </c>
      <c r="K224" s="221" t="s">
        <v>1</v>
      </c>
      <c r="L224" s="45"/>
      <c r="M224" s="226" t="s">
        <v>1</v>
      </c>
      <c r="N224" s="227" t="s">
        <v>41</v>
      </c>
      <c r="O224" s="92"/>
      <c r="P224" s="228">
        <f>O224*H224</f>
        <v>0</v>
      </c>
      <c r="Q224" s="228">
        <v>0</v>
      </c>
      <c r="R224" s="228">
        <f>Q224*H224</f>
        <v>0</v>
      </c>
      <c r="S224" s="228">
        <v>0</v>
      </c>
      <c r="T224" s="229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0" t="s">
        <v>178</v>
      </c>
      <c r="AT224" s="230" t="s">
        <v>173</v>
      </c>
      <c r="AU224" s="230" t="s">
        <v>84</v>
      </c>
      <c r="AY224" s="18" t="s">
        <v>171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8" t="s">
        <v>84</v>
      </c>
      <c r="BK224" s="231">
        <f>ROUND(I224*H224,2)</f>
        <v>0</v>
      </c>
      <c r="BL224" s="18" t="s">
        <v>178</v>
      </c>
      <c r="BM224" s="230" t="s">
        <v>1143</v>
      </c>
    </row>
    <row r="225" spans="1:65" s="2" customFormat="1" ht="21.75" customHeight="1">
      <c r="A225" s="39"/>
      <c r="B225" s="40"/>
      <c r="C225" s="219" t="s">
        <v>730</v>
      </c>
      <c r="D225" s="219" t="s">
        <v>173</v>
      </c>
      <c r="E225" s="220" t="s">
        <v>2987</v>
      </c>
      <c r="F225" s="221" t="s">
        <v>2988</v>
      </c>
      <c r="G225" s="222" t="s">
        <v>2942</v>
      </c>
      <c r="H225" s="223">
        <v>1</v>
      </c>
      <c r="I225" s="224"/>
      <c r="J225" s="225">
        <f>ROUND(I225*H225,2)</f>
        <v>0</v>
      </c>
      <c r="K225" s="221" t="s">
        <v>1</v>
      </c>
      <c r="L225" s="45"/>
      <c r="M225" s="226" t="s">
        <v>1</v>
      </c>
      <c r="N225" s="227" t="s">
        <v>41</v>
      </c>
      <c r="O225" s="92"/>
      <c r="P225" s="228">
        <f>O225*H225</f>
        <v>0</v>
      </c>
      <c r="Q225" s="228">
        <v>0</v>
      </c>
      <c r="R225" s="228">
        <f>Q225*H225</f>
        <v>0</v>
      </c>
      <c r="S225" s="228">
        <v>0</v>
      </c>
      <c r="T225" s="229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0" t="s">
        <v>178</v>
      </c>
      <c r="AT225" s="230" t="s">
        <v>173</v>
      </c>
      <c r="AU225" s="230" t="s">
        <v>84</v>
      </c>
      <c r="AY225" s="18" t="s">
        <v>171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8" t="s">
        <v>84</v>
      </c>
      <c r="BK225" s="231">
        <f>ROUND(I225*H225,2)</f>
        <v>0</v>
      </c>
      <c r="BL225" s="18" t="s">
        <v>178</v>
      </c>
      <c r="BM225" s="230" t="s">
        <v>1544</v>
      </c>
    </row>
    <row r="226" spans="1:65" s="2" customFormat="1" ht="21.75" customHeight="1">
      <c r="A226" s="39"/>
      <c r="B226" s="40"/>
      <c r="C226" s="219" t="s">
        <v>735</v>
      </c>
      <c r="D226" s="219" t="s">
        <v>173</v>
      </c>
      <c r="E226" s="220" t="s">
        <v>2989</v>
      </c>
      <c r="F226" s="221" t="s">
        <v>2990</v>
      </c>
      <c r="G226" s="222" t="s">
        <v>2942</v>
      </c>
      <c r="H226" s="223">
        <v>1</v>
      </c>
      <c r="I226" s="224"/>
      <c r="J226" s="225">
        <f>ROUND(I226*H226,2)</f>
        <v>0</v>
      </c>
      <c r="K226" s="221" t="s">
        <v>1</v>
      </c>
      <c r="L226" s="45"/>
      <c r="M226" s="226" t="s">
        <v>1</v>
      </c>
      <c r="N226" s="227" t="s">
        <v>41</v>
      </c>
      <c r="O226" s="92"/>
      <c r="P226" s="228">
        <f>O226*H226</f>
        <v>0</v>
      </c>
      <c r="Q226" s="228">
        <v>0</v>
      </c>
      <c r="R226" s="228">
        <f>Q226*H226</f>
        <v>0</v>
      </c>
      <c r="S226" s="228">
        <v>0</v>
      </c>
      <c r="T226" s="229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0" t="s">
        <v>178</v>
      </c>
      <c r="AT226" s="230" t="s">
        <v>173</v>
      </c>
      <c r="AU226" s="230" t="s">
        <v>84</v>
      </c>
      <c r="AY226" s="18" t="s">
        <v>171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8" t="s">
        <v>84</v>
      </c>
      <c r="BK226" s="231">
        <f>ROUND(I226*H226,2)</f>
        <v>0</v>
      </c>
      <c r="BL226" s="18" t="s">
        <v>178</v>
      </c>
      <c r="BM226" s="230" t="s">
        <v>1551</v>
      </c>
    </row>
    <row r="227" spans="1:63" s="12" customFormat="1" ht="25.9" customHeight="1">
      <c r="A227" s="12"/>
      <c r="B227" s="203"/>
      <c r="C227" s="204"/>
      <c r="D227" s="205" t="s">
        <v>75</v>
      </c>
      <c r="E227" s="206" t="s">
        <v>2991</v>
      </c>
      <c r="F227" s="206" t="s">
        <v>2974</v>
      </c>
      <c r="G227" s="204"/>
      <c r="H227" s="204"/>
      <c r="I227" s="207"/>
      <c r="J227" s="208">
        <f>BK227</f>
        <v>0</v>
      </c>
      <c r="K227" s="204"/>
      <c r="L227" s="209"/>
      <c r="M227" s="210"/>
      <c r="N227" s="211"/>
      <c r="O227" s="211"/>
      <c r="P227" s="212">
        <f>SUM(P228:P233)</f>
        <v>0</v>
      </c>
      <c r="Q227" s="211"/>
      <c r="R227" s="212">
        <f>SUM(R228:R233)</f>
        <v>0</v>
      </c>
      <c r="S227" s="211"/>
      <c r="T227" s="213">
        <f>SUM(T228:T233)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14" t="s">
        <v>84</v>
      </c>
      <c r="AT227" s="215" t="s">
        <v>75</v>
      </c>
      <c r="AU227" s="215" t="s">
        <v>76</v>
      </c>
      <c r="AY227" s="214" t="s">
        <v>171</v>
      </c>
      <c r="BK227" s="216">
        <f>SUM(BK228:BK233)</f>
        <v>0</v>
      </c>
    </row>
    <row r="228" spans="1:65" s="2" customFormat="1" ht="16.5" customHeight="1">
      <c r="A228" s="39"/>
      <c r="B228" s="40"/>
      <c r="C228" s="219" t="s">
        <v>739</v>
      </c>
      <c r="D228" s="219" t="s">
        <v>173</v>
      </c>
      <c r="E228" s="220" t="s">
        <v>2992</v>
      </c>
      <c r="F228" s="221" t="s">
        <v>2993</v>
      </c>
      <c r="G228" s="222" t="s">
        <v>2994</v>
      </c>
      <c r="H228" s="223">
        <v>20</v>
      </c>
      <c r="I228" s="224"/>
      <c r="J228" s="225">
        <f>ROUND(I228*H228,2)</f>
        <v>0</v>
      </c>
      <c r="K228" s="221" t="s">
        <v>1</v>
      </c>
      <c r="L228" s="45"/>
      <c r="M228" s="226" t="s">
        <v>1</v>
      </c>
      <c r="N228" s="227" t="s">
        <v>41</v>
      </c>
      <c r="O228" s="92"/>
      <c r="P228" s="228">
        <f>O228*H228</f>
        <v>0</v>
      </c>
      <c r="Q228" s="228">
        <v>0</v>
      </c>
      <c r="R228" s="228">
        <f>Q228*H228</f>
        <v>0</v>
      </c>
      <c r="S228" s="228">
        <v>0</v>
      </c>
      <c r="T228" s="22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0" t="s">
        <v>178</v>
      </c>
      <c r="AT228" s="230" t="s">
        <v>173</v>
      </c>
      <c r="AU228" s="230" t="s">
        <v>84</v>
      </c>
      <c r="AY228" s="18" t="s">
        <v>171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8" t="s">
        <v>84</v>
      </c>
      <c r="BK228" s="231">
        <f>ROUND(I228*H228,2)</f>
        <v>0</v>
      </c>
      <c r="BL228" s="18" t="s">
        <v>178</v>
      </c>
      <c r="BM228" s="230" t="s">
        <v>1561</v>
      </c>
    </row>
    <row r="229" spans="1:65" s="2" customFormat="1" ht="16.5" customHeight="1">
      <c r="A229" s="39"/>
      <c r="B229" s="40"/>
      <c r="C229" s="219" t="s">
        <v>744</v>
      </c>
      <c r="D229" s="219" t="s">
        <v>173</v>
      </c>
      <c r="E229" s="220" t="s">
        <v>2995</v>
      </c>
      <c r="F229" s="221" t="s">
        <v>2996</v>
      </c>
      <c r="G229" s="222" t="s">
        <v>2994</v>
      </c>
      <c r="H229" s="223">
        <v>16</v>
      </c>
      <c r="I229" s="224"/>
      <c r="J229" s="225">
        <f>ROUND(I229*H229,2)</f>
        <v>0</v>
      </c>
      <c r="K229" s="221" t="s">
        <v>1</v>
      </c>
      <c r="L229" s="45"/>
      <c r="M229" s="226" t="s">
        <v>1</v>
      </c>
      <c r="N229" s="227" t="s">
        <v>41</v>
      </c>
      <c r="O229" s="92"/>
      <c r="P229" s="228">
        <f>O229*H229</f>
        <v>0</v>
      </c>
      <c r="Q229" s="228">
        <v>0</v>
      </c>
      <c r="R229" s="228">
        <f>Q229*H229</f>
        <v>0</v>
      </c>
      <c r="S229" s="228">
        <v>0</v>
      </c>
      <c r="T229" s="229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0" t="s">
        <v>178</v>
      </c>
      <c r="AT229" s="230" t="s">
        <v>173</v>
      </c>
      <c r="AU229" s="230" t="s">
        <v>84</v>
      </c>
      <c r="AY229" s="18" t="s">
        <v>171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18" t="s">
        <v>84</v>
      </c>
      <c r="BK229" s="231">
        <f>ROUND(I229*H229,2)</f>
        <v>0</v>
      </c>
      <c r="BL229" s="18" t="s">
        <v>178</v>
      </c>
      <c r="BM229" s="230" t="s">
        <v>1568</v>
      </c>
    </row>
    <row r="230" spans="1:65" s="2" customFormat="1" ht="16.5" customHeight="1">
      <c r="A230" s="39"/>
      <c r="B230" s="40"/>
      <c r="C230" s="219" t="s">
        <v>752</v>
      </c>
      <c r="D230" s="219" t="s">
        <v>173</v>
      </c>
      <c r="E230" s="220" t="s">
        <v>2997</v>
      </c>
      <c r="F230" s="221" t="s">
        <v>2998</v>
      </c>
      <c r="G230" s="222" t="s">
        <v>2994</v>
      </c>
      <c r="H230" s="223">
        <v>10</v>
      </c>
      <c r="I230" s="224"/>
      <c r="J230" s="225">
        <f>ROUND(I230*H230,2)</f>
        <v>0</v>
      </c>
      <c r="K230" s="221" t="s">
        <v>1</v>
      </c>
      <c r="L230" s="45"/>
      <c r="M230" s="226" t="s">
        <v>1</v>
      </c>
      <c r="N230" s="227" t="s">
        <v>41</v>
      </c>
      <c r="O230" s="92"/>
      <c r="P230" s="228">
        <f>O230*H230</f>
        <v>0</v>
      </c>
      <c r="Q230" s="228">
        <v>0</v>
      </c>
      <c r="R230" s="228">
        <f>Q230*H230</f>
        <v>0</v>
      </c>
      <c r="S230" s="228">
        <v>0</v>
      </c>
      <c r="T230" s="229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0" t="s">
        <v>178</v>
      </c>
      <c r="AT230" s="230" t="s">
        <v>173</v>
      </c>
      <c r="AU230" s="230" t="s">
        <v>84</v>
      </c>
      <c r="AY230" s="18" t="s">
        <v>171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8" t="s">
        <v>84</v>
      </c>
      <c r="BK230" s="231">
        <f>ROUND(I230*H230,2)</f>
        <v>0</v>
      </c>
      <c r="BL230" s="18" t="s">
        <v>178</v>
      </c>
      <c r="BM230" s="230" t="s">
        <v>1572</v>
      </c>
    </row>
    <row r="231" spans="1:65" s="2" customFormat="1" ht="16.5" customHeight="1">
      <c r="A231" s="39"/>
      <c r="B231" s="40"/>
      <c r="C231" s="219" t="s">
        <v>756</v>
      </c>
      <c r="D231" s="219" t="s">
        <v>173</v>
      </c>
      <c r="E231" s="220" t="s">
        <v>2999</v>
      </c>
      <c r="F231" s="221" t="s">
        <v>3000</v>
      </c>
      <c r="G231" s="222" t="s">
        <v>2994</v>
      </c>
      <c r="H231" s="223">
        <v>18</v>
      </c>
      <c r="I231" s="224"/>
      <c r="J231" s="225">
        <f>ROUND(I231*H231,2)</f>
        <v>0</v>
      </c>
      <c r="K231" s="221" t="s">
        <v>1</v>
      </c>
      <c r="L231" s="45"/>
      <c r="M231" s="226" t="s">
        <v>1</v>
      </c>
      <c r="N231" s="227" t="s">
        <v>41</v>
      </c>
      <c r="O231" s="92"/>
      <c r="P231" s="228">
        <f>O231*H231</f>
        <v>0</v>
      </c>
      <c r="Q231" s="228">
        <v>0</v>
      </c>
      <c r="R231" s="228">
        <f>Q231*H231</f>
        <v>0</v>
      </c>
      <c r="S231" s="228">
        <v>0</v>
      </c>
      <c r="T231" s="22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0" t="s">
        <v>178</v>
      </c>
      <c r="AT231" s="230" t="s">
        <v>173</v>
      </c>
      <c r="AU231" s="230" t="s">
        <v>84</v>
      </c>
      <c r="AY231" s="18" t="s">
        <v>171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8" t="s">
        <v>84</v>
      </c>
      <c r="BK231" s="231">
        <f>ROUND(I231*H231,2)</f>
        <v>0</v>
      </c>
      <c r="BL231" s="18" t="s">
        <v>178</v>
      </c>
      <c r="BM231" s="230" t="s">
        <v>1577</v>
      </c>
    </row>
    <row r="232" spans="1:65" s="2" customFormat="1" ht="16.5" customHeight="1">
      <c r="A232" s="39"/>
      <c r="B232" s="40"/>
      <c r="C232" s="219" t="s">
        <v>762</v>
      </c>
      <c r="D232" s="219" t="s">
        <v>173</v>
      </c>
      <c r="E232" s="220" t="s">
        <v>3001</v>
      </c>
      <c r="F232" s="221" t="s">
        <v>3002</v>
      </c>
      <c r="G232" s="222" t="s">
        <v>2994</v>
      </c>
      <c r="H232" s="223">
        <v>80</v>
      </c>
      <c r="I232" s="224"/>
      <c r="J232" s="225">
        <f>ROUND(I232*H232,2)</f>
        <v>0</v>
      </c>
      <c r="K232" s="221" t="s">
        <v>1</v>
      </c>
      <c r="L232" s="45"/>
      <c r="M232" s="226" t="s">
        <v>1</v>
      </c>
      <c r="N232" s="227" t="s">
        <v>41</v>
      </c>
      <c r="O232" s="92"/>
      <c r="P232" s="228">
        <f>O232*H232</f>
        <v>0</v>
      </c>
      <c r="Q232" s="228">
        <v>0</v>
      </c>
      <c r="R232" s="228">
        <f>Q232*H232</f>
        <v>0</v>
      </c>
      <c r="S232" s="228">
        <v>0</v>
      </c>
      <c r="T232" s="229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0" t="s">
        <v>178</v>
      </c>
      <c r="AT232" s="230" t="s">
        <v>173</v>
      </c>
      <c r="AU232" s="230" t="s">
        <v>84</v>
      </c>
      <c r="AY232" s="18" t="s">
        <v>171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18" t="s">
        <v>84</v>
      </c>
      <c r="BK232" s="231">
        <f>ROUND(I232*H232,2)</f>
        <v>0</v>
      </c>
      <c r="BL232" s="18" t="s">
        <v>178</v>
      </c>
      <c r="BM232" s="230" t="s">
        <v>3003</v>
      </c>
    </row>
    <row r="233" spans="1:65" s="2" customFormat="1" ht="16.5" customHeight="1">
      <c r="A233" s="39"/>
      <c r="B233" s="40"/>
      <c r="C233" s="219" t="s">
        <v>767</v>
      </c>
      <c r="D233" s="219" t="s">
        <v>173</v>
      </c>
      <c r="E233" s="220" t="s">
        <v>3004</v>
      </c>
      <c r="F233" s="221" t="s">
        <v>3005</v>
      </c>
      <c r="G233" s="222" t="s">
        <v>2994</v>
      </c>
      <c r="H233" s="223">
        <v>80</v>
      </c>
      <c r="I233" s="224"/>
      <c r="J233" s="225">
        <f>ROUND(I233*H233,2)</f>
        <v>0</v>
      </c>
      <c r="K233" s="221" t="s">
        <v>1</v>
      </c>
      <c r="L233" s="45"/>
      <c r="M233" s="297" t="s">
        <v>1</v>
      </c>
      <c r="N233" s="298" t="s">
        <v>41</v>
      </c>
      <c r="O233" s="299"/>
      <c r="P233" s="300">
        <f>O233*H233</f>
        <v>0</v>
      </c>
      <c r="Q233" s="300">
        <v>0</v>
      </c>
      <c r="R233" s="300">
        <f>Q233*H233</f>
        <v>0</v>
      </c>
      <c r="S233" s="300">
        <v>0</v>
      </c>
      <c r="T233" s="301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0" t="s">
        <v>178</v>
      </c>
      <c r="AT233" s="230" t="s">
        <v>173</v>
      </c>
      <c r="AU233" s="230" t="s">
        <v>84</v>
      </c>
      <c r="AY233" s="18" t="s">
        <v>171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8" t="s">
        <v>84</v>
      </c>
      <c r="BK233" s="231">
        <f>ROUND(I233*H233,2)</f>
        <v>0</v>
      </c>
      <c r="BL233" s="18" t="s">
        <v>178</v>
      </c>
      <c r="BM233" s="230" t="s">
        <v>3006</v>
      </c>
    </row>
    <row r="234" spans="1:31" s="2" customFormat="1" ht="6.95" customHeight="1">
      <c r="A234" s="39"/>
      <c r="B234" s="67"/>
      <c r="C234" s="68"/>
      <c r="D234" s="68"/>
      <c r="E234" s="68"/>
      <c r="F234" s="68"/>
      <c r="G234" s="68"/>
      <c r="H234" s="68"/>
      <c r="I234" s="68"/>
      <c r="J234" s="68"/>
      <c r="K234" s="68"/>
      <c r="L234" s="45"/>
      <c r="M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</row>
  </sheetData>
  <sheetProtection password="CC35" sheet="1" objects="1" scenarios="1" formatColumns="0" formatRows="0" autoFilter="0"/>
  <autoFilter ref="C122:K233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Zateplení budovy č.p. 2379 na ul. Žižkova v Karviné - Mizerově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3007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126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2786</v>
      </c>
      <c r="G12" s="39"/>
      <c r="H12" s="39"/>
      <c r="I12" s="141" t="s">
        <v>22</v>
      </c>
      <c r="J12" s="145" t="str">
        <f>'Rekapitulace stavby'!AN8</f>
        <v>21. 12. 2020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3008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>ATRIS s.r.o.</v>
      </c>
      <c r="F21" s="39"/>
      <c r="G21" s="39"/>
      <c r="H21" s="39"/>
      <c r="I21" s="141" t="s">
        <v>27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>Barbora Kyšková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ROUND(J132,2)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ROUND((SUM(BE132:BE295)),2)</f>
        <v>0</v>
      </c>
      <c r="G33" s="39"/>
      <c r="H33" s="39"/>
      <c r="I33" s="156">
        <v>0.21</v>
      </c>
      <c r="J33" s="155">
        <f>ROUND(((SUM(BE132:BE295))*I33),2)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ROUND((SUM(BF132:BF295)),2)</f>
        <v>0</v>
      </c>
      <c r="G34" s="39"/>
      <c r="H34" s="39"/>
      <c r="I34" s="156">
        <v>0.15</v>
      </c>
      <c r="J34" s="155">
        <f>ROUND(((SUM(BF132:BF295))*I34),2)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ROUND((SUM(BG132:BG295)),2)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ROUND((SUM(BH132:BH295)),2)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ROUND((SUM(BI132:BI295)),2)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Zateplení budovy č.p. 2379 na ul. Žižkova v Karviné - Mizerově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128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 xml:space="preserve">009 - MaR 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21. 12. 2020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Ing. Petr Pawlas</v>
      </c>
      <c r="G91" s="41"/>
      <c r="H91" s="41"/>
      <c r="I91" s="33" t="s">
        <v>30</v>
      </c>
      <c r="J91" s="37" t="str">
        <f>E21</f>
        <v>ATRIS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Barbora Kyšková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131</v>
      </c>
      <c r="D94" s="177"/>
      <c r="E94" s="177"/>
      <c r="F94" s="177"/>
      <c r="G94" s="177"/>
      <c r="H94" s="177"/>
      <c r="I94" s="177"/>
      <c r="J94" s="178" t="s">
        <v>132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133</v>
      </c>
      <c r="D96" s="41"/>
      <c r="E96" s="41"/>
      <c r="F96" s="41"/>
      <c r="G96" s="41"/>
      <c r="H96" s="41"/>
      <c r="I96" s="41"/>
      <c r="J96" s="111">
        <f>J132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134</v>
      </c>
    </row>
    <row r="97" spans="1:31" s="9" customFormat="1" ht="24.95" customHeight="1">
      <c r="A97" s="9"/>
      <c r="B97" s="180"/>
      <c r="C97" s="181"/>
      <c r="D97" s="182" t="s">
        <v>3009</v>
      </c>
      <c r="E97" s="183"/>
      <c r="F97" s="183"/>
      <c r="G97" s="183"/>
      <c r="H97" s="183"/>
      <c r="I97" s="183"/>
      <c r="J97" s="184">
        <f>J133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0"/>
      <c r="C98" s="181"/>
      <c r="D98" s="182" t="s">
        <v>3010</v>
      </c>
      <c r="E98" s="183"/>
      <c r="F98" s="183"/>
      <c r="G98" s="183"/>
      <c r="H98" s="183"/>
      <c r="I98" s="183"/>
      <c r="J98" s="184">
        <f>J140</f>
        <v>0</v>
      </c>
      <c r="K98" s="181"/>
      <c r="L98" s="18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0"/>
      <c r="C99" s="181"/>
      <c r="D99" s="182" t="s">
        <v>3011</v>
      </c>
      <c r="E99" s="183"/>
      <c r="F99" s="183"/>
      <c r="G99" s="183"/>
      <c r="H99" s="183"/>
      <c r="I99" s="183"/>
      <c r="J99" s="184">
        <f>J178</f>
        <v>0</v>
      </c>
      <c r="K99" s="181"/>
      <c r="L99" s="18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0"/>
      <c r="C100" s="181"/>
      <c r="D100" s="182" t="s">
        <v>3012</v>
      </c>
      <c r="E100" s="183"/>
      <c r="F100" s="183"/>
      <c r="G100" s="183"/>
      <c r="H100" s="183"/>
      <c r="I100" s="183"/>
      <c r="J100" s="184">
        <f>J182</f>
        <v>0</v>
      </c>
      <c r="K100" s="181"/>
      <c r="L100" s="18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0"/>
      <c r="C101" s="181"/>
      <c r="D101" s="182" t="s">
        <v>3013</v>
      </c>
      <c r="E101" s="183"/>
      <c r="F101" s="183"/>
      <c r="G101" s="183"/>
      <c r="H101" s="183"/>
      <c r="I101" s="183"/>
      <c r="J101" s="184">
        <f>J187</f>
        <v>0</v>
      </c>
      <c r="K101" s="181"/>
      <c r="L101" s="18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0"/>
      <c r="C102" s="181"/>
      <c r="D102" s="182" t="s">
        <v>3014</v>
      </c>
      <c r="E102" s="183"/>
      <c r="F102" s="183"/>
      <c r="G102" s="183"/>
      <c r="H102" s="183"/>
      <c r="I102" s="183"/>
      <c r="J102" s="184">
        <f>J200</f>
        <v>0</v>
      </c>
      <c r="K102" s="181"/>
      <c r="L102" s="18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80"/>
      <c r="C103" s="181"/>
      <c r="D103" s="182" t="s">
        <v>3015</v>
      </c>
      <c r="E103" s="183"/>
      <c r="F103" s="183"/>
      <c r="G103" s="183"/>
      <c r="H103" s="183"/>
      <c r="I103" s="183"/>
      <c r="J103" s="184">
        <f>J214</f>
        <v>0</v>
      </c>
      <c r="K103" s="181"/>
      <c r="L103" s="18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80"/>
      <c r="C104" s="181"/>
      <c r="D104" s="182" t="s">
        <v>3016</v>
      </c>
      <c r="E104" s="183"/>
      <c r="F104" s="183"/>
      <c r="G104" s="183"/>
      <c r="H104" s="183"/>
      <c r="I104" s="183"/>
      <c r="J104" s="184">
        <f>J222</f>
        <v>0</v>
      </c>
      <c r="K104" s="181"/>
      <c r="L104" s="18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80"/>
      <c r="C105" s="181"/>
      <c r="D105" s="182" t="s">
        <v>3017</v>
      </c>
      <c r="E105" s="183"/>
      <c r="F105" s="183"/>
      <c r="G105" s="183"/>
      <c r="H105" s="183"/>
      <c r="I105" s="183"/>
      <c r="J105" s="184">
        <f>J236</f>
        <v>0</v>
      </c>
      <c r="K105" s="181"/>
      <c r="L105" s="18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180"/>
      <c r="C106" s="181"/>
      <c r="D106" s="182" t="s">
        <v>3018</v>
      </c>
      <c r="E106" s="183"/>
      <c r="F106" s="183"/>
      <c r="G106" s="183"/>
      <c r="H106" s="183"/>
      <c r="I106" s="183"/>
      <c r="J106" s="184">
        <f>J250</f>
        <v>0</v>
      </c>
      <c r="K106" s="181"/>
      <c r="L106" s="18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180"/>
      <c r="C107" s="181"/>
      <c r="D107" s="182" t="s">
        <v>3019</v>
      </c>
      <c r="E107" s="183"/>
      <c r="F107" s="183"/>
      <c r="G107" s="183"/>
      <c r="H107" s="183"/>
      <c r="I107" s="183"/>
      <c r="J107" s="184">
        <f>J257</f>
        <v>0</v>
      </c>
      <c r="K107" s="181"/>
      <c r="L107" s="18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180"/>
      <c r="C108" s="181"/>
      <c r="D108" s="182" t="s">
        <v>3020</v>
      </c>
      <c r="E108" s="183"/>
      <c r="F108" s="183"/>
      <c r="G108" s="183"/>
      <c r="H108" s="183"/>
      <c r="I108" s="183"/>
      <c r="J108" s="184">
        <f>J271</f>
        <v>0</v>
      </c>
      <c r="K108" s="181"/>
      <c r="L108" s="185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4.95" customHeight="1">
      <c r="A109" s="9"/>
      <c r="B109" s="180"/>
      <c r="C109" s="181"/>
      <c r="D109" s="182" t="s">
        <v>3021</v>
      </c>
      <c r="E109" s="183"/>
      <c r="F109" s="183"/>
      <c r="G109" s="183"/>
      <c r="H109" s="183"/>
      <c r="I109" s="183"/>
      <c r="J109" s="184">
        <f>J285</f>
        <v>0</v>
      </c>
      <c r="K109" s="181"/>
      <c r="L109" s="185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9" customFormat="1" ht="24.95" customHeight="1">
      <c r="A110" s="9"/>
      <c r="B110" s="180"/>
      <c r="C110" s="181"/>
      <c r="D110" s="182" t="s">
        <v>3022</v>
      </c>
      <c r="E110" s="183"/>
      <c r="F110" s="183"/>
      <c r="G110" s="183"/>
      <c r="H110" s="183"/>
      <c r="I110" s="183"/>
      <c r="J110" s="184">
        <f>J286</f>
        <v>0</v>
      </c>
      <c r="K110" s="181"/>
      <c r="L110" s="185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9" customFormat="1" ht="24.95" customHeight="1">
      <c r="A111" s="9"/>
      <c r="B111" s="180"/>
      <c r="C111" s="181"/>
      <c r="D111" s="182" t="s">
        <v>3021</v>
      </c>
      <c r="E111" s="183"/>
      <c r="F111" s="183"/>
      <c r="G111" s="183"/>
      <c r="H111" s="183"/>
      <c r="I111" s="183"/>
      <c r="J111" s="184">
        <f>J290</f>
        <v>0</v>
      </c>
      <c r="K111" s="181"/>
      <c r="L111" s="185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9" customFormat="1" ht="24.95" customHeight="1">
      <c r="A112" s="9"/>
      <c r="B112" s="180"/>
      <c r="C112" s="181"/>
      <c r="D112" s="182" t="s">
        <v>3022</v>
      </c>
      <c r="E112" s="183"/>
      <c r="F112" s="183"/>
      <c r="G112" s="183"/>
      <c r="H112" s="183"/>
      <c r="I112" s="183"/>
      <c r="J112" s="184">
        <f>J291</f>
        <v>0</v>
      </c>
      <c r="K112" s="181"/>
      <c r="L112" s="185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2" customFormat="1" ht="21.8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67"/>
      <c r="C114" s="68"/>
      <c r="D114" s="68"/>
      <c r="E114" s="68"/>
      <c r="F114" s="68"/>
      <c r="G114" s="68"/>
      <c r="H114" s="68"/>
      <c r="I114" s="68"/>
      <c r="J114" s="68"/>
      <c r="K114" s="68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8" spans="1:31" s="2" customFormat="1" ht="6.95" customHeight="1">
      <c r="A118" s="39"/>
      <c r="B118" s="69"/>
      <c r="C118" s="70"/>
      <c r="D118" s="70"/>
      <c r="E118" s="70"/>
      <c r="F118" s="70"/>
      <c r="G118" s="70"/>
      <c r="H118" s="70"/>
      <c r="I118" s="70"/>
      <c r="J118" s="70"/>
      <c r="K118" s="70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4.95" customHeight="1">
      <c r="A119" s="39"/>
      <c r="B119" s="40"/>
      <c r="C119" s="24" t="s">
        <v>156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16</v>
      </c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6.5" customHeight="1">
      <c r="A122" s="39"/>
      <c r="B122" s="40"/>
      <c r="C122" s="41"/>
      <c r="D122" s="41"/>
      <c r="E122" s="175" t="str">
        <f>E7</f>
        <v>Zateplení budovy č.p. 2379 na ul. Žižkova v Karviné - Mizerově</v>
      </c>
      <c r="F122" s="33"/>
      <c r="G122" s="33"/>
      <c r="H122" s="33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128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6.5" customHeight="1">
      <c r="A124" s="39"/>
      <c r="B124" s="40"/>
      <c r="C124" s="41"/>
      <c r="D124" s="41"/>
      <c r="E124" s="77" t="str">
        <f>E9</f>
        <v xml:space="preserve">009 - MaR </v>
      </c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20</v>
      </c>
      <c r="D126" s="41"/>
      <c r="E126" s="41"/>
      <c r="F126" s="28" t="str">
        <f>F12</f>
        <v xml:space="preserve"> </v>
      </c>
      <c r="G126" s="41"/>
      <c r="H126" s="41"/>
      <c r="I126" s="33" t="s">
        <v>22</v>
      </c>
      <c r="J126" s="80" t="str">
        <f>IF(J12="","",J12)</f>
        <v>21. 12. 2020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6.95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5.15" customHeight="1">
      <c r="A128" s="39"/>
      <c r="B128" s="40"/>
      <c r="C128" s="33" t="s">
        <v>24</v>
      </c>
      <c r="D128" s="41"/>
      <c r="E128" s="41"/>
      <c r="F128" s="28" t="str">
        <f>E15</f>
        <v>Ing. Petr Pawlas</v>
      </c>
      <c r="G128" s="41"/>
      <c r="H128" s="41"/>
      <c r="I128" s="33" t="s">
        <v>30</v>
      </c>
      <c r="J128" s="37" t="str">
        <f>E21</f>
        <v>ATRIS s.r.o.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5.15" customHeight="1">
      <c r="A129" s="39"/>
      <c r="B129" s="40"/>
      <c r="C129" s="33" t="s">
        <v>28</v>
      </c>
      <c r="D129" s="41"/>
      <c r="E129" s="41"/>
      <c r="F129" s="28" t="str">
        <f>IF(E18="","",E18)</f>
        <v>Vyplň údaj</v>
      </c>
      <c r="G129" s="41"/>
      <c r="H129" s="41"/>
      <c r="I129" s="33" t="s">
        <v>33</v>
      </c>
      <c r="J129" s="37" t="str">
        <f>E24</f>
        <v>Barbora Kyšková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0.3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11" customFormat="1" ht="29.25" customHeight="1">
      <c r="A131" s="192"/>
      <c r="B131" s="193"/>
      <c r="C131" s="194" t="s">
        <v>157</v>
      </c>
      <c r="D131" s="195" t="s">
        <v>61</v>
      </c>
      <c r="E131" s="195" t="s">
        <v>57</v>
      </c>
      <c r="F131" s="195" t="s">
        <v>58</v>
      </c>
      <c r="G131" s="195" t="s">
        <v>158</v>
      </c>
      <c r="H131" s="195" t="s">
        <v>159</v>
      </c>
      <c r="I131" s="195" t="s">
        <v>160</v>
      </c>
      <c r="J131" s="195" t="s">
        <v>132</v>
      </c>
      <c r="K131" s="196" t="s">
        <v>161</v>
      </c>
      <c r="L131" s="197"/>
      <c r="M131" s="101" t="s">
        <v>1</v>
      </c>
      <c r="N131" s="102" t="s">
        <v>40</v>
      </c>
      <c r="O131" s="102" t="s">
        <v>162</v>
      </c>
      <c r="P131" s="102" t="s">
        <v>163</v>
      </c>
      <c r="Q131" s="102" t="s">
        <v>164</v>
      </c>
      <c r="R131" s="102" t="s">
        <v>165</v>
      </c>
      <c r="S131" s="102" t="s">
        <v>166</v>
      </c>
      <c r="T131" s="103" t="s">
        <v>167</v>
      </c>
      <c r="U131" s="192"/>
      <c r="V131" s="192"/>
      <c r="W131" s="192"/>
      <c r="X131" s="192"/>
      <c r="Y131" s="192"/>
      <c r="Z131" s="192"/>
      <c r="AA131" s="192"/>
      <c r="AB131" s="192"/>
      <c r="AC131" s="192"/>
      <c r="AD131" s="192"/>
      <c r="AE131" s="192"/>
    </row>
    <row r="132" spans="1:63" s="2" customFormat="1" ht="22.8" customHeight="1">
      <c r="A132" s="39"/>
      <c r="B132" s="40"/>
      <c r="C132" s="108" t="s">
        <v>168</v>
      </c>
      <c r="D132" s="41"/>
      <c r="E132" s="41"/>
      <c r="F132" s="41"/>
      <c r="G132" s="41"/>
      <c r="H132" s="41"/>
      <c r="I132" s="41"/>
      <c r="J132" s="198">
        <f>BK132</f>
        <v>0</v>
      </c>
      <c r="K132" s="41"/>
      <c r="L132" s="45"/>
      <c r="M132" s="104"/>
      <c r="N132" s="199"/>
      <c r="O132" s="105"/>
      <c r="P132" s="200">
        <f>P133+P140+P178+P182+P187+P200+P214+P222+P236+P250+P257+P271+P285+P286+P290+P291</f>
        <v>0</v>
      </c>
      <c r="Q132" s="105"/>
      <c r="R132" s="200">
        <f>R133+R140+R178+R182+R187+R200+R214+R222+R236+R250+R257+R271+R285+R286+R290+R291</f>
        <v>0</v>
      </c>
      <c r="S132" s="105"/>
      <c r="T132" s="201">
        <f>T133+T140+T178+T182+T187+T200+T214+T222+T236+T250+T257+T271+T285+T286+T290+T291</f>
        <v>2.7600000000000002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75</v>
      </c>
      <c r="AU132" s="18" t="s">
        <v>134</v>
      </c>
      <c r="BK132" s="202">
        <f>BK133+BK140+BK178+BK182+BK187+BK200+BK214+BK222+BK236+BK250+BK257+BK271+BK285+BK286+BK290+BK291</f>
        <v>0</v>
      </c>
    </row>
    <row r="133" spans="1:63" s="12" customFormat="1" ht="25.9" customHeight="1">
      <c r="A133" s="12"/>
      <c r="B133" s="203"/>
      <c r="C133" s="204"/>
      <c r="D133" s="205" t="s">
        <v>75</v>
      </c>
      <c r="E133" s="206" t="s">
        <v>3023</v>
      </c>
      <c r="F133" s="206" t="s">
        <v>3024</v>
      </c>
      <c r="G133" s="204"/>
      <c r="H133" s="204"/>
      <c r="I133" s="207"/>
      <c r="J133" s="208">
        <f>BK133</f>
        <v>0</v>
      </c>
      <c r="K133" s="204"/>
      <c r="L133" s="209"/>
      <c r="M133" s="210"/>
      <c r="N133" s="211"/>
      <c r="O133" s="211"/>
      <c r="P133" s="212">
        <f>SUM(P134:P139)</f>
        <v>0</v>
      </c>
      <c r="Q133" s="211"/>
      <c r="R133" s="212">
        <f>SUM(R134:R139)</f>
        <v>0</v>
      </c>
      <c r="S133" s="211"/>
      <c r="T133" s="213">
        <f>SUM(T134:T139)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4" t="s">
        <v>84</v>
      </c>
      <c r="AT133" s="215" t="s">
        <v>75</v>
      </c>
      <c r="AU133" s="215" t="s">
        <v>76</v>
      </c>
      <c r="AY133" s="214" t="s">
        <v>171</v>
      </c>
      <c r="BK133" s="216">
        <f>SUM(BK134:BK139)</f>
        <v>0</v>
      </c>
    </row>
    <row r="134" spans="1:65" s="2" customFormat="1" ht="24.15" customHeight="1">
      <c r="A134" s="39"/>
      <c r="B134" s="40"/>
      <c r="C134" s="219" t="s">
        <v>84</v>
      </c>
      <c r="D134" s="219" t="s">
        <v>173</v>
      </c>
      <c r="E134" s="220" t="s">
        <v>3025</v>
      </c>
      <c r="F134" s="221" t="s">
        <v>3026</v>
      </c>
      <c r="G134" s="222" t="s">
        <v>226</v>
      </c>
      <c r="H134" s="223">
        <v>4</v>
      </c>
      <c r="I134" s="224"/>
      <c r="J134" s="225">
        <f>ROUND(I134*H134,2)</f>
        <v>0</v>
      </c>
      <c r="K134" s="221" t="s">
        <v>1</v>
      </c>
      <c r="L134" s="45"/>
      <c r="M134" s="226" t="s">
        <v>1</v>
      </c>
      <c r="N134" s="227" t="s">
        <v>41</v>
      </c>
      <c r="O134" s="92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178</v>
      </c>
      <c r="AT134" s="230" t="s">
        <v>173</v>
      </c>
      <c r="AU134" s="230" t="s">
        <v>84</v>
      </c>
      <c r="AY134" s="18" t="s">
        <v>171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84</v>
      </c>
      <c r="BK134" s="231">
        <f>ROUND(I134*H134,2)</f>
        <v>0</v>
      </c>
      <c r="BL134" s="18" t="s">
        <v>178</v>
      </c>
      <c r="BM134" s="230" t="s">
        <v>86</v>
      </c>
    </row>
    <row r="135" spans="1:65" s="2" customFormat="1" ht="16.5" customHeight="1">
      <c r="A135" s="39"/>
      <c r="B135" s="40"/>
      <c r="C135" s="219" t="s">
        <v>86</v>
      </c>
      <c r="D135" s="219" t="s">
        <v>173</v>
      </c>
      <c r="E135" s="220" t="s">
        <v>3027</v>
      </c>
      <c r="F135" s="221" t="s">
        <v>3028</v>
      </c>
      <c r="G135" s="222" t="s">
        <v>226</v>
      </c>
      <c r="H135" s="223">
        <v>3</v>
      </c>
      <c r="I135" s="224"/>
      <c r="J135" s="225">
        <f>ROUND(I135*H135,2)</f>
        <v>0</v>
      </c>
      <c r="K135" s="221" t="s">
        <v>1</v>
      </c>
      <c r="L135" s="45"/>
      <c r="M135" s="226" t="s">
        <v>1</v>
      </c>
      <c r="N135" s="227" t="s">
        <v>41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178</v>
      </c>
      <c r="AT135" s="230" t="s">
        <v>173</v>
      </c>
      <c r="AU135" s="230" t="s">
        <v>84</v>
      </c>
      <c r="AY135" s="18" t="s">
        <v>171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84</v>
      </c>
      <c r="BK135" s="231">
        <f>ROUND(I135*H135,2)</f>
        <v>0</v>
      </c>
      <c r="BL135" s="18" t="s">
        <v>178</v>
      </c>
      <c r="BM135" s="230" t="s">
        <v>178</v>
      </c>
    </row>
    <row r="136" spans="1:65" s="2" customFormat="1" ht="24.15" customHeight="1">
      <c r="A136" s="39"/>
      <c r="B136" s="40"/>
      <c r="C136" s="219" t="s">
        <v>187</v>
      </c>
      <c r="D136" s="219" t="s">
        <v>173</v>
      </c>
      <c r="E136" s="220" t="s">
        <v>3029</v>
      </c>
      <c r="F136" s="221" t="s">
        <v>3030</v>
      </c>
      <c r="G136" s="222" t="s">
        <v>226</v>
      </c>
      <c r="H136" s="223">
        <v>186</v>
      </c>
      <c r="I136" s="224"/>
      <c r="J136" s="225">
        <f>ROUND(I136*H136,2)</f>
        <v>0</v>
      </c>
      <c r="K136" s="221" t="s">
        <v>1</v>
      </c>
      <c r="L136" s="45"/>
      <c r="M136" s="226" t="s">
        <v>1</v>
      </c>
      <c r="N136" s="227" t="s">
        <v>41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178</v>
      </c>
      <c r="AT136" s="230" t="s">
        <v>173</v>
      </c>
      <c r="AU136" s="230" t="s">
        <v>84</v>
      </c>
      <c r="AY136" s="18" t="s">
        <v>171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84</v>
      </c>
      <c r="BK136" s="231">
        <f>ROUND(I136*H136,2)</f>
        <v>0</v>
      </c>
      <c r="BL136" s="18" t="s">
        <v>178</v>
      </c>
      <c r="BM136" s="230" t="s">
        <v>200</v>
      </c>
    </row>
    <row r="137" spans="1:65" s="2" customFormat="1" ht="16.5" customHeight="1">
      <c r="A137" s="39"/>
      <c r="B137" s="40"/>
      <c r="C137" s="219" t="s">
        <v>178</v>
      </c>
      <c r="D137" s="219" t="s">
        <v>173</v>
      </c>
      <c r="E137" s="220" t="s">
        <v>3031</v>
      </c>
      <c r="F137" s="221" t="s">
        <v>3032</v>
      </c>
      <c r="G137" s="222" t="s">
        <v>226</v>
      </c>
      <c r="H137" s="223">
        <v>187</v>
      </c>
      <c r="I137" s="224"/>
      <c r="J137" s="225">
        <f>ROUND(I137*H137,2)</f>
        <v>0</v>
      </c>
      <c r="K137" s="221" t="s">
        <v>1</v>
      </c>
      <c r="L137" s="45"/>
      <c r="M137" s="226" t="s">
        <v>1</v>
      </c>
      <c r="N137" s="227" t="s">
        <v>41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178</v>
      </c>
      <c r="AT137" s="230" t="s">
        <v>173</v>
      </c>
      <c r="AU137" s="230" t="s">
        <v>84</v>
      </c>
      <c r="AY137" s="18" t="s">
        <v>171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84</v>
      </c>
      <c r="BK137" s="231">
        <f>ROUND(I137*H137,2)</f>
        <v>0</v>
      </c>
      <c r="BL137" s="18" t="s">
        <v>178</v>
      </c>
      <c r="BM137" s="230" t="s">
        <v>211</v>
      </c>
    </row>
    <row r="138" spans="1:65" s="2" customFormat="1" ht="24.15" customHeight="1">
      <c r="A138" s="39"/>
      <c r="B138" s="40"/>
      <c r="C138" s="219" t="s">
        <v>196</v>
      </c>
      <c r="D138" s="219" t="s">
        <v>173</v>
      </c>
      <c r="E138" s="220" t="s">
        <v>3033</v>
      </c>
      <c r="F138" s="221" t="s">
        <v>3034</v>
      </c>
      <c r="G138" s="222" t="s">
        <v>226</v>
      </c>
      <c r="H138" s="223">
        <v>211</v>
      </c>
      <c r="I138" s="224"/>
      <c r="J138" s="225">
        <f>ROUND(I138*H138,2)</f>
        <v>0</v>
      </c>
      <c r="K138" s="221" t="s">
        <v>1</v>
      </c>
      <c r="L138" s="45"/>
      <c r="M138" s="226" t="s">
        <v>1</v>
      </c>
      <c r="N138" s="227" t="s">
        <v>41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178</v>
      </c>
      <c r="AT138" s="230" t="s">
        <v>173</v>
      </c>
      <c r="AU138" s="230" t="s">
        <v>84</v>
      </c>
      <c r="AY138" s="18" t="s">
        <v>171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84</v>
      </c>
      <c r="BK138" s="231">
        <f>ROUND(I138*H138,2)</f>
        <v>0</v>
      </c>
      <c r="BL138" s="18" t="s">
        <v>178</v>
      </c>
      <c r="BM138" s="230" t="s">
        <v>223</v>
      </c>
    </row>
    <row r="139" spans="1:65" s="2" customFormat="1" ht="24.15" customHeight="1">
      <c r="A139" s="39"/>
      <c r="B139" s="40"/>
      <c r="C139" s="219" t="s">
        <v>200</v>
      </c>
      <c r="D139" s="219" t="s">
        <v>173</v>
      </c>
      <c r="E139" s="220" t="s">
        <v>3035</v>
      </c>
      <c r="F139" s="221" t="s">
        <v>3036</v>
      </c>
      <c r="G139" s="222" t="s">
        <v>226</v>
      </c>
      <c r="H139" s="223">
        <v>1</v>
      </c>
      <c r="I139" s="224"/>
      <c r="J139" s="225">
        <f>ROUND(I139*H139,2)</f>
        <v>0</v>
      </c>
      <c r="K139" s="221" t="s">
        <v>1</v>
      </c>
      <c r="L139" s="45"/>
      <c r="M139" s="226" t="s">
        <v>1</v>
      </c>
      <c r="N139" s="227" t="s">
        <v>41</v>
      </c>
      <c r="O139" s="92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178</v>
      </c>
      <c r="AT139" s="230" t="s">
        <v>173</v>
      </c>
      <c r="AU139" s="230" t="s">
        <v>84</v>
      </c>
      <c r="AY139" s="18" t="s">
        <v>171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84</v>
      </c>
      <c r="BK139" s="231">
        <f>ROUND(I139*H139,2)</f>
        <v>0</v>
      </c>
      <c r="BL139" s="18" t="s">
        <v>178</v>
      </c>
      <c r="BM139" s="230" t="s">
        <v>239</v>
      </c>
    </row>
    <row r="140" spans="1:63" s="12" customFormat="1" ht="25.9" customHeight="1">
      <c r="A140" s="12"/>
      <c r="B140" s="203"/>
      <c r="C140" s="204"/>
      <c r="D140" s="205" t="s">
        <v>75</v>
      </c>
      <c r="E140" s="206" t="s">
        <v>3037</v>
      </c>
      <c r="F140" s="206" t="s">
        <v>3038</v>
      </c>
      <c r="G140" s="204"/>
      <c r="H140" s="204"/>
      <c r="I140" s="207"/>
      <c r="J140" s="208">
        <f>BK140</f>
        <v>0</v>
      </c>
      <c r="K140" s="204"/>
      <c r="L140" s="209"/>
      <c r="M140" s="210"/>
      <c r="N140" s="211"/>
      <c r="O140" s="211"/>
      <c r="P140" s="212">
        <f>SUM(P141:P177)</f>
        <v>0</v>
      </c>
      <c r="Q140" s="211"/>
      <c r="R140" s="212">
        <f>SUM(R141:R177)</f>
        <v>0</v>
      </c>
      <c r="S140" s="211"/>
      <c r="T140" s="213">
        <f>SUM(T141:T177)</f>
        <v>2.7600000000000002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4" t="s">
        <v>187</v>
      </c>
      <c r="AT140" s="215" t="s">
        <v>75</v>
      </c>
      <c r="AU140" s="215" t="s">
        <v>76</v>
      </c>
      <c r="AY140" s="214" t="s">
        <v>171</v>
      </c>
      <c r="BK140" s="216">
        <f>SUM(BK141:BK177)</f>
        <v>0</v>
      </c>
    </row>
    <row r="141" spans="1:65" s="2" customFormat="1" ht="24.15" customHeight="1">
      <c r="A141" s="39"/>
      <c r="B141" s="40"/>
      <c r="C141" s="219" t="s">
        <v>205</v>
      </c>
      <c r="D141" s="219" t="s">
        <v>173</v>
      </c>
      <c r="E141" s="220" t="s">
        <v>3039</v>
      </c>
      <c r="F141" s="221" t="s">
        <v>3040</v>
      </c>
      <c r="G141" s="222" t="s">
        <v>366</v>
      </c>
      <c r="H141" s="223">
        <v>1733</v>
      </c>
      <c r="I141" s="224"/>
      <c r="J141" s="225">
        <f>ROUND(I141*H141,2)</f>
        <v>0</v>
      </c>
      <c r="K141" s="221" t="s">
        <v>1</v>
      </c>
      <c r="L141" s="45"/>
      <c r="M141" s="226" t="s">
        <v>1</v>
      </c>
      <c r="N141" s="227" t="s">
        <v>41</v>
      </c>
      <c r="O141" s="92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563</v>
      </c>
      <c r="AT141" s="230" t="s">
        <v>173</v>
      </c>
      <c r="AU141" s="230" t="s">
        <v>84</v>
      </c>
      <c r="AY141" s="18" t="s">
        <v>171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84</v>
      </c>
      <c r="BK141" s="231">
        <f>ROUND(I141*H141,2)</f>
        <v>0</v>
      </c>
      <c r="BL141" s="18" t="s">
        <v>563</v>
      </c>
      <c r="BM141" s="230" t="s">
        <v>251</v>
      </c>
    </row>
    <row r="142" spans="1:65" s="2" customFormat="1" ht="16.5" customHeight="1">
      <c r="A142" s="39"/>
      <c r="B142" s="40"/>
      <c r="C142" s="269" t="s">
        <v>211</v>
      </c>
      <c r="D142" s="269" t="s">
        <v>304</v>
      </c>
      <c r="E142" s="270" t="s">
        <v>3041</v>
      </c>
      <c r="F142" s="271" t="s">
        <v>3042</v>
      </c>
      <c r="G142" s="272" t="s">
        <v>366</v>
      </c>
      <c r="H142" s="273">
        <v>1490</v>
      </c>
      <c r="I142" s="274"/>
      <c r="J142" s="275">
        <f>ROUND(I142*H142,2)</f>
        <v>0</v>
      </c>
      <c r="K142" s="271" t="s">
        <v>1</v>
      </c>
      <c r="L142" s="276"/>
      <c r="M142" s="277" t="s">
        <v>1</v>
      </c>
      <c r="N142" s="278" t="s">
        <v>41</v>
      </c>
      <c r="O142" s="92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3043</v>
      </c>
      <c r="AT142" s="230" t="s">
        <v>304</v>
      </c>
      <c r="AU142" s="230" t="s">
        <v>84</v>
      </c>
      <c r="AY142" s="18" t="s">
        <v>171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84</v>
      </c>
      <c r="BK142" s="231">
        <f>ROUND(I142*H142,2)</f>
        <v>0</v>
      </c>
      <c r="BL142" s="18" t="s">
        <v>563</v>
      </c>
      <c r="BM142" s="230" t="s">
        <v>267</v>
      </c>
    </row>
    <row r="143" spans="1:65" s="2" customFormat="1" ht="16.5" customHeight="1">
      <c r="A143" s="39"/>
      <c r="B143" s="40"/>
      <c r="C143" s="269" t="s">
        <v>215</v>
      </c>
      <c r="D143" s="269" t="s">
        <v>304</v>
      </c>
      <c r="E143" s="270" t="s">
        <v>3044</v>
      </c>
      <c r="F143" s="271" t="s">
        <v>3045</v>
      </c>
      <c r="G143" s="272" t="s">
        <v>366</v>
      </c>
      <c r="H143" s="273">
        <v>166</v>
      </c>
      <c r="I143" s="274"/>
      <c r="J143" s="275">
        <f>ROUND(I143*H143,2)</f>
        <v>0</v>
      </c>
      <c r="K143" s="271" t="s">
        <v>1</v>
      </c>
      <c r="L143" s="276"/>
      <c r="M143" s="277" t="s">
        <v>1</v>
      </c>
      <c r="N143" s="278" t="s">
        <v>41</v>
      </c>
      <c r="O143" s="92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3043</v>
      </c>
      <c r="AT143" s="230" t="s">
        <v>304</v>
      </c>
      <c r="AU143" s="230" t="s">
        <v>84</v>
      </c>
      <c r="AY143" s="18" t="s">
        <v>171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84</v>
      </c>
      <c r="BK143" s="231">
        <f>ROUND(I143*H143,2)</f>
        <v>0</v>
      </c>
      <c r="BL143" s="18" t="s">
        <v>563</v>
      </c>
      <c r="BM143" s="230" t="s">
        <v>278</v>
      </c>
    </row>
    <row r="144" spans="1:65" s="2" customFormat="1" ht="16.5" customHeight="1">
      <c r="A144" s="39"/>
      <c r="B144" s="40"/>
      <c r="C144" s="269" t="s">
        <v>223</v>
      </c>
      <c r="D144" s="269" t="s">
        <v>304</v>
      </c>
      <c r="E144" s="270" t="s">
        <v>3046</v>
      </c>
      <c r="F144" s="271" t="s">
        <v>3047</v>
      </c>
      <c r="G144" s="272" t="s">
        <v>366</v>
      </c>
      <c r="H144" s="273">
        <v>77</v>
      </c>
      <c r="I144" s="274"/>
      <c r="J144" s="275">
        <f>ROUND(I144*H144,2)</f>
        <v>0</v>
      </c>
      <c r="K144" s="271" t="s">
        <v>1</v>
      </c>
      <c r="L144" s="276"/>
      <c r="M144" s="277" t="s">
        <v>1</v>
      </c>
      <c r="N144" s="278" t="s">
        <v>41</v>
      </c>
      <c r="O144" s="92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3043</v>
      </c>
      <c r="AT144" s="230" t="s">
        <v>304</v>
      </c>
      <c r="AU144" s="230" t="s">
        <v>84</v>
      </c>
      <c r="AY144" s="18" t="s">
        <v>171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84</v>
      </c>
      <c r="BK144" s="231">
        <f>ROUND(I144*H144,2)</f>
        <v>0</v>
      </c>
      <c r="BL144" s="18" t="s">
        <v>563</v>
      </c>
      <c r="BM144" s="230" t="s">
        <v>289</v>
      </c>
    </row>
    <row r="145" spans="1:65" s="2" customFormat="1" ht="21.75" customHeight="1">
      <c r="A145" s="39"/>
      <c r="B145" s="40"/>
      <c r="C145" s="219" t="s">
        <v>232</v>
      </c>
      <c r="D145" s="219" t="s">
        <v>173</v>
      </c>
      <c r="E145" s="220" t="s">
        <v>3048</v>
      </c>
      <c r="F145" s="221" t="s">
        <v>3049</v>
      </c>
      <c r="G145" s="222" t="s">
        <v>366</v>
      </c>
      <c r="H145" s="223">
        <v>3969</v>
      </c>
      <c r="I145" s="224"/>
      <c r="J145" s="225">
        <f>ROUND(I145*H145,2)</f>
        <v>0</v>
      </c>
      <c r="K145" s="221" t="s">
        <v>1</v>
      </c>
      <c r="L145" s="45"/>
      <c r="M145" s="226" t="s">
        <v>1</v>
      </c>
      <c r="N145" s="227" t="s">
        <v>41</v>
      </c>
      <c r="O145" s="92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563</v>
      </c>
      <c r="AT145" s="230" t="s">
        <v>173</v>
      </c>
      <c r="AU145" s="230" t="s">
        <v>84</v>
      </c>
      <c r="AY145" s="18" t="s">
        <v>171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84</v>
      </c>
      <c r="BK145" s="231">
        <f>ROUND(I145*H145,2)</f>
        <v>0</v>
      </c>
      <c r="BL145" s="18" t="s">
        <v>563</v>
      </c>
      <c r="BM145" s="230" t="s">
        <v>299</v>
      </c>
    </row>
    <row r="146" spans="1:65" s="2" customFormat="1" ht="16.5" customHeight="1">
      <c r="A146" s="39"/>
      <c r="B146" s="40"/>
      <c r="C146" s="269" t="s">
        <v>239</v>
      </c>
      <c r="D146" s="269" t="s">
        <v>304</v>
      </c>
      <c r="E146" s="270" t="s">
        <v>3050</v>
      </c>
      <c r="F146" s="271" t="s">
        <v>3051</v>
      </c>
      <c r="G146" s="272" t="s">
        <v>366</v>
      </c>
      <c r="H146" s="273">
        <v>2370</v>
      </c>
      <c r="I146" s="274"/>
      <c r="J146" s="275">
        <f>ROUND(I146*H146,2)</f>
        <v>0</v>
      </c>
      <c r="K146" s="271" t="s">
        <v>1</v>
      </c>
      <c r="L146" s="276"/>
      <c r="M146" s="277" t="s">
        <v>1</v>
      </c>
      <c r="N146" s="278" t="s">
        <v>41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3043</v>
      </c>
      <c r="AT146" s="230" t="s">
        <v>304</v>
      </c>
      <c r="AU146" s="230" t="s">
        <v>84</v>
      </c>
      <c r="AY146" s="18" t="s">
        <v>171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84</v>
      </c>
      <c r="BK146" s="231">
        <f>ROUND(I146*H146,2)</f>
        <v>0</v>
      </c>
      <c r="BL146" s="18" t="s">
        <v>563</v>
      </c>
      <c r="BM146" s="230" t="s">
        <v>309</v>
      </c>
    </row>
    <row r="147" spans="1:65" s="2" customFormat="1" ht="16.5" customHeight="1">
      <c r="A147" s="39"/>
      <c r="B147" s="40"/>
      <c r="C147" s="269" t="s">
        <v>246</v>
      </c>
      <c r="D147" s="269" t="s">
        <v>304</v>
      </c>
      <c r="E147" s="270" t="s">
        <v>3052</v>
      </c>
      <c r="F147" s="271" t="s">
        <v>3053</v>
      </c>
      <c r="G147" s="272" t="s">
        <v>366</v>
      </c>
      <c r="H147" s="273">
        <v>1599</v>
      </c>
      <c r="I147" s="274"/>
      <c r="J147" s="275">
        <f>ROUND(I147*H147,2)</f>
        <v>0</v>
      </c>
      <c r="K147" s="271" t="s">
        <v>1</v>
      </c>
      <c r="L147" s="276"/>
      <c r="M147" s="277" t="s">
        <v>1</v>
      </c>
      <c r="N147" s="278" t="s">
        <v>41</v>
      </c>
      <c r="O147" s="92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3043</v>
      </c>
      <c r="AT147" s="230" t="s">
        <v>304</v>
      </c>
      <c r="AU147" s="230" t="s">
        <v>84</v>
      </c>
      <c r="AY147" s="18" t="s">
        <v>171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84</v>
      </c>
      <c r="BK147" s="231">
        <f>ROUND(I147*H147,2)</f>
        <v>0</v>
      </c>
      <c r="BL147" s="18" t="s">
        <v>563</v>
      </c>
      <c r="BM147" s="230" t="s">
        <v>319</v>
      </c>
    </row>
    <row r="148" spans="1:65" s="2" customFormat="1" ht="16.5" customHeight="1">
      <c r="A148" s="39"/>
      <c r="B148" s="40"/>
      <c r="C148" s="219" t="s">
        <v>251</v>
      </c>
      <c r="D148" s="219" t="s">
        <v>173</v>
      </c>
      <c r="E148" s="220" t="s">
        <v>3054</v>
      </c>
      <c r="F148" s="221" t="s">
        <v>3055</v>
      </c>
      <c r="G148" s="222" t="s">
        <v>366</v>
      </c>
      <c r="H148" s="223">
        <v>35</v>
      </c>
      <c r="I148" s="224"/>
      <c r="J148" s="225">
        <f>ROUND(I148*H148,2)</f>
        <v>0</v>
      </c>
      <c r="K148" s="221" t="s">
        <v>1</v>
      </c>
      <c r="L148" s="45"/>
      <c r="M148" s="226" t="s">
        <v>1</v>
      </c>
      <c r="N148" s="227" t="s">
        <v>41</v>
      </c>
      <c r="O148" s="92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563</v>
      </c>
      <c r="AT148" s="230" t="s">
        <v>173</v>
      </c>
      <c r="AU148" s="230" t="s">
        <v>84</v>
      </c>
      <c r="AY148" s="18" t="s">
        <v>171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84</v>
      </c>
      <c r="BK148" s="231">
        <f>ROUND(I148*H148,2)</f>
        <v>0</v>
      </c>
      <c r="BL148" s="18" t="s">
        <v>563</v>
      </c>
      <c r="BM148" s="230" t="s">
        <v>335</v>
      </c>
    </row>
    <row r="149" spans="1:65" s="2" customFormat="1" ht="16.5" customHeight="1">
      <c r="A149" s="39"/>
      <c r="B149" s="40"/>
      <c r="C149" s="269" t="s">
        <v>8</v>
      </c>
      <c r="D149" s="269" t="s">
        <v>304</v>
      </c>
      <c r="E149" s="270" t="s">
        <v>3056</v>
      </c>
      <c r="F149" s="271" t="s">
        <v>3057</v>
      </c>
      <c r="G149" s="272" t="s">
        <v>366</v>
      </c>
      <c r="H149" s="273">
        <v>35</v>
      </c>
      <c r="I149" s="274"/>
      <c r="J149" s="275">
        <f>ROUND(I149*H149,2)</f>
        <v>0</v>
      </c>
      <c r="K149" s="271" t="s">
        <v>1</v>
      </c>
      <c r="L149" s="276"/>
      <c r="M149" s="277" t="s">
        <v>1</v>
      </c>
      <c r="N149" s="278" t="s">
        <v>41</v>
      </c>
      <c r="O149" s="9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3043</v>
      </c>
      <c r="AT149" s="230" t="s">
        <v>304</v>
      </c>
      <c r="AU149" s="230" t="s">
        <v>84</v>
      </c>
      <c r="AY149" s="18" t="s">
        <v>171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84</v>
      </c>
      <c r="BK149" s="231">
        <f>ROUND(I149*H149,2)</f>
        <v>0</v>
      </c>
      <c r="BL149" s="18" t="s">
        <v>563</v>
      </c>
      <c r="BM149" s="230" t="s">
        <v>363</v>
      </c>
    </row>
    <row r="150" spans="1:65" s="2" customFormat="1" ht="16.5" customHeight="1">
      <c r="A150" s="39"/>
      <c r="B150" s="40"/>
      <c r="C150" s="219" t="s">
        <v>267</v>
      </c>
      <c r="D150" s="219" t="s">
        <v>173</v>
      </c>
      <c r="E150" s="220" t="s">
        <v>3058</v>
      </c>
      <c r="F150" s="221" t="s">
        <v>3059</v>
      </c>
      <c r="G150" s="222" t="s">
        <v>226</v>
      </c>
      <c r="H150" s="223">
        <v>186</v>
      </c>
      <c r="I150" s="224"/>
      <c r="J150" s="225">
        <f>ROUND(I150*H150,2)</f>
        <v>0</v>
      </c>
      <c r="K150" s="221" t="s">
        <v>1</v>
      </c>
      <c r="L150" s="45"/>
      <c r="M150" s="226" t="s">
        <v>1</v>
      </c>
      <c r="N150" s="227" t="s">
        <v>41</v>
      </c>
      <c r="O150" s="92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563</v>
      </c>
      <c r="AT150" s="230" t="s">
        <v>173</v>
      </c>
      <c r="AU150" s="230" t="s">
        <v>84</v>
      </c>
      <c r="AY150" s="18" t="s">
        <v>171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84</v>
      </c>
      <c r="BK150" s="231">
        <f>ROUND(I150*H150,2)</f>
        <v>0</v>
      </c>
      <c r="BL150" s="18" t="s">
        <v>563</v>
      </c>
      <c r="BM150" s="230" t="s">
        <v>392</v>
      </c>
    </row>
    <row r="151" spans="1:65" s="2" customFormat="1" ht="21.75" customHeight="1">
      <c r="A151" s="39"/>
      <c r="B151" s="40"/>
      <c r="C151" s="269" t="s">
        <v>274</v>
      </c>
      <c r="D151" s="269" t="s">
        <v>304</v>
      </c>
      <c r="E151" s="270" t="s">
        <v>3060</v>
      </c>
      <c r="F151" s="271" t="s">
        <v>3061</v>
      </c>
      <c r="G151" s="272" t="s">
        <v>226</v>
      </c>
      <c r="H151" s="273">
        <v>186</v>
      </c>
      <c r="I151" s="274"/>
      <c r="J151" s="275">
        <f>ROUND(I151*H151,2)</f>
        <v>0</v>
      </c>
      <c r="K151" s="271" t="s">
        <v>1</v>
      </c>
      <c r="L151" s="276"/>
      <c r="M151" s="277" t="s">
        <v>1</v>
      </c>
      <c r="N151" s="278" t="s">
        <v>41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3043</v>
      </c>
      <c r="AT151" s="230" t="s">
        <v>304</v>
      </c>
      <c r="AU151" s="230" t="s">
        <v>84</v>
      </c>
      <c r="AY151" s="18" t="s">
        <v>171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84</v>
      </c>
      <c r="BK151" s="231">
        <f>ROUND(I151*H151,2)</f>
        <v>0</v>
      </c>
      <c r="BL151" s="18" t="s">
        <v>563</v>
      </c>
      <c r="BM151" s="230" t="s">
        <v>405</v>
      </c>
    </row>
    <row r="152" spans="1:65" s="2" customFormat="1" ht="16.5" customHeight="1">
      <c r="A152" s="39"/>
      <c r="B152" s="40"/>
      <c r="C152" s="269" t="s">
        <v>278</v>
      </c>
      <c r="D152" s="269" t="s">
        <v>304</v>
      </c>
      <c r="E152" s="270" t="s">
        <v>3062</v>
      </c>
      <c r="F152" s="271" t="s">
        <v>3063</v>
      </c>
      <c r="G152" s="272" t="s">
        <v>226</v>
      </c>
      <c r="H152" s="273">
        <v>372</v>
      </c>
      <c r="I152" s="274"/>
      <c r="J152" s="275">
        <f>ROUND(I152*H152,2)</f>
        <v>0</v>
      </c>
      <c r="K152" s="271" t="s">
        <v>1</v>
      </c>
      <c r="L152" s="276"/>
      <c r="M152" s="277" t="s">
        <v>1</v>
      </c>
      <c r="N152" s="278" t="s">
        <v>41</v>
      </c>
      <c r="O152" s="9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3043</v>
      </c>
      <c r="AT152" s="230" t="s">
        <v>304</v>
      </c>
      <c r="AU152" s="230" t="s">
        <v>84</v>
      </c>
      <c r="AY152" s="18" t="s">
        <v>171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84</v>
      </c>
      <c r="BK152" s="231">
        <f>ROUND(I152*H152,2)</f>
        <v>0</v>
      </c>
      <c r="BL152" s="18" t="s">
        <v>563</v>
      </c>
      <c r="BM152" s="230" t="s">
        <v>416</v>
      </c>
    </row>
    <row r="153" spans="1:65" s="2" customFormat="1" ht="16.5" customHeight="1">
      <c r="A153" s="39"/>
      <c r="B153" s="40"/>
      <c r="C153" s="269" t="s">
        <v>284</v>
      </c>
      <c r="D153" s="269" t="s">
        <v>304</v>
      </c>
      <c r="E153" s="270" t="s">
        <v>3064</v>
      </c>
      <c r="F153" s="271" t="s">
        <v>3065</v>
      </c>
      <c r="G153" s="272" t="s">
        <v>226</v>
      </c>
      <c r="H153" s="273">
        <v>567</v>
      </c>
      <c r="I153" s="274"/>
      <c r="J153" s="275">
        <f>ROUND(I153*H153,2)</f>
        <v>0</v>
      </c>
      <c r="K153" s="271" t="s">
        <v>1</v>
      </c>
      <c r="L153" s="276"/>
      <c r="M153" s="277" t="s">
        <v>1</v>
      </c>
      <c r="N153" s="278" t="s">
        <v>41</v>
      </c>
      <c r="O153" s="9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3043</v>
      </c>
      <c r="AT153" s="230" t="s">
        <v>304</v>
      </c>
      <c r="AU153" s="230" t="s">
        <v>84</v>
      </c>
      <c r="AY153" s="18" t="s">
        <v>171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84</v>
      </c>
      <c r="BK153" s="231">
        <f>ROUND(I153*H153,2)</f>
        <v>0</v>
      </c>
      <c r="BL153" s="18" t="s">
        <v>563</v>
      </c>
      <c r="BM153" s="230" t="s">
        <v>426</v>
      </c>
    </row>
    <row r="154" spans="1:65" s="2" customFormat="1" ht="16.5" customHeight="1">
      <c r="A154" s="39"/>
      <c r="B154" s="40"/>
      <c r="C154" s="219" t="s">
        <v>289</v>
      </c>
      <c r="D154" s="219" t="s">
        <v>173</v>
      </c>
      <c r="E154" s="220" t="s">
        <v>3066</v>
      </c>
      <c r="F154" s="221" t="s">
        <v>3067</v>
      </c>
      <c r="G154" s="222" t="s">
        <v>226</v>
      </c>
      <c r="H154" s="223">
        <v>187</v>
      </c>
      <c r="I154" s="224"/>
      <c r="J154" s="225">
        <f>ROUND(I154*H154,2)</f>
        <v>0</v>
      </c>
      <c r="K154" s="221" t="s">
        <v>1</v>
      </c>
      <c r="L154" s="45"/>
      <c r="M154" s="226" t="s">
        <v>1</v>
      </c>
      <c r="N154" s="227" t="s">
        <v>41</v>
      </c>
      <c r="O154" s="9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563</v>
      </c>
      <c r="AT154" s="230" t="s">
        <v>173</v>
      </c>
      <c r="AU154" s="230" t="s">
        <v>84</v>
      </c>
      <c r="AY154" s="18" t="s">
        <v>171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84</v>
      </c>
      <c r="BK154" s="231">
        <f>ROUND(I154*H154,2)</f>
        <v>0</v>
      </c>
      <c r="BL154" s="18" t="s">
        <v>563</v>
      </c>
      <c r="BM154" s="230" t="s">
        <v>438</v>
      </c>
    </row>
    <row r="155" spans="1:65" s="2" customFormat="1" ht="16.5" customHeight="1">
      <c r="A155" s="39"/>
      <c r="B155" s="40"/>
      <c r="C155" s="219" t="s">
        <v>7</v>
      </c>
      <c r="D155" s="219" t="s">
        <v>173</v>
      </c>
      <c r="E155" s="220" t="s">
        <v>3068</v>
      </c>
      <c r="F155" s="221" t="s">
        <v>3069</v>
      </c>
      <c r="G155" s="222" t="s">
        <v>226</v>
      </c>
      <c r="H155" s="223">
        <v>203</v>
      </c>
      <c r="I155" s="224"/>
      <c r="J155" s="225">
        <f>ROUND(I155*H155,2)</f>
        <v>0</v>
      </c>
      <c r="K155" s="221" t="s">
        <v>1</v>
      </c>
      <c r="L155" s="45"/>
      <c r="M155" s="226" t="s">
        <v>1</v>
      </c>
      <c r="N155" s="227" t="s">
        <v>41</v>
      </c>
      <c r="O155" s="92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563</v>
      </c>
      <c r="AT155" s="230" t="s">
        <v>173</v>
      </c>
      <c r="AU155" s="230" t="s">
        <v>84</v>
      </c>
      <c r="AY155" s="18" t="s">
        <v>171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84</v>
      </c>
      <c r="BK155" s="231">
        <f>ROUND(I155*H155,2)</f>
        <v>0</v>
      </c>
      <c r="BL155" s="18" t="s">
        <v>563</v>
      </c>
      <c r="BM155" s="230" t="s">
        <v>449</v>
      </c>
    </row>
    <row r="156" spans="1:65" s="2" customFormat="1" ht="16.5" customHeight="1">
      <c r="A156" s="39"/>
      <c r="B156" s="40"/>
      <c r="C156" s="269" t="s">
        <v>299</v>
      </c>
      <c r="D156" s="269" t="s">
        <v>304</v>
      </c>
      <c r="E156" s="270" t="s">
        <v>3070</v>
      </c>
      <c r="F156" s="271" t="s">
        <v>3071</v>
      </c>
      <c r="G156" s="272" t="s">
        <v>226</v>
      </c>
      <c r="H156" s="273">
        <v>373</v>
      </c>
      <c r="I156" s="274"/>
      <c r="J156" s="275">
        <f>ROUND(I156*H156,2)</f>
        <v>0</v>
      </c>
      <c r="K156" s="271" t="s">
        <v>1</v>
      </c>
      <c r="L156" s="276"/>
      <c r="M156" s="277" t="s">
        <v>1</v>
      </c>
      <c r="N156" s="278" t="s">
        <v>41</v>
      </c>
      <c r="O156" s="92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3043</v>
      </c>
      <c r="AT156" s="230" t="s">
        <v>304</v>
      </c>
      <c r="AU156" s="230" t="s">
        <v>84</v>
      </c>
      <c r="AY156" s="18" t="s">
        <v>171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84</v>
      </c>
      <c r="BK156" s="231">
        <f>ROUND(I156*H156,2)</f>
        <v>0</v>
      </c>
      <c r="BL156" s="18" t="s">
        <v>563</v>
      </c>
      <c r="BM156" s="230" t="s">
        <v>457</v>
      </c>
    </row>
    <row r="157" spans="1:65" s="2" customFormat="1" ht="16.5" customHeight="1">
      <c r="A157" s="39"/>
      <c r="B157" s="40"/>
      <c r="C157" s="269" t="s">
        <v>303</v>
      </c>
      <c r="D157" s="269" t="s">
        <v>304</v>
      </c>
      <c r="E157" s="270" t="s">
        <v>3072</v>
      </c>
      <c r="F157" s="271" t="s">
        <v>3073</v>
      </c>
      <c r="G157" s="272" t="s">
        <v>226</v>
      </c>
      <c r="H157" s="273">
        <v>204</v>
      </c>
      <c r="I157" s="274"/>
      <c r="J157" s="275">
        <f>ROUND(I157*H157,2)</f>
        <v>0</v>
      </c>
      <c r="K157" s="271" t="s">
        <v>1</v>
      </c>
      <c r="L157" s="276"/>
      <c r="M157" s="277" t="s">
        <v>1</v>
      </c>
      <c r="N157" s="278" t="s">
        <v>41</v>
      </c>
      <c r="O157" s="92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3043</v>
      </c>
      <c r="AT157" s="230" t="s">
        <v>304</v>
      </c>
      <c r="AU157" s="230" t="s">
        <v>84</v>
      </c>
      <c r="AY157" s="18" t="s">
        <v>171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84</v>
      </c>
      <c r="BK157" s="231">
        <f>ROUND(I157*H157,2)</f>
        <v>0</v>
      </c>
      <c r="BL157" s="18" t="s">
        <v>563</v>
      </c>
      <c r="BM157" s="230" t="s">
        <v>469</v>
      </c>
    </row>
    <row r="158" spans="1:65" s="2" customFormat="1" ht="16.5" customHeight="1">
      <c r="A158" s="39"/>
      <c r="B158" s="40"/>
      <c r="C158" s="269" t="s">
        <v>309</v>
      </c>
      <c r="D158" s="269" t="s">
        <v>304</v>
      </c>
      <c r="E158" s="270" t="s">
        <v>3074</v>
      </c>
      <c r="F158" s="271" t="s">
        <v>3075</v>
      </c>
      <c r="G158" s="272" t="s">
        <v>226</v>
      </c>
      <c r="H158" s="273">
        <v>980</v>
      </c>
      <c r="I158" s="274"/>
      <c r="J158" s="275">
        <f>ROUND(I158*H158,2)</f>
        <v>0</v>
      </c>
      <c r="K158" s="271" t="s">
        <v>1</v>
      </c>
      <c r="L158" s="276"/>
      <c r="M158" s="277" t="s">
        <v>1</v>
      </c>
      <c r="N158" s="278" t="s">
        <v>41</v>
      </c>
      <c r="O158" s="92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3043</v>
      </c>
      <c r="AT158" s="230" t="s">
        <v>304</v>
      </c>
      <c r="AU158" s="230" t="s">
        <v>84</v>
      </c>
      <c r="AY158" s="18" t="s">
        <v>171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84</v>
      </c>
      <c r="BK158" s="231">
        <f>ROUND(I158*H158,2)</f>
        <v>0</v>
      </c>
      <c r="BL158" s="18" t="s">
        <v>563</v>
      </c>
      <c r="BM158" s="230" t="s">
        <v>480</v>
      </c>
    </row>
    <row r="159" spans="1:65" s="2" customFormat="1" ht="16.5" customHeight="1">
      <c r="A159" s="39"/>
      <c r="B159" s="40"/>
      <c r="C159" s="219" t="s">
        <v>314</v>
      </c>
      <c r="D159" s="219" t="s">
        <v>173</v>
      </c>
      <c r="E159" s="220" t="s">
        <v>3076</v>
      </c>
      <c r="F159" s="221" t="s">
        <v>3077</v>
      </c>
      <c r="G159" s="222" t="s">
        <v>366</v>
      </c>
      <c r="H159" s="223">
        <v>65</v>
      </c>
      <c r="I159" s="224"/>
      <c r="J159" s="225">
        <f>ROUND(I159*H159,2)</f>
        <v>0</v>
      </c>
      <c r="K159" s="221" t="s">
        <v>1</v>
      </c>
      <c r="L159" s="45"/>
      <c r="M159" s="226" t="s">
        <v>1</v>
      </c>
      <c r="N159" s="227" t="s">
        <v>41</v>
      </c>
      <c r="O159" s="92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563</v>
      </c>
      <c r="AT159" s="230" t="s">
        <v>173</v>
      </c>
      <c r="AU159" s="230" t="s">
        <v>84</v>
      </c>
      <c r="AY159" s="18" t="s">
        <v>171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84</v>
      </c>
      <c r="BK159" s="231">
        <f>ROUND(I159*H159,2)</f>
        <v>0</v>
      </c>
      <c r="BL159" s="18" t="s">
        <v>563</v>
      </c>
      <c r="BM159" s="230" t="s">
        <v>489</v>
      </c>
    </row>
    <row r="160" spans="1:65" s="2" customFormat="1" ht="16.5" customHeight="1">
      <c r="A160" s="39"/>
      <c r="B160" s="40"/>
      <c r="C160" s="269" t="s">
        <v>319</v>
      </c>
      <c r="D160" s="269" t="s">
        <v>304</v>
      </c>
      <c r="E160" s="270" t="s">
        <v>3078</v>
      </c>
      <c r="F160" s="271" t="s">
        <v>3079</v>
      </c>
      <c r="G160" s="272" t="s">
        <v>366</v>
      </c>
      <c r="H160" s="273">
        <v>65</v>
      </c>
      <c r="I160" s="274"/>
      <c r="J160" s="275">
        <f>ROUND(I160*H160,2)</f>
        <v>0</v>
      </c>
      <c r="K160" s="271" t="s">
        <v>1</v>
      </c>
      <c r="L160" s="276"/>
      <c r="M160" s="277" t="s">
        <v>1</v>
      </c>
      <c r="N160" s="278" t="s">
        <v>41</v>
      </c>
      <c r="O160" s="92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0" t="s">
        <v>3043</v>
      </c>
      <c r="AT160" s="230" t="s">
        <v>304</v>
      </c>
      <c r="AU160" s="230" t="s">
        <v>84</v>
      </c>
      <c r="AY160" s="18" t="s">
        <v>171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8" t="s">
        <v>84</v>
      </c>
      <c r="BK160" s="231">
        <f>ROUND(I160*H160,2)</f>
        <v>0</v>
      </c>
      <c r="BL160" s="18" t="s">
        <v>563</v>
      </c>
      <c r="BM160" s="230" t="s">
        <v>500</v>
      </c>
    </row>
    <row r="161" spans="1:65" s="2" customFormat="1" ht="16.5" customHeight="1">
      <c r="A161" s="39"/>
      <c r="B161" s="40"/>
      <c r="C161" s="219" t="s">
        <v>326</v>
      </c>
      <c r="D161" s="219" t="s">
        <v>173</v>
      </c>
      <c r="E161" s="220" t="s">
        <v>3080</v>
      </c>
      <c r="F161" s="221" t="s">
        <v>3081</v>
      </c>
      <c r="G161" s="222" t="s">
        <v>226</v>
      </c>
      <c r="H161" s="223">
        <v>4</v>
      </c>
      <c r="I161" s="224"/>
      <c r="J161" s="225">
        <f>ROUND(I161*H161,2)</f>
        <v>0</v>
      </c>
      <c r="K161" s="221" t="s">
        <v>1</v>
      </c>
      <c r="L161" s="45"/>
      <c r="M161" s="226" t="s">
        <v>1</v>
      </c>
      <c r="N161" s="227" t="s">
        <v>41</v>
      </c>
      <c r="O161" s="92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563</v>
      </c>
      <c r="AT161" s="230" t="s">
        <v>173</v>
      </c>
      <c r="AU161" s="230" t="s">
        <v>84</v>
      </c>
      <c r="AY161" s="18" t="s">
        <v>171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84</v>
      </c>
      <c r="BK161" s="231">
        <f>ROUND(I161*H161,2)</f>
        <v>0</v>
      </c>
      <c r="BL161" s="18" t="s">
        <v>563</v>
      </c>
      <c r="BM161" s="230" t="s">
        <v>511</v>
      </c>
    </row>
    <row r="162" spans="1:65" s="2" customFormat="1" ht="24.15" customHeight="1">
      <c r="A162" s="39"/>
      <c r="B162" s="40"/>
      <c r="C162" s="219" t="s">
        <v>335</v>
      </c>
      <c r="D162" s="219" t="s">
        <v>173</v>
      </c>
      <c r="E162" s="220" t="s">
        <v>3082</v>
      </c>
      <c r="F162" s="221" t="s">
        <v>3083</v>
      </c>
      <c r="G162" s="222" t="s">
        <v>226</v>
      </c>
      <c r="H162" s="223">
        <v>105</v>
      </c>
      <c r="I162" s="224"/>
      <c r="J162" s="225">
        <f>ROUND(I162*H162,2)</f>
        <v>0</v>
      </c>
      <c r="K162" s="221" t="s">
        <v>177</v>
      </c>
      <c r="L162" s="45"/>
      <c r="M162" s="226" t="s">
        <v>1</v>
      </c>
      <c r="N162" s="227" t="s">
        <v>41</v>
      </c>
      <c r="O162" s="92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563</v>
      </c>
      <c r="AT162" s="230" t="s">
        <v>173</v>
      </c>
      <c r="AU162" s="230" t="s">
        <v>84</v>
      </c>
      <c r="AY162" s="18" t="s">
        <v>171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84</v>
      </c>
      <c r="BK162" s="231">
        <f>ROUND(I162*H162,2)</f>
        <v>0</v>
      </c>
      <c r="BL162" s="18" t="s">
        <v>563</v>
      </c>
      <c r="BM162" s="230" t="s">
        <v>323</v>
      </c>
    </row>
    <row r="163" spans="1:65" s="2" customFormat="1" ht="24.15" customHeight="1">
      <c r="A163" s="39"/>
      <c r="B163" s="40"/>
      <c r="C163" s="219" t="s">
        <v>339</v>
      </c>
      <c r="D163" s="219" t="s">
        <v>173</v>
      </c>
      <c r="E163" s="220" t="s">
        <v>3084</v>
      </c>
      <c r="F163" s="221" t="s">
        <v>3085</v>
      </c>
      <c r="G163" s="222" t="s">
        <v>226</v>
      </c>
      <c r="H163" s="223">
        <v>390</v>
      </c>
      <c r="I163" s="224"/>
      <c r="J163" s="225">
        <f>ROUND(I163*H163,2)</f>
        <v>0</v>
      </c>
      <c r="K163" s="221" t="s">
        <v>1</v>
      </c>
      <c r="L163" s="45"/>
      <c r="M163" s="226" t="s">
        <v>1</v>
      </c>
      <c r="N163" s="227" t="s">
        <v>41</v>
      </c>
      <c r="O163" s="92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0" t="s">
        <v>563</v>
      </c>
      <c r="AT163" s="230" t="s">
        <v>173</v>
      </c>
      <c r="AU163" s="230" t="s">
        <v>84</v>
      </c>
      <c r="AY163" s="18" t="s">
        <v>171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8" t="s">
        <v>84</v>
      </c>
      <c r="BK163" s="231">
        <f>ROUND(I163*H163,2)</f>
        <v>0</v>
      </c>
      <c r="BL163" s="18" t="s">
        <v>563</v>
      </c>
      <c r="BM163" s="230" t="s">
        <v>532</v>
      </c>
    </row>
    <row r="164" spans="1:47" s="2" customFormat="1" ht="12">
      <c r="A164" s="39"/>
      <c r="B164" s="40"/>
      <c r="C164" s="41"/>
      <c r="D164" s="234" t="s">
        <v>229</v>
      </c>
      <c r="E164" s="41"/>
      <c r="F164" s="255" t="s">
        <v>3086</v>
      </c>
      <c r="G164" s="41"/>
      <c r="H164" s="41"/>
      <c r="I164" s="256"/>
      <c r="J164" s="41"/>
      <c r="K164" s="41"/>
      <c r="L164" s="45"/>
      <c r="M164" s="257"/>
      <c r="N164" s="258"/>
      <c r="O164" s="92"/>
      <c r="P164" s="92"/>
      <c r="Q164" s="92"/>
      <c r="R164" s="92"/>
      <c r="S164" s="92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229</v>
      </c>
      <c r="AU164" s="18" t="s">
        <v>84</v>
      </c>
    </row>
    <row r="165" spans="1:65" s="2" customFormat="1" ht="24.15" customHeight="1">
      <c r="A165" s="39"/>
      <c r="B165" s="40"/>
      <c r="C165" s="219" t="s">
        <v>363</v>
      </c>
      <c r="D165" s="219" t="s">
        <v>173</v>
      </c>
      <c r="E165" s="220" t="s">
        <v>3087</v>
      </c>
      <c r="F165" s="221" t="s">
        <v>3088</v>
      </c>
      <c r="G165" s="222" t="s">
        <v>226</v>
      </c>
      <c r="H165" s="223">
        <v>186</v>
      </c>
      <c r="I165" s="224"/>
      <c r="J165" s="225">
        <f>ROUND(I165*H165,2)</f>
        <v>0</v>
      </c>
      <c r="K165" s="221" t="s">
        <v>1</v>
      </c>
      <c r="L165" s="45"/>
      <c r="M165" s="226" t="s">
        <v>1</v>
      </c>
      <c r="N165" s="227" t="s">
        <v>41</v>
      </c>
      <c r="O165" s="92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563</v>
      </c>
      <c r="AT165" s="230" t="s">
        <v>173</v>
      </c>
      <c r="AU165" s="230" t="s">
        <v>84</v>
      </c>
      <c r="AY165" s="18" t="s">
        <v>171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84</v>
      </c>
      <c r="BK165" s="231">
        <f>ROUND(I165*H165,2)</f>
        <v>0</v>
      </c>
      <c r="BL165" s="18" t="s">
        <v>563</v>
      </c>
      <c r="BM165" s="230" t="s">
        <v>544</v>
      </c>
    </row>
    <row r="166" spans="1:47" s="2" customFormat="1" ht="12">
      <c r="A166" s="39"/>
      <c r="B166" s="40"/>
      <c r="C166" s="41"/>
      <c r="D166" s="234" t="s">
        <v>229</v>
      </c>
      <c r="E166" s="41"/>
      <c r="F166" s="255" t="s">
        <v>3086</v>
      </c>
      <c r="G166" s="41"/>
      <c r="H166" s="41"/>
      <c r="I166" s="256"/>
      <c r="J166" s="41"/>
      <c r="K166" s="41"/>
      <c r="L166" s="45"/>
      <c r="M166" s="257"/>
      <c r="N166" s="258"/>
      <c r="O166" s="92"/>
      <c r="P166" s="92"/>
      <c r="Q166" s="92"/>
      <c r="R166" s="92"/>
      <c r="S166" s="92"/>
      <c r="T166" s="93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229</v>
      </c>
      <c r="AU166" s="18" t="s">
        <v>84</v>
      </c>
    </row>
    <row r="167" spans="1:65" s="2" customFormat="1" ht="16.5" customHeight="1">
      <c r="A167" s="39"/>
      <c r="B167" s="40"/>
      <c r="C167" s="219" t="s">
        <v>386</v>
      </c>
      <c r="D167" s="219" t="s">
        <v>173</v>
      </c>
      <c r="E167" s="220" t="s">
        <v>3089</v>
      </c>
      <c r="F167" s="221" t="s">
        <v>3090</v>
      </c>
      <c r="G167" s="222" t="s">
        <v>366</v>
      </c>
      <c r="H167" s="223">
        <v>1380</v>
      </c>
      <c r="I167" s="224"/>
      <c r="J167" s="225">
        <f>ROUND(I167*H167,2)</f>
        <v>0</v>
      </c>
      <c r="K167" s="221" t="s">
        <v>177</v>
      </c>
      <c r="L167" s="45"/>
      <c r="M167" s="226" t="s">
        <v>1</v>
      </c>
      <c r="N167" s="227" t="s">
        <v>41</v>
      </c>
      <c r="O167" s="92"/>
      <c r="P167" s="228">
        <f>O167*H167</f>
        <v>0</v>
      </c>
      <c r="Q167" s="228">
        <v>0</v>
      </c>
      <c r="R167" s="228">
        <f>Q167*H167</f>
        <v>0</v>
      </c>
      <c r="S167" s="228">
        <v>0.002</v>
      </c>
      <c r="T167" s="229">
        <f>S167*H167</f>
        <v>2.7600000000000002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563</v>
      </c>
      <c r="AT167" s="230" t="s">
        <v>173</v>
      </c>
      <c r="AU167" s="230" t="s">
        <v>84</v>
      </c>
      <c r="AY167" s="18" t="s">
        <v>171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84</v>
      </c>
      <c r="BK167" s="231">
        <f>ROUND(I167*H167,2)</f>
        <v>0</v>
      </c>
      <c r="BL167" s="18" t="s">
        <v>563</v>
      </c>
      <c r="BM167" s="230" t="s">
        <v>554</v>
      </c>
    </row>
    <row r="168" spans="1:47" s="2" customFormat="1" ht="12">
      <c r="A168" s="39"/>
      <c r="B168" s="40"/>
      <c r="C168" s="41"/>
      <c r="D168" s="234" t="s">
        <v>229</v>
      </c>
      <c r="E168" s="41"/>
      <c r="F168" s="255" t="s">
        <v>3086</v>
      </c>
      <c r="G168" s="41"/>
      <c r="H168" s="41"/>
      <c r="I168" s="256"/>
      <c r="J168" s="41"/>
      <c r="K168" s="41"/>
      <c r="L168" s="45"/>
      <c r="M168" s="257"/>
      <c r="N168" s="258"/>
      <c r="O168" s="92"/>
      <c r="P168" s="92"/>
      <c r="Q168" s="92"/>
      <c r="R168" s="92"/>
      <c r="S168" s="92"/>
      <c r="T168" s="93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229</v>
      </c>
      <c r="AU168" s="18" t="s">
        <v>84</v>
      </c>
    </row>
    <row r="169" spans="1:65" s="2" customFormat="1" ht="16.5" customHeight="1">
      <c r="A169" s="39"/>
      <c r="B169" s="40"/>
      <c r="C169" s="219" t="s">
        <v>392</v>
      </c>
      <c r="D169" s="219" t="s">
        <v>173</v>
      </c>
      <c r="E169" s="220" t="s">
        <v>3091</v>
      </c>
      <c r="F169" s="221" t="s">
        <v>3092</v>
      </c>
      <c r="G169" s="222" t="s">
        <v>366</v>
      </c>
      <c r="H169" s="223">
        <v>1170</v>
      </c>
      <c r="I169" s="224"/>
      <c r="J169" s="225">
        <f>ROUND(I169*H169,2)</f>
        <v>0</v>
      </c>
      <c r="K169" s="221" t="s">
        <v>1</v>
      </c>
      <c r="L169" s="45"/>
      <c r="M169" s="226" t="s">
        <v>1</v>
      </c>
      <c r="N169" s="227" t="s">
        <v>41</v>
      </c>
      <c r="O169" s="92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0" t="s">
        <v>563</v>
      </c>
      <c r="AT169" s="230" t="s">
        <v>173</v>
      </c>
      <c r="AU169" s="230" t="s">
        <v>84</v>
      </c>
      <c r="AY169" s="18" t="s">
        <v>171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8" t="s">
        <v>84</v>
      </c>
      <c r="BK169" s="231">
        <f>ROUND(I169*H169,2)</f>
        <v>0</v>
      </c>
      <c r="BL169" s="18" t="s">
        <v>563</v>
      </c>
      <c r="BM169" s="230" t="s">
        <v>563</v>
      </c>
    </row>
    <row r="170" spans="1:47" s="2" customFormat="1" ht="12">
      <c r="A170" s="39"/>
      <c r="B170" s="40"/>
      <c r="C170" s="41"/>
      <c r="D170" s="234" t="s">
        <v>229</v>
      </c>
      <c r="E170" s="41"/>
      <c r="F170" s="255" t="s">
        <v>3086</v>
      </c>
      <c r="G170" s="41"/>
      <c r="H170" s="41"/>
      <c r="I170" s="256"/>
      <c r="J170" s="41"/>
      <c r="K170" s="41"/>
      <c r="L170" s="45"/>
      <c r="M170" s="257"/>
      <c r="N170" s="258"/>
      <c r="O170" s="92"/>
      <c r="P170" s="92"/>
      <c r="Q170" s="92"/>
      <c r="R170" s="92"/>
      <c r="S170" s="92"/>
      <c r="T170" s="93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229</v>
      </c>
      <c r="AU170" s="18" t="s">
        <v>84</v>
      </c>
    </row>
    <row r="171" spans="1:65" s="2" customFormat="1" ht="16.5" customHeight="1">
      <c r="A171" s="39"/>
      <c r="B171" s="40"/>
      <c r="C171" s="219" t="s">
        <v>399</v>
      </c>
      <c r="D171" s="219" t="s">
        <v>173</v>
      </c>
      <c r="E171" s="220" t="s">
        <v>3093</v>
      </c>
      <c r="F171" s="221" t="s">
        <v>3094</v>
      </c>
      <c r="G171" s="222" t="s">
        <v>366</v>
      </c>
      <c r="H171" s="223">
        <v>2550</v>
      </c>
      <c r="I171" s="224"/>
      <c r="J171" s="225">
        <f>ROUND(I171*H171,2)</f>
        <v>0</v>
      </c>
      <c r="K171" s="221" t="s">
        <v>1</v>
      </c>
      <c r="L171" s="45"/>
      <c r="M171" s="226" t="s">
        <v>1</v>
      </c>
      <c r="N171" s="227" t="s">
        <v>41</v>
      </c>
      <c r="O171" s="92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0" t="s">
        <v>563</v>
      </c>
      <c r="AT171" s="230" t="s">
        <v>173</v>
      </c>
      <c r="AU171" s="230" t="s">
        <v>84</v>
      </c>
      <c r="AY171" s="18" t="s">
        <v>171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8" t="s">
        <v>84</v>
      </c>
      <c r="BK171" s="231">
        <f>ROUND(I171*H171,2)</f>
        <v>0</v>
      </c>
      <c r="BL171" s="18" t="s">
        <v>563</v>
      </c>
      <c r="BM171" s="230" t="s">
        <v>572</v>
      </c>
    </row>
    <row r="172" spans="1:47" s="2" customFormat="1" ht="12">
      <c r="A172" s="39"/>
      <c r="B172" s="40"/>
      <c r="C172" s="41"/>
      <c r="D172" s="234" t="s">
        <v>229</v>
      </c>
      <c r="E172" s="41"/>
      <c r="F172" s="255" t="s">
        <v>3095</v>
      </c>
      <c r="G172" s="41"/>
      <c r="H172" s="41"/>
      <c r="I172" s="256"/>
      <c r="J172" s="41"/>
      <c r="K172" s="41"/>
      <c r="L172" s="45"/>
      <c r="M172" s="257"/>
      <c r="N172" s="258"/>
      <c r="O172" s="92"/>
      <c r="P172" s="92"/>
      <c r="Q172" s="92"/>
      <c r="R172" s="92"/>
      <c r="S172" s="92"/>
      <c r="T172" s="93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229</v>
      </c>
      <c r="AU172" s="18" t="s">
        <v>84</v>
      </c>
    </row>
    <row r="173" spans="1:65" s="2" customFormat="1" ht="33" customHeight="1">
      <c r="A173" s="39"/>
      <c r="B173" s="40"/>
      <c r="C173" s="219" t="s">
        <v>405</v>
      </c>
      <c r="D173" s="219" t="s">
        <v>173</v>
      </c>
      <c r="E173" s="220" t="s">
        <v>3096</v>
      </c>
      <c r="F173" s="221" t="s">
        <v>3097</v>
      </c>
      <c r="G173" s="222" t="s">
        <v>226</v>
      </c>
      <c r="H173" s="223">
        <v>201</v>
      </c>
      <c r="I173" s="224"/>
      <c r="J173" s="225">
        <f>ROUND(I173*H173,2)</f>
        <v>0</v>
      </c>
      <c r="K173" s="221" t="s">
        <v>1</v>
      </c>
      <c r="L173" s="45"/>
      <c r="M173" s="226" t="s">
        <v>1</v>
      </c>
      <c r="N173" s="227" t="s">
        <v>41</v>
      </c>
      <c r="O173" s="92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0" t="s">
        <v>563</v>
      </c>
      <c r="AT173" s="230" t="s">
        <v>173</v>
      </c>
      <c r="AU173" s="230" t="s">
        <v>84</v>
      </c>
      <c r="AY173" s="18" t="s">
        <v>171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8" t="s">
        <v>84</v>
      </c>
      <c r="BK173" s="231">
        <f>ROUND(I173*H173,2)</f>
        <v>0</v>
      </c>
      <c r="BL173" s="18" t="s">
        <v>563</v>
      </c>
      <c r="BM173" s="230" t="s">
        <v>580</v>
      </c>
    </row>
    <row r="174" spans="1:65" s="2" customFormat="1" ht="24.15" customHeight="1">
      <c r="A174" s="39"/>
      <c r="B174" s="40"/>
      <c r="C174" s="219" t="s">
        <v>410</v>
      </c>
      <c r="D174" s="219" t="s">
        <v>173</v>
      </c>
      <c r="E174" s="220" t="s">
        <v>3098</v>
      </c>
      <c r="F174" s="221" t="s">
        <v>3099</v>
      </c>
      <c r="G174" s="222" t="s">
        <v>226</v>
      </c>
      <c r="H174" s="223">
        <v>38</v>
      </c>
      <c r="I174" s="224"/>
      <c r="J174" s="225">
        <f>ROUND(I174*H174,2)</f>
        <v>0</v>
      </c>
      <c r="K174" s="221" t="s">
        <v>1</v>
      </c>
      <c r="L174" s="45"/>
      <c r="M174" s="226" t="s">
        <v>1</v>
      </c>
      <c r="N174" s="227" t="s">
        <v>41</v>
      </c>
      <c r="O174" s="92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563</v>
      </c>
      <c r="AT174" s="230" t="s">
        <v>173</v>
      </c>
      <c r="AU174" s="230" t="s">
        <v>84</v>
      </c>
      <c r="AY174" s="18" t="s">
        <v>171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84</v>
      </c>
      <c r="BK174" s="231">
        <f>ROUND(I174*H174,2)</f>
        <v>0</v>
      </c>
      <c r="BL174" s="18" t="s">
        <v>563</v>
      </c>
      <c r="BM174" s="230" t="s">
        <v>589</v>
      </c>
    </row>
    <row r="175" spans="1:65" s="2" customFormat="1" ht="16.5" customHeight="1">
      <c r="A175" s="39"/>
      <c r="B175" s="40"/>
      <c r="C175" s="219" t="s">
        <v>416</v>
      </c>
      <c r="D175" s="219" t="s">
        <v>173</v>
      </c>
      <c r="E175" s="220" t="s">
        <v>3100</v>
      </c>
      <c r="F175" s="221" t="s">
        <v>3101</v>
      </c>
      <c r="G175" s="222" t="s">
        <v>226</v>
      </c>
      <c r="H175" s="223">
        <v>4</v>
      </c>
      <c r="I175" s="224"/>
      <c r="J175" s="225">
        <f>ROUND(I175*H175,2)</f>
        <v>0</v>
      </c>
      <c r="K175" s="221" t="s">
        <v>1</v>
      </c>
      <c r="L175" s="45"/>
      <c r="M175" s="226" t="s">
        <v>1</v>
      </c>
      <c r="N175" s="227" t="s">
        <v>41</v>
      </c>
      <c r="O175" s="92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0" t="s">
        <v>563</v>
      </c>
      <c r="AT175" s="230" t="s">
        <v>173</v>
      </c>
      <c r="AU175" s="230" t="s">
        <v>84</v>
      </c>
      <c r="AY175" s="18" t="s">
        <v>171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8" t="s">
        <v>84</v>
      </c>
      <c r="BK175" s="231">
        <f>ROUND(I175*H175,2)</f>
        <v>0</v>
      </c>
      <c r="BL175" s="18" t="s">
        <v>563</v>
      </c>
      <c r="BM175" s="230" t="s">
        <v>604</v>
      </c>
    </row>
    <row r="176" spans="1:65" s="2" customFormat="1" ht="16.5" customHeight="1">
      <c r="A176" s="39"/>
      <c r="B176" s="40"/>
      <c r="C176" s="219" t="s">
        <v>421</v>
      </c>
      <c r="D176" s="219" t="s">
        <v>173</v>
      </c>
      <c r="E176" s="220" t="s">
        <v>3102</v>
      </c>
      <c r="F176" s="221" t="s">
        <v>3103</v>
      </c>
      <c r="G176" s="222" t="s">
        <v>2502</v>
      </c>
      <c r="H176" s="223">
        <v>55</v>
      </c>
      <c r="I176" s="224"/>
      <c r="J176" s="225">
        <f>ROUND(I176*H176,2)</f>
        <v>0</v>
      </c>
      <c r="K176" s="221" t="s">
        <v>1</v>
      </c>
      <c r="L176" s="45"/>
      <c r="M176" s="226" t="s">
        <v>1</v>
      </c>
      <c r="N176" s="227" t="s">
        <v>41</v>
      </c>
      <c r="O176" s="92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0" t="s">
        <v>563</v>
      </c>
      <c r="AT176" s="230" t="s">
        <v>173</v>
      </c>
      <c r="AU176" s="230" t="s">
        <v>84</v>
      </c>
      <c r="AY176" s="18" t="s">
        <v>171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8" t="s">
        <v>84</v>
      </c>
      <c r="BK176" s="231">
        <f>ROUND(I176*H176,2)</f>
        <v>0</v>
      </c>
      <c r="BL176" s="18" t="s">
        <v>563</v>
      </c>
      <c r="BM176" s="230" t="s">
        <v>614</v>
      </c>
    </row>
    <row r="177" spans="1:65" s="2" customFormat="1" ht="16.5" customHeight="1">
      <c r="A177" s="39"/>
      <c r="B177" s="40"/>
      <c r="C177" s="219" t="s">
        <v>426</v>
      </c>
      <c r="D177" s="219" t="s">
        <v>173</v>
      </c>
      <c r="E177" s="220" t="s">
        <v>3104</v>
      </c>
      <c r="F177" s="221" t="s">
        <v>3105</v>
      </c>
      <c r="G177" s="222" t="s">
        <v>2575</v>
      </c>
      <c r="H177" s="223">
        <v>1</v>
      </c>
      <c r="I177" s="224"/>
      <c r="J177" s="225">
        <f>ROUND(I177*H177,2)</f>
        <v>0</v>
      </c>
      <c r="K177" s="221" t="s">
        <v>1</v>
      </c>
      <c r="L177" s="45"/>
      <c r="M177" s="226" t="s">
        <v>1</v>
      </c>
      <c r="N177" s="227" t="s">
        <v>41</v>
      </c>
      <c r="O177" s="92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0" t="s">
        <v>563</v>
      </c>
      <c r="AT177" s="230" t="s">
        <v>173</v>
      </c>
      <c r="AU177" s="230" t="s">
        <v>84</v>
      </c>
      <c r="AY177" s="18" t="s">
        <v>171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8" t="s">
        <v>84</v>
      </c>
      <c r="BK177" s="231">
        <f>ROUND(I177*H177,2)</f>
        <v>0</v>
      </c>
      <c r="BL177" s="18" t="s">
        <v>563</v>
      </c>
      <c r="BM177" s="230" t="s">
        <v>626</v>
      </c>
    </row>
    <row r="178" spans="1:63" s="12" customFormat="1" ht="25.9" customHeight="1">
      <c r="A178" s="12"/>
      <c r="B178" s="203"/>
      <c r="C178" s="204"/>
      <c r="D178" s="205" t="s">
        <v>75</v>
      </c>
      <c r="E178" s="206" t="s">
        <v>3106</v>
      </c>
      <c r="F178" s="206" t="s">
        <v>3107</v>
      </c>
      <c r="G178" s="204"/>
      <c r="H178" s="204"/>
      <c r="I178" s="207"/>
      <c r="J178" s="208">
        <f>BK178</f>
        <v>0</v>
      </c>
      <c r="K178" s="204"/>
      <c r="L178" s="209"/>
      <c r="M178" s="210"/>
      <c r="N178" s="211"/>
      <c r="O178" s="211"/>
      <c r="P178" s="212">
        <f>SUM(P179:P181)</f>
        <v>0</v>
      </c>
      <c r="Q178" s="211"/>
      <c r="R178" s="212">
        <f>SUM(R179:R181)</f>
        <v>0</v>
      </c>
      <c r="S178" s="211"/>
      <c r="T178" s="213">
        <f>SUM(T179:T181)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4" t="s">
        <v>187</v>
      </c>
      <c r="AT178" s="215" t="s">
        <v>75</v>
      </c>
      <c r="AU178" s="215" t="s">
        <v>76</v>
      </c>
      <c r="AY178" s="214" t="s">
        <v>171</v>
      </c>
      <c r="BK178" s="216">
        <f>SUM(BK179:BK181)</f>
        <v>0</v>
      </c>
    </row>
    <row r="179" spans="1:65" s="2" customFormat="1" ht="16.5" customHeight="1">
      <c r="A179" s="39"/>
      <c r="B179" s="40"/>
      <c r="C179" s="219" t="s">
        <v>431</v>
      </c>
      <c r="D179" s="219" t="s">
        <v>173</v>
      </c>
      <c r="E179" s="220" t="s">
        <v>3108</v>
      </c>
      <c r="F179" s="221" t="s">
        <v>3109</v>
      </c>
      <c r="G179" s="222" t="s">
        <v>226</v>
      </c>
      <c r="H179" s="223">
        <v>187</v>
      </c>
      <c r="I179" s="224"/>
      <c r="J179" s="225">
        <f>ROUND(I179*H179,2)</f>
        <v>0</v>
      </c>
      <c r="K179" s="221" t="s">
        <v>1</v>
      </c>
      <c r="L179" s="45"/>
      <c r="M179" s="226" t="s">
        <v>1</v>
      </c>
      <c r="N179" s="227" t="s">
        <v>41</v>
      </c>
      <c r="O179" s="92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0" t="s">
        <v>563</v>
      </c>
      <c r="AT179" s="230" t="s">
        <v>173</v>
      </c>
      <c r="AU179" s="230" t="s">
        <v>84</v>
      </c>
      <c r="AY179" s="18" t="s">
        <v>171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8" t="s">
        <v>84</v>
      </c>
      <c r="BK179" s="231">
        <f>ROUND(I179*H179,2)</f>
        <v>0</v>
      </c>
      <c r="BL179" s="18" t="s">
        <v>563</v>
      </c>
      <c r="BM179" s="230" t="s">
        <v>644</v>
      </c>
    </row>
    <row r="180" spans="1:65" s="2" customFormat="1" ht="16.5" customHeight="1">
      <c r="A180" s="39"/>
      <c r="B180" s="40"/>
      <c r="C180" s="219" t="s">
        <v>438</v>
      </c>
      <c r="D180" s="219" t="s">
        <v>173</v>
      </c>
      <c r="E180" s="220" t="s">
        <v>3110</v>
      </c>
      <c r="F180" s="221" t="s">
        <v>3111</v>
      </c>
      <c r="G180" s="222" t="s">
        <v>226</v>
      </c>
      <c r="H180" s="223">
        <v>186</v>
      </c>
      <c r="I180" s="224"/>
      <c r="J180" s="225">
        <f>ROUND(I180*H180,2)</f>
        <v>0</v>
      </c>
      <c r="K180" s="221" t="s">
        <v>1</v>
      </c>
      <c r="L180" s="45"/>
      <c r="M180" s="226" t="s">
        <v>1</v>
      </c>
      <c r="N180" s="227" t="s">
        <v>41</v>
      </c>
      <c r="O180" s="92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0" t="s">
        <v>563</v>
      </c>
      <c r="AT180" s="230" t="s">
        <v>173</v>
      </c>
      <c r="AU180" s="230" t="s">
        <v>84</v>
      </c>
      <c r="AY180" s="18" t="s">
        <v>171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8" t="s">
        <v>84</v>
      </c>
      <c r="BK180" s="231">
        <f>ROUND(I180*H180,2)</f>
        <v>0</v>
      </c>
      <c r="BL180" s="18" t="s">
        <v>563</v>
      </c>
      <c r="BM180" s="230" t="s">
        <v>654</v>
      </c>
    </row>
    <row r="181" spans="1:65" s="2" customFormat="1" ht="16.5" customHeight="1">
      <c r="A181" s="39"/>
      <c r="B181" s="40"/>
      <c r="C181" s="219" t="s">
        <v>444</v>
      </c>
      <c r="D181" s="219" t="s">
        <v>173</v>
      </c>
      <c r="E181" s="220" t="s">
        <v>3112</v>
      </c>
      <c r="F181" s="221" t="s">
        <v>3113</v>
      </c>
      <c r="G181" s="222" t="s">
        <v>226</v>
      </c>
      <c r="H181" s="223">
        <v>211</v>
      </c>
      <c r="I181" s="224"/>
      <c r="J181" s="225">
        <f>ROUND(I181*H181,2)</f>
        <v>0</v>
      </c>
      <c r="K181" s="221" t="s">
        <v>1</v>
      </c>
      <c r="L181" s="45"/>
      <c r="M181" s="226" t="s">
        <v>1</v>
      </c>
      <c r="N181" s="227" t="s">
        <v>41</v>
      </c>
      <c r="O181" s="92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0" t="s">
        <v>563</v>
      </c>
      <c r="AT181" s="230" t="s">
        <v>173</v>
      </c>
      <c r="AU181" s="230" t="s">
        <v>84</v>
      </c>
      <c r="AY181" s="18" t="s">
        <v>171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8" t="s">
        <v>84</v>
      </c>
      <c r="BK181" s="231">
        <f>ROUND(I181*H181,2)</f>
        <v>0</v>
      </c>
      <c r="BL181" s="18" t="s">
        <v>563</v>
      </c>
      <c r="BM181" s="230" t="s">
        <v>663</v>
      </c>
    </row>
    <row r="182" spans="1:63" s="12" customFormat="1" ht="25.9" customHeight="1">
      <c r="A182" s="12"/>
      <c r="B182" s="203"/>
      <c r="C182" s="204"/>
      <c r="D182" s="205" t="s">
        <v>75</v>
      </c>
      <c r="E182" s="206" t="s">
        <v>3114</v>
      </c>
      <c r="F182" s="206" t="s">
        <v>3115</v>
      </c>
      <c r="G182" s="204"/>
      <c r="H182" s="204"/>
      <c r="I182" s="207"/>
      <c r="J182" s="208">
        <f>BK182</f>
        <v>0</v>
      </c>
      <c r="K182" s="204"/>
      <c r="L182" s="209"/>
      <c r="M182" s="210"/>
      <c r="N182" s="211"/>
      <c r="O182" s="211"/>
      <c r="P182" s="212">
        <f>SUM(P183:P186)</f>
        <v>0</v>
      </c>
      <c r="Q182" s="211"/>
      <c r="R182" s="212">
        <f>SUM(R183:R186)</f>
        <v>0</v>
      </c>
      <c r="S182" s="211"/>
      <c r="T182" s="213">
        <f>SUM(T183:T186)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14" t="s">
        <v>84</v>
      </c>
      <c r="AT182" s="215" t="s">
        <v>75</v>
      </c>
      <c r="AU182" s="215" t="s">
        <v>76</v>
      </c>
      <c r="AY182" s="214" t="s">
        <v>171</v>
      </c>
      <c r="BK182" s="216">
        <f>SUM(BK183:BK186)</f>
        <v>0</v>
      </c>
    </row>
    <row r="183" spans="1:65" s="2" customFormat="1" ht="21.75" customHeight="1">
      <c r="A183" s="39"/>
      <c r="B183" s="40"/>
      <c r="C183" s="219" t="s">
        <v>449</v>
      </c>
      <c r="D183" s="219" t="s">
        <v>173</v>
      </c>
      <c r="E183" s="220" t="s">
        <v>3116</v>
      </c>
      <c r="F183" s="221" t="s">
        <v>3117</v>
      </c>
      <c r="G183" s="222" t="s">
        <v>226</v>
      </c>
      <c r="H183" s="223">
        <v>4</v>
      </c>
      <c r="I183" s="224"/>
      <c r="J183" s="225">
        <f>ROUND(I183*H183,2)</f>
        <v>0</v>
      </c>
      <c r="K183" s="221" t="s">
        <v>1</v>
      </c>
      <c r="L183" s="45"/>
      <c r="M183" s="226" t="s">
        <v>1</v>
      </c>
      <c r="N183" s="227" t="s">
        <v>41</v>
      </c>
      <c r="O183" s="92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0" t="s">
        <v>178</v>
      </c>
      <c r="AT183" s="230" t="s">
        <v>173</v>
      </c>
      <c r="AU183" s="230" t="s">
        <v>84</v>
      </c>
      <c r="AY183" s="18" t="s">
        <v>171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8" t="s">
        <v>84</v>
      </c>
      <c r="BK183" s="231">
        <f>ROUND(I183*H183,2)</f>
        <v>0</v>
      </c>
      <c r="BL183" s="18" t="s">
        <v>178</v>
      </c>
      <c r="BM183" s="230" t="s">
        <v>672</v>
      </c>
    </row>
    <row r="184" spans="1:65" s="2" customFormat="1" ht="16.5" customHeight="1">
      <c r="A184" s="39"/>
      <c r="B184" s="40"/>
      <c r="C184" s="219" t="s">
        <v>453</v>
      </c>
      <c r="D184" s="219" t="s">
        <v>173</v>
      </c>
      <c r="E184" s="220" t="s">
        <v>3118</v>
      </c>
      <c r="F184" s="221" t="s">
        <v>3119</v>
      </c>
      <c r="G184" s="222" t="s">
        <v>3120</v>
      </c>
      <c r="H184" s="223">
        <v>561</v>
      </c>
      <c r="I184" s="224"/>
      <c r="J184" s="225">
        <f>ROUND(I184*H184,2)</f>
        <v>0</v>
      </c>
      <c r="K184" s="221" t="s">
        <v>1</v>
      </c>
      <c r="L184" s="45"/>
      <c r="M184" s="226" t="s">
        <v>1</v>
      </c>
      <c r="N184" s="227" t="s">
        <v>41</v>
      </c>
      <c r="O184" s="92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0" t="s">
        <v>178</v>
      </c>
      <c r="AT184" s="230" t="s">
        <v>173</v>
      </c>
      <c r="AU184" s="230" t="s">
        <v>84</v>
      </c>
      <c r="AY184" s="18" t="s">
        <v>171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8" t="s">
        <v>84</v>
      </c>
      <c r="BK184" s="231">
        <f>ROUND(I184*H184,2)</f>
        <v>0</v>
      </c>
      <c r="BL184" s="18" t="s">
        <v>178</v>
      </c>
      <c r="BM184" s="230" t="s">
        <v>683</v>
      </c>
    </row>
    <row r="185" spans="1:65" s="2" customFormat="1" ht="21.75" customHeight="1">
      <c r="A185" s="39"/>
      <c r="B185" s="40"/>
      <c r="C185" s="219" t="s">
        <v>457</v>
      </c>
      <c r="D185" s="219" t="s">
        <v>173</v>
      </c>
      <c r="E185" s="220" t="s">
        <v>3121</v>
      </c>
      <c r="F185" s="221" t="s">
        <v>3122</v>
      </c>
      <c r="G185" s="222" t="s">
        <v>226</v>
      </c>
      <c r="H185" s="223">
        <v>187</v>
      </c>
      <c r="I185" s="224"/>
      <c r="J185" s="225">
        <f>ROUND(I185*H185,2)</f>
        <v>0</v>
      </c>
      <c r="K185" s="221" t="s">
        <v>1</v>
      </c>
      <c r="L185" s="45"/>
      <c r="M185" s="226" t="s">
        <v>1</v>
      </c>
      <c r="N185" s="227" t="s">
        <v>41</v>
      </c>
      <c r="O185" s="92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0" t="s">
        <v>178</v>
      </c>
      <c r="AT185" s="230" t="s">
        <v>173</v>
      </c>
      <c r="AU185" s="230" t="s">
        <v>84</v>
      </c>
      <c r="AY185" s="18" t="s">
        <v>171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8" t="s">
        <v>84</v>
      </c>
      <c r="BK185" s="231">
        <f>ROUND(I185*H185,2)</f>
        <v>0</v>
      </c>
      <c r="BL185" s="18" t="s">
        <v>178</v>
      </c>
      <c r="BM185" s="230" t="s">
        <v>692</v>
      </c>
    </row>
    <row r="186" spans="1:65" s="2" customFormat="1" ht="16.5" customHeight="1">
      <c r="A186" s="39"/>
      <c r="B186" s="40"/>
      <c r="C186" s="219" t="s">
        <v>463</v>
      </c>
      <c r="D186" s="219" t="s">
        <v>173</v>
      </c>
      <c r="E186" s="220" t="s">
        <v>3123</v>
      </c>
      <c r="F186" s="221" t="s">
        <v>3124</v>
      </c>
      <c r="G186" s="222" t="s">
        <v>226</v>
      </c>
      <c r="H186" s="223">
        <v>1</v>
      </c>
      <c r="I186" s="224"/>
      <c r="J186" s="225">
        <f>ROUND(I186*H186,2)</f>
        <v>0</v>
      </c>
      <c r="K186" s="221" t="s">
        <v>1</v>
      </c>
      <c r="L186" s="45"/>
      <c r="M186" s="226" t="s">
        <v>1</v>
      </c>
      <c r="N186" s="227" t="s">
        <v>41</v>
      </c>
      <c r="O186" s="92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0" t="s">
        <v>178</v>
      </c>
      <c r="AT186" s="230" t="s">
        <v>173</v>
      </c>
      <c r="AU186" s="230" t="s">
        <v>84</v>
      </c>
      <c r="AY186" s="18" t="s">
        <v>171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8" t="s">
        <v>84</v>
      </c>
      <c r="BK186" s="231">
        <f>ROUND(I186*H186,2)</f>
        <v>0</v>
      </c>
      <c r="BL186" s="18" t="s">
        <v>178</v>
      </c>
      <c r="BM186" s="230" t="s">
        <v>700</v>
      </c>
    </row>
    <row r="187" spans="1:63" s="12" customFormat="1" ht="25.9" customHeight="1">
      <c r="A187" s="12"/>
      <c r="B187" s="203"/>
      <c r="C187" s="204"/>
      <c r="D187" s="205" t="s">
        <v>75</v>
      </c>
      <c r="E187" s="206" t="s">
        <v>2842</v>
      </c>
      <c r="F187" s="206" t="s">
        <v>3125</v>
      </c>
      <c r="G187" s="204"/>
      <c r="H187" s="204"/>
      <c r="I187" s="207"/>
      <c r="J187" s="208">
        <f>BK187</f>
        <v>0</v>
      </c>
      <c r="K187" s="204"/>
      <c r="L187" s="209"/>
      <c r="M187" s="210"/>
      <c r="N187" s="211"/>
      <c r="O187" s="211"/>
      <c r="P187" s="212">
        <f>SUM(P188:P199)</f>
        <v>0</v>
      </c>
      <c r="Q187" s="211"/>
      <c r="R187" s="212">
        <f>SUM(R188:R199)</f>
        <v>0</v>
      </c>
      <c r="S187" s="211"/>
      <c r="T187" s="213">
        <f>SUM(T188:T199)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14" t="s">
        <v>84</v>
      </c>
      <c r="AT187" s="215" t="s">
        <v>75</v>
      </c>
      <c r="AU187" s="215" t="s">
        <v>76</v>
      </c>
      <c r="AY187" s="214" t="s">
        <v>171</v>
      </c>
      <c r="BK187" s="216">
        <f>SUM(BK188:BK199)</f>
        <v>0</v>
      </c>
    </row>
    <row r="188" spans="1:65" s="2" customFormat="1" ht="16.5" customHeight="1">
      <c r="A188" s="39"/>
      <c r="B188" s="40"/>
      <c r="C188" s="219" t="s">
        <v>469</v>
      </c>
      <c r="D188" s="219" t="s">
        <v>173</v>
      </c>
      <c r="E188" s="220" t="s">
        <v>3126</v>
      </c>
      <c r="F188" s="221" t="s">
        <v>3127</v>
      </c>
      <c r="G188" s="222" t="s">
        <v>2575</v>
      </c>
      <c r="H188" s="223">
        <v>1</v>
      </c>
      <c r="I188" s="224"/>
      <c r="J188" s="225">
        <f>ROUND(I188*H188,2)</f>
        <v>0</v>
      </c>
      <c r="K188" s="221" t="s">
        <v>1</v>
      </c>
      <c r="L188" s="45"/>
      <c r="M188" s="226" t="s">
        <v>1</v>
      </c>
      <c r="N188" s="227" t="s">
        <v>41</v>
      </c>
      <c r="O188" s="92"/>
      <c r="P188" s="228">
        <f>O188*H188</f>
        <v>0</v>
      </c>
      <c r="Q188" s="228">
        <v>0</v>
      </c>
      <c r="R188" s="228">
        <f>Q188*H188</f>
        <v>0</v>
      </c>
      <c r="S188" s="228">
        <v>0</v>
      </c>
      <c r="T188" s="22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0" t="s">
        <v>178</v>
      </c>
      <c r="AT188" s="230" t="s">
        <v>173</v>
      </c>
      <c r="AU188" s="230" t="s">
        <v>84</v>
      </c>
      <c r="AY188" s="18" t="s">
        <v>171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8" t="s">
        <v>84</v>
      </c>
      <c r="BK188" s="231">
        <f>ROUND(I188*H188,2)</f>
        <v>0</v>
      </c>
      <c r="BL188" s="18" t="s">
        <v>178</v>
      </c>
      <c r="BM188" s="230" t="s">
        <v>812</v>
      </c>
    </row>
    <row r="189" spans="1:65" s="2" customFormat="1" ht="16.5" customHeight="1">
      <c r="A189" s="39"/>
      <c r="B189" s="40"/>
      <c r="C189" s="219" t="s">
        <v>475</v>
      </c>
      <c r="D189" s="219" t="s">
        <v>173</v>
      </c>
      <c r="E189" s="220" t="s">
        <v>3128</v>
      </c>
      <c r="F189" s="221" t="s">
        <v>3129</v>
      </c>
      <c r="G189" s="222" t="s">
        <v>2575</v>
      </c>
      <c r="H189" s="223">
        <v>3</v>
      </c>
      <c r="I189" s="224"/>
      <c r="J189" s="225">
        <f>ROUND(I189*H189,2)</f>
        <v>0</v>
      </c>
      <c r="K189" s="221" t="s">
        <v>1</v>
      </c>
      <c r="L189" s="45"/>
      <c r="M189" s="226" t="s">
        <v>1</v>
      </c>
      <c r="N189" s="227" t="s">
        <v>41</v>
      </c>
      <c r="O189" s="92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0" t="s">
        <v>178</v>
      </c>
      <c r="AT189" s="230" t="s">
        <v>173</v>
      </c>
      <c r="AU189" s="230" t="s">
        <v>84</v>
      </c>
      <c r="AY189" s="18" t="s">
        <v>171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8" t="s">
        <v>84</v>
      </c>
      <c r="BK189" s="231">
        <f>ROUND(I189*H189,2)</f>
        <v>0</v>
      </c>
      <c r="BL189" s="18" t="s">
        <v>178</v>
      </c>
      <c r="BM189" s="230" t="s">
        <v>822</v>
      </c>
    </row>
    <row r="190" spans="1:65" s="2" customFormat="1" ht="16.5" customHeight="1">
      <c r="A190" s="39"/>
      <c r="B190" s="40"/>
      <c r="C190" s="219" t="s">
        <v>480</v>
      </c>
      <c r="D190" s="219" t="s">
        <v>173</v>
      </c>
      <c r="E190" s="220" t="s">
        <v>3130</v>
      </c>
      <c r="F190" s="221" t="s">
        <v>3131</v>
      </c>
      <c r="G190" s="222" t="s">
        <v>2575</v>
      </c>
      <c r="H190" s="223">
        <v>1</v>
      </c>
      <c r="I190" s="224"/>
      <c r="J190" s="225">
        <f>ROUND(I190*H190,2)</f>
        <v>0</v>
      </c>
      <c r="K190" s="221" t="s">
        <v>1</v>
      </c>
      <c r="L190" s="45"/>
      <c r="M190" s="226" t="s">
        <v>1</v>
      </c>
      <c r="N190" s="227" t="s">
        <v>41</v>
      </c>
      <c r="O190" s="92"/>
      <c r="P190" s="228">
        <f>O190*H190</f>
        <v>0</v>
      </c>
      <c r="Q190" s="228">
        <v>0</v>
      </c>
      <c r="R190" s="228">
        <f>Q190*H190</f>
        <v>0</v>
      </c>
      <c r="S190" s="228">
        <v>0</v>
      </c>
      <c r="T190" s="22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0" t="s">
        <v>178</v>
      </c>
      <c r="AT190" s="230" t="s">
        <v>173</v>
      </c>
      <c r="AU190" s="230" t="s">
        <v>84</v>
      </c>
      <c r="AY190" s="18" t="s">
        <v>171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8" t="s">
        <v>84</v>
      </c>
      <c r="BK190" s="231">
        <f>ROUND(I190*H190,2)</f>
        <v>0</v>
      </c>
      <c r="BL190" s="18" t="s">
        <v>178</v>
      </c>
      <c r="BM190" s="230" t="s">
        <v>835</v>
      </c>
    </row>
    <row r="191" spans="1:65" s="2" customFormat="1" ht="16.5" customHeight="1">
      <c r="A191" s="39"/>
      <c r="B191" s="40"/>
      <c r="C191" s="219" t="s">
        <v>484</v>
      </c>
      <c r="D191" s="219" t="s">
        <v>173</v>
      </c>
      <c r="E191" s="220" t="s">
        <v>3132</v>
      </c>
      <c r="F191" s="221" t="s">
        <v>3133</v>
      </c>
      <c r="G191" s="222" t="s">
        <v>2575</v>
      </c>
      <c r="H191" s="223">
        <v>1</v>
      </c>
      <c r="I191" s="224"/>
      <c r="J191" s="225">
        <f>ROUND(I191*H191,2)</f>
        <v>0</v>
      </c>
      <c r="K191" s="221" t="s">
        <v>1</v>
      </c>
      <c r="L191" s="45"/>
      <c r="M191" s="226" t="s">
        <v>1</v>
      </c>
      <c r="N191" s="227" t="s">
        <v>41</v>
      </c>
      <c r="O191" s="92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0" t="s">
        <v>178</v>
      </c>
      <c r="AT191" s="230" t="s">
        <v>173</v>
      </c>
      <c r="AU191" s="230" t="s">
        <v>84</v>
      </c>
      <c r="AY191" s="18" t="s">
        <v>171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8" t="s">
        <v>84</v>
      </c>
      <c r="BK191" s="231">
        <f>ROUND(I191*H191,2)</f>
        <v>0</v>
      </c>
      <c r="BL191" s="18" t="s">
        <v>178</v>
      </c>
      <c r="BM191" s="230" t="s">
        <v>847</v>
      </c>
    </row>
    <row r="192" spans="1:65" s="2" customFormat="1" ht="16.5" customHeight="1">
      <c r="A192" s="39"/>
      <c r="B192" s="40"/>
      <c r="C192" s="219" t="s">
        <v>489</v>
      </c>
      <c r="D192" s="219" t="s">
        <v>173</v>
      </c>
      <c r="E192" s="220" t="s">
        <v>3134</v>
      </c>
      <c r="F192" s="221" t="s">
        <v>3135</v>
      </c>
      <c r="G192" s="222" t="s">
        <v>2575</v>
      </c>
      <c r="H192" s="223">
        <v>1</v>
      </c>
      <c r="I192" s="224"/>
      <c r="J192" s="225">
        <f>ROUND(I192*H192,2)</f>
        <v>0</v>
      </c>
      <c r="K192" s="221" t="s">
        <v>1</v>
      </c>
      <c r="L192" s="45"/>
      <c r="M192" s="226" t="s">
        <v>1</v>
      </c>
      <c r="N192" s="227" t="s">
        <v>41</v>
      </c>
      <c r="O192" s="92"/>
      <c r="P192" s="228">
        <f>O192*H192</f>
        <v>0</v>
      </c>
      <c r="Q192" s="228">
        <v>0</v>
      </c>
      <c r="R192" s="228">
        <f>Q192*H192</f>
        <v>0</v>
      </c>
      <c r="S192" s="228">
        <v>0</v>
      </c>
      <c r="T192" s="22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0" t="s">
        <v>178</v>
      </c>
      <c r="AT192" s="230" t="s">
        <v>173</v>
      </c>
      <c r="AU192" s="230" t="s">
        <v>84</v>
      </c>
      <c r="AY192" s="18" t="s">
        <v>171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8" t="s">
        <v>84</v>
      </c>
      <c r="BK192" s="231">
        <f>ROUND(I192*H192,2)</f>
        <v>0</v>
      </c>
      <c r="BL192" s="18" t="s">
        <v>178</v>
      </c>
      <c r="BM192" s="230" t="s">
        <v>871</v>
      </c>
    </row>
    <row r="193" spans="1:65" s="2" customFormat="1" ht="16.5" customHeight="1">
      <c r="A193" s="39"/>
      <c r="B193" s="40"/>
      <c r="C193" s="219" t="s">
        <v>495</v>
      </c>
      <c r="D193" s="219" t="s">
        <v>173</v>
      </c>
      <c r="E193" s="220" t="s">
        <v>3136</v>
      </c>
      <c r="F193" s="221" t="s">
        <v>3137</v>
      </c>
      <c r="G193" s="222" t="s">
        <v>2575</v>
      </c>
      <c r="H193" s="223">
        <v>1</v>
      </c>
      <c r="I193" s="224"/>
      <c r="J193" s="225">
        <f>ROUND(I193*H193,2)</f>
        <v>0</v>
      </c>
      <c r="K193" s="221" t="s">
        <v>1</v>
      </c>
      <c r="L193" s="45"/>
      <c r="M193" s="226" t="s">
        <v>1</v>
      </c>
      <c r="N193" s="227" t="s">
        <v>41</v>
      </c>
      <c r="O193" s="92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0" t="s">
        <v>178</v>
      </c>
      <c r="AT193" s="230" t="s">
        <v>173</v>
      </c>
      <c r="AU193" s="230" t="s">
        <v>84</v>
      </c>
      <c r="AY193" s="18" t="s">
        <v>171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8" t="s">
        <v>84</v>
      </c>
      <c r="BK193" s="231">
        <f>ROUND(I193*H193,2)</f>
        <v>0</v>
      </c>
      <c r="BL193" s="18" t="s">
        <v>178</v>
      </c>
      <c r="BM193" s="230" t="s">
        <v>879</v>
      </c>
    </row>
    <row r="194" spans="1:65" s="2" customFormat="1" ht="16.5" customHeight="1">
      <c r="A194" s="39"/>
      <c r="B194" s="40"/>
      <c r="C194" s="219" t="s">
        <v>500</v>
      </c>
      <c r="D194" s="219" t="s">
        <v>173</v>
      </c>
      <c r="E194" s="220" t="s">
        <v>3138</v>
      </c>
      <c r="F194" s="221" t="s">
        <v>3139</v>
      </c>
      <c r="G194" s="222" t="s">
        <v>2575</v>
      </c>
      <c r="H194" s="223">
        <v>1</v>
      </c>
      <c r="I194" s="224"/>
      <c r="J194" s="225">
        <f>ROUND(I194*H194,2)</f>
        <v>0</v>
      </c>
      <c r="K194" s="221" t="s">
        <v>1</v>
      </c>
      <c r="L194" s="45"/>
      <c r="M194" s="226" t="s">
        <v>1</v>
      </c>
      <c r="N194" s="227" t="s">
        <v>41</v>
      </c>
      <c r="O194" s="92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0" t="s">
        <v>178</v>
      </c>
      <c r="AT194" s="230" t="s">
        <v>173</v>
      </c>
      <c r="AU194" s="230" t="s">
        <v>84</v>
      </c>
      <c r="AY194" s="18" t="s">
        <v>171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8" t="s">
        <v>84</v>
      </c>
      <c r="BK194" s="231">
        <f>ROUND(I194*H194,2)</f>
        <v>0</v>
      </c>
      <c r="BL194" s="18" t="s">
        <v>178</v>
      </c>
      <c r="BM194" s="230" t="s">
        <v>891</v>
      </c>
    </row>
    <row r="195" spans="1:65" s="2" customFormat="1" ht="16.5" customHeight="1">
      <c r="A195" s="39"/>
      <c r="B195" s="40"/>
      <c r="C195" s="219" t="s">
        <v>505</v>
      </c>
      <c r="D195" s="219" t="s">
        <v>173</v>
      </c>
      <c r="E195" s="220" t="s">
        <v>3140</v>
      </c>
      <c r="F195" s="221" t="s">
        <v>3141</v>
      </c>
      <c r="G195" s="222" t="s">
        <v>2575</v>
      </c>
      <c r="H195" s="223">
        <v>3</v>
      </c>
      <c r="I195" s="224"/>
      <c r="J195" s="225">
        <f>ROUND(I195*H195,2)</f>
        <v>0</v>
      </c>
      <c r="K195" s="221" t="s">
        <v>1</v>
      </c>
      <c r="L195" s="45"/>
      <c r="M195" s="226" t="s">
        <v>1</v>
      </c>
      <c r="N195" s="227" t="s">
        <v>41</v>
      </c>
      <c r="O195" s="92"/>
      <c r="P195" s="228">
        <f>O195*H195</f>
        <v>0</v>
      </c>
      <c r="Q195" s="228">
        <v>0</v>
      </c>
      <c r="R195" s="228">
        <f>Q195*H195</f>
        <v>0</v>
      </c>
      <c r="S195" s="228">
        <v>0</v>
      </c>
      <c r="T195" s="22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0" t="s">
        <v>178</v>
      </c>
      <c r="AT195" s="230" t="s">
        <v>173</v>
      </c>
      <c r="AU195" s="230" t="s">
        <v>84</v>
      </c>
      <c r="AY195" s="18" t="s">
        <v>171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8" t="s">
        <v>84</v>
      </c>
      <c r="BK195" s="231">
        <f>ROUND(I195*H195,2)</f>
        <v>0</v>
      </c>
      <c r="BL195" s="18" t="s">
        <v>178</v>
      </c>
      <c r="BM195" s="230" t="s">
        <v>902</v>
      </c>
    </row>
    <row r="196" spans="1:65" s="2" customFormat="1" ht="16.5" customHeight="1">
      <c r="A196" s="39"/>
      <c r="B196" s="40"/>
      <c r="C196" s="219" t="s">
        <v>511</v>
      </c>
      <c r="D196" s="219" t="s">
        <v>173</v>
      </c>
      <c r="E196" s="220" t="s">
        <v>3142</v>
      </c>
      <c r="F196" s="221" t="s">
        <v>3143</v>
      </c>
      <c r="G196" s="222" t="s">
        <v>2575</v>
      </c>
      <c r="H196" s="223">
        <v>15</v>
      </c>
      <c r="I196" s="224"/>
      <c r="J196" s="225">
        <f>ROUND(I196*H196,2)</f>
        <v>0</v>
      </c>
      <c r="K196" s="221" t="s">
        <v>1</v>
      </c>
      <c r="L196" s="45"/>
      <c r="M196" s="226" t="s">
        <v>1</v>
      </c>
      <c r="N196" s="227" t="s">
        <v>41</v>
      </c>
      <c r="O196" s="92"/>
      <c r="P196" s="228">
        <f>O196*H196</f>
        <v>0</v>
      </c>
      <c r="Q196" s="228">
        <v>0</v>
      </c>
      <c r="R196" s="228">
        <f>Q196*H196</f>
        <v>0</v>
      </c>
      <c r="S196" s="228">
        <v>0</v>
      </c>
      <c r="T196" s="22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0" t="s">
        <v>178</v>
      </c>
      <c r="AT196" s="230" t="s">
        <v>173</v>
      </c>
      <c r="AU196" s="230" t="s">
        <v>84</v>
      </c>
      <c r="AY196" s="18" t="s">
        <v>171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8" t="s">
        <v>84</v>
      </c>
      <c r="BK196" s="231">
        <f>ROUND(I196*H196,2)</f>
        <v>0</v>
      </c>
      <c r="BL196" s="18" t="s">
        <v>178</v>
      </c>
      <c r="BM196" s="230" t="s">
        <v>912</v>
      </c>
    </row>
    <row r="197" spans="1:65" s="2" customFormat="1" ht="16.5" customHeight="1">
      <c r="A197" s="39"/>
      <c r="B197" s="40"/>
      <c r="C197" s="219" t="s">
        <v>516</v>
      </c>
      <c r="D197" s="219" t="s">
        <v>173</v>
      </c>
      <c r="E197" s="220" t="s">
        <v>3144</v>
      </c>
      <c r="F197" s="221" t="s">
        <v>3145</v>
      </c>
      <c r="G197" s="222" t="s">
        <v>2575</v>
      </c>
      <c r="H197" s="223">
        <v>6</v>
      </c>
      <c r="I197" s="224"/>
      <c r="J197" s="225">
        <f>ROUND(I197*H197,2)</f>
        <v>0</v>
      </c>
      <c r="K197" s="221" t="s">
        <v>1</v>
      </c>
      <c r="L197" s="45"/>
      <c r="M197" s="226" t="s">
        <v>1</v>
      </c>
      <c r="N197" s="227" t="s">
        <v>41</v>
      </c>
      <c r="O197" s="92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0" t="s">
        <v>178</v>
      </c>
      <c r="AT197" s="230" t="s">
        <v>173</v>
      </c>
      <c r="AU197" s="230" t="s">
        <v>84</v>
      </c>
      <c r="AY197" s="18" t="s">
        <v>171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8" t="s">
        <v>84</v>
      </c>
      <c r="BK197" s="231">
        <f>ROUND(I197*H197,2)</f>
        <v>0</v>
      </c>
      <c r="BL197" s="18" t="s">
        <v>178</v>
      </c>
      <c r="BM197" s="230" t="s">
        <v>920</v>
      </c>
    </row>
    <row r="198" spans="1:65" s="2" customFormat="1" ht="16.5" customHeight="1">
      <c r="A198" s="39"/>
      <c r="B198" s="40"/>
      <c r="C198" s="219" t="s">
        <v>323</v>
      </c>
      <c r="D198" s="219" t="s">
        <v>173</v>
      </c>
      <c r="E198" s="220" t="s">
        <v>3146</v>
      </c>
      <c r="F198" s="221" t="s">
        <v>3147</v>
      </c>
      <c r="G198" s="222" t="s">
        <v>2575</v>
      </c>
      <c r="H198" s="223">
        <v>7</v>
      </c>
      <c r="I198" s="224"/>
      <c r="J198" s="225">
        <f>ROUND(I198*H198,2)</f>
        <v>0</v>
      </c>
      <c r="K198" s="221" t="s">
        <v>1</v>
      </c>
      <c r="L198" s="45"/>
      <c r="M198" s="226" t="s">
        <v>1</v>
      </c>
      <c r="N198" s="227" t="s">
        <v>41</v>
      </c>
      <c r="O198" s="92"/>
      <c r="P198" s="228">
        <f>O198*H198</f>
        <v>0</v>
      </c>
      <c r="Q198" s="228">
        <v>0</v>
      </c>
      <c r="R198" s="228">
        <f>Q198*H198</f>
        <v>0</v>
      </c>
      <c r="S198" s="228">
        <v>0</v>
      </c>
      <c r="T198" s="22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0" t="s">
        <v>178</v>
      </c>
      <c r="AT198" s="230" t="s">
        <v>173</v>
      </c>
      <c r="AU198" s="230" t="s">
        <v>84</v>
      </c>
      <c r="AY198" s="18" t="s">
        <v>171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8" t="s">
        <v>84</v>
      </c>
      <c r="BK198" s="231">
        <f>ROUND(I198*H198,2)</f>
        <v>0</v>
      </c>
      <c r="BL198" s="18" t="s">
        <v>178</v>
      </c>
      <c r="BM198" s="230" t="s">
        <v>944</v>
      </c>
    </row>
    <row r="199" spans="1:65" s="2" customFormat="1" ht="16.5" customHeight="1">
      <c r="A199" s="39"/>
      <c r="B199" s="40"/>
      <c r="C199" s="219" t="s">
        <v>526</v>
      </c>
      <c r="D199" s="219" t="s">
        <v>173</v>
      </c>
      <c r="E199" s="220" t="s">
        <v>3148</v>
      </c>
      <c r="F199" s="221" t="s">
        <v>3149</v>
      </c>
      <c r="G199" s="222" t="s">
        <v>2575</v>
      </c>
      <c r="H199" s="223">
        <v>1</v>
      </c>
      <c r="I199" s="224"/>
      <c r="J199" s="225">
        <f>ROUND(I199*H199,2)</f>
        <v>0</v>
      </c>
      <c r="K199" s="221" t="s">
        <v>1</v>
      </c>
      <c r="L199" s="45"/>
      <c r="M199" s="226" t="s">
        <v>1</v>
      </c>
      <c r="N199" s="227" t="s">
        <v>41</v>
      </c>
      <c r="O199" s="92"/>
      <c r="P199" s="228">
        <f>O199*H199</f>
        <v>0</v>
      </c>
      <c r="Q199" s="228">
        <v>0</v>
      </c>
      <c r="R199" s="228">
        <f>Q199*H199</f>
        <v>0</v>
      </c>
      <c r="S199" s="228">
        <v>0</v>
      </c>
      <c r="T199" s="22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0" t="s">
        <v>178</v>
      </c>
      <c r="AT199" s="230" t="s">
        <v>173</v>
      </c>
      <c r="AU199" s="230" t="s">
        <v>84</v>
      </c>
      <c r="AY199" s="18" t="s">
        <v>171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8" t="s">
        <v>84</v>
      </c>
      <c r="BK199" s="231">
        <f>ROUND(I199*H199,2)</f>
        <v>0</v>
      </c>
      <c r="BL199" s="18" t="s">
        <v>178</v>
      </c>
      <c r="BM199" s="230" t="s">
        <v>954</v>
      </c>
    </row>
    <row r="200" spans="1:63" s="12" customFormat="1" ht="25.9" customHeight="1">
      <c r="A200" s="12"/>
      <c r="B200" s="203"/>
      <c r="C200" s="204"/>
      <c r="D200" s="205" t="s">
        <v>75</v>
      </c>
      <c r="E200" s="206" t="s">
        <v>2871</v>
      </c>
      <c r="F200" s="206" t="s">
        <v>3150</v>
      </c>
      <c r="G200" s="204"/>
      <c r="H200" s="204"/>
      <c r="I200" s="207"/>
      <c r="J200" s="208">
        <f>BK200</f>
        <v>0</v>
      </c>
      <c r="K200" s="204"/>
      <c r="L200" s="209"/>
      <c r="M200" s="210"/>
      <c r="N200" s="211"/>
      <c r="O200" s="211"/>
      <c r="P200" s="212">
        <f>SUM(P201:P213)</f>
        <v>0</v>
      </c>
      <c r="Q200" s="211"/>
      <c r="R200" s="212">
        <f>SUM(R201:R213)</f>
        <v>0</v>
      </c>
      <c r="S200" s="211"/>
      <c r="T200" s="213">
        <f>SUM(T201:T213)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14" t="s">
        <v>84</v>
      </c>
      <c r="AT200" s="215" t="s">
        <v>75</v>
      </c>
      <c r="AU200" s="215" t="s">
        <v>76</v>
      </c>
      <c r="AY200" s="214" t="s">
        <v>171</v>
      </c>
      <c r="BK200" s="216">
        <f>SUM(BK201:BK213)</f>
        <v>0</v>
      </c>
    </row>
    <row r="201" spans="1:65" s="2" customFormat="1" ht="16.5" customHeight="1">
      <c r="A201" s="39"/>
      <c r="B201" s="40"/>
      <c r="C201" s="219" t="s">
        <v>532</v>
      </c>
      <c r="D201" s="219" t="s">
        <v>173</v>
      </c>
      <c r="E201" s="220" t="s">
        <v>3126</v>
      </c>
      <c r="F201" s="221" t="s">
        <v>3127</v>
      </c>
      <c r="G201" s="222" t="s">
        <v>2575</v>
      </c>
      <c r="H201" s="223">
        <v>1</v>
      </c>
      <c r="I201" s="224"/>
      <c r="J201" s="225">
        <f>ROUND(I201*H201,2)</f>
        <v>0</v>
      </c>
      <c r="K201" s="221" t="s">
        <v>1</v>
      </c>
      <c r="L201" s="45"/>
      <c r="M201" s="226" t="s">
        <v>1</v>
      </c>
      <c r="N201" s="227" t="s">
        <v>41</v>
      </c>
      <c r="O201" s="92"/>
      <c r="P201" s="228">
        <f>O201*H201</f>
        <v>0</v>
      </c>
      <c r="Q201" s="228">
        <v>0</v>
      </c>
      <c r="R201" s="228">
        <f>Q201*H201</f>
        <v>0</v>
      </c>
      <c r="S201" s="228">
        <v>0</v>
      </c>
      <c r="T201" s="22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0" t="s">
        <v>178</v>
      </c>
      <c r="AT201" s="230" t="s">
        <v>173</v>
      </c>
      <c r="AU201" s="230" t="s">
        <v>84</v>
      </c>
      <c r="AY201" s="18" t="s">
        <v>171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8" t="s">
        <v>84</v>
      </c>
      <c r="BK201" s="231">
        <f>ROUND(I201*H201,2)</f>
        <v>0</v>
      </c>
      <c r="BL201" s="18" t="s">
        <v>178</v>
      </c>
      <c r="BM201" s="230" t="s">
        <v>962</v>
      </c>
    </row>
    <row r="202" spans="1:65" s="2" customFormat="1" ht="16.5" customHeight="1">
      <c r="A202" s="39"/>
      <c r="B202" s="40"/>
      <c r="C202" s="219" t="s">
        <v>538</v>
      </c>
      <c r="D202" s="219" t="s">
        <v>173</v>
      </c>
      <c r="E202" s="220" t="s">
        <v>3128</v>
      </c>
      <c r="F202" s="221" t="s">
        <v>3129</v>
      </c>
      <c r="G202" s="222" t="s">
        <v>2575</v>
      </c>
      <c r="H202" s="223">
        <v>3</v>
      </c>
      <c r="I202" s="224"/>
      <c r="J202" s="225">
        <f>ROUND(I202*H202,2)</f>
        <v>0</v>
      </c>
      <c r="K202" s="221" t="s">
        <v>1</v>
      </c>
      <c r="L202" s="45"/>
      <c r="M202" s="226" t="s">
        <v>1</v>
      </c>
      <c r="N202" s="227" t="s">
        <v>41</v>
      </c>
      <c r="O202" s="92"/>
      <c r="P202" s="228">
        <f>O202*H202</f>
        <v>0</v>
      </c>
      <c r="Q202" s="228">
        <v>0</v>
      </c>
      <c r="R202" s="228">
        <f>Q202*H202</f>
        <v>0</v>
      </c>
      <c r="S202" s="228">
        <v>0</v>
      </c>
      <c r="T202" s="22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0" t="s">
        <v>178</v>
      </c>
      <c r="AT202" s="230" t="s">
        <v>173</v>
      </c>
      <c r="AU202" s="230" t="s">
        <v>84</v>
      </c>
      <c r="AY202" s="18" t="s">
        <v>171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8" t="s">
        <v>84</v>
      </c>
      <c r="BK202" s="231">
        <f>ROUND(I202*H202,2)</f>
        <v>0</v>
      </c>
      <c r="BL202" s="18" t="s">
        <v>178</v>
      </c>
      <c r="BM202" s="230" t="s">
        <v>970</v>
      </c>
    </row>
    <row r="203" spans="1:65" s="2" customFormat="1" ht="16.5" customHeight="1">
      <c r="A203" s="39"/>
      <c r="B203" s="40"/>
      <c r="C203" s="219" t="s">
        <v>544</v>
      </c>
      <c r="D203" s="219" t="s">
        <v>173</v>
      </c>
      <c r="E203" s="220" t="s">
        <v>3130</v>
      </c>
      <c r="F203" s="221" t="s">
        <v>3131</v>
      </c>
      <c r="G203" s="222" t="s">
        <v>2575</v>
      </c>
      <c r="H203" s="223">
        <v>1</v>
      </c>
      <c r="I203" s="224"/>
      <c r="J203" s="225">
        <f>ROUND(I203*H203,2)</f>
        <v>0</v>
      </c>
      <c r="K203" s="221" t="s">
        <v>1</v>
      </c>
      <c r="L203" s="45"/>
      <c r="M203" s="226" t="s">
        <v>1</v>
      </c>
      <c r="N203" s="227" t="s">
        <v>41</v>
      </c>
      <c r="O203" s="92"/>
      <c r="P203" s="228">
        <f>O203*H203</f>
        <v>0</v>
      </c>
      <c r="Q203" s="228">
        <v>0</v>
      </c>
      <c r="R203" s="228">
        <f>Q203*H203</f>
        <v>0</v>
      </c>
      <c r="S203" s="228">
        <v>0</v>
      </c>
      <c r="T203" s="22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0" t="s">
        <v>178</v>
      </c>
      <c r="AT203" s="230" t="s">
        <v>173</v>
      </c>
      <c r="AU203" s="230" t="s">
        <v>84</v>
      </c>
      <c r="AY203" s="18" t="s">
        <v>171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8" t="s">
        <v>84</v>
      </c>
      <c r="BK203" s="231">
        <f>ROUND(I203*H203,2)</f>
        <v>0</v>
      </c>
      <c r="BL203" s="18" t="s">
        <v>178</v>
      </c>
      <c r="BM203" s="230" t="s">
        <v>978</v>
      </c>
    </row>
    <row r="204" spans="1:65" s="2" customFormat="1" ht="16.5" customHeight="1">
      <c r="A204" s="39"/>
      <c r="B204" s="40"/>
      <c r="C204" s="219" t="s">
        <v>549</v>
      </c>
      <c r="D204" s="219" t="s">
        <v>173</v>
      </c>
      <c r="E204" s="220" t="s">
        <v>3132</v>
      </c>
      <c r="F204" s="221" t="s">
        <v>3133</v>
      </c>
      <c r="G204" s="222" t="s">
        <v>2575</v>
      </c>
      <c r="H204" s="223">
        <v>1</v>
      </c>
      <c r="I204" s="224"/>
      <c r="J204" s="225">
        <f>ROUND(I204*H204,2)</f>
        <v>0</v>
      </c>
      <c r="K204" s="221" t="s">
        <v>1</v>
      </c>
      <c r="L204" s="45"/>
      <c r="M204" s="226" t="s">
        <v>1</v>
      </c>
      <c r="N204" s="227" t="s">
        <v>41</v>
      </c>
      <c r="O204" s="92"/>
      <c r="P204" s="228">
        <f>O204*H204</f>
        <v>0</v>
      </c>
      <c r="Q204" s="228">
        <v>0</v>
      </c>
      <c r="R204" s="228">
        <f>Q204*H204</f>
        <v>0</v>
      </c>
      <c r="S204" s="228">
        <v>0</v>
      </c>
      <c r="T204" s="22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0" t="s">
        <v>178</v>
      </c>
      <c r="AT204" s="230" t="s">
        <v>173</v>
      </c>
      <c r="AU204" s="230" t="s">
        <v>84</v>
      </c>
      <c r="AY204" s="18" t="s">
        <v>171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8" t="s">
        <v>84</v>
      </c>
      <c r="BK204" s="231">
        <f>ROUND(I204*H204,2)</f>
        <v>0</v>
      </c>
      <c r="BL204" s="18" t="s">
        <v>178</v>
      </c>
      <c r="BM204" s="230" t="s">
        <v>986</v>
      </c>
    </row>
    <row r="205" spans="1:65" s="2" customFormat="1" ht="16.5" customHeight="1">
      <c r="A205" s="39"/>
      <c r="B205" s="40"/>
      <c r="C205" s="219" t="s">
        <v>554</v>
      </c>
      <c r="D205" s="219" t="s">
        <v>173</v>
      </c>
      <c r="E205" s="220" t="s">
        <v>3134</v>
      </c>
      <c r="F205" s="221" t="s">
        <v>3135</v>
      </c>
      <c r="G205" s="222" t="s">
        <v>2575</v>
      </c>
      <c r="H205" s="223">
        <v>1</v>
      </c>
      <c r="I205" s="224"/>
      <c r="J205" s="225">
        <f>ROUND(I205*H205,2)</f>
        <v>0</v>
      </c>
      <c r="K205" s="221" t="s">
        <v>1</v>
      </c>
      <c r="L205" s="45"/>
      <c r="M205" s="226" t="s">
        <v>1</v>
      </c>
      <c r="N205" s="227" t="s">
        <v>41</v>
      </c>
      <c r="O205" s="92"/>
      <c r="P205" s="228">
        <f>O205*H205</f>
        <v>0</v>
      </c>
      <c r="Q205" s="228">
        <v>0</v>
      </c>
      <c r="R205" s="228">
        <f>Q205*H205</f>
        <v>0</v>
      </c>
      <c r="S205" s="228">
        <v>0</v>
      </c>
      <c r="T205" s="22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0" t="s">
        <v>178</v>
      </c>
      <c r="AT205" s="230" t="s">
        <v>173</v>
      </c>
      <c r="AU205" s="230" t="s">
        <v>84</v>
      </c>
      <c r="AY205" s="18" t="s">
        <v>171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8" t="s">
        <v>84</v>
      </c>
      <c r="BK205" s="231">
        <f>ROUND(I205*H205,2)</f>
        <v>0</v>
      </c>
      <c r="BL205" s="18" t="s">
        <v>178</v>
      </c>
      <c r="BM205" s="230" t="s">
        <v>994</v>
      </c>
    </row>
    <row r="206" spans="1:65" s="2" customFormat="1" ht="16.5" customHeight="1">
      <c r="A206" s="39"/>
      <c r="B206" s="40"/>
      <c r="C206" s="219" t="s">
        <v>558</v>
      </c>
      <c r="D206" s="219" t="s">
        <v>173</v>
      </c>
      <c r="E206" s="220" t="s">
        <v>3136</v>
      </c>
      <c r="F206" s="221" t="s">
        <v>3137</v>
      </c>
      <c r="G206" s="222" t="s">
        <v>2575</v>
      </c>
      <c r="H206" s="223">
        <v>1</v>
      </c>
      <c r="I206" s="224"/>
      <c r="J206" s="225">
        <f>ROUND(I206*H206,2)</f>
        <v>0</v>
      </c>
      <c r="K206" s="221" t="s">
        <v>1</v>
      </c>
      <c r="L206" s="45"/>
      <c r="M206" s="226" t="s">
        <v>1</v>
      </c>
      <c r="N206" s="227" t="s">
        <v>41</v>
      </c>
      <c r="O206" s="92"/>
      <c r="P206" s="228">
        <f>O206*H206</f>
        <v>0</v>
      </c>
      <c r="Q206" s="228">
        <v>0</v>
      </c>
      <c r="R206" s="228">
        <f>Q206*H206</f>
        <v>0</v>
      </c>
      <c r="S206" s="228">
        <v>0</v>
      </c>
      <c r="T206" s="22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0" t="s">
        <v>178</v>
      </c>
      <c r="AT206" s="230" t="s">
        <v>173</v>
      </c>
      <c r="AU206" s="230" t="s">
        <v>84</v>
      </c>
      <c r="AY206" s="18" t="s">
        <v>171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8" t="s">
        <v>84</v>
      </c>
      <c r="BK206" s="231">
        <f>ROUND(I206*H206,2)</f>
        <v>0</v>
      </c>
      <c r="BL206" s="18" t="s">
        <v>178</v>
      </c>
      <c r="BM206" s="230" t="s">
        <v>1002</v>
      </c>
    </row>
    <row r="207" spans="1:65" s="2" customFormat="1" ht="16.5" customHeight="1">
      <c r="A207" s="39"/>
      <c r="B207" s="40"/>
      <c r="C207" s="219" t="s">
        <v>563</v>
      </c>
      <c r="D207" s="219" t="s">
        <v>173</v>
      </c>
      <c r="E207" s="220" t="s">
        <v>3138</v>
      </c>
      <c r="F207" s="221" t="s">
        <v>3139</v>
      </c>
      <c r="G207" s="222" t="s">
        <v>2575</v>
      </c>
      <c r="H207" s="223">
        <v>1</v>
      </c>
      <c r="I207" s="224"/>
      <c r="J207" s="225">
        <f>ROUND(I207*H207,2)</f>
        <v>0</v>
      </c>
      <c r="K207" s="221" t="s">
        <v>1</v>
      </c>
      <c r="L207" s="45"/>
      <c r="M207" s="226" t="s">
        <v>1</v>
      </c>
      <c r="N207" s="227" t="s">
        <v>41</v>
      </c>
      <c r="O207" s="92"/>
      <c r="P207" s="228">
        <f>O207*H207</f>
        <v>0</v>
      </c>
      <c r="Q207" s="228">
        <v>0</v>
      </c>
      <c r="R207" s="228">
        <f>Q207*H207</f>
        <v>0</v>
      </c>
      <c r="S207" s="228">
        <v>0</v>
      </c>
      <c r="T207" s="22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0" t="s">
        <v>178</v>
      </c>
      <c r="AT207" s="230" t="s">
        <v>173</v>
      </c>
      <c r="AU207" s="230" t="s">
        <v>84</v>
      </c>
      <c r="AY207" s="18" t="s">
        <v>171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8" t="s">
        <v>84</v>
      </c>
      <c r="BK207" s="231">
        <f>ROUND(I207*H207,2)</f>
        <v>0</v>
      </c>
      <c r="BL207" s="18" t="s">
        <v>178</v>
      </c>
      <c r="BM207" s="230" t="s">
        <v>1010</v>
      </c>
    </row>
    <row r="208" spans="1:65" s="2" customFormat="1" ht="16.5" customHeight="1">
      <c r="A208" s="39"/>
      <c r="B208" s="40"/>
      <c r="C208" s="219" t="s">
        <v>568</v>
      </c>
      <c r="D208" s="219" t="s">
        <v>173</v>
      </c>
      <c r="E208" s="220" t="s">
        <v>3151</v>
      </c>
      <c r="F208" s="221" t="s">
        <v>3152</v>
      </c>
      <c r="G208" s="222" t="s">
        <v>2575</v>
      </c>
      <c r="H208" s="223">
        <v>1</v>
      </c>
      <c r="I208" s="224"/>
      <c r="J208" s="225">
        <f>ROUND(I208*H208,2)</f>
        <v>0</v>
      </c>
      <c r="K208" s="221" t="s">
        <v>1</v>
      </c>
      <c r="L208" s="45"/>
      <c r="M208" s="226" t="s">
        <v>1</v>
      </c>
      <c r="N208" s="227" t="s">
        <v>41</v>
      </c>
      <c r="O208" s="92"/>
      <c r="P208" s="228">
        <f>O208*H208</f>
        <v>0</v>
      </c>
      <c r="Q208" s="228">
        <v>0</v>
      </c>
      <c r="R208" s="228">
        <f>Q208*H208</f>
        <v>0</v>
      </c>
      <c r="S208" s="228">
        <v>0</v>
      </c>
      <c r="T208" s="22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0" t="s">
        <v>178</v>
      </c>
      <c r="AT208" s="230" t="s">
        <v>173</v>
      </c>
      <c r="AU208" s="230" t="s">
        <v>84</v>
      </c>
      <c r="AY208" s="18" t="s">
        <v>171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8" t="s">
        <v>84</v>
      </c>
      <c r="BK208" s="231">
        <f>ROUND(I208*H208,2)</f>
        <v>0</v>
      </c>
      <c r="BL208" s="18" t="s">
        <v>178</v>
      </c>
      <c r="BM208" s="230" t="s">
        <v>1018</v>
      </c>
    </row>
    <row r="209" spans="1:65" s="2" customFormat="1" ht="16.5" customHeight="1">
      <c r="A209" s="39"/>
      <c r="B209" s="40"/>
      <c r="C209" s="219" t="s">
        <v>572</v>
      </c>
      <c r="D209" s="219" t="s">
        <v>173</v>
      </c>
      <c r="E209" s="220" t="s">
        <v>3140</v>
      </c>
      <c r="F209" s="221" t="s">
        <v>3141</v>
      </c>
      <c r="G209" s="222" t="s">
        <v>2575</v>
      </c>
      <c r="H209" s="223">
        <v>3</v>
      </c>
      <c r="I209" s="224"/>
      <c r="J209" s="225">
        <f>ROUND(I209*H209,2)</f>
        <v>0</v>
      </c>
      <c r="K209" s="221" t="s">
        <v>1</v>
      </c>
      <c r="L209" s="45"/>
      <c r="M209" s="226" t="s">
        <v>1</v>
      </c>
      <c r="N209" s="227" t="s">
        <v>41</v>
      </c>
      <c r="O209" s="92"/>
      <c r="P209" s="228">
        <f>O209*H209</f>
        <v>0</v>
      </c>
      <c r="Q209" s="228">
        <v>0</v>
      </c>
      <c r="R209" s="228">
        <f>Q209*H209</f>
        <v>0</v>
      </c>
      <c r="S209" s="228">
        <v>0</v>
      </c>
      <c r="T209" s="22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0" t="s">
        <v>178</v>
      </c>
      <c r="AT209" s="230" t="s">
        <v>173</v>
      </c>
      <c r="AU209" s="230" t="s">
        <v>84</v>
      </c>
      <c r="AY209" s="18" t="s">
        <v>171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8" t="s">
        <v>84</v>
      </c>
      <c r="BK209" s="231">
        <f>ROUND(I209*H209,2)</f>
        <v>0</v>
      </c>
      <c r="BL209" s="18" t="s">
        <v>178</v>
      </c>
      <c r="BM209" s="230" t="s">
        <v>1026</v>
      </c>
    </row>
    <row r="210" spans="1:65" s="2" customFormat="1" ht="16.5" customHeight="1">
      <c r="A210" s="39"/>
      <c r="B210" s="40"/>
      <c r="C210" s="219" t="s">
        <v>576</v>
      </c>
      <c r="D210" s="219" t="s">
        <v>173</v>
      </c>
      <c r="E210" s="220" t="s">
        <v>3142</v>
      </c>
      <c r="F210" s="221" t="s">
        <v>3143</v>
      </c>
      <c r="G210" s="222" t="s">
        <v>2575</v>
      </c>
      <c r="H210" s="223">
        <v>17</v>
      </c>
      <c r="I210" s="224"/>
      <c r="J210" s="225">
        <f>ROUND(I210*H210,2)</f>
        <v>0</v>
      </c>
      <c r="K210" s="221" t="s">
        <v>1</v>
      </c>
      <c r="L210" s="45"/>
      <c r="M210" s="226" t="s">
        <v>1</v>
      </c>
      <c r="N210" s="227" t="s">
        <v>41</v>
      </c>
      <c r="O210" s="92"/>
      <c r="P210" s="228">
        <f>O210*H210</f>
        <v>0</v>
      </c>
      <c r="Q210" s="228">
        <v>0</v>
      </c>
      <c r="R210" s="228">
        <f>Q210*H210</f>
        <v>0</v>
      </c>
      <c r="S210" s="228">
        <v>0</v>
      </c>
      <c r="T210" s="22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0" t="s">
        <v>178</v>
      </c>
      <c r="AT210" s="230" t="s">
        <v>173</v>
      </c>
      <c r="AU210" s="230" t="s">
        <v>84</v>
      </c>
      <c r="AY210" s="18" t="s">
        <v>171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8" t="s">
        <v>84</v>
      </c>
      <c r="BK210" s="231">
        <f>ROUND(I210*H210,2)</f>
        <v>0</v>
      </c>
      <c r="BL210" s="18" t="s">
        <v>178</v>
      </c>
      <c r="BM210" s="230" t="s">
        <v>1036</v>
      </c>
    </row>
    <row r="211" spans="1:65" s="2" customFormat="1" ht="16.5" customHeight="1">
      <c r="A211" s="39"/>
      <c r="B211" s="40"/>
      <c r="C211" s="219" t="s">
        <v>580</v>
      </c>
      <c r="D211" s="219" t="s">
        <v>173</v>
      </c>
      <c r="E211" s="220" t="s">
        <v>3144</v>
      </c>
      <c r="F211" s="221" t="s">
        <v>3145</v>
      </c>
      <c r="G211" s="222" t="s">
        <v>2575</v>
      </c>
      <c r="H211" s="223">
        <v>9</v>
      </c>
      <c r="I211" s="224"/>
      <c r="J211" s="225">
        <f>ROUND(I211*H211,2)</f>
        <v>0</v>
      </c>
      <c r="K211" s="221" t="s">
        <v>1</v>
      </c>
      <c r="L211" s="45"/>
      <c r="M211" s="226" t="s">
        <v>1</v>
      </c>
      <c r="N211" s="227" t="s">
        <v>41</v>
      </c>
      <c r="O211" s="92"/>
      <c r="P211" s="228">
        <f>O211*H211</f>
        <v>0</v>
      </c>
      <c r="Q211" s="228">
        <v>0</v>
      </c>
      <c r="R211" s="228">
        <f>Q211*H211</f>
        <v>0</v>
      </c>
      <c r="S211" s="228">
        <v>0</v>
      </c>
      <c r="T211" s="229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0" t="s">
        <v>178</v>
      </c>
      <c r="AT211" s="230" t="s">
        <v>173</v>
      </c>
      <c r="AU211" s="230" t="s">
        <v>84</v>
      </c>
      <c r="AY211" s="18" t="s">
        <v>171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8" t="s">
        <v>84</v>
      </c>
      <c r="BK211" s="231">
        <f>ROUND(I211*H211,2)</f>
        <v>0</v>
      </c>
      <c r="BL211" s="18" t="s">
        <v>178</v>
      </c>
      <c r="BM211" s="230" t="s">
        <v>1045</v>
      </c>
    </row>
    <row r="212" spans="1:65" s="2" customFormat="1" ht="16.5" customHeight="1">
      <c r="A212" s="39"/>
      <c r="B212" s="40"/>
      <c r="C212" s="219" t="s">
        <v>584</v>
      </c>
      <c r="D212" s="219" t="s">
        <v>173</v>
      </c>
      <c r="E212" s="220" t="s">
        <v>3153</v>
      </c>
      <c r="F212" s="221" t="s">
        <v>3154</v>
      </c>
      <c r="G212" s="222" t="s">
        <v>2575</v>
      </c>
      <c r="H212" s="223">
        <v>8</v>
      </c>
      <c r="I212" s="224"/>
      <c r="J212" s="225">
        <f>ROUND(I212*H212,2)</f>
        <v>0</v>
      </c>
      <c r="K212" s="221" t="s">
        <v>1</v>
      </c>
      <c r="L212" s="45"/>
      <c r="M212" s="226" t="s">
        <v>1</v>
      </c>
      <c r="N212" s="227" t="s">
        <v>41</v>
      </c>
      <c r="O212" s="92"/>
      <c r="P212" s="228">
        <f>O212*H212</f>
        <v>0</v>
      </c>
      <c r="Q212" s="228">
        <v>0</v>
      </c>
      <c r="R212" s="228">
        <f>Q212*H212</f>
        <v>0</v>
      </c>
      <c r="S212" s="228">
        <v>0</v>
      </c>
      <c r="T212" s="22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0" t="s">
        <v>178</v>
      </c>
      <c r="AT212" s="230" t="s">
        <v>173</v>
      </c>
      <c r="AU212" s="230" t="s">
        <v>84</v>
      </c>
      <c r="AY212" s="18" t="s">
        <v>171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8" t="s">
        <v>84</v>
      </c>
      <c r="BK212" s="231">
        <f>ROUND(I212*H212,2)</f>
        <v>0</v>
      </c>
      <c r="BL212" s="18" t="s">
        <v>178</v>
      </c>
      <c r="BM212" s="230" t="s">
        <v>1056</v>
      </c>
    </row>
    <row r="213" spans="1:65" s="2" customFormat="1" ht="16.5" customHeight="1">
      <c r="A213" s="39"/>
      <c r="B213" s="40"/>
      <c r="C213" s="219" t="s">
        <v>589</v>
      </c>
      <c r="D213" s="219" t="s">
        <v>173</v>
      </c>
      <c r="E213" s="220" t="s">
        <v>3148</v>
      </c>
      <c r="F213" s="221" t="s">
        <v>3149</v>
      </c>
      <c r="G213" s="222" t="s">
        <v>2575</v>
      </c>
      <c r="H213" s="223">
        <v>1</v>
      </c>
      <c r="I213" s="224"/>
      <c r="J213" s="225">
        <f>ROUND(I213*H213,2)</f>
        <v>0</v>
      </c>
      <c r="K213" s="221" t="s">
        <v>1</v>
      </c>
      <c r="L213" s="45"/>
      <c r="M213" s="226" t="s">
        <v>1</v>
      </c>
      <c r="N213" s="227" t="s">
        <v>41</v>
      </c>
      <c r="O213" s="92"/>
      <c r="P213" s="228">
        <f>O213*H213</f>
        <v>0</v>
      </c>
      <c r="Q213" s="228">
        <v>0</v>
      </c>
      <c r="R213" s="228">
        <f>Q213*H213</f>
        <v>0</v>
      </c>
      <c r="S213" s="228">
        <v>0</v>
      </c>
      <c r="T213" s="229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0" t="s">
        <v>178</v>
      </c>
      <c r="AT213" s="230" t="s">
        <v>173</v>
      </c>
      <c r="AU213" s="230" t="s">
        <v>84</v>
      </c>
      <c r="AY213" s="18" t="s">
        <v>171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8" t="s">
        <v>84</v>
      </c>
      <c r="BK213" s="231">
        <f>ROUND(I213*H213,2)</f>
        <v>0</v>
      </c>
      <c r="BL213" s="18" t="s">
        <v>178</v>
      </c>
      <c r="BM213" s="230" t="s">
        <v>1065</v>
      </c>
    </row>
    <row r="214" spans="1:63" s="12" customFormat="1" ht="25.9" customHeight="1">
      <c r="A214" s="12"/>
      <c r="B214" s="203"/>
      <c r="C214" s="204"/>
      <c r="D214" s="205" t="s">
        <v>75</v>
      </c>
      <c r="E214" s="206" t="s">
        <v>2885</v>
      </c>
      <c r="F214" s="206" t="s">
        <v>3155</v>
      </c>
      <c r="G214" s="204"/>
      <c r="H214" s="204"/>
      <c r="I214" s="207"/>
      <c r="J214" s="208">
        <f>BK214</f>
        <v>0</v>
      </c>
      <c r="K214" s="204"/>
      <c r="L214" s="209"/>
      <c r="M214" s="210"/>
      <c r="N214" s="211"/>
      <c r="O214" s="211"/>
      <c r="P214" s="212">
        <f>SUM(P215:P221)</f>
        <v>0</v>
      </c>
      <c r="Q214" s="211"/>
      <c r="R214" s="212">
        <f>SUM(R215:R221)</f>
        <v>0</v>
      </c>
      <c r="S214" s="211"/>
      <c r="T214" s="213">
        <f>SUM(T215:T221)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14" t="s">
        <v>84</v>
      </c>
      <c r="AT214" s="215" t="s">
        <v>75</v>
      </c>
      <c r="AU214" s="215" t="s">
        <v>76</v>
      </c>
      <c r="AY214" s="214" t="s">
        <v>171</v>
      </c>
      <c r="BK214" s="216">
        <f>SUM(BK215:BK221)</f>
        <v>0</v>
      </c>
    </row>
    <row r="215" spans="1:65" s="2" customFormat="1" ht="16.5" customHeight="1">
      <c r="A215" s="39"/>
      <c r="B215" s="40"/>
      <c r="C215" s="219" t="s">
        <v>594</v>
      </c>
      <c r="D215" s="219" t="s">
        <v>173</v>
      </c>
      <c r="E215" s="220" t="s">
        <v>3128</v>
      </c>
      <c r="F215" s="221" t="s">
        <v>3129</v>
      </c>
      <c r="G215" s="222" t="s">
        <v>2575</v>
      </c>
      <c r="H215" s="223">
        <v>1</v>
      </c>
      <c r="I215" s="224"/>
      <c r="J215" s="225">
        <f>ROUND(I215*H215,2)</f>
        <v>0</v>
      </c>
      <c r="K215" s="221" t="s">
        <v>1</v>
      </c>
      <c r="L215" s="45"/>
      <c r="M215" s="226" t="s">
        <v>1</v>
      </c>
      <c r="N215" s="227" t="s">
        <v>41</v>
      </c>
      <c r="O215" s="92"/>
      <c r="P215" s="228">
        <f>O215*H215</f>
        <v>0</v>
      </c>
      <c r="Q215" s="228">
        <v>0</v>
      </c>
      <c r="R215" s="228">
        <f>Q215*H215</f>
        <v>0</v>
      </c>
      <c r="S215" s="228">
        <v>0</v>
      </c>
      <c r="T215" s="229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0" t="s">
        <v>178</v>
      </c>
      <c r="AT215" s="230" t="s">
        <v>173</v>
      </c>
      <c r="AU215" s="230" t="s">
        <v>84</v>
      </c>
      <c r="AY215" s="18" t="s">
        <v>171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8" t="s">
        <v>84</v>
      </c>
      <c r="BK215" s="231">
        <f>ROUND(I215*H215,2)</f>
        <v>0</v>
      </c>
      <c r="BL215" s="18" t="s">
        <v>178</v>
      </c>
      <c r="BM215" s="230" t="s">
        <v>1075</v>
      </c>
    </row>
    <row r="216" spans="1:65" s="2" customFormat="1" ht="16.5" customHeight="1">
      <c r="A216" s="39"/>
      <c r="B216" s="40"/>
      <c r="C216" s="219" t="s">
        <v>604</v>
      </c>
      <c r="D216" s="219" t="s">
        <v>173</v>
      </c>
      <c r="E216" s="220" t="s">
        <v>3130</v>
      </c>
      <c r="F216" s="221" t="s">
        <v>3131</v>
      </c>
      <c r="G216" s="222" t="s">
        <v>2575</v>
      </c>
      <c r="H216" s="223">
        <v>1</v>
      </c>
      <c r="I216" s="224"/>
      <c r="J216" s="225">
        <f>ROUND(I216*H216,2)</f>
        <v>0</v>
      </c>
      <c r="K216" s="221" t="s">
        <v>1</v>
      </c>
      <c r="L216" s="45"/>
      <c r="M216" s="226" t="s">
        <v>1</v>
      </c>
      <c r="N216" s="227" t="s">
        <v>41</v>
      </c>
      <c r="O216" s="92"/>
      <c r="P216" s="228">
        <f>O216*H216</f>
        <v>0</v>
      </c>
      <c r="Q216" s="228">
        <v>0</v>
      </c>
      <c r="R216" s="228">
        <f>Q216*H216</f>
        <v>0</v>
      </c>
      <c r="S216" s="228">
        <v>0</v>
      </c>
      <c r="T216" s="22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0" t="s">
        <v>178</v>
      </c>
      <c r="AT216" s="230" t="s">
        <v>173</v>
      </c>
      <c r="AU216" s="230" t="s">
        <v>84</v>
      </c>
      <c r="AY216" s="18" t="s">
        <v>171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8" t="s">
        <v>84</v>
      </c>
      <c r="BK216" s="231">
        <f>ROUND(I216*H216,2)</f>
        <v>0</v>
      </c>
      <c r="BL216" s="18" t="s">
        <v>178</v>
      </c>
      <c r="BM216" s="230" t="s">
        <v>1084</v>
      </c>
    </row>
    <row r="217" spans="1:65" s="2" customFormat="1" ht="16.5" customHeight="1">
      <c r="A217" s="39"/>
      <c r="B217" s="40"/>
      <c r="C217" s="219" t="s">
        <v>609</v>
      </c>
      <c r="D217" s="219" t="s">
        <v>173</v>
      </c>
      <c r="E217" s="220" t="s">
        <v>3136</v>
      </c>
      <c r="F217" s="221" t="s">
        <v>3137</v>
      </c>
      <c r="G217" s="222" t="s">
        <v>2575</v>
      </c>
      <c r="H217" s="223">
        <v>1</v>
      </c>
      <c r="I217" s="224"/>
      <c r="J217" s="225">
        <f>ROUND(I217*H217,2)</f>
        <v>0</v>
      </c>
      <c r="K217" s="221" t="s">
        <v>1</v>
      </c>
      <c r="L217" s="45"/>
      <c r="M217" s="226" t="s">
        <v>1</v>
      </c>
      <c r="N217" s="227" t="s">
        <v>41</v>
      </c>
      <c r="O217" s="92"/>
      <c r="P217" s="228">
        <f>O217*H217</f>
        <v>0</v>
      </c>
      <c r="Q217" s="228">
        <v>0</v>
      </c>
      <c r="R217" s="228">
        <f>Q217*H217</f>
        <v>0</v>
      </c>
      <c r="S217" s="228">
        <v>0</v>
      </c>
      <c r="T217" s="22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0" t="s">
        <v>178</v>
      </c>
      <c r="AT217" s="230" t="s">
        <v>173</v>
      </c>
      <c r="AU217" s="230" t="s">
        <v>84</v>
      </c>
      <c r="AY217" s="18" t="s">
        <v>171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8" t="s">
        <v>84</v>
      </c>
      <c r="BK217" s="231">
        <f>ROUND(I217*H217,2)</f>
        <v>0</v>
      </c>
      <c r="BL217" s="18" t="s">
        <v>178</v>
      </c>
      <c r="BM217" s="230" t="s">
        <v>1093</v>
      </c>
    </row>
    <row r="218" spans="1:65" s="2" customFormat="1" ht="16.5" customHeight="1">
      <c r="A218" s="39"/>
      <c r="B218" s="40"/>
      <c r="C218" s="219" t="s">
        <v>614</v>
      </c>
      <c r="D218" s="219" t="s">
        <v>173</v>
      </c>
      <c r="E218" s="220" t="s">
        <v>3138</v>
      </c>
      <c r="F218" s="221" t="s">
        <v>3139</v>
      </c>
      <c r="G218" s="222" t="s">
        <v>2575</v>
      </c>
      <c r="H218" s="223">
        <v>1</v>
      </c>
      <c r="I218" s="224"/>
      <c r="J218" s="225">
        <f>ROUND(I218*H218,2)</f>
        <v>0</v>
      </c>
      <c r="K218" s="221" t="s">
        <v>1</v>
      </c>
      <c r="L218" s="45"/>
      <c r="M218" s="226" t="s">
        <v>1</v>
      </c>
      <c r="N218" s="227" t="s">
        <v>41</v>
      </c>
      <c r="O218" s="92"/>
      <c r="P218" s="228">
        <f>O218*H218</f>
        <v>0</v>
      </c>
      <c r="Q218" s="228">
        <v>0</v>
      </c>
      <c r="R218" s="228">
        <f>Q218*H218</f>
        <v>0</v>
      </c>
      <c r="S218" s="228">
        <v>0</v>
      </c>
      <c r="T218" s="22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0" t="s">
        <v>178</v>
      </c>
      <c r="AT218" s="230" t="s">
        <v>173</v>
      </c>
      <c r="AU218" s="230" t="s">
        <v>84</v>
      </c>
      <c r="AY218" s="18" t="s">
        <v>171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8" t="s">
        <v>84</v>
      </c>
      <c r="BK218" s="231">
        <f>ROUND(I218*H218,2)</f>
        <v>0</v>
      </c>
      <c r="BL218" s="18" t="s">
        <v>178</v>
      </c>
      <c r="BM218" s="230" t="s">
        <v>1103</v>
      </c>
    </row>
    <row r="219" spans="1:65" s="2" customFormat="1" ht="16.5" customHeight="1">
      <c r="A219" s="39"/>
      <c r="B219" s="40"/>
      <c r="C219" s="219" t="s">
        <v>619</v>
      </c>
      <c r="D219" s="219" t="s">
        <v>173</v>
      </c>
      <c r="E219" s="220" t="s">
        <v>3151</v>
      </c>
      <c r="F219" s="221" t="s">
        <v>3152</v>
      </c>
      <c r="G219" s="222" t="s">
        <v>2575</v>
      </c>
      <c r="H219" s="223">
        <v>1</v>
      </c>
      <c r="I219" s="224"/>
      <c r="J219" s="225">
        <f>ROUND(I219*H219,2)</f>
        <v>0</v>
      </c>
      <c r="K219" s="221" t="s">
        <v>1</v>
      </c>
      <c r="L219" s="45"/>
      <c r="M219" s="226" t="s">
        <v>1</v>
      </c>
      <c r="N219" s="227" t="s">
        <v>41</v>
      </c>
      <c r="O219" s="92"/>
      <c r="P219" s="228">
        <f>O219*H219</f>
        <v>0</v>
      </c>
      <c r="Q219" s="228">
        <v>0</v>
      </c>
      <c r="R219" s="228">
        <f>Q219*H219</f>
        <v>0</v>
      </c>
      <c r="S219" s="228">
        <v>0</v>
      </c>
      <c r="T219" s="22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0" t="s">
        <v>178</v>
      </c>
      <c r="AT219" s="230" t="s">
        <v>173</v>
      </c>
      <c r="AU219" s="230" t="s">
        <v>84</v>
      </c>
      <c r="AY219" s="18" t="s">
        <v>171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8" t="s">
        <v>84</v>
      </c>
      <c r="BK219" s="231">
        <f>ROUND(I219*H219,2)</f>
        <v>0</v>
      </c>
      <c r="BL219" s="18" t="s">
        <v>178</v>
      </c>
      <c r="BM219" s="230" t="s">
        <v>1113</v>
      </c>
    </row>
    <row r="220" spans="1:65" s="2" customFormat="1" ht="16.5" customHeight="1">
      <c r="A220" s="39"/>
      <c r="B220" s="40"/>
      <c r="C220" s="219" t="s">
        <v>626</v>
      </c>
      <c r="D220" s="219" t="s">
        <v>173</v>
      </c>
      <c r="E220" s="220" t="s">
        <v>3140</v>
      </c>
      <c r="F220" s="221" t="s">
        <v>3141</v>
      </c>
      <c r="G220" s="222" t="s">
        <v>2575</v>
      </c>
      <c r="H220" s="223">
        <v>2</v>
      </c>
      <c r="I220" s="224"/>
      <c r="J220" s="225">
        <f>ROUND(I220*H220,2)</f>
        <v>0</v>
      </c>
      <c r="K220" s="221" t="s">
        <v>1</v>
      </c>
      <c r="L220" s="45"/>
      <c r="M220" s="226" t="s">
        <v>1</v>
      </c>
      <c r="N220" s="227" t="s">
        <v>41</v>
      </c>
      <c r="O220" s="92"/>
      <c r="P220" s="228">
        <f>O220*H220</f>
        <v>0</v>
      </c>
      <c r="Q220" s="228">
        <v>0</v>
      </c>
      <c r="R220" s="228">
        <f>Q220*H220</f>
        <v>0</v>
      </c>
      <c r="S220" s="228">
        <v>0</v>
      </c>
      <c r="T220" s="22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0" t="s">
        <v>178</v>
      </c>
      <c r="AT220" s="230" t="s">
        <v>173</v>
      </c>
      <c r="AU220" s="230" t="s">
        <v>84</v>
      </c>
      <c r="AY220" s="18" t="s">
        <v>171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8" t="s">
        <v>84</v>
      </c>
      <c r="BK220" s="231">
        <f>ROUND(I220*H220,2)</f>
        <v>0</v>
      </c>
      <c r="BL220" s="18" t="s">
        <v>178</v>
      </c>
      <c r="BM220" s="230" t="s">
        <v>1123</v>
      </c>
    </row>
    <row r="221" spans="1:65" s="2" customFormat="1" ht="16.5" customHeight="1">
      <c r="A221" s="39"/>
      <c r="B221" s="40"/>
      <c r="C221" s="219" t="s">
        <v>634</v>
      </c>
      <c r="D221" s="219" t="s">
        <v>173</v>
      </c>
      <c r="E221" s="220" t="s">
        <v>3142</v>
      </c>
      <c r="F221" s="221" t="s">
        <v>3143</v>
      </c>
      <c r="G221" s="222" t="s">
        <v>2575</v>
      </c>
      <c r="H221" s="223">
        <v>17</v>
      </c>
      <c r="I221" s="224"/>
      <c r="J221" s="225">
        <f>ROUND(I221*H221,2)</f>
        <v>0</v>
      </c>
      <c r="K221" s="221" t="s">
        <v>1</v>
      </c>
      <c r="L221" s="45"/>
      <c r="M221" s="226" t="s">
        <v>1</v>
      </c>
      <c r="N221" s="227" t="s">
        <v>41</v>
      </c>
      <c r="O221" s="92"/>
      <c r="P221" s="228">
        <f>O221*H221</f>
        <v>0</v>
      </c>
      <c r="Q221" s="228">
        <v>0</v>
      </c>
      <c r="R221" s="228">
        <f>Q221*H221</f>
        <v>0</v>
      </c>
      <c r="S221" s="228">
        <v>0</v>
      </c>
      <c r="T221" s="22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0" t="s">
        <v>178</v>
      </c>
      <c r="AT221" s="230" t="s">
        <v>173</v>
      </c>
      <c r="AU221" s="230" t="s">
        <v>84</v>
      </c>
      <c r="AY221" s="18" t="s">
        <v>171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8" t="s">
        <v>84</v>
      </c>
      <c r="BK221" s="231">
        <f>ROUND(I221*H221,2)</f>
        <v>0</v>
      </c>
      <c r="BL221" s="18" t="s">
        <v>178</v>
      </c>
      <c r="BM221" s="230" t="s">
        <v>1132</v>
      </c>
    </row>
    <row r="222" spans="1:63" s="12" customFormat="1" ht="25.9" customHeight="1">
      <c r="A222" s="12"/>
      <c r="B222" s="203"/>
      <c r="C222" s="204"/>
      <c r="D222" s="205" t="s">
        <v>75</v>
      </c>
      <c r="E222" s="206" t="s">
        <v>2893</v>
      </c>
      <c r="F222" s="206" t="s">
        <v>3156</v>
      </c>
      <c r="G222" s="204"/>
      <c r="H222" s="204"/>
      <c r="I222" s="207"/>
      <c r="J222" s="208">
        <f>BK222</f>
        <v>0</v>
      </c>
      <c r="K222" s="204"/>
      <c r="L222" s="209"/>
      <c r="M222" s="210"/>
      <c r="N222" s="211"/>
      <c r="O222" s="211"/>
      <c r="P222" s="212">
        <f>SUM(P223:P235)</f>
        <v>0</v>
      </c>
      <c r="Q222" s="211"/>
      <c r="R222" s="212">
        <f>SUM(R223:R235)</f>
        <v>0</v>
      </c>
      <c r="S222" s="211"/>
      <c r="T222" s="213">
        <f>SUM(T223:T235)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14" t="s">
        <v>84</v>
      </c>
      <c r="AT222" s="215" t="s">
        <v>75</v>
      </c>
      <c r="AU222" s="215" t="s">
        <v>76</v>
      </c>
      <c r="AY222" s="214" t="s">
        <v>171</v>
      </c>
      <c r="BK222" s="216">
        <f>SUM(BK223:BK235)</f>
        <v>0</v>
      </c>
    </row>
    <row r="223" spans="1:65" s="2" customFormat="1" ht="16.5" customHeight="1">
      <c r="A223" s="39"/>
      <c r="B223" s="40"/>
      <c r="C223" s="219" t="s">
        <v>644</v>
      </c>
      <c r="D223" s="219" t="s">
        <v>173</v>
      </c>
      <c r="E223" s="220" t="s">
        <v>3126</v>
      </c>
      <c r="F223" s="221" t="s">
        <v>3127</v>
      </c>
      <c r="G223" s="222" t="s">
        <v>2575</v>
      </c>
      <c r="H223" s="223">
        <v>1</v>
      </c>
      <c r="I223" s="224"/>
      <c r="J223" s="225">
        <f>ROUND(I223*H223,2)</f>
        <v>0</v>
      </c>
      <c r="K223" s="221" t="s">
        <v>1</v>
      </c>
      <c r="L223" s="45"/>
      <c r="M223" s="226" t="s">
        <v>1</v>
      </c>
      <c r="N223" s="227" t="s">
        <v>41</v>
      </c>
      <c r="O223" s="92"/>
      <c r="P223" s="228">
        <f>O223*H223</f>
        <v>0</v>
      </c>
      <c r="Q223" s="228">
        <v>0</v>
      </c>
      <c r="R223" s="228">
        <f>Q223*H223</f>
        <v>0</v>
      </c>
      <c r="S223" s="228">
        <v>0</v>
      </c>
      <c r="T223" s="22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0" t="s">
        <v>178</v>
      </c>
      <c r="AT223" s="230" t="s">
        <v>173</v>
      </c>
      <c r="AU223" s="230" t="s">
        <v>84</v>
      </c>
      <c r="AY223" s="18" t="s">
        <v>171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8" t="s">
        <v>84</v>
      </c>
      <c r="BK223" s="231">
        <f>ROUND(I223*H223,2)</f>
        <v>0</v>
      </c>
      <c r="BL223" s="18" t="s">
        <v>178</v>
      </c>
      <c r="BM223" s="230" t="s">
        <v>1143</v>
      </c>
    </row>
    <row r="224" spans="1:65" s="2" customFormat="1" ht="16.5" customHeight="1">
      <c r="A224" s="39"/>
      <c r="B224" s="40"/>
      <c r="C224" s="219" t="s">
        <v>649</v>
      </c>
      <c r="D224" s="219" t="s">
        <v>173</v>
      </c>
      <c r="E224" s="220" t="s">
        <v>3128</v>
      </c>
      <c r="F224" s="221" t="s">
        <v>3129</v>
      </c>
      <c r="G224" s="222" t="s">
        <v>2575</v>
      </c>
      <c r="H224" s="223">
        <v>3</v>
      </c>
      <c r="I224" s="224"/>
      <c r="J224" s="225">
        <f>ROUND(I224*H224,2)</f>
        <v>0</v>
      </c>
      <c r="K224" s="221" t="s">
        <v>1</v>
      </c>
      <c r="L224" s="45"/>
      <c r="M224" s="226" t="s">
        <v>1</v>
      </c>
      <c r="N224" s="227" t="s">
        <v>41</v>
      </c>
      <c r="O224" s="92"/>
      <c r="P224" s="228">
        <f>O224*H224</f>
        <v>0</v>
      </c>
      <c r="Q224" s="228">
        <v>0</v>
      </c>
      <c r="R224" s="228">
        <f>Q224*H224</f>
        <v>0</v>
      </c>
      <c r="S224" s="228">
        <v>0</v>
      </c>
      <c r="T224" s="229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0" t="s">
        <v>178</v>
      </c>
      <c r="AT224" s="230" t="s">
        <v>173</v>
      </c>
      <c r="AU224" s="230" t="s">
        <v>84</v>
      </c>
      <c r="AY224" s="18" t="s">
        <v>171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8" t="s">
        <v>84</v>
      </c>
      <c r="BK224" s="231">
        <f>ROUND(I224*H224,2)</f>
        <v>0</v>
      </c>
      <c r="BL224" s="18" t="s">
        <v>178</v>
      </c>
      <c r="BM224" s="230" t="s">
        <v>1544</v>
      </c>
    </row>
    <row r="225" spans="1:65" s="2" customFormat="1" ht="16.5" customHeight="1">
      <c r="A225" s="39"/>
      <c r="B225" s="40"/>
      <c r="C225" s="219" t="s">
        <v>654</v>
      </c>
      <c r="D225" s="219" t="s">
        <v>173</v>
      </c>
      <c r="E225" s="220" t="s">
        <v>3130</v>
      </c>
      <c r="F225" s="221" t="s">
        <v>3131</v>
      </c>
      <c r="G225" s="222" t="s">
        <v>2575</v>
      </c>
      <c r="H225" s="223">
        <v>1</v>
      </c>
      <c r="I225" s="224"/>
      <c r="J225" s="225">
        <f>ROUND(I225*H225,2)</f>
        <v>0</v>
      </c>
      <c r="K225" s="221" t="s">
        <v>1</v>
      </c>
      <c r="L225" s="45"/>
      <c r="M225" s="226" t="s">
        <v>1</v>
      </c>
      <c r="N225" s="227" t="s">
        <v>41</v>
      </c>
      <c r="O225" s="92"/>
      <c r="P225" s="228">
        <f>O225*H225</f>
        <v>0</v>
      </c>
      <c r="Q225" s="228">
        <v>0</v>
      </c>
      <c r="R225" s="228">
        <f>Q225*H225</f>
        <v>0</v>
      </c>
      <c r="S225" s="228">
        <v>0</v>
      </c>
      <c r="T225" s="229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0" t="s">
        <v>178</v>
      </c>
      <c r="AT225" s="230" t="s">
        <v>173</v>
      </c>
      <c r="AU225" s="230" t="s">
        <v>84</v>
      </c>
      <c r="AY225" s="18" t="s">
        <v>171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8" t="s">
        <v>84</v>
      </c>
      <c r="BK225" s="231">
        <f>ROUND(I225*H225,2)</f>
        <v>0</v>
      </c>
      <c r="BL225" s="18" t="s">
        <v>178</v>
      </c>
      <c r="BM225" s="230" t="s">
        <v>1551</v>
      </c>
    </row>
    <row r="226" spans="1:65" s="2" customFormat="1" ht="16.5" customHeight="1">
      <c r="A226" s="39"/>
      <c r="B226" s="40"/>
      <c r="C226" s="219" t="s">
        <v>659</v>
      </c>
      <c r="D226" s="219" t="s">
        <v>173</v>
      </c>
      <c r="E226" s="220" t="s">
        <v>3132</v>
      </c>
      <c r="F226" s="221" t="s">
        <v>3133</v>
      </c>
      <c r="G226" s="222" t="s">
        <v>2575</v>
      </c>
      <c r="H226" s="223">
        <v>1</v>
      </c>
      <c r="I226" s="224"/>
      <c r="J226" s="225">
        <f>ROUND(I226*H226,2)</f>
        <v>0</v>
      </c>
      <c r="K226" s="221" t="s">
        <v>1</v>
      </c>
      <c r="L226" s="45"/>
      <c r="M226" s="226" t="s">
        <v>1</v>
      </c>
      <c r="N226" s="227" t="s">
        <v>41</v>
      </c>
      <c r="O226" s="92"/>
      <c r="P226" s="228">
        <f>O226*H226</f>
        <v>0</v>
      </c>
      <c r="Q226" s="228">
        <v>0</v>
      </c>
      <c r="R226" s="228">
        <f>Q226*H226</f>
        <v>0</v>
      </c>
      <c r="S226" s="228">
        <v>0</v>
      </c>
      <c r="T226" s="229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0" t="s">
        <v>178</v>
      </c>
      <c r="AT226" s="230" t="s">
        <v>173</v>
      </c>
      <c r="AU226" s="230" t="s">
        <v>84</v>
      </c>
      <c r="AY226" s="18" t="s">
        <v>171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8" t="s">
        <v>84</v>
      </c>
      <c r="BK226" s="231">
        <f>ROUND(I226*H226,2)</f>
        <v>0</v>
      </c>
      <c r="BL226" s="18" t="s">
        <v>178</v>
      </c>
      <c r="BM226" s="230" t="s">
        <v>1561</v>
      </c>
    </row>
    <row r="227" spans="1:65" s="2" customFormat="1" ht="16.5" customHeight="1">
      <c r="A227" s="39"/>
      <c r="B227" s="40"/>
      <c r="C227" s="219" t="s">
        <v>663</v>
      </c>
      <c r="D227" s="219" t="s">
        <v>173</v>
      </c>
      <c r="E227" s="220" t="s">
        <v>3134</v>
      </c>
      <c r="F227" s="221" t="s">
        <v>3135</v>
      </c>
      <c r="G227" s="222" t="s">
        <v>2575</v>
      </c>
      <c r="H227" s="223">
        <v>1</v>
      </c>
      <c r="I227" s="224"/>
      <c r="J227" s="225">
        <f>ROUND(I227*H227,2)</f>
        <v>0</v>
      </c>
      <c r="K227" s="221" t="s">
        <v>1</v>
      </c>
      <c r="L227" s="45"/>
      <c r="M227" s="226" t="s">
        <v>1</v>
      </c>
      <c r="N227" s="227" t="s">
        <v>41</v>
      </c>
      <c r="O227" s="92"/>
      <c r="P227" s="228">
        <f>O227*H227</f>
        <v>0</v>
      </c>
      <c r="Q227" s="228">
        <v>0</v>
      </c>
      <c r="R227" s="228">
        <f>Q227*H227</f>
        <v>0</v>
      </c>
      <c r="S227" s="228">
        <v>0</v>
      </c>
      <c r="T227" s="229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0" t="s">
        <v>178</v>
      </c>
      <c r="AT227" s="230" t="s">
        <v>173</v>
      </c>
      <c r="AU227" s="230" t="s">
        <v>84</v>
      </c>
      <c r="AY227" s="18" t="s">
        <v>171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8" t="s">
        <v>84</v>
      </c>
      <c r="BK227" s="231">
        <f>ROUND(I227*H227,2)</f>
        <v>0</v>
      </c>
      <c r="BL227" s="18" t="s">
        <v>178</v>
      </c>
      <c r="BM227" s="230" t="s">
        <v>1568</v>
      </c>
    </row>
    <row r="228" spans="1:65" s="2" customFormat="1" ht="16.5" customHeight="1">
      <c r="A228" s="39"/>
      <c r="B228" s="40"/>
      <c r="C228" s="219" t="s">
        <v>668</v>
      </c>
      <c r="D228" s="219" t="s">
        <v>173</v>
      </c>
      <c r="E228" s="220" t="s">
        <v>3136</v>
      </c>
      <c r="F228" s="221" t="s">
        <v>3137</v>
      </c>
      <c r="G228" s="222" t="s">
        <v>2575</v>
      </c>
      <c r="H228" s="223">
        <v>1</v>
      </c>
      <c r="I228" s="224"/>
      <c r="J228" s="225">
        <f>ROUND(I228*H228,2)</f>
        <v>0</v>
      </c>
      <c r="K228" s="221" t="s">
        <v>1</v>
      </c>
      <c r="L228" s="45"/>
      <c r="M228" s="226" t="s">
        <v>1</v>
      </c>
      <c r="N228" s="227" t="s">
        <v>41</v>
      </c>
      <c r="O228" s="92"/>
      <c r="P228" s="228">
        <f>O228*H228</f>
        <v>0</v>
      </c>
      <c r="Q228" s="228">
        <v>0</v>
      </c>
      <c r="R228" s="228">
        <f>Q228*H228</f>
        <v>0</v>
      </c>
      <c r="S228" s="228">
        <v>0</v>
      </c>
      <c r="T228" s="22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0" t="s">
        <v>178</v>
      </c>
      <c r="AT228" s="230" t="s">
        <v>173</v>
      </c>
      <c r="AU228" s="230" t="s">
        <v>84</v>
      </c>
      <c r="AY228" s="18" t="s">
        <v>171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8" t="s">
        <v>84</v>
      </c>
      <c r="BK228" s="231">
        <f>ROUND(I228*H228,2)</f>
        <v>0</v>
      </c>
      <c r="BL228" s="18" t="s">
        <v>178</v>
      </c>
      <c r="BM228" s="230" t="s">
        <v>1572</v>
      </c>
    </row>
    <row r="229" spans="1:65" s="2" customFormat="1" ht="16.5" customHeight="1">
      <c r="A229" s="39"/>
      <c r="B229" s="40"/>
      <c r="C229" s="219" t="s">
        <v>672</v>
      </c>
      <c r="D229" s="219" t="s">
        <v>173</v>
      </c>
      <c r="E229" s="220" t="s">
        <v>3138</v>
      </c>
      <c r="F229" s="221" t="s">
        <v>3139</v>
      </c>
      <c r="G229" s="222" t="s">
        <v>2575</v>
      </c>
      <c r="H229" s="223">
        <v>1</v>
      </c>
      <c r="I229" s="224"/>
      <c r="J229" s="225">
        <f>ROUND(I229*H229,2)</f>
        <v>0</v>
      </c>
      <c r="K229" s="221" t="s">
        <v>1</v>
      </c>
      <c r="L229" s="45"/>
      <c r="M229" s="226" t="s">
        <v>1</v>
      </c>
      <c r="N229" s="227" t="s">
        <v>41</v>
      </c>
      <c r="O229" s="92"/>
      <c r="P229" s="228">
        <f>O229*H229</f>
        <v>0</v>
      </c>
      <c r="Q229" s="228">
        <v>0</v>
      </c>
      <c r="R229" s="228">
        <f>Q229*H229</f>
        <v>0</v>
      </c>
      <c r="S229" s="228">
        <v>0</v>
      </c>
      <c r="T229" s="229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0" t="s">
        <v>178</v>
      </c>
      <c r="AT229" s="230" t="s">
        <v>173</v>
      </c>
      <c r="AU229" s="230" t="s">
        <v>84</v>
      </c>
      <c r="AY229" s="18" t="s">
        <v>171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18" t="s">
        <v>84</v>
      </c>
      <c r="BK229" s="231">
        <f>ROUND(I229*H229,2)</f>
        <v>0</v>
      </c>
      <c r="BL229" s="18" t="s">
        <v>178</v>
      </c>
      <c r="BM229" s="230" t="s">
        <v>1577</v>
      </c>
    </row>
    <row r="230" spans="1:65" s="2" customFormat="1" ht="16.5" customHeight="1">
      <c r="A230" s="39"/>
      <c r="B230" s="40"/>
      <c r="C230" s="219" t="s">
        <v>679</v>
      </c>
      <c r="D230" s="219" t="s">
        <v>173</v>
      </c>
      <c r="E230" s="220" t="s">
        <v>3151</v>
      </c>
      <c r="F230" s="221" t="s">
        <v>3152</v>
      </c>
      <c r="G230" s="222" t="s">
        <v>2575</v>
      </c>
      <c r="H230" s="223">
        <v>1</v>
      </c>
      <c r="I230" s="224"/>
      <c r="J230" s="225">
        <f>ROUND(I230*H230,2)</f>
        <v>0</v>
      </c>
      <c r="K230" s="221" t="s">
        <v>1</v>
      </c>
      <c r="L230" s="45"/>
      <c r="M230" s="226" t="s">
        <v>1</v>
      </c>
      <c r="N230" s="227" t="s">
        <v>41</v>
      </c>
      <c r="O230" s="92"/>
      <c r="P230" s="228">
        <f>O230*H230</f>
        <v>0</v>
      </c>
      <c r="Q230" s="228">
        <v>0</v>
      </c>
      <c r="R230" s="228">
        <f>Q230*H230</f>
        <v>0</v>
      </c>
      <c r="S230" s="228">
        <v>0</v>
      </c>
      <c r="T230" s="229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0" t="s">
        <v>178</v>
      </c>
      <c r="AT230" s="230" t="s">
        <v>173</v>
      </c>
      <c r="AU230" s="230" t="s">
        <v>84</v>
      </c>
      <c r="AY230" s="18" t="s">
        <v>171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8" t="s">
        <v>84</v>
      </c>
      <c r="BK230" s="231">
        <f>ROUND(I230*H230,2)</f>
        <v>0</v>
      </c>
      <c r="BL230" s="18" t="s">
        <v>178</v>
      </c>
      <c r="BM230" s="230" t="s">
        <v>3003</v>
      </c>
    </row>
    <row r="231" spans="1:65" s="2" customFormat="1" ht="16.5" customHeight="1">
      <c r="A231" s="39"/>
      <c r="B231" s="40"/>
      <c r="C231" s="219" t="s">
        <v>683</v>
      </c>
      <c r="D231" s="219" t="s">
        <v>173</v>
      </c>
      <c r="E231" s="220" t="s">
        <v>3140</v>
      </c>
      <c r="F231" s="221" t="s">
        <v>3141</v>
      </c>
      <c r="G231" s="222" t="s">
        <v>2575</v>
      </c>
      <c r="H231" s="223">
        <v>5</v>
      </c>
      <c r="I231" s="224"/>
      <c r="J231" s="225">
        <f>ROUND(I231*H231,2)</f>
        <v>0</v>
      </c>
      <c r="K231" s="221" t="s">
        <v>1</v>
      </c>
      <c r="L231" s="45"/>
      <c r="M231" s="226" t="s">
        <v>1</v>
      </c>
      <c r="N231" s="227" t="s">
        <v>41</v>
      </c>
      <c r="O231" s="92"/>
      <c r="P231" s="228">
        <f>O231*H231</f>
        <v>0</v>
      </c>
      <c r="Q231" s="228">
        <v>0</v>
      </c>
      <c r="R231" s="228">
        <f>Q231*H231</f>
        <v>0</v>
      </c>
      <c r="S231" s="228">
        <v>0</v>
      </c>
      <c r="T231" s="22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0" t="s">
        <v>178</v>
      </c>
      <c r="AT231" s="230" t="s">
        <v>173</v>
      </c>
      <c r="AU231" s="230" t="s">
        <v>84</v>
      </c>
      <c r="AY231" s="18" t="s">
        <v>171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8" t="s">
        <v>84</v>
      </c>
      <c r="BK231" s="231">
        <f>ROUND(I231*H231,2)</f>
        <v>0</v>
      </c>
      <c r="BL231" s="18" t="s">
        <v>178</v>
      </c>
      <c r="BM231" s="230" t="s">
        <v>3006</v>
      </c>
    </row>
    <row r="232" spans="1:65" s="2" customFormat="1" ht="16.5" customHeight="1">
      <c r="A232" s="39"/>
      <c r="B232" s="40"/>
      <c r="C232" s="219" t="s">
        <v>687</v>
      </c>
      <c r="D232" s="219" t="s">
        <v>173</v>
      </c>
      <c r="E232" s="220" t="s">
        <v>3142</v>
      </c>
      <c r="F232" s="221" t="s">
        <v>3143</v>
      </c>
      <c r="G232" s="222" t="s">
        <v>2575</v>
      </c>
      <c r="H232" s="223">
        <v>17</v>
      </c>
      <c r="I232" s="224"/>
      <c r="J232" s="225">
        <f>ROUND(I232*H232,2)</f>
        <v>0</v>
      </c>
      <c r="K232" s="221" t="s">
        <v>1</v>
      </c>
      <c r="L232" s="45"/>
      <c r="M232" s="226" t="s">
        <v>1</v>
      </c>
      <c r="N232" s="227" t="s">
        <v>41</v>
      </c>
      <c r="O232" s="92"/>
      <c r="P232" s="228">
        <f>O232*H232</f>
        <v>0</v>
      </c>
      <c r="Q232" s="228">
        <v>0</v>
      </c>
      <c r="R232" s="228">
        <f>Q232*H232</f>
        <v>0</v>
      </c>
      <c r="S232" s="228">
        <v>0</v>
      </c>
      <c r="T232" s="229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0" t="s">
        <v>178</v>
      </c>
      <c r="AT232" s="230" t="s">
        <v>173</v>
      </c>
      <c r="AU232" s="230" t="s">
        <v>84</v>
      </c>
      <c r="AY232" s="18" t="s">
        <v>171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18" t="s">
        <v>84</v>
      </c>
      <c r="BK232" s="231">
        <f>ROUND(I232*H232,2)</f>
        <v>0</v>
      </c>
      <c r="BL232" s="18" t="s">
        <v>178</v>
      </c>
      <c r="BM232" s="230" t="s">
        <v>3157</v>
      </c>
    </row>
    <row r="233" spans="1:65" s="2" customFormat="1" ht="16.5" customHeight="1">
      <c r="A233" s="39"/>
      <c r="B233" s="40"/>
      <c r="C233" s="219" t="s">
        <v>692</v>
      </c>
      <c r="D233" s="219" t="s">
        <v>173</v>
      </c>
      <c r="E233" s="220" t="s">
        <v>3144</v>
      </c>
      <c r="F233" s="221" t="s">
        <v>3145</v>
      </c>
      <c r="G233" s="222" t="s">
        <v>2575</v>
      </c>
      <c r="H233" s="223">
        <v>11</v>
      </c>
      <c r="I233" s="224"/>
      <c r="J233" s="225">
        <f>ROUND(I233*H233,2)</f>
        <v>0</v>
      </c>
      <c r="K233" s="221" t="s">
        <v>1</v>
      </c>
      <c r="L233" s="45"/>
      <c r="M233" s="226" t="s">
        <v>1</v>
      </c>
      <c r="N233" s="227" t="s">
        <v>41</v>
      </c>
      <c r="O233" s="92"/>
      <c r="P233" s="228">
        <f>O233*H233</f>
        <v>0</v>
      </c>
      <c r="Q233" s="228">
        <v>0</v>
      </c>
      <c r="R233" s="228">
        <f>Q233*H233</f>
        <v>0</v>
      </c>
      <c r="S233" s="228">
        <v>0</v>
      </c>
      <c r="T233" s="22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0" t="s">
        <v>178</v>
      </c>
      <c r="AT233" s="230" t="s">
        <v>173</v>
      </c>
      <c r="AU233" s="230" t="s">
        <v>84</v>
      </c>
      <c r="AY233" s="18" t="s">
        <v>171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8" t="s">
        <v>84</v>
      </c>
      <c r="BK233" s="231">
        <f>ROUND(I233*H233,2)</f>
        <v>0</v>
      </c>
      <c r="BL233" s="18" t="s">
        <v>178</v>
      </c>
      <c r="BM233" s="230" t="s">
        <v>3158</v>
      </c>
    </row>
    <row r="234" spans="1:65" s="2" customFormat="1" ht="16.5" customHeight="1">
      <c r="A234" s="39"/>
      <c r="B234" s="40"/>
      <c r="C234" s="219" t="s">
        <v>696</v>
      </c>
      <c r="D234" s="219" t="s">
        <v>173</v>
      </c>
      <c r="E234" s="220" t="s">
        <v>3153</v>
      </c>
      <c r="F234" s="221" t="s">
        <v>3154</v>
      </c>
      <c r="G234" s="222" t="s">
        <v>2575</v>
      </c>
      <c r="H234" s="223">
        <v>9</v>
      </c>
      <c r="I234" s="224"/>
      <c r="J234" s="225">
        <f>ROUND(I234*H234,2)</f>
        <v>0</v>
      </c>
      <c r="K234" s="221" t="s">
        <v>1</v>
      </c>
      <c r="L234" s="45"/>
      <c r="M234" s="226" t="s">
        <v>1</v>
      </c>
      <c r="N234" s="227" t="s">
        <v>41</v>
      </c>
      <c r="O234" s="92"/>
      <c r="P234" s="228">
        <f>O234*H234</f>
        <v>0</v>
      </c>
      <c r="Q234" s="228">
        <v>0</v>
      </c>
      <c r="R234" s="228">
        <f>Q234*H234</f>
        <v>0</v>
      </c>
      <c r="S234" s="228">
        <v>0</v>
      </c>
      <c r="T234" s="229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0" t="s">
        <v>178</v>
      </c>
      <c r="AT234" s="230" t="s">
        <v>173</v>
      </c>
      <c r="AU234" s="230" t="s">
        <v>84</v>
      </c>
      <c r="AY234" s="18" t="s">
        <v>171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8" t="s">
        <v>84</v>
      </c>
      <c r="BK234" s="231">
        <f>ROUND(I234*H234,2)</f>
        <v>0</v>
      </c>
      <c r="BL234" s="18" t="s">
        <v>178</v>
      </c>
      <c r="BM234" s="230" t="s">
        <v>3159</v>
      </c>
    </row>
    <row r="235" spans="1:65" s="2" customFormat="1" ht="16.5" customHeight="1">
      <c r="A235" s="39"/>
      <c r="B235" s="40"/>
      <c r="C235" s="219" t="s">
        <v>700</v>
      </c>
      <c r="D235" s="219" t="s">
        <v>173</v>
      </c>
      <c r="E235" s="220" t="s">
        <v>3148</v>
      </c>
      <c r="F235" s="221" t="s">
        <v>3149</v>
      </c>
      <c r="G235" s="222" t="s">
        <v>2575</v>
      </c>
      <c r="H235" s="223">
        <v>1</v>
      </c>
      <c r="I235" s="224"/>
      <c r="J235" s="225">
        <f>ROUND(I235*H235,2)</f>
        <v>0</v>
      </c>
      <c r="K235" s="221" t="s">
        <v>1</v>
      </c>
      <c r="L235" s="45"/>
      <c r="M235" s="226" t="s">
        <v>1</v>
      </c>
      <c r="N235" s="227" t="s">
        <v>41</v>
      </c>
      <c r="O235" s="92"/>
      <c r="P235" s="228">
        <f>O235*H235</f>
        <v>0</v>
      </c>
      <c r="Q235" s="228">
        <v>0</v>
      </c>
      <c r="R235" s="228">
        <f>Q235*H235</f>
        <v>0</v>
      </c>
      <c r="S235" s="228">
        <v>0</v>
      </c>
      <c r="T235" s="229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0" t="s">
        <v>178</v>
      </c>
      <c r="AT235" s="230" t="s">
        <v>173</v>
      </c>
      <c r="AU235" s="230" t="s">
        <v>84</v>
      </c>
      <c r="AY235" s="18" t="s">
        <v>171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18" t="s">
        <v>84</v>
      </c>
      <c r="BK235" s="231">
        <f>ROUND(I235*H235,2)</f>
        <v>0</v>
      </c>
      <c r="BL235" s="18" t="s">
        <v>178</v>
      </c>
      <c r="BM235" s="230" t="s">
        <v>3160</v>
      </c>
    </row>
    <row r="236" spans="1:63" s="12" customFormat="1" ht="25.9" customHeight="1">
      <c r="A236" s="12"/>
      <c r="B236" s="203"/>
      <c r="C236" s="204"/>
      <c r="D236" s="205" t="s">
        <v>75</v>
      </c>
      <c r="E236" s="206" t="s">
        <v>2973</v>
      </c>
      <c r="F236" s="206" t="s">
        <v>3161</v>
      </c>
      <c r="G236" s="204"/>
      <c r="H236" s="204"/>
      <c r="I236" s="207"/>
      <c r="J236" s="208">
        <f>BK236</f>
        <v>0</v>
      </c>
      <c r="K236" s="204"/>
      <c r="L236" s="209"/>
      <c r="M236" s="210"/>
      <c r="N236" s="211"/>
      <c r="O236" s="211"/>
      <c r="P236" s="212">
        <f>SUM(P237:P249)</f>
        <v>0</v>
      </c>
      <c r="Q236" s="211"/>
      <c r="R236" s="212">
        <f>SUM(R237:R249)</f>
        <v>0</v>
      </c>
      <c r="S236" s="211"/>
      <c r="T236" s="213">
        <f>SUM(T237:T249)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14" t="s">
        <v>84</v>
      </c>
      <c r="AT236" s="215" t="s">
        <v>75</v>
      </c>
      <c r="AU236" s="215" t="s">
        <v>76</v>
      </c>
      <c r="AY236" s="214" t="s">
        <v>171</v>
      </c>
      <c r="BK236" s="216">
        <f>SUM(BK237:BK249)</f>
        <v>0</v>
      </c>
    </row>
    <row r="237" spans="1:65" s="2" customFormat="1" ht="16.5" customHeight="1">
      <c r="A237" s="39"/>
      <c r="B237" s="40"/>
      <c r="C237" s="219" t="s">
        <v>704</v>
      </c>
      <c r="D237" s="219" t="s">
        <v>173</v>
      </c>
      <c r="E237" s="220" t="s">
        <v>3162</v>
      </c>
      <c r="F237" s="221" t="s">
        <v>3127</v>
      </c>
      <c r="G237" s="222" t="s">
        <v>2575</v>
      </c>
      <c r="H237" s="223">
        <v>1</v>
      </c>
      <c r="I237" s="224"/>
      <c r="J237" s="225">
        <f>ROUND(I237*H237,2)</f>
        <v>0</v>
      </c>
      <c r="K237" s="221" t="s">
        <v>1</v>
      </c>
      <c r="L237" s="45"/>
      <c r="M237" s="226" t="s">
        <v>1</v>
      </c>
      <c r="N237" s="227" t="s">
        <v>41</v>
      </c>
      <c r="O237" s="92"/>
      <c r="P237" s="228">
        <f>O237*H237</f>
        <v>0</v>
      </c>
      <c r="Q237" s="228">
        <v>0</v>
      </c>
      <c r="R237" s="228">
        <f>Q237*H237</f>
        <v>0</v>
      </c>
      <c r="S237" s="228">
        <v>0</v>
      </c>
      <c r="T237" s="229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0" t="s">
        <v>178</v>
      </c>
      <c r="AT237" s="230" t="s">
        <v>173</v>
      </c>
      <c r="AU237" s="230" t="s">
        <v>84</v>
      </c>
      <c r="AY237" s="18" t="s">
        <v>171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8" t="s">
        <v>84</v>
      </c>
      <c r="BK237" s="231">
        <f>ROUND(I237*H237,2)</f>
        <v>0</v>
      </c>
      <c r="BL237" s="18" t="s">
        <v>178</v>
      </c>
      <c r="BM237" s="230" t="s">
        <v>3163</v>
      </c>
    </row>
    <row r="238" spans="1:65" s="2" customFormat="1" ht="16.5" customHeight="1">
      <c r="A238" s="39"/>
      <c r="B238" s="40"/>
      <c r="C238" s="219" t="s">
        <v>708</v>
      </c>
      <c r="D238" s="219" t="s">
        <v>173</v>
      </c>
      <c r="E238" s="220" t="s">
        <v>3164</v>
      </c>
      <c r="F238" s="221" t="s">
        <v>3165</v>
      </c>
      <c r="G238" s="222" t="s">
        <v>2575</v>
      </c>
      <c r="H238" s="223">
        <v>3</v>
      </c>
      <c r="I238" s="224"/>
      <c r="J238" s="225">
        <f>ROUND(I238*H238,2)</f>
        <v>0</v>
      </c>
      <c r="K238" s="221" t="s">
        <v>1</v>
      </c>
      <c r="L238" s="45"/>
      <c r="M238" s="226" t="s">
        <v>1</v>
      </c>
      <c r="N238" s="227" t="s">
        <v>41</v>
      </c>
      <c r="O238" s="92"/>
      <c r="P238" s="228">
        <f>O238*H238</f>
        <v>0</v>
      </c>
      <c r="Q238" s="228">
        <v>0</v>
      </c>
      <c r="R238" s="228">
        <f>Q238*H238</f>
        <v>0</v>
      </c>
      <c r="S238" s="228">
        <v>0</v>
      </c>
      <c r="T238" s="229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0" t="s">
        <v>178</v>
      </c>
      <c r="AT238" s="230" t="s">
        <v>173</v>
      </c>
      <c r="AU238" s="230" t="s">
        <v>84</v>
      </c>
      <c r="AY238" s="18" t="s">
        <v>171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18" t="s">
        <v>84</v>
      </c>
      <c r="BK238" s="231">
        <f>ROUND(I238*H238,2)</f>
        <v>0</v>
      </c>
      <c r="BL238" s="18" t="s">
        <v>178</v>
      </c>
      <c r="BM238" s="230" t="s">
        <v>3166</v>
      </c>
    </row>
    <row r="239" spans="1:65" s="2" customFormat="1" ht="16.5" customHeight="1">
      <c r="A239" s="39"/>
      <c r="B239" s="40"/>
      <c r="C239" s="219" t="s">
        <v>712</v>
      </c>
      <c r="D239" s="219" t="s">
        <v>173</v>
      </c>
      <c r="E239" s="220" t="s">
        <v>3167</v>
      </c>
      <c r="F239" s="221" t="s">
        <v>3168</v>
      </c>
      <c r="G239" s="222" t="s">
        <v>2575</v>
      </c>
      <c r="H239" s="223">
        <v>1</v>
      </c>
      <c r="I239" s="224"/>
      <c r="J239" s="225">
        <f>ROUND(I239*H239,2)</f>
        <v>0</v>
      </c>
      <c r="K239" s="221" t="s">
        <v>1</v>
      </c>
      <c r="L239" s="45"/>
      <c r="M239" s="226" t="s">
        <v>1</v>
      </c>
      <c r="N239" s="227" t="s">
        <v>41</v>
      </c>
      <c r="O239" s="92"/>
      <c r="P239" s="228">
        <f>O239*H239</f>
        <v>0</v>
      </c>
      <c r="Q239" s="228">
        <v>0</v>
      </c>
      <c r="R239" s="228">
        <f>Q239*H239</f>
        <v>0</v>
      </c>
      <c r="S239" s="228">
        <v>0</v>
      </c>
      <c r="T239" s="229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0" t="s">
        <v>178</v>
      </c>
      <c r="AT239" s="230" t="s">
        <v>173</v>
      </c>
      <c r="AU239" s="230" t="s">
        <v>84</v>
      </c>
      <c r="AY239" s="18" t="s">
        <v>171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8" t="s">
        <v>84</v>
      </c>
      <c r="BK239" s="231">
        <f>ROUND(I239*H239,2)</f>
        <v>0</v>
      </c>
      <c r="BL239" s="18" t="s">
        <v>178</v>
      </c>
      <c r="BM239" s="230" t="s">
        <v>3169</v>
      </c>
    </row>
    <row r="240" spans="1:65" s="2" customFormat="1" ht="16.5" customHeight="1">
      <c r="A240" s="39"/>
      <c r="B240" s="40"/>
      <c r="C240" s="219" t="s">
        <v>716</v>
      </c>
      <c r="D240" s="219" t="s">
        <v>173</v>
      </c>
      <c r="E240" s="220" t="s">
        <v>3170</v>
      </c>
      <c r="F240" s="221" t="s">
        <v>3133</v>
      </c>
      <c r="G240" s="222" t="s">
        <v>2575</v>
      </c>
      <c r="H240" s="223">
        <v>1</v>
      </c>
      <c r="I240" s="224"/>
      <c r="J240" s="225">
        <f>ROUND(I240*H240,2)</f>
        <v>0</v>
      </c>
      <c r="K240" s="221" t="s">
        <v>1</v>
      </c>
      <c r="L240" s="45"/>
      <c r="M240" s="226" t="s">
        <v>1</v>
      </c>
      <c r="N240" s="227" t="s">
        <v>41</v>
      </c>
      <c r="O240" s="92"/>
      <c r="P240" s="228">
        <f>O240*H240</f>
        <v>0</v>
      </c>
      <c r="Q240" s="228">
        <v>0</v>
      </c>
      <c r="R240" s="228">
        <f>Q240*H240</f>
        <v>0</v>
      </c>
      <c r="S240" s="228">
        <v>0</v>
      </c>
      <c r="T240" s="229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0" t="s">
        <v>178</v>
      </c>
      <c r="AT240" s="230" t="s">
        <v>173</v>
      </c>
      <c r="AU240" s="230" t="s">
        <v>84</v>
      </c>
      <c r="AY240" s="18" t="s">
        <v>171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18" t="s">
        <v>84</v>
      </c>
      <c r="BK240" s="231">
        <f>ROUND(I240*H240,2)</f>
        <v>0</v>
      </c>
      <c r="BL240" s="18" t="s">
        <v>178</v>
      </c>
      <c r="BM240" s="230" t="s">
        <v>3171</v>
      </c>
    </row>
    <row r="241" spans="1:65" s="2" customFormat="1" ht="16.5" customHeight="1">
      <c r="A241" s="39"/>
      <c r="B241" s="40"/>
      <c r="C241" s="219" t="s">
        <v>722</v>
      </c>
      <c r="D241" s="219" t="s">
        <v>173</v>
      </c>
      <c r="E241" s="220" t="s">
        <v>3172</v>
      </c>
      <c r="F241" s="221" t="s">
        <v>3135</v>
      </c>
      <c r="G241" s="222" t="s">
        <v>2575</v>
      </c>
      <c r="H241" s="223">
        <v>1</v>
      </c>
      <c r="I241" s="224"/>
      <c r="J241" s="225">
        <f>ROUND(I241*H241,2)</f>
        <v>0</v>
      </c>
      <c r="K241" s="221" t="s">
        <v>1</v>
      </c>
      <c r="L241" s="45"/>
      <c r="M241" s="226" t="s">
        <v>1</v>
      </c>
      <c r="N241" s="227" t="s">
        <v>41</v>
      </c>
      <c r="O241" s="92"/>
      <c r="P241" s="228">
        <f>O241*H241</f>
        <v>0</v>
      </c>
      <c r="Q241" s="228">
        <v>0</v>
      </c>
      <c r="R241" s="228">
        <f>Q241*H241</f>
        <v>0</v>
      </c>
      <c r="S241" s="228">
        <v>0</v>
      </c>
      <c r="T241" s="229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0" t="s">
        <v>178</v>
      </c>
      <c r="AT241" s="230" t="s">
        <v>173</v>
      </c>
      <c r="AU241" s="230" t="s">
        <v>84</v>
      </c>
      <c r="AY241" s="18" t="s">
        <v>171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18" t="s">
        <v>84</v>
      </c>
      <c r="BK241" s="231">
        <f>ROUND(I241*H241,2)</f>
        <v>0</v>
      </c>
      <c r="BL241" s="18" t="s">
        <v>178</v>
      </c>
      <c r="BM241" s="230" t="s">
        <v>3173</v>
      </c>
    </row>
    <row r="242" spans="1:65" s="2" customFormat="1" ht="16.5" customHeight="1">
      <c r="A242" s="39"/>
      <c r="B242" s="40"/>
      <c r="C242" s="219" t="s">
        <v>730</v>
      </c>
      <c r="D242" s="219" t="s">
        <v>173</v>
      </c>
      <c r="E242" s="220" t="s">
        <v>3174</v>
      </c>
      <c r="F242" s="221" t="s">
        <v>3141</v>
      </c>
      <c r="G242" s="222" t="s">
        <v>2575</v>
      </c>
      <c r="H242" s="223">
        <v>3</v>
      </c>
      <c r="I242" s="224"/>
      <c r="J242" s="225">
        <f>ROUND(I242*H242,2)</f>
        <v>0</v>
      </c>
      <c r="K242" s="221" t="s">
        <v>1</v>
      </c>
      <c r="L242" s="45"/>
      <c r="M242" s="226" t="s">
        <v>1</v>
      </c>
      <c r="N242" s="227" t="s">
        <v>41</v>
      </c>
      <c r="O242" s="92"/>
      <c r="P242" s="228">
        <f>O242*H242</f>
        <v>0</v>
      </c>
      <c r="Q242" s="228">
        <v>0</v>
      </c>
      <c r="R242" s="228">
        <f>Q242*H242</f>
        <v>0</v>
      </c>
      <c r="S242" s="228">
        <v>0</v>
      </c>
      <c r="T242" s="229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0" t="s">
        <v>178</v>
      </c>
      <c r="AT242" s="230" t="s">
        <v>173</v>
      </c>
      <c r="AU242" s="230" t="s">
        <v>84</v>
      </c>
      <c r="AY242" s="18" t="s">
        <v>171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18" t="s">
        <v>84</v>
      </c>
      <c r="BK242" s="231">
        <f>ROUND(I242*H242,2)</f>
        <v>0</v>
      </c>
      <c r="BL242" s="18" t="s">
        <v>178</v>
      </c>
      <c r="BM242" s="230" t="s">
        <v>3175</v>
      </c>
    </row>
    <row r="243" spans="1:65" s="2" customFormat="1" ht="16.5" customHeight="1">
      <c r="A243" s="39"/>
      <c r="B243" s="40"/>
      <c r="C243" s="219" t="s">
        <v>735</v>
      </c>
      <c r="D243" s="219" t="s">
        <v>173</v>
      </c>
      <c r="E243" s="220" t="s">
        <v>3176</v>
      </c>
      <c r="F243" s="221" t="s">
        <v>3177</v>
      </c>
      <c r="G243" s="222" t="s">
        <v>2575</v>
      </c>
      <c r="H243" s="223">
        <v>1</v>
      </c>
      <c r="I243" s="224"/>
      <c r="J243" s="225">
        <f>ROUND(I243*H243,2)</f>
        <v>0</v>
      </c>
      <c r="K243" s="221" t="s">
        <v>1</v>
      </c>
      <c r="L243" s="45"/>
      <c r="M243" s="226" t="s">
        <v>1</v>
      </c>
      <c r="N243" s="227" t="s">
        <v>41</v>
      </c>
      <c r="O243" s="92"/>
      <c r="P243" s="228">
        <f>O243*H243</f>
        <v>0</v>
      </c>
      <c r="Q243" s="228">
        <v>0</v>
      </c>
      <c r="R243" s="228">
        <f>Q243*H243</f>
        <v>0</v>
      </c>
      <c r="S243" s="228">
        <v>0</v>
      </c>
      <c r="T243" s="229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0" t="s">
        <v>178</v>
      </c>
      <c r="AT243" s="230" t="s">
        <v>173</v>
      </c>
      <c r="AU243" s="230" t="s">
        <v>84</v>
      </c>
      <c r="AY243" s="18" t="s">
        <v>171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8" t="s">
        <v>84</v>
      </c>
      <c r="BK243" s="231">
        <f>ROUND(I243*H243,2)</f>
        <v>0</v>
      </c>
      <c r="BL243" s="18" t="s">
        <v>178</v>
      </c>
      <c r="BM243" s="230" t="s">
        <v>3178</v>
      </c>
    </row>
    <row r="244" spans="1:65" s="2" customFormat="1" ht="16.5" customHeight="1">
      <c r="A244" s="39"/>
      <c r="B244" s="40"/>
      <c r="C244" s="219" t="s">
        <v>739</v>
      </c>
      <c r="D244" s="219" t="s">
        <v>173</v>
      </c>
      <c r="E244" s="220" t="s">
        <v>3179</v>
      </c>
      <c r="F244" s="221" t="s">
        <v>3180</v>
      </c>
      <c r="G244" s="222" t="s">
        <v>2575</v>
      </c>
      <c r="H244" s="223">
        <v>1</v>
      </c>
      <c r="I244" s="224"/>
      <c r="J244" s="225">
        <f>ROUND(I244*H244,2)</f>
        <v>0</v>
      </c>
      <c r="K244" s="221" t="s">
        <v>1</v>
      </c>
      <c r="L244" s="45"/>
      <c r="M244" s="226" t="s">
        <v>1</v>
      </c>
      <c r="N244" s="227" t="s">
        <v>41</v>
      </c>
      <c r="O244" s="92"/>
      <c r="P244" s="228">
        <f>O244*H244</f>
        <v>0</v>
      </c>
      <c r="Q244" s="228">
        <v>0</v>
      </c>
      <c r="R244" s="228">
        <f>Q244*H244</f>
        <v>0</v>
      </c>
      <c r="S244" s="228">
        <v>0</v>
      </c>
      <c r="T244" s="229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0" t="s">
        <v>178</v>
      </c>
      <c r="AT244" s="230" t="s">
        <v>173</v>
      </c>
      <c r="AU244" s="230" t="s">
        <v>84</v>
      </c>
      <c r="AY244" s="18" t="s">
        <v>171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8" t="s">
        <v>84</v>
      </c>
      <c r="BK244" s="231">
        <f>ROUND(I244*H244,2)</f>
        <v>0</v>
      </c>
      <c r="BL244" s="18" t="s">
        <v>178</v>
      </c>
      <c r="BM244" s="230" t="s">
        <v>3181</v>
      </c>
    </row>
    <row r="245" spans="1:65" s="2" customFormat="1" ht="16.5" customHeight="1">
      <c r="A245" s="39"/>
      <c r="B245" s="40"/>
      <c r="C245" s="219" t="s">
        <v>744</v>
      </c>
      <c r="D245" s="219" t="s">
        <v>173</v>
      </c>
      <c r="E245" s="220" t="s">
        <v>3182</v>
      </c>
      <c r="F245" s="221" t="s">
        <v>3145</v>
      </c>
      <c r="G245" s="222" t="s">
        <v>2575</v>
      </c>
      <c r="H245" s="223">
        <v>6</v>
      </c>
      <c r="I245" s="224"/>
      <c r="J245" s="225">
        <f>ROUND(I245*H245,2)</f>
        <v>0</v>
      </c>
      <c r="K245" s="221" t="s">
        <v>1</v>
      </c>
      <c r="L245" s="45"/>
      <c r="M245" s="226" t="s">
        <v>1</v>
      </c>
      <c r="N245" s="227" t="s">
        <v>41</v>
      </c>
      <c r="O245" s="92"/>
      <c r="P245" s="228">
        <f>O245*H245</f>
        <v>0</v>
      </c>
      <c r="Q245" s="228">
        <v>0</v>
      </c>
      <c r="R245" s="228">
        <f>Q245*H245</f>
        <v>0</v>
      </c>
      <c r="S245" s="228">
        <v>0</v>
      </c>
      <c r="T245" s="229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0" t="s">
        <v>178</v>
      </c>
      <c r="AT245" s="230" t="s">
        <v>173</v>
      </c>
      <c r="AU245" s="230" t="s">
        <v>84</v>
      </c>
      <c r="AY245" s="18" t="s">
        <v>171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18" t="s">
        <v>84</v>
      </c>
      <c r="BK245" s="231">
        <f>ROUND(I245*H245,2)</f>
        <v>0</v>
      </c>
      <c r="BL245" s="18" t="s">
        <v>178</v>
      </c>
      <c r="BM245" s="230" t="s">
        <v>3183</v>
      </c>
    </row>
    <row r="246" spans="1:65" s="2" customFormat="1" ht="16.5" customHeight="1">
      <c r="A246" s="39"/>
      <c r="B246" s="40"/>
      <c r="C246" s="219" t="s">
        <v>752</v>
      </c>
      <c r="D246" s="219" t="s">
        <v>173</v>
      </c>
      <c r="E246" s="220" t="s">
        <v>3184</v>
      </c>
      <c r="F246" s="221" t="s">
        <v>3185</v>
      </c>
      <c r="G246" s="222" t="s">
        <v>2575</v>
      </c>
      <c r="H246" s="223">
        <v>3</v>
      </c>
      <c r="I246" s="224"/>
      <c r="J246" s="225">
        <f>ROUND(I246*H246,2)</f>
        <v>0</v>
      </c>
      <c r="K246" s="221" t="s">
        <v>1</v>
      </c>
      <c r="L246" s="45"/>
      <c r="M246" s="226" t="s">
        <v>1</v>
      </c>
      <c r="N246" s="227" t="s">
        <v>41</v>
      </c>
      <c r="O246" s="92"/>
      <c r="P246" s="228">
        <f>O246*H246</f>
        <v>0</v>
      </c>
      <c r="Q246" s="228">
        <v>0</v>
      </c>
      <c r="R246" s="228">
        <f>Q246*H246</f>
        <v>0</v>
      </c>
      <c r="S246" s="228">
        <v>0</v>
      </c>
      <c r="T246" s="229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0" t="s">
        <v>178</v>
      </c>
      <c r="AT246" s="230" t="s">
        <v>173</v>
      </c>
      <c r="AU246" s="230" t="s">
        <v>84</v>
      </c>
      <c r="AY246" s="18" t="s">
        <v>171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18" t="s">
        <v>84</v>
      </c>
      <c r="BK246" s="231">
        <f>ROUND(I246*H246,2)</f>
        <v>0</v>
      </c>
      <c r="BL246" s="18" t="s">
        <v>178</v>
      </c>
      <c r="BM246" s="230" t="s">
        <v>3186</v>
      </c>
    </row>
    <row r="247" spans="1:65" s="2" customFormat="1" ht="16.5" customHeight="1">
      <c r="A247" s="39"/>
      <c r="B247" s="40"/>
      <c r="C247" s="219" t="s">
        <v>756</v>
      </c>
      <c r="D247" s="219" t="s">
        <v>173</v>
      </c>
      <c r="E247" s="220" t="s">
        <v>3187</v>
      </c>
      <c r="F247" s="221" t="s">
        <v>3188</v>
      </c>
      <c r="G247" s="222" t="s">
        <v>2575</v>
      </c>
      <c r="H247" s="223">
        <v>4</v>
      </c>
      <c r="I247" s="224"/>
      <c r="J247" s="225">
        <f>ROUND(I247*H247,2)</f>
        <v>0</v>
      </c>
      <c r="K247" s="221" t="s">
        <v>1</v>
      </c>
      <c r="L247" s="45"/>
      <c r="M247" s="226" t="s">
        <v>1</v>
      </c>
      <c r="N247" s="227" t="s">
        <v>41</v>
      </c>
      <c r="O247" s="92"/>
      <c r="P247" s="228">
        <f>O247*H247</f>
        <v>0</v>
      </c>
      <c r="Q247" s="228">
        <v>0</v>
      </c>
      <c r="R247" s="228">
        <f>Q247*H247</f>
        <v>0</v>
      </c>
      <c r="S247" s="228">
        <v>0</v>
      </c>
      <c r="T247" s="229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0" t="s">
        <v>178</v>
      </c>
      <c r="AT247" s="230" t="s">
        <v>173</v>
      </c>
      <c r="AU247" s="230" t="s">
        <v>84</v>
      </c>
      <c r="AY247" s="18" t="s">
        <v>171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18" t="s">
        <v>84</v>
      </c>
      <c r="BK247" s="231">
        <f>ROUND(I247*H247,2)</f>
        <v>0</v>
      </c>
      <c r="BL247" s="18" t="s">
        <v>178</v>
      </c>
      <c r="BM247" s="230" t="s">
        <v>3189</v>
      </c>
    </row>
    <row r="248" spans="1:65" s="2" customFormat="1" ht="16.5" customHeight="1">
      <c r="A248" s="39"/>
      <c r="B248" s="40"/>
      <c r="C248" s="219" t="s">
        <v>762</v>
      </c>
      <c r="D248" s="219" t="s">
        <v>173</v>
      </c>
      <c r="E248" s="220" t="s">
        <v>3190</v>
      </c>
      <c r="F248" s="221" t="s">
        <v>3149</v>
      </c>
      <c r="G248" s="222" t="s">
        <v>2575</v>
      </c>
      <c r="H248" s="223">
        <v>1</v>
      </c>
      <c r="I248" s="224"/>
      <c r="J248" s="225">
        <f>ROUND(I248*H248,2)</f>
        <v>0</v>
      </c>
      <c r="K248" s="221" t="s">
        <v>1</v>
      </c>
      <c r="L248" s="45"/>
      <c r="M248" s="226" t="s">
        <v>1</v>
      </c>
      <c r="N248" s="227" t="s">
        <v>41</v>
      </c>
      <c r="O248" s="92"/>
      <c r="P248" s="228">
        <f>O248*H248</f>
        <v>0</v>
      </c>
      <c r="Q248" s="228">
        <v>0</v>
      </c>
      <c r="R248" s="228">
        <f>Q248*H248</f>
        <v>0</v>
      </c>
      <c r="S248" s="228">
        <v>0</v>
      </c>
      <c r="T248" s="229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0" t="s">
        <v>178</v>
      </c>
      <c r="AT248" s="230" t="s">
        <v>173</v>
      </c>
      <c r="AU248" s="230" t="s">
        <v>84</v>
      </c>
      <c r="AY248" s="18" t="s">
        <v>171</v>
      </c>
      <c r="BE248" s="231">
        <f>IF(N248="základní",J248,0)</f>
        <v>0</v>
      </c>
      <c r="BF248" s="231">
        <f>IF(N248="snížená",J248,0)</f>
        <v>0</v>
      </c>
      <c r="BG248" s="231">
        <f>IF(N248="zákl. přenesená",J248,0)</f>
        <v>0</v>
      </c>
      <c r="BH248" s="231">
        <f>IF(N248="sníž. přenesená",J248,0)</f>
        <v>0</v>
      </c>
      <c r="BI248" s="231">
        <f>IF(N248="nulová",J248,0)</f>
        <v>0</v>
      </c>
      <c r="BJ248" s="18" t="s">
        <v>84</v>
      </c>
      <c r="BK248" s="231">
        <f>ROUND(I248*H248,2)</f>
        <v>0</v>
      </c>
      <c r="BL248" s="18" t="s">
        <v>178</v>
      </c>
      <c r="BM248" s="230" t="s">
        <v>3191</v>
      </c>
    </row>
    <row r="249" spans="1:65" s="2" customFormat="1" ht="24.15" customHeight="1">
      <c r="A249" s="39"/>
      <c r="B249" s="40"/>
      <c r="C249" s="219" t="s">
        <v>767</v>
      </c>
      <c r="D249" s="219" t="s">
        <v>173</v>
      </c>
      <c r="E249" s="220" t="s">
        <v>3192</v>
      </c>
      <c r="F249" s="221" t="s">
        <v>3193</v>
      </c>
      <c r="G249" s="222" t="s">
        <v>2575</v>
      </c>
      <c r="H249" s="223">
        <v>1</v>
      </c>
      <c r="I249" s="224"/>
      <c r="J249" s="225">
        <f>ROUND(I249*H249,2)</f>
        <v>0</v>
      </c>
      <c r="K249" s="221" t="s">
        <v>1</v>
      </c>
      <c r="L249" s="45"/>
      <c r="M249" s="226" t="s">
        <v>1</v>
      </c>
      <c r="N249" s="227" t="s">
        <v>41</v>
      </c>
      <c r="O249" s="92"/>
      <c r="P249" s="228">
        <f>O249*H249</f>
        <v>0</v>
      </c>
      <c r="Q249" s="228">
        <v>0</v>
      </c>
      <c r="R249" s="228">
        <f>Q249*H249</f>
        <v>0</v>
      </c>
      <c r="S249" s="228">
        <v>0</v>
      </c>
      <c r="T249" s="229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0" t="s">
        <v>178</v>
      </c>
      <c r="AT249" s="230" t="s">
        <v>173</v>
      </c>
      <c r="AU249" s="230" t="s">
        <v>84</v>
      </c>
      <c r="AY249" s="18" t="s">
        <v>171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18" t="s">
        <v>84</v>
      </c>
      <c r="BK249" s="231">
        <f>ROUND(I249*H249,2)</f>
        <v>0</v>
      </c>
      <c r="BL249" s="18" t="s">
        <v>178</v>
      </c>
      <c r="BM249" s="230" t="s">
        <v>3194</v>
      </c>
    </row>
    <row r="250" spans="1:63" s="12" customFormat="1" ht="25.9" customHeight="1">
      <c r="A250" s="12"/>
      <c r="B250" s="203"/>
      <c r="C250" s="204"/>
      <c r="D250" s="205" t="s">
        <v>75</v>
      </c>
      <c r="E250" s="206" t="s">
        <v>2991</v>
      </c>
      <c r="F250" s="206" t="s">
        <v>3195</v>
      </c>
      <c r="G250" s="204"/>
      <c r="H250" s="204"/>
      <c r="I250" s="207"/>
      <c r="J250" s="208">
        <f>BK250</f>
        <v>0</v>
      </c>
      <c r="K250" s="204"/>
      <c r="L250" s="209"/>
      <c r="M250" s="210"/>
      <c r="N250" s="211"/>
      <c r="O250" s="211"/>
      <c r="P250" s="212">
        <f>SUM(P251:P256)</f>
        <v>0</v>
      </c>
      <c r="Q250" s="211"/>
      <c r="R250" s="212">
        <f>SUM(R251:R256)</f>
        <v>0</v>
      </c>
      <c r="S250" s="211"/>
      <c r="T250" s="213">
        <f>SUM(T251:T256)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14" t="s">
        <v>84</v>
      </c>
      <c r="AT250" s="215" t="s">
        <v>75</v>
      </c>
      <c r="AU250" s="215" t="s">
        <v>76</v>
      </c>
      <c r="AY250" s="214" t="s">
        <v>171</v>
      </c>
      <c r="BK250" s="216">
        <f>SUM(BK251:BK256)</f>
        <v>0</v>
      </c>
    </row>
    <row r="251" spans="1:65" s="2" customFormat="1" ht="16.5" customHeight="1">
      <c r="A251" s="39"/>
      <c r="B251" s="40"/>
      <c r="C251" s="219" t="s">
        <v>772</v>
      </c>
      <c r="D251" s="219" t="s">
        <v>173</v>
      </c>
      <c r="E251" s="220" t="s">
        <v>3196</v>
      </c>
      <c r="F251" s="221" t="s">
        <v>3168</v>
      </c>
      <c r="G251" s="222" t="s">
        <v>2575</v>
      </c>
      <c r="H251" s="223">
        <v>1</v>
      </c>
      <c r="I251" s="224"/>
      <c r="J251" s="225">
        <f>ROUND(I251*H251,2)</f>
        <v>0</v>
      </c>
      <c r="K251" s="221" t="s">
        <v>1</v>
      </c>
      <c r="L251" s="45"/>
      <c r="M251" s="226" t="s">
        <v>1</v>
      </c>
      <c r="N251" s="227" t="s">
        <v>41</v>
      </c>
      <c r="O251" s="92"/>
      <c r="P251" s="228">
        <f>O251*H251</f>
        <v>0</v>
      </c>
      <c r="Q251" s="228">
        <v>0</v>
      </c>
      <c r="R251" s="228">
        <f>Q251*H251</f>
        <v>0</v>
      </c>
      <c r="S251" s="228">
        <v>0</v>
      </c>
      <c r="T251" s="229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0" t="s">
        <v>178</v>
      </c>
      <c r="AT251" s="230" t="s">
        <v>173</v>
      </c>
      <c r="AU251" s="230" t="s">
        <v>84</v>
      </c>
      <c r="AY251" s="18" t="s">
        <v>171</v>
      </c>
      <c r="BE251" s="231">
        <f>IF(N251="základní",J251,0)</f>
        <v>0</v>
      </c>
      <c r="BF251" s="231">
        <f>IF(N251="snížená",J251,0)</f>
        <v>0</v>
      </c>
      <c r="BG251" s="231">
        <f>IF(N251="zákl. přenesená",J251,0)</f>
        <v>0</v>
      </c>
      <c r="BH251" s="231">
        <f>IF(N251="sníž. přenesená",J251,0)</f>
        <v>0</v>
      </c>
      <c r="BI251" s="231">
        <f>IF(N251="nulová",J251,0)</f>
        <v>0</v>
      </c>
      <c r="BJ251" s="18" t="s">
        <v>84</v>
      </c>
      <c r="BK251" s="231">
        <f>ROUND(I251*H251,2)</f>
        <v>0</v>
      </c>
      <c r="BL251" s="18" t="s">
        <v>178</v>
      </c>
      <c r="BM251" s="230" t="s">
        <v>3197</v>
      </c>
    </row>
    <row r="252" spans="1:65" s="2" customFormat="1" ht="16.5" customHeight="1">
      <c r="A252" s="39"/>
      <c r="B252" s="40"/>
      <c r="C252" s="219" t="s">
        <v>776</v>
      </c>
      <c r="D252" s="219" t="s">
        <v>173</v>
      </c>
      <c r="E252" s="220" t="s">
        <v>3198</v>
      </c>
      <c r="F252" s="221" t="s">
        <v>3199</v>
      </c>
      <c r="G252" s="222" t="s">
        <v>2575</v>
      </c>
      <c r="H252" s="223">
        <v>1</v>
      </c>
      <c r="I252" s="224"/>
      <c r="J252" s="225">
        <f>ROUND(I252*H252,2)</f>
        <v>0</v>
      </c>
      <c r="K252" s="221" t="s">
        <v>1</v>
      </c>
      <c r="L252" s="45"/>
      <c r="M252" s="226" t="s">
        <v>1</v>
      </c>
      <c r="N252" s="227" t="s">
        <v>41</v>
      </c>
      <c r="O252" s="92"/>
      <c r="P252" s="228">
        <f>O252*H252</f>
        <v>0</v>
      </c>
      <c r="Q252" s="228">
        <v>0</v>
      </c>
      <c r="R252" s="228">
        <f>Q252*H252</f>
        <v>0</v>
      </c>
      <c r="S252" s="228">
        <v>0</v>
      </c>
      <c r="T252" s="229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0" t="s">
        <v>178</v>
      </c>
      <c r="AT252" s="230" t="s">
        <v>173</v>
      </c>
      <c r="AU252" s="230" t="s">
        <v>84</v>
      </c>
      <c r="AY252" s="18" t="s">
        <v>171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18" t="s">
        <v>84</v>
      </c>
      <c r="BK252" s="231">
        <f>ROUND(I252*H252,2)</f>
        <v>0</v>
      </c>
      <c r="BL252" s="18" t="s">
        <v>178</v>
      </c>
      <c r="BM252" s="230" t="s">
        <v>3200</v>
      </c>
    </row>
    <row r="253" spans="1:65" s="2" customFormat="1" ht="16.5" customHeight="1">
      <c r="A253" s="39"/>
      <c r="B253" s="40"/>
      <c r="C253" s="219" t="s">
        <v>781</v>
      </c>
      <c r="D253" s="219" t="s">
        <v>173</v>
      </c>
      <c r="E253" s="220" t="s">
        <v>3174</v>
      </c>
      <c r="F253" s="221" t="s">
        <v>3141</v>
      </c>
      <c r="G253" s="222" t="s">
        <v>2575</v>
      </c>
      <c r="H253" s="223">
        <v>2</v>
      </c>
      <c r="I253" s="224"/>
      <c r="J253" s="225">
        <f>ROUND(I253*H253,2)</f>
        <v>0</v>
      </c>
      <c r="K253" s="221" t="s">
        <v>1</v>
      </c>
      <c r="L253" s="45"/>
      <c r="M253" s="226" t="s">
        <v>1</v>
      </c>
      <c r="N253" s="227" t="s">
        <v>41</v>
      </c>
      <c r="O253" s="92"/>
      <c r="P253" s="228">
        <f>O253*H253</f>
        <v>0</v>
      </c>
      <c r="Q253" s="228">
        <v>0</v>
      </c>
      <c r="R253" s="228">
        <f>Q253*H253</f>
        <v>0</v>
      </c>
      <c r="S253" s="228">
        <v>0</v>
      </c>
      <c r="T253" s="229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0" t="s">
        <v>178</v>
      </c>
      <c r="AT253" s="230" t="s">
        <v>173</v>
      </c>
      <c r="AU253" s="230" t="s">
        <v>84</v>
      </c>
      <c r="AY253" s="18" t="s">
        <v>171</v>
      </c>
      <c r="BE253" s="231">
        <f>IF(N253="základní",J253,0)</f>
        <v>0</v>
      </c>
      <c r="BF253" s="231">
        <f>IF(N253="snížená",J253,0)</f>
        <v>0</v>
      </c>
      <c r="BG253" s="231">
        <f>IF(N253="zákl. přenesená",J253,0)</f>
        <v>0</v>
      </c>
      <c r="BH253" s="231">
        <f>IF(N253="sníž. přenesená",J253,0)</f>
        <v>0</v>
      </c>
      <c r="BI253" s="231">
        <f>IF(N253="nulová",J253,0)</f>
        <v>0</v>
      </c>
      <c r="BJ253" s="18" t="s">
        <v>84</v>
      </c>
      <c r="BK253" s="231">
        <f>ROUND(I253*H253,2)</f>
        <v>0</v>
      </c>
      <c r="BL253" s="18" t="s">
        <v>178</v>
      </c>
      <c r="BM253" s="230" t="s">
        <v>3201</v>
      </c>
    </row>
    <row r="254" spans="1:65" s="2" customFormat="1" ht="16.5" customHeight="1">
      <c r="A254" s="39"/>
      <c r="B254" s="40"/>
      <c r="C254" s="219" t="s">
        <v>785</v>
      </c>
      <c r="D254" s="219" t="s">
        <v>173</v>
      </c>
      <c r="E254" s="220" t="s">
        <v>3176</v>
      </c>
      <c r="F254" s="221" t="s">
        <v>3177</v>
      </c>
      <c r="G254" s="222" t="s">
        <v>2575</v>
      </c>
      <c r="H254" s="223">
        <v>1</v>
      </c>
      <c r="I254" s="224"/>
      <c r="J254" s="225">
        <f>ROUND(I254*H254,2)</f>
        <v>0</v>
      </c>
      <c r="K254" s="221" t="s">
        <v>1</v>
      </c>
      <c r="L254" s="45"/>
      <c r="M254" s="226" t="s">
        <v>1</v>
      </c>
      <c r="N254" s="227" t="s">
        <v>41</v>
      </c>
      <c r="O254" s="92"/>
      <c r="P254" s="228">
        <f>O254*H254</f>
        <v>0</v>
      </c>
      <c r="Q254" s="228">
        <v>0</v>
      </c>
      <c r="R254" s="228">
        <f>Q254*H254</f>
        <v>0</v>
      </c>
      <c r="S254" s="228">
        <v>0</v>
      </c>
      <c r="T254" s="229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0" t="s">
        <v>178</v>
      </c>
      <c r="AT254" s="230" t="s">
        <v>173</v>
      </c>
      <c r="AU254" s="230" t="s">
        <v>84</v>
      </c>
      <c r="AY254" s="18" t="s">
        <v>171</v>
      </c>
      <c r="BE254" s="231">
        <f>IF(N254="základní",J254,0)</f>
        <v>0</v>
      </c>
      <c r="BF254" s="231">
        <f>IF(N254="snížená",J254,0)</f>
        <v>0</v>
      </c>
      <c r="BG254" s="231">
        <f>IF(N254="zákl. přenesená",J254,0)</f>
        <v>0</v>
      </c>
      <c r="BH254" s="231">
        <f>IF(N254="sníž. přenesená",J254,0)</f>
        <v>0</v>
      </c>
      <c r="BI254" s="231">
        <f>IF(N254="nulová",J254,0)</f>
        <v>0</v>
      </c>
      <c r="BJ254" s="18" t="s">
        <v>84</v>
      </c>
      <c r="BK254" s="231">
        <f>ROUND(I254*H254,2)</f>
        <v>0</v>
      </c>
      <c r="BL254" s="18" t="s">
        <v>178</v>
      </c>
      <c r="BM254" s="230" t="s">
        <v>3202</v>
      </c>
    </row>
    <row r="255" spans="1:65" s="2" customFormat="1" ht="16.5" customHeight="1">
      <c r="A255" s="39"/>
      <c r="B255" s="40"/>
      <c r="C255" s="219" t="s">
        <v>791</v>
      </c>
      <c r="D255" s="219" t="s">
        <v>173</v>
      </c>
      <c r="E255" s="220" t="s">
        <v>3203</v>
      </c>
      <c r="F255" s="221" t="s">
        <v>3204</v>
      </c>
      <c r="G255" s="222" t="s">
        <v>2575</v>
      </c>
      <c r="H255" s="223">
        <v>1</v>
      </c>
      <c r="I255" s="224"/>
      <c r="J255" s="225">
        <f>ROUND(I255*H255,2)</f>
        <v>0</v>
      </c>
      <c r="K255" s="221" t="s">
        <v>1</v>
      </c>
      <c r="L255" s="45"/>
      <c r="M255" s="226" t="s">
        <v>1</v>
      </c>
      <c r="N255" s="227" t="s">
        <v>41</v>
      </c>
      <c r="O255" s="92"/>
      <c r="P255" s="228">
        <f>O255*H255</f>
        <v>0</v>
      </c>
      <c r="Q255" s="228">
        <v>0</v>
      </c>
      <c r="R255" s="228">
        <f>Q255*H255</f>
        <v>0</v>
      </c>
      <c r="S255" s="228">
        <v>0</v>
      </c>
      <c r="T255" s="229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0" t="s">
        <v>178</v>
      </c>
      <c r="AT255" s="230" t="s">
        <v>173</v>
      </c>
      <c r="AU255" s="230" t="s">
        <v>84</v>
      </c>
      <c r="AY255" s="18" t="s">
        <v>171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18" t="s">
        <v>84</v>
      </c>
      <c r="BK255" s="231">
        <f>ROUND(I255*H255,2)</f>
        <v>0</v>
      </c>
      <c r="BL255" s="18" t="s">
        <v>178</v>
      </c>
      <c r="BM255" s="230" t="s">
        <v>3205</v>
      </c>
    </row>
    <row r="256" spans="1:65" s="2" customFormat="1" ht="16.5" customHeight="1">
      <c r="A256" s="39"/>
      <c r="B256" s="40"/>
      <c r="C256" s="219" t="s">
        <v>797</v>
      </c>
      <c r="D256" s="219" t="s">
        <v>173</v>
      </c>
      <c r="E256" s="220" t="s">
        <v>3206</v>
      </c>
      <c r="F256" s="221" t="s">
        <v>3207</v>
      </c>
      <c r="G256" s="222" t="s">
        <v>2575</v>
      </c>
      <c r="H256" s="223">
        <v>1</v>
      </c>
      <c r="I256" s="224"/>
      <c r="J256" s="225">
        <f>ROUND(I256*H256,2)</f>
        <v>0</v>
      </c>
      <c r="K256" s="221" t="s">
        <v>1</v>
      </c>
      <c r="L256" s="45"/>
      <c r="M256" s="226" t="s">
        <v>1</v>
      </c>
      <c r="N256" s="227" t="s">
        <v>41</v>
      </c>
      <c r="O256" s="92"/>
      <c r="P256" s="228">
        <f>O256*H256</f>
        <v>0</v>
      </c>
      <c r="Q256" s="228">
        <v>0</v>
      </c>
      <c r="R256" s="228">
        <f>Q256*H256</f>
        <v>0</v>
      </c>
      <c r="S256" s="228">
        <v>0</v>
      </c>
      <c r="T256" s="229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0" t="s">
        <v>178</v>
      </c>
      <c r="AT256" s="230" t="s">
        <v>173</v>
      </c>
      <c r="AU256" s="230" t="s">
        <v>84</v>
      </c>
      <c r="AY256" s="18" t="s">
        <v>171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18" t="s">
        <v>84</v>
      </c>
      <c r="BK256" s="231">
        <f>ROUND(I256*H256,2)</f>
        <v>0</v>
      </c>
      <c r="BL256" s="18" t="s">
        <v>178</v>
      </c>
      <c r="BM256" s="230" t="s">
        <v>3208</v>
      </c>
    </row>
    <row r="257" spans="1:63" s="12" customFormat="1" ht="25.9" customHeight="1">
      <c r="A257" s="12"/>
      <c r="B257" s="203"/>
      <c r="C257" s="204"/>
      <c r="D257" s="205" t="s">
        <v>75</v>
      </c>
      <c r="E257" s="206" t="s">
        <v>3209</v>
      </c>
      <c r="F257" s="206" t="s">
        <v>3210</v>
      </c>
      <c r="G257" s="204"/>
      <c r="H257" s="204"/>
      <c r="I257" s="207"/>
      <c r="J257" s="208">
        <f>BK257</f>
        <v>0</v>
      </c>
      <c r="K257" s="204"/>
      <c r="L257" s="209"/>
      <c r="M257" s="210"/>
      <c r="N257" s="211"/>
      <c r="O257" s="211"/>
      <c r="P257" s="212">
        <f>SUM(P258:P270)</f>
        <v>0</v>
      </c>
      <c r="Q257" s="211"/>
      <c r="R257" s="212">
        <f>SUM(R258:R270)</f>
        <v>0</v>
      </c>
      <c r="S257" s="211"/>
      <c r="T257" s="213">
        <f>SUM(T258:T270)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14" t="s">
        <v>84</v>
      </c>
      <c r="AT257" s="215" t="s">
        <v>75</v>
      </c>
      <c r="AU257" s="215" t="s">
        <v>76</v>
      </c>
      <c r="AY257" s="214" t="s">
        <v>171</v>
      </c>
      <c r="BK257" s="216">
        <f>SUM(BK258:BK270)</f>
        <v>0</v>
      </c>
    </row>
    <row r="258" spans="1:65" s="2" customFormat="1" ht="16.5" customHeight="1">
      <c r="A258" s="39"/>
      <c r="B258" s="40"/>
      <c r="C258" s="219" t="s">
        <v>802</v>
      </c>
      <c r="D258" s="219" t="s">
        <v>173</v>
      </c>
      <c r="E258" s="220" t="s">
        <v>3162</v>
      </c>
      <c r="F258" s="221" t="s">
        <v>3127</v>
      </c>
      <c r="G258" s="222" t="s">
        <v>2575</v>
      </c>
      <c r="H258" s="223">
        <v>1</v>
      </c>
      <c r="I258" s="224"/>
      <c r="J258" s="225">
        <f>ROUND(I258*H258,2)</f>
        <v>0</v>
      </c>
      <c r="K258" s="221" t="s">
        <v>1</v>
      </c>
      <c r="L258" s="45"/>
      <c r="M258" s="226" t="s">
        <v>1</v>
      </c>
      <c r="N258" s="227" t="s">
        <v>41</v>
      </c>
      <c r="O258" s="92"/>
      <c r="P258" s="228">
        <f>O258*H258</f>
        <v>0</v>
      </c>
      <c r="Q258" s="228">
        <v>0</v>
      </c>
      <c r="R258" s="228">
        <f>Q258*H258</f>
        <v>0</v>
      </c>
      <c r="S258" s="228">
        <v>0</v>
      </c>
      <c r="T258" s="229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0" t="s">
        <v>178</v>
      </c>
      <c r="AT258" s="230" t="s">
        <v>173</v>
      </c>
      <c r="AU258" s="230" t="s">
        <v>84</v>
      </c>
      <c r="AY258" s="18" t="s">
        <v>171</v>
      </c>
      <c r="BE258" s="231">
        <f>IF(N258="základní",J258,0)</f>
        <v>0</v>
      </c>
      <c r="BF258" s="231">
        <f>IF(N258="snížená",J258,0)</f>
        <v>0</v>
      </c>
      <c r="BG258" s="231">
        <f>IF(N258="zákl. přenesená",J258,0)</f>
        <v>0</v>
      </c>
      <c r="BH258" s="231">
        <f>IF(N258="sníž. přenesená",J258,0)</f>
        <v>0</v>
      </c>
      <c r="BI258" s="231">
        <f>IF(N258="nulová",J258,0)</f>
        <v>0</v>
      </c>
      <c r="BJ258" s="18" t="s">
        <v>84</v>
      </c>
      <c r="BK258" s="231">
        <f>ROUND(I258*H258,2)</f>
        <v>0</v>
      </c>
      <c r="BL258" s="18" t="s">
        <v>178</v>
      </c>
      <c r="BM258" s="230" t="s">
        <v>3211</v>
      </c>
    </row>
    <row r="259" spans="1:65" s="2" customFormat="1" ht="16.5" customHeight="1">
      <c r="A259" s="39"/>
      <c r="B259" s="40"/>
      <c r="C259" s="219" t="s">
        <v>807</v>
      </c>
      <c r="D259" s="219" t="s">
        <v>173</v>
      </c>
      <c r="E259" s="220" t="s">
        <v>3164</v>
      </c>
      <c r="F259" s="221" t="s">
        <v>3165</v>
      </c>
      <c r="G259" s="222" t="s">
        <v>2575</v>
      </c>
      <c r="H259" s="223">
        <v>3</v>
      </c>
      <c r="I259" s="224"/>
      <c r="J259" s="225">
        <f>ROUND(I259*H259,2)</f>
        <v>0</v>
      </c>
      <c r="K259" s="221" t="s">
        <v>1</v>
      </c>
      <c r="L259" s="45"/>
      <c r="M259" s="226" t="s">
        <v>1</v>
      </c>
      <c r="N259" s="227" t="s">
        <v>41</v>
      </c>
      <c r="O259" s="92"/>
      <c r="P259" s="228">
        <f>O259*H259</f>
        <v>0</v>
      </c>
      <c r="Q259" s="228">
        <v>0</v>
      </c>
      <c r="R259" s="228">
        <f>Q259*H259</f>
        <v>0</v>
      </c>
      <c r="S259" s="228">
        <v>0</v>
      </c>
      <c r="T259" s="229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0" t="s">
        <v>178</v>
      </c>
      <c r="AT259" s="230" t="s">
        <v>173</v>
      </c>
      <c r="AU259" s="230" t="s">
        <v>84</v>
      </c>
      <c r="AY259" s="18" t="s">
        <v>171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18" t="s">
        <v>84</v>
      </c>
      <c r="BK259" s="231">
        <f>ROUND(I259*H259,2)</f>
        <v>0</v>
      </c>
      <c r="BL259" s="18" t="s">
        <v>178</v>
      </c>
      <c r="BM259" s="230" t="s">
        <v>3212</v>
      </c>
    </row>
    <row r="260" spans="1:65" s="2" customFormat="1" ht="16.5" customHeight="1">
      <c r="A260" s="39"/>
      <c r="B260" s="40"/>
      <c r="C260" s="219" t="s">
        <v>812</v>
      </c>
      <c r="D260" s="219" t="s">
        <v>173</v>
      </c>
      <c r="E260" s="220" t="s">
        <v>3213</v>
      </c>
      <c r="F260" s="221" t="s">
        <v>3168</v>
      </c>
      <c r="G260" s="222" t="s">
        <v>2575</v>
      </c>
      <c r="H260" s="223">
        <v>1</v>
      </c>
      <c r="I260" s="224"/>
      <c r="J260" s="225">
        <f>ROUND(I260*H260,2)</f>
        <v>0</v>
      </c>
      <c r="K260" s="221" t="s">
        <v>1</v>
      </c>
      <c r="L260" s="45"/>
      <c r="M260" s="226" t="s">
        <v>1</v>
      </c>
      <c r="N260" s="227" t="s">
        <v>41</v>
      </c>
      <c r="O260" s="92"/>
      <c r="P260" s="228">
        <f>O260*H260</f>
        <v>0</v>
      </c>
      <c r="Q260" s="228">
        <v>0</v>
      </c>
      <c r="R260" s="228">
        <f>Q260*H260</f>
        <v>0</v>
      </c>
      <c r="S260" s="228">
        <v>0</v>
      </c>
      <c r="T260" s="229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0" t="s">
        <v>178</v>
      </c>
      <c r="AT260" s="230" t="s">
        <v>173</v>
      </c>
      <c r="AU260" s="230" t="s">
        <v>84</v>
      </c>
      <c r="AY260" s="18" t="s">
        <v>171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18" t="s">
        <v>84</v>
      </c>
      <c r="BK260" s="231">
        <f>ROUND(I260*H260,2)</f>
        <v>0</v>
      </c>
      <c r="BL260" s="18" t="s">
        <v>178</v>
      </c>
      <c r="BM260" s="230" t="s">
        <v>3214</v>
      </c>
    </row>
    <row r="261" spans="1:65" s="2" customFormat="1" ht="16.5" customHeight="1">
      <c r="A261" s="39"/>
      <c r="B261" s="40"/>
      <c r="C261" s="219" t="s">
        <v>816</v>
      </c>
      <c r="D261" s="219" t="s">
        <v>173</v>
      </c>
      <c r="E261" s="220" t="s">
        <v>3170</v>
      </c>
      <c r="F261" s="221" t="s">
        <v>3133</v>
      </c>
      <c r="G261" s="222" t="s">
        <v>2575</v>
      </c>
      <c r="H261" s="223">
        <v>1</v>
      </c>
      <c r="I261" s="224"/>
      <c r="J261" s="225">
        <f>ROUND(I261*H261,2)</f>
        <v>0</v>
      </c>
      <c r="K261" s="221" t="s">
        <v>1</v>
      </c>
      <c r="L261" s="45"/>
      <c r="M261" s="226" t="s">
        <v>1</v>
      </c>
      <c r="N261" s="227" t="s">
        <v>41</v>
      </c>
      <c r="O261" s="92"/>
      <c r="P261" s="228">
        <f>O261*H261</f>
        <v>0</v>
      </c>
      <c r="Q261" s="228">
        <v>0</v>
      </c>
      <c r="R261" s="228">
        <f>Q261*H261</f>
        <v>0</v>
      </c>
      <c r="S261" s="228">
        <v>0</v>
      </c>
      <c r="T261" s="229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0" t="s">
        <v>178</v>
      </c>
      <c r="AT261" s="230" t="s">
        <v>173</v>
      </c>
      <c r="AU261" s="230" t="s">
        <v>84</v>
      </c>
      <c r="AY261" s="18" t="s">
        <v>171</v>
      </c>
      <c r="BE261" s="231">
        <f>IF(N261="základní",J261,0)</f>
        <v>0</v>
      </c>
      <c r="BF261" s="231">
        <f>IF(N261="snížená",J261,0)</f>
        <v>0</v>
      </c>
      <c r="BG261" s="231">
        <f>IF(N261="zákl. přenesená",J261,0)</f>
        <v>0</v>
      </c>
      <c r="BH261" s="231">
        <f>IF(N261="sníž. přenesená",J261,0)</f>
        <v>0</v>
      </c>
      <c r="BI261" s="231">
        <f>IF(N261="nulová",J261,0)</f>
        <v>0</v>
      </c>
      <c r="BJ261" s="18" t="s">
        <v>84</v>
      </c>
      <c r="BK261" s="231">
        <f>ROUND(I261*H261,2)</f>
        <v>0</v>
      </c>
      <c r="BL261" s="18" t="s">
        <v>178</v>
      </c>
      <c r="BM261" s="230" t="s">
        <v>3215</v>
      </c>
    </row>
    <row r="262" spans="1:65" s="2" customFormat="1" ht="16.5" customHeight="1">
      <c r="A262" s="39"/>
      <c r="B262" s="40"/>
      <c r="C262" s="219" t="s">
        <v>822</v>
      </c>
      <c r="D262" s="219" t="s">
        <v>173</v>
      </c>
      <c r="E262" s="220" t="s">
        <v>3172</v>
      </c>
      <c r="F262" s="221" t="s">
        <v>3135</v>
      </c>
      <c r="G262" s="222" t="s">
        <v>2575</v>
      </c>
      <c r="H262" s="223">
        <v>1</v>
      </c>
      <c r="I262" s="224"/>
      <c r="J262" s="225">
        <f>ROUND(I262*H262,2)</f>
        <v>0</v>
      </c>
      <c r="K262" s="221" t="s">
        <v>1</v>
      </c>
      <c r="L262" s="45"/>
      <c r="M262" s="226" t="s">
        <v>1</v>
      </c>
      <c r="N262" s="227" t="s">
        <v>41</v>
      </c>
      <c r="O262" s="92"/>
      <c r="P262" s="228">
        <f>O262*H262</f>
        <v>0</v>
      </c>
      <c r="Q262" s="228">
        <v>0</v>
      </c>
      <c r="R262" s="228">
        <f>Q262*H262</f>
        <v>0</v>
      </c>
      <c r="S262" s="228">
        <v>0</v>
      </c>
      <c r="T262" s="229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0" t="s">
        <v>178</v>
      </c>
      <c r="AT262" s="230" t="s">
        <v>173</v>
      </c>
      <c r="AU262" s="230" t="s">
        <v>84</v>
      </c>
      <c r="AY262" s="18" t="s">
        <v>171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18" t="s">
        <v>84</v>
      </c>
      <c r="BK262" s="231">
        <f>ROUND(I262*H262,2)</f>
        <v>0</v>
      </c>
      <c r="BL262" s="18" t="s">
        <v>178</v>
      </c>
      <c r="BM262" s="230" t="s">
        <v>3216</v>
      </c>
    </row>
    <row r="263" spans="1:65" s="2" customFormat="1" ht="16.5" customHeight="1">
      <c r="A263" s="39"/>
      <c r="B263" s="40"/>
      <c r="C263" s="219" t="s">
        <v>829</v>
      </c>
      <c r="D263" s="219" t="s">
        <v>173</v>
      </c>
      <c r="E263" s="220" t="s">
        <v>3174</v>
      </c>
      <c r="F263" s="221" t="s">
        <v>3141</v>
      </c>
      <c r="G263" s="222" t="s">
        <v>2575</v>
      </c>
      <c r="H263" s="223">
        <v>3</v>
      </c>
      <c r="I263" s="224"/>
      <c r="J263" s="225">
        <f>ROUND(I263*H263,2)</f>
        <v>0</v>
      </c>
      <c r="K263" s="221" t="s">
        <v>1</v>
      </c>
      <c r="L263" s="45"/>
      <c r="M263" s="226" t="s">
        <v>1</v>
      </c>
      <c r="N263" s="227" t="s">
        <v>41</v>
      </c>
      <c r="O263" s="92"/>
      <c r="P263" s="228">
        <f>O263*H263</f>
        <v>0</v>
      </c>
      <c r="Q263" s="228">
        <v>0</v>
      </c>
      <c r="R263" s="228">
        <f>Q263*H263</f>
        <v>0</v>
      </c>
      <c r="S263" s="228">
        <v>0</v>
      </c>
      <c r="T263" s="229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0" t="s">
        <v>178</v>
      </c>
      <c r="AT263" s="230" t="s">
        <v>173</v>
      </c>
      <c r="AU263" s="230" t="s">
        <v>84</v>
      </c>
      <c r="AY263" s="18" t="s">
        <v>171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8" t="s">
        <v>84</v>
      </c>
      <c r="BK263" s="231">
        <f>ROUND(I263*H263,2)</f>
        <v>0</v>
      </c>
      <c r="BL263" s="18" t="s">
        <v>178</v>
      </c>
      <c r="BM263" s="230" t="s">
        <v>3217</v>
      </c>
    </row>
    <row r="264" spans="1:65" s="2" customFormat="1" ht="16.5" customHeight="1">
      <c r="A264" s="39"/>
      <c r="B264" s="40"/>
      <c r="C264" s="219" t="s">
        <v>835</v>
      </c>
      <c r="D264" s="219" t="s">
        <v>173</v>
      </c>
      <c r="E264" s="220" t="s">
        <v>3176</v>
      </c>
      <c r="F264" s="221" t="s">
        <v>3177</v>
      </c>
      <c r="G264" s="222" t="s">
        <v>2575</v>
      </c>
      <c r="H264" s="223">
        <v>1</v>
      </c>
      <c r="I264" s="224"/>
      <c r="J264" s="225">
        <f>ROUND(I264*H264,2)</f>
        <v>0</v>
      </c>
      <c r="K264" s="221" t="s">
        <v>1</v>
      </c>
      <c r="L264" s="45"/>
      <c r="M264" s="226" t="s">
        <v>1</v>
      </c>
      <c r="N264" s="227" t="s">
        <v>41</v>
      </c>
      <c r="O264" s="92"/>
      <c r="P264" s="228">
        <f>O264*H264</f>
        <v>0</v>
      </c>
      <c r="Q264" s="228">
        <v>0</v>
      </c>
      <c r="R264" s="228">
        <f>Q264*H264</f>
        <v>0</v>
      </c>
      <c r="S264" s="228">
        <v>0</v>
      </c>
      <c r="T264" s="229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0" t="s">
        <v>178</v>
      </c>
      <c r="AT264" s="230" t="s">
        <v>173</v>
      </c>
      <c r="AU264" s="230" t="s">
        <v>84</v>
      </c>
      <c r="AY264" s="18" t="s">
        <v>171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18" t="s">
        <v>84</v>
      </c>
      <c r="BK264" s="231">
        <f>ROUND(I264*H264,2)</f>
        <v>0</v>
      </c>
      <c r="BL264" s="18" t="s">
        <v>178</v>
      </c>
      <c r="BM264" s="230" t="s">
        <v>3218</v>
      </c>
    </row>
    <row r="265" spans="1:65" s="2" customFormat="1" ht="16.5" customHeight="1">
      <c r="A265" s="39"/>
      <c r="B265" s="40"/>
      <c r="C265" s="219" t="s">
        <v>839</v>
      </c>
      <c r="D265" s="219" t="s">
        <v>173</v>
      </c>
      <c r="E265" s="220" t="s">
        <v>3179</v>
      </c>
      <c r="F265" s="221" t="s">
        <v>3180</v>
      </c>
      <c r="G265" s="222" t="s">
        <v>2575</v>
      </c>
      <c r="H265" s="223">
        <v>1</v>
      </c>
      <c r="I265" s="224"/>
      <c r="J265" s="225">
        <f>ROUND(I265*H265,2)</f>
        <v>0</v>
      </c>
      <c r="K265" s="221" t="s">
        <v>1</v>
      </c>
      <c r="L265" s="45"/>
      <c r="M265" s="226" t="s">
        <v>1</v>
      </c>
      <c r="N265" s="227" t="s">
        <v>41</v>
      </c>
      <c r="O265" s="92"/>
      <c r="P265" s="228">
        <f>O265*H265</f>
        <v>0</v>
      </c>
      <c r="Q265" s="228">
        <v>0</v>
      </c>
      <c r="R265" s="228">
        <f>Q265*H265</f>
        <v>0</v>
      </c>
      <c r="S265" s="228">
        <v>0</v>
      </c>
      <c r="T265" s="229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0" t="s">
        <v>178</v>
      </c>
      <c r="AT265" s="230" t="s">
        <v>173</v>
      </c>
      <c r="AU265" s="230" t="s">
        <v>84</v>
      </c>
      <c r="AY265" s="18" t="s">
        <v>171</v>
      </c>
      <c r="BE265" s="231">
        <f>IF(N265="základní",J265,0)</f>
        <v>0</v>
      </c>
      <c r="BF265" s="231">
        <f>IF(N265="snížená",J265,0)</f>
        <v>0</v>
      </c>
      <c r="BG265" s="231">
        <f>IF(N265="zákl. přenesená",J265,0)</f>
        <v>0</v>
      </c>
      <c r="BH265" s="231">
        <f>IF(N265="sníž. přenesená",J265,0)</f>
        <v>0</v>
      </c>
      <c r="BI265" s="231">
        <f>IF(N265="nulová",J265,0)</f>
        <v>0</v>
      </c>
      <c r="BJ265" s="18" t="s">
        <v>84</v>
      </c>
      <c r="BK265" s="231">
        <f>ROUND(I265*H265,2)</f>
        <v>0</v>
      </c>
      <c r="BL265" s="18" t="s">
        <v>178</v>
      </c>
      <c r="BM265" s="230" t="s">
        <v>3219</v>
      </c>
    </row>
    <row r="266" spans="1:65" s="2" customFormat="1" ht="16.5" customHeight="1">
      <c r="A266" s="39"/>
      <c r="B266" s="40"/>
      <c r="C266" s="219" t="s">
        <v>847</v>
      </c>
      <c r="D266" s="219" t="s">
        <v>173</v>
      </c>
      <c r="E266" s="220" t="s">
        <v>3182</v>
      </c>
      <c r="F266" s="221" t="s">
        <v>3145</v>
      </c>
      <c r="G266" s="222" t="s">
        <v>2575</v>
      </c>
      <c r="H266" s="223">
        <v>9</v>
      </c>
      <c r="I266" s="224"/>
      <c r="J266" s="225">
        <f>ROUND(I266*H266,2)</f>
        <v>0</v>
      </c>
      <c r="K266" s="221" t="s">
        <v>1</v>
      </c>
      <c r="L266" s="45"/>
      <c r="M266" s="226" t="s">
        <v>1</v>
      </c>
      <c r="N266" s="227" t="s">
        <v>41</v>
      </c>
      <c r="O266" s="92"/>
      <c r="P266" s="228">
        <f>O266*H266</f>
        <v>0</v>
      </c>
      <c r="Q266" s="228">
        <v>0</v>
      </c>
      <c r="R266" s="228">
        <f>Q266*H266</f>
        <v>0</v>
      </c>
      <c r="S266" s="228">
        <v>0</v>
      </c>
      <c r="T266" s="229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0" t="s">
        <v>178</v>
      </c>
      <c r="AT266" s="230" t="s">
        <v>173</v>
      </c>
      <c r="AU266" s="230" t="s">
        <v>84</v>
      </c>
      <c r="AY266" s="18" t="s">
        <v>171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8" t="s">
        <v>84</v>
      </c>
      <c r="BK266" s="231">
        <f>ROUND(I266*H266,2)</f>
        <v>0</v>
      </c>
      <c r="BL266" s="18" t="s">
        <v>178</v>
      </c>
      <c r="BM266" s="230" t="s">
        <v>3220</v>
      </c>
    </row>
    <row r="267" spans="1:65" s="2" customFormat="1" ht="16.5" customHeight="1">
      <c r="A267" s="39"/>
      <c r="B267" s="40"/>
      <c r="C267" s="219" t="s">
        <v>864</v>
      </c>
      <c r="D267" s="219" t="s">
        <v>173</v>
      </c>
      <c r="E267" s="220" t="s">
        <v>3184</v>
      </c>
      <c r="F267" s="221" t="s">
        <v>3185</v>
      </c>
      <c r="G267" s="222" t="s">
        <v>2575</v>
      </c>
      <c r="H267" s="223">
        <v>4</v>
      </c>
      <c r="I267" s="224"/>
      <c r="J267" s="225">
        <f>ROUND(I267*H267,2)</f>
        <v>0</v>
      </c>
      <c r="K267" s="221" t="s">
        <v>1</v>
      </c>
      <c r="L267" s="45"/>
      <c r="M267" s="226" t="s">
        <v>1</v>
      </c>
      <c r="N267" s="227" t="s">
        <v>41</v>
      </c>
      <c r="O267" s="92"/>
      <c r="P267" s="228">
        <f>O267*H267</f>
        <v>0</v>
      </c>
      <c r="Q267" s="228">
        <v>0</v>
      </c>
      <c r="R267" s="228">
        <f>Q267*H267</f>
        <v>0</v>
      </c>
      <c r="S267" s="228">
        <v>0</v>
      </c>
      <c r="T267" s="229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0" t="s">
        <v>178</v>
      </c>
      <c r="AT267" s="230" t="s">
        <v>173</v>
      </c>
      <c r="AU267" s="230" t="s">
        <v>84</v>
      </c>
      <c r="AY267" s="18" t="s">
        <v>171</v>
      </c>
      <c r="BE267" s="231">
        <f>IF(N267="základní",J267,0)</f>
        <v>0</v>
      </c>
      <c r="BF267" s="231">
        <f>IF(N267="snížená",J267,0)</f>
        <v>0</v>
      </c>
      <c r="BG267" s="231">
        <f>IF(N267="zákl. přenesená",J267,0)</f>
        <v>0</v>
      </c>
      <c r="BH267" s="231">
        <f>IF(N267="sníž. přenesená",J267,0)</f>
        <v>0</v>
      </c>
      <c r="BI267" s="231">
        <f>IF(N267="nulová",J267,0)</f>
        <v>0</v>
      </c>
      <c r="BJ267" s="18" t="s">
        <v>84</v>
      </c>
      <c r="BK267" s="231">
        <f>ROUND(I267*H267,2)</f>
        <v>0</v>
      </c>
      <c r="BL267" s="18" t="s">
        <v>178</v>
      </c>
      <c r="BM267" s="230" t="s">
        <v>3221</v>
      </c>
    </row>
    <row r="268" spans="1:65" s="2" customFormat="1" ht="16.5" customHeight="1">
      <c r="A268" s="39"/>
      <c r="B268" s="40"/>
      <c r="C268" s="219" t="s">
        <v>871</v>
      </c>
      <c r="D268" s="219" t="s">
        <v>173</v>
      </c>
      <c r="E268" s="220" t="s">
        <v>3187</v>
      </c>
      <c r="F268" s="221" t="s">
        <v>3188</v>
      </c>
      <c r="G268" s="222" t="s">
        <v>2575</v>
      </c>
      <c r="H268" s="223">
        <v>4</v>
      </c>
      <c r="I268" s="224"/>
      <c r="J268" s="225">
        <f>ROUND(I268*H268,2)</f>
        <v>0</v>
      </c>
      <c r="K268" s="221" t="s">
        <v>1</v>
      </c>
      <c r="L268" s="45"/>
      <c r="M268" s="226" t="s">
        <v>1</v>
      </c>
      <c r="N268" s="227" t="s">
        <v>41</v>
      </c>
      <c r="O268" s="92"/>
      <c r="P268" s="228">
        <f>O268*H268</f>
        <v>0</v>
      </c>
      <c r="Q268" s="228">
        <v>0</v>
      </c>
      <c r="R268" s="228">
        <f>Q268*H268</f>
        <v>0</v>
      </c>
      <c r="S268" s="228">
        <v>0</v>
      </c>
      <c r="T268" s="229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0" t="s">
        <v>178</v>
      </c>
      <c r="AT268" s="230" t="s">
        <v>173</v>
      </c>
      <c r="AU268" s="230" t="s">
        <v>84</v>
      </c>
      <c r="AY268" s="18" t="s">
        <v>171</v>
      </c>
      <c r="BE268" s="231">
        <f>IF(N268="základní",J268,0)</f>
        <v>0</v>
      </c>
      <c r="BF268" s="231">
        <f>IF(N268="snížená",J268,0)</f>
        <v>0</v>
      </c>
      <c r="BG268" s="231">
        <f>IF(N268="zákl. přenesená",J268,0)</f>
        <v>0</v>
      </c>
      <c r="BH268" s="231">
        <f>IF(N268="sníž. přenesená",J268,0)</f>
        <v>0</v>
      </c>
      <c r="BI268" s="231">
        <f>IF(N268="nulová",J268,0)</f>
        <v>0</v>
      </c>
      <c r="BJ268" s="18" t="s">
        <v>84</v>
      </c>
      <c r="BK268" s="231">
        <f>ROUND(I268*H268,2)</f>
        <v>0</v>
      </c>
      <c r="BL268" s="18" t="s">
        <v>178</v>
      </c>
      <c r="BM268" s="230" t="s">
        <v>3222</v>
      </c>
    </row>
    <row r="269" spans="1:65" s="2" customFormat="1" ht="16.5" customHeight="1">
      <c r="A269" s="39"/>
      <c r="B269" s="40"/>
      <c r="C269" s="219" t="s">
        <v>875</v>
      </c>
      <c r="D269" s="219" t="s">
        <v>173</v>
      </c>
      <c r="E269" s="220" t="s">
        <v>3190</v>
      </c>
      <c r="F269" s="221" t="s">
        <v>3149</v>
      </c>
      <c r="G269" s="222" t="s">
        <v>2575</v>
      </c>
      <c r="H269" s="223">
        <v>1</v>
      </c>
      <c r="I269" s="224"/>
      <c r="J269" s="225">
        <f>ROUND(I269*H269,2)</f>
        <v>0</v>
      </c>
      <c r="K269" s="221" t="s">
        <v>1</v>
      </c>
      <c r="L269" s="45"/>
      <c r="M269" s="226" t="s">
        <v>1</v>
      </c>
      <c r="N269" s="227" t="s">
        <v>41</v>
      </c>
      <c r="O269" s="92"/>
      <c r="P269" s="228">
        <f>O269*H269</f>
        <v>0</v>
      </c>
      <c r="Q269" s="228">
        <v>0</v>
      </c>
      <c r="R269" s="228">
        <f>Q269*H269</f>
        <v>0</v>
      </c>
      <c r="S269" s="228">
        <v>0</v>
      </c>
      <c r="T269" s="229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0" t="s">
        <v>178</v>
      </c>
      <c r="AT269" s="230" t="s">
        <v>173</v>
      </c>
      <c r="AU269" s="230" t="s">
        <v>84</v>
      </c>
      <c r="AY269" s="18" t="s">
        <v>171</v>
      </c>
      <c r="BE269" s="231">
        <f>IF(N269="základní",J269,0)</f>
        <v>0</v>
      </c>
      <c r="BF269" s="231">
        <f>IF(N269="snížená",J269,0)</f>
        <v>0</v>
      </c>
      <c r="BG269" s="231">
        <f>IF(N269="zákl. přenesená",J269,0)</f>
        <v>0</v>
      </c>
      <c r="BH269" s="231">
        <f>IF(N269="sníž. přenesená",J269,0)</f>
        <v>0</v>
      </c>
      <c r="BI269" s="231">
        <f>IF(N269="nulová",J269,0)</f>
        <v>0</v>
      </c>
      <c r="BJ269" s="18" t="s">
        <v>84</v>
      </c>
      <c r="BK269" s="231">
        <f>ROUND(I269*H269,2)</f>
        <v>0</v>
      </c>
      <c r="BL269" s="18" t="s">
        <v>178</v>
      </c>
      <c r="BM269" s="230" t="s">
        <v>3043</v>
      </c>
    </row>
    <row r="270" spans="1:65" s="2" customFormat="1" ht="24.15" customHeight="1">
      <c r="A270" s="39"/>
      <c r="B270" s="40"/>
      <c r="C270" s="219" t="s">
        <v>879</v>
      </c>
      <c r="D270" s="219" t="s">
        <v>173</v>
      </c>
      <c r="E270" s="220" t="s">
        <v>3192</v>
      </c>
      <c r="F270" s="221" t="s">
        <v>3193</v>
      </c>
      <c r="G270" s="222" t="s">
        <v>2575</v>
      </c>
      <c r="H270" s="223">
        <v>1</v>
      </c>
      <c r="I270" s="224"/>
      <c r="J270" s="225">
        <f>ROUND(I270*H270,2)</f>
        <v>0</v>
      </c>
      <c r="K270" s="221" t="s">
        <v>1</v>
      </c>
      <c r="L270" s="45"/>
      <c r="M270" s="226" t="s">
        <v>1</v>
      </c>
      <c r="N270" s="227" t="s">
        <v>41</v>
      </c>
      <c r="O270" s="92"/>
      <c r="P270" s="228">
        <f>O270*H270</f>
        <v>0</v>
      </c>
      <c r="Q270" s="228">
        <v>0</v>
      </c>
      <c r="R270" s="228">
        <f>Q270*H270</f>
        <v>0</v>
      </c>
      <c r="S270" s="228">
        <v>0</v>
      </c>
      <c r="T270" s="229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0" t="s">
        <v>178</v>
      </c>
      <c r="AT270" s="230" t="s">
        <v>173</v>
      </c>
      <c r="AU270" s="230" t="s">
        <v>84</v>
      </c>
      <c r="AY270" s="18" t="s">
        <v>171</v>
      </c>
      <c r="BE270" s="231">
        <f>IF(N270="základní",J270,0)</f>
        <v>0</v>
      </c>
      <c r="BF270" s="231">
        <f>IF(N270="snížená",J270,0)</f>
        <v>0</v>
      </c>
      <c r="BG270" s="231">
        <f>IF(N270="zákl. přenesená",J270,0)</f>
        <v>0</v>
      </c>
      <c r="BH270" s="231">
        <f>IF(N270="sníž. přenesená",J270,0)</f>
        <v>0</v>
      </c>
      <c r="BI270" s="231">
        <f>IF(N270="nulová",J270,0)</f>
        <v>0</v>
      </c>
      <c r="BJ270" s="18" t="s">
        <v>84</v>
      </c>
      <c r="BK270" s="231">
        <f>ROUND(I270*H270,2)</f>
        <v>0</v>
      </c>
      <c r="BL270" s="18" t="s">
        <v>178</v>
      </c>
      <c r="BM270" s="230" t="s">
        <v>3223</v>
      </c>
    </row>
    <row r="271" spans="1:63" s="12" customFormat="1" ht="25.9" customHeight="1">
      <c r="A271" s="12"/>
      <c r="B271" s="203"/>
      <c r="C271" s="204"/>
      <c r="D271" s="205" t="s">
        <v>75</v>
      </c>
      <c r="E271" s="206" t="s">
        <v>3224</v>
      </c>
      <c r="F271" s="206" t="s">
        <v>3225</v>
      </c>
      <c r="G271" s="204"/>
      <c r="H271" s="204"/>
      <c r="I271" s="207"/>
      <c r="J271" s="208">
        <f>BK271</f>
        <v>0</v>
      </c>
      <c r="K271" s="204"/>
      <c r="L271" s="209"/>
      <c r="M271" s="210"/>
      <c r="N271" s="211"/>
      <c r="O271" s="211"/>
      <c r="P271" s="212">
        <f>SUM(P272:P284)</f>
        <v>0</v>
      </c>
      <c r="Q271" s="211"/>
      <c r="R271" s="212">
        <f>SUM(R272:R284)</f>
        <v>0</v>
      </c>
      <c r="S271" s="211"/>
      <c r="T271" s="213">
        <f>SUM(T272:T284)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14" t="s">
        <v>84</v>
      </c>
      <c r="AT271" s="215" t="s">
        <v>75</v>
      </c>
      <c r="AU271" s="215" t="s">
        <v>76</v>
      </c>
      <c r="AY271" s="214" t="s">
        <v>171</v>
      </c>
      <c r="BK271" s="216">
        <f>SUM(BK272:BK284)</f>
        <v>0</v>
      </c>
    </row>
    <row r="272" spans="1:65" s="2" customFormat="1" ht="16.5" customHeight="1">
      <c r="A272" s="39"/>
      <c r="B272" s="40"/>
      <c r="C272" s="219" t="s">
        <v>885</v>
      </c>
      <c r="D272" s="219" t="s">
        <v>173</v>
      </c>
      <c r="E272" s="220" t="s">
        <v>3162</v>
      </c>
      <c r="F272" s="221" t="s">
        <v>3127</v>
      </c>
      <c r="G272" s="222" t="s">
        <v>2575</v>
      </c>
      <c r="H272" s="223">
        <v>1</v>
      </c>
      <c r="I272" s="224"/>
      <c r="J272" s="225">
        <f>ROUND(I272*H272,2)</f>
        <v>0</v>
      </c>
      <c r="K272" s="221" t="s">
        <v>1</v>
      </c>
      <c r="L272" s="45"/>
      <c r="M272" s="226" t="s">
        <v>1</v>
      </c>
      <c r="N272" s="227" t="s">
        <v>41</v>
      </c>
      <c r="O272" s="92"/>
      <c r="P272" s="228">
        <f>O272*H272</f>
        <v>0</v>
      </c>
      <c r="Q272" s="228">
        <v>0</v>
      </c>
      <c r="R272" s="228">
        <f>Q272*H272</f>
        <v>0</v>
      </c>
      <c r="S272" s="228">
        <v>0</v>
      </c>
      <c r="T272" s="229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0" t="s">
        <v>178</v>
      </c>
      <c r="AT272" s="230" t="s">
        <v>173</v>
      </c>
      <c r="AU272" s="230" t="s">
        <v>84</v>
      </c>
      <c r="AY272" s="18" t="s">
        <v>171</v>
      </c>
      <c r="BE272" s="231">
        <f>IF(N272="základní",J272,0)</f>
        <v>0</v>
      </c>
      <c r="BF272" s="231">
        <f>IF(N272="snížená",J272,0)</f>
        <v>0</v>
      </c>
      <c r="BG272" s="231">
        <f>IF(N272="zákl. přenesená",J272,0)</f>
        <v>0</v>
      </c>
      <c r="BH272" s="231">
        <f>IF(N272="sníž. přenesená",J272,0)</f>
        <v>0</v>
      </c>
      <c r="BI272" s="231">
        <f>IF(N272="nulová",J272,0)</f>
        <v>0</v>
      </c>
      <c r="BJ272" s="18" t="s">
        <v>84</v>
      </c>
      <c r="BK272" s="231">
        <f>ROUND(I272*H272,2)</f>
        <v>0</v>
      </c>
      <c r="BL272" s="18" t="s">
        <v>178</v>
      </c>
      <c r="BM272" s="230" t="s">
        <v>3226</v>
      </c>
    </row>
    <row r="273" spans="1:65" s="2" customFormat="1" ht="16.5" customHeight="1">
      <c r="A273" s="39"/>
      <c r="B273" s="40"/>
      <c r="C273" s="219" t="s">
        <v>891</v>
      </c>
      <c r="D273" s="219" t="s">
        <v>173</v>
      </c>
      <c r="E273" s="220" t="s">
        <v>3164</v>
      </c>
      <c r="F273" s="221" t="s">
        <v>3165</v>
      </c>
      <c r="G273" s="222" t="s">
        <v>2575</v>
      </c>
      <c r="H273" s="223">
        <v>3</v>
      </c>
      <c r="I273" s="224"/>
      <c r="J273" s="225">
        <f>ROUND(I273*H273,2)</f>
        <v>0</v>
      </c>
      <c r="K273" s="221" t="s">
        <v>1</v>
      </c>
      <c r="L273" s="45"/>
      <c r="M273" s="226" t="s">
        <v>1</v>
      </c>
      <c r="N273" s="227" t="s">
        <v>41</v>
      </c>
      <c r="O273" s="92"/>
      <c r="P273" s="228">
        <f>O273*H273</f>
        <v>0</v>
      </c>
      <c r="Q273" s="228">
        <v>0</v>
      </c>
      <c r="R273" s="228">
        <f>Q273*H273</f>
        <v>0</v>
      </c>
      <c r="S273" s="228">
        <v>0</v>
      </c>
      <c r="T273" s="229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0" t="s">
        <v>178</v>
      </c>
      <c r="AT273" s="230" t="s">
        <v>173</v>
      </c>
      <c r="AU273" s="230" t="s">
        <v>84</v>
      </c>
      <c r="AY273" s="18" t="s">
        <v>171</v>
      </c>
      <c r="BE273" s="231">
        <f>IF(N273="základní",J273,0)</f>
        <v>0</v>
      </c>
      <c r="BF273" s="231">
        <f>IF(N273="snížená",J273,0)</f>
        <v>0</v>
      </c>
      <c r="BG273" s="231">
        <f>IF(N273="zákl. přenesená",J273,0)</f>
        <v>0</v>
      </c>
      <c r="BH273" s="231">
        <f>IF(N273="sníž. přenesená",J273,0)</f>
        <v>0</v>
      </c>
      <c r="BI273" s="231">
        <f>IF(N273="nulová",J273,0)</f>
        <v>0</v>
      </c>
      <c r="BJ273" s="18" t="s">
        <v>84</v>
      </c>
      <c r="BK273" s="231">
        <f>ROUND(I273*H273,2)</f>
        <v>0</v>
      </c>
      <c r="BL273" s="18" t="s">
        <v>178</v>
      </c>
      <c r="BM273" s="230" t="s">
        <v>3227</v>
      </c>
    </row>
    <row r="274" spans="1:65" s="2" customFormat="1" ht="16.5" customHeight="1">
      <c r="A274" s="39"/>
      <c r="B274" s="40"/>
      <c r="C274" s="219" t="s">
        <v>897</v>
      </c>
      <c r="D274" s="219" t="s">
        <v>173</v>
      </c>
      <c r="E274" s="220" t="s">
        <v>3228</v>
      </c>
      <c r="F274" s="221" t="s">
        <v>3168</v>
      </c>
      <c r="G274" s="222" t="s">
        <v>2575</v>
      </c>
      <c r="H274" s="223">
        <v>1</v>
      </c>
      <c r="I274" s="224"/>
      <c r="J274" s="225">
        <f>ROUND(I274*H274,2)</f>
        <v>0</v>
      </c>
      <c r="K274" s="221" t="s">
        <v>1</v>
      </c>
      <c r="L274" s="45"/>
      <c r="M274" s="226" t="s">
        <v>1</v>
      </c>
      <c r="N274" s="227" t="s">
        <v>41</v>
      </c>
      <c r="O274" s="92"/>
      <c r="P274" s="228">
        <f>O274*H274</f>
        <v>0</v>
      </c>
      <c r="Q274" s="228">
        <v>0</v>
      </c>
      <c r="R274" s="228">
        <f>Q274*H274</f>
        <v>0</v>
      </c>
      <c r="S274" s="228">
        <v>0</v>
      </c>
      <c r="T274" s="229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0" t="s">
        <v>178</v>
      </c>
      <c r="AT274" s="230" t="s">
        <v>173</v>
      </c>
      <c r="AU274" s="230" t="s">
        <v>84</v>
      </c>
      <c r="AY274" s="18" t="s">
        <v>171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18" t="s">
        <v>84</v>
      </c>
      <c r="BK274" s="231">
        <f>ROUND(I274*H274,2)</f>
        <v>0</v>
      </c>
      <c r="BL274" s="18" t="s">
        <v>178</v>
      </c>
      <c r="BM274" s="230" t="s">
        <v>3229</v>
      </c>
    </row>
    <row r="275" spans="1:65" s="2" customFormat="1" ht="16.5" customHeight="1">
      <c r="A275" s="39"/>
      <c r="B275" s="40"/>
      <c r="C275" s="219" t="s">
        <v>902</v>
      </c>
      <c r="D275" s="219" t="s">
        <v>173</v>
      </c>
      <c r="E275" s="220" t="s">
        <v>3170</v>
      </c>
      <c r="F275" s="221" t="s">
        <v>3133</v>
      </c>
      <c r="G275" s="222" t="s">
        <v>2575</v>
      </c>
      <c r="H275" s="223">
        <v>1</v>
      </c>
      <c r="I275" s="224"/>
      <c r="J275" s="225">
        <f>ROUND(I275*H275,2)</f>
        <v>0</v>
      </c>
      <c r="K275" s="221" t="s">
        <v>1</v>
      </c>
      <c r="L275" s="45"/>
      <c r="M275" s="226" t="s">
        <v>1</v>
      </c>
      <c r="N275" s="227" t="s">
        <v>41</v>
      </c>
      <c r="O275" s="92"/>
      <c r="P275" s="228">
        <f>O275*H275</f>
        <v>0</v>
      </c>
      <c r="Q275" s="228">
        <v>0</v>
      </c>
      <c r="R275" s="228">
        <f>Q275*H275</f>
        <v>0</v>
      </c>
      <c r="S275" s="228">
        <v>0</v>
      </c>
      <c r="T275" s="229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0" t="s">
        <v>178</v>
      </c>
      <c r="AT275" s="230" t="s">
        <v>173</v>
      </c>
      <c r="AU275" s="230" t="s">
        <v>84</v>
      </c>
      <c r="AY275" s="18" t="s">
        <v>171</v>
      </c>
      <c r="BE275" s="231">
        <f>IF(N275="základní",J275,0)</f>
        <v>0</v>
      </c>
      <c r="BF275" s="231">
        <f>IF(N275="snížená",J275,0)</f>
        <v>0</v>
      </c>
      <c r="BG275" s="231">
        <f>IF(N275="zákl. přenesená",J275,0)</f>
        <v>0</v>
      </c>
      <c r="BH275" s="231">
        <f>IF(N275="sníž. přenesená",J275,0)</f>
        <v>0</v>
      </c>
      <c r="BI275" s="231">
        <f>IF(N275="nulová",J275,0)</f>
        <v>0</v>
      </c>
      <c r="BJ275" s="18" t="s">
        <v>84</v>
      </c>
      <c r="BK275" s="231">
        <f>ROUND(I275*H275,2)</f>
        <v>0</v>
      </c>
      <c r="BL275" s="18" t="s">
        <v>178</v>
      </c>
      <c r="BM275" s="230" t="s">
        <v>3230</v>
      </c>
    </row>
    <row r="276" spans="1:65" s="2" customFormat="1" ht="16.5" customHeight="1">
      <c r="A276" s="39"/>
      <c r="B276" s="40"/>
      <c r="C276" s="219" t="s">
        <v>907</v>
      </c>
      <c r="D276" s="219" t="s">
        <v>173</v>
      </c>
      <c r="E276" s="220" t="s">
        <v>3172</v>
      </c>
      <c r="F276" s="221" t="s">
        <v>3135</v>
      </c>
      <c r="G276" s="222" t="s">
        <v>2575</v>
      </c>
      <c r="H276" s="223">
        <v>1</v>
      </c>
      <c r="I276" s="224"/>
      <c r="J276" s="225">
        <f>ROUND(I276*H276,2)</f>
        <v>0</v>
      </c>
      <c r="K276" s="221" t="s">
        <v>1</v>
      </c>
      <c r="L276" s="45"/>
      <c r="M276" s="226" t="s">
        <v>1</v>
      </c>
      <c r="N276" s="227" t="s">
        <v>41</v>
      </c>
      <c r="O276" s="92"/>
      <c r="P276" s="228">
        <f>O276*H276</f>
        <v>0</v>
      </c>
      <c r="Q276" s="228">
        <v>0</v>
      </c>
      <c r="R276" s="228">
        <f>Q276*H276</f>
        <v>0</v>
      </c>
      <c r="S276" s="228">
        <v>0</v>
      </c>
      <c r="T276" s="229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0" t="s">
        <v>178</v>
      </c>
      <c r="AT276" s="230" t="s">
        <v>173</v>
      </c>
      <c r="AU276" s="230" t="s">
        <v>84</v>
      </c>
      <c r="AY276" s="18" t="s">
        <v>171</v>
      </c>
      <c r="BE276" s="231">
        <f>IF(N276="základní",J276,0)</f>
        <v>0</v>
      </c>
      <c r="BF276" s="231">
        <f>IF(N276="snížená",J276,0)</f>
        <v>0</v>
      </c>
      <c r="BG276" s="231">
        <f>IF(N276="zákl. přenesená",J276,0)</f>
        <v>0</v>
      </c>
      <c r="BH276" s="231">
        <f>IF(N276="sníž. přenesená",J276,0)</f>
        <v>0</v>
      </c>
      <c r="BI276" s="231">
        <f>IF(N276="nulová",J276,0)</f>
        <v>0</v>
      </c>
      <c r="BJ276" s="18" t="s">
        <v>84</v>
      </c>
      <c r="BK276" s="231">
        <f>ROUND(I276*H276,2)</f>
        <v>0</v>
      </c>
      <c r="BL276" s="18" t="s">
        <v>178</v>
      </c>
      <c r="BM276" s="230" t="s">
        <v>3231</v>
      </c>
    </row>
    <row r="277" spans="1:65" s="2" customFormat="1" ht="16.5" customHeight="1">
      <c r="A277" s="39"/>
      <c r="B277" s="40"/>
      <c r="C277" s="219" t="s">
        <v>912</v>
      </c>
      <c r="D277" s="219" t="s">
        <v>173</v>
      </c>
      <c r="E277" s="220" t="s">
        <v>3174</v>
      </c>
      <c r="F277" s="221" t="s">
        <v>3141</v>
      </c>
      <c r="G277" s="222" t="s">
        <v>2575</v>
      </c>
      <c r="H277" s="223">
        <v>5</v>
      </c>
      <c r="I277" s="224"/>
      <c r="J277" s="225">
        <f>ROUND(I277*H277,2)</f>
        <v>0</v>
      </c>
      <c r="K277" s="221" t="s">
        <v>1</v>
      </c>
      <c r="L277" s="45"/>
      <c r="M277" s="226" t="s">
        <v>1</v>
      </c>
      <c r="N277" s="227" t="s">
        <v>41</v>
      </c>
      <c r="O277" s="92"/>
      <c r="P277" s="228">
        <f>O277*H277</f>
        <v>0</v>
      </c>
      <c r="Q277" s="228">
        <v>0</v>
      </c>
      <c r="R277" s="228">
        <f>Q277*H277</f>
        <v>0</v>
      </c>
      <c r="S277" s="228">
        <v>0</v>
      </c>
      <c r="T277" s="229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0" t="s">
        <v>178</v>
      </c>
      <c r="AT277" s="230" t="s">
        <v>173</v>
      </c>
      <c r="AU277" s="230" t="s">
        <v>84</v>
      </c>
      <c r="AY277" s="18" t="s">
        <v>171</v>
      </c>
      <c r="BE277" s="231">
        <f>IF(N277="základní",J277,0)</f>
        <v>0</v>
      </c>
      <c r="BF277" s="231">
        <f>IF(N277="snížená",J277,0)</f>
        <v>0</v>
      </c>
      <c r="BG277" s="231">
        <f>IF(N277="zákl. přenesená",J277,0)</f>
        <v>0</v>
      </c>
      <c r="BH277" s="231">
        <f>IF(N277="sníž. přenesená",J277,0)</f>
        <v>0</v>
      </c>
      <c r="BI277" s="231">
        <f>IF(N277="nulová",J277,0)</f>
        <v>0</v>
      </c>
      <c r="BJ277" s="18" t="s">
        <v>84</v>
      </c>
      <c r="BK277" s="231">
        <f>ROUND(I277*H277,2)</f>
        <v>0</v>
      </c>
      <c r="BL277" s="18" t="s">
        <v>178</v>
      </c>
      <c r="BM277" s="230" t="s">
        <v>3232</v>
      </c>
    </row>
    <row r="278" spans="1:65" s="2" customFormat="1" ht="16.5" customHeight="1">
      <c r="A278" s="39"/>
      <c r="B278" s="40"/>
      <c r="C278" s="219" t="s">
        <v>916</v>
      </c>
      <c r="D278" s="219" t="s">
        <v>173</v>
      </c>
      <c r="E278" s="220" t="s">
        <v>3233</v>
      </c>
      <c r="F278" s="221" t="s">
        <v>3234</v>
      </c>
      <c r="G278" s="222" t="s">
        <v>2575</v>
      </c>
      <c r="H278" s="223">
        <v>1</v>
      </c>
      <c r="I278" s="224"/>
      <c r="J278" s="225">
        <f>ROUND(I278*H278,2)</f>
        <v>0</v>
      </c>
      <c r="K278" s="221" t="s">
        <v>1</v>
      </c>
      <c r="L278" s="45"/>
      <c r="M278" s="226" t="s">
        <v>1</v>
      </c>
      <c r="N278" s="227" t="s">
        <v>41</v>
      </c>
      <c r="O278" s="92"/>
      <c r="P278" s="228">
        <f>O278*H278</f>
        <v>0</v>
      </c>
      <c r="Q278" s="228">
        <v>0</v>
      </c>
      <c r="R278" s="228">
        <f>Q278*H278</f>
        <v>0</v>
      </c>
      <c r="S278" s="228">
        <v>0</v>
      </c>
      <c r="T278" s="229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0" t="s">
        <v>178</v>
      </c>
      <c r="AT278" s="230" t="s">
        <v>173</v>
      </c>
      <c r="AU278" s="230" t="s">
        <v>84</v>
      </c>
      <c r="AY278" s="18" t="s">
        <v>171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18" t="s">
        <v>84</v>
      </c>
      <c r="BK278" s="231">
        <f>ROUND(I278*H278,2)</f>
        <v>0</v>
      </c>
      <c r="BL278" s="18" t="s">
        <v>178</v>
      </c>
      <c r="BM278" s="230" t="s">
        <v>3235</v>
      </c>
    </row>
    <row r="279" spans="1:65" s="2" customFormat="1" ht="16.5" customHeight="1">
      <c r="A279" s="39"/>
      <c r="B279" s="40"/>
      <c r="C279" s="219" t="s">
        <v>920</v>
      </c>
      <c r="D279" s="219" t="s">
        <v>173</v>
      </c>
      <c r="E279" s="220" t="s">
        <v>3179</v>
      </c>
      <c r="F279" s="221" t="s">
        <v>3180</v>
      </c>
      <c r="G279" s="222" t="s">
        <v>2575</v>
      </c>
      <c r="H279" s="223">
        <v>1</v>
      </c>
      <c r="I279" s="224"/>
      <c r="J279" s="225">
        <f>ROUND(I279*H279,2)</f>
        <v>0</v>
      </c>
      <c r="K279" s="221" t="s">
        <v>1</v>
      </c>
      <c r="L279" s="45"/>
      <c r="M279" s="226" t="s">
        <v>1</v>
      </c>
      <c r="N279" s="227" t="s">
        <v>41</v>
      </c>
      <c r="O279" s="92"/>
      <c r="P279" s="228">
        <f>O279*H279</f>
        <v>0</v>
      </c>
      <c r="Q279" s="228">
        <v>0</v>
      </c>
      <c r="R279" s="228">
        <f>Q279*H279</f>
        <v>0</v>
      </c>
      <c r="S279" s="228">
        <v>0</v>
      </c>
      <c r="T279" s="229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0" t="s">
        <v>178</v>
      </c>
      <c r="AT279" s="230" t="s">
        <v>173</v>
      </c>
      <c r="AU279" s="230" t="s">
        <v>84</v>
      </c>
      <c r="AY279" s="18" t="s">
        <v>171</v>
      </c>
      <c r="BE279" s="231">
        <f>IF(N279="základní",J279,0)</f>
        <v>0</v>
      </c>
      <c r="BF279" s="231">
        <f>IF(N279="snížená",J279,0)</f>
        <v>0</v>
      </c>
      <c r="BG279" s="231">
        <f>IF(N279="zákl. přenesená",J279,0)</f>
        <v>0</v>
      </c>
      <c r="BH279" s="231">
        <f>IF(N279="sníž. přenesená",J279,0)</f>
        <v>0</v>
      </c>
      <c r="BI279" s="231">
        <f>IF(N279="nulová",J279,0)</f>
        <v>0</v>
      </c>
      <c r="BJ279" s="18" t="s">
        <v>84</v>
      </c>
      <c r="BK279" s="231">
        <f>ROUND(I279*H279,2)</f>
        <v>0</v>
      </c>
      <c r="BL279" s="18" t="s">
        <v>178</v>
      </c>
      <c r="BM279" s="230" t="s">
        <v>3236</v>
      </c>
    </row>
    <row r="280" spans="1:65" s="2" customFormat="1" ht="16.5" customHeight="1">
      <c r="A280" s="39"/>
      <c r="B280" s="40"/>
      <c r="C280" s="219" t="s">
        <v>926</v>
      </c>
      <c r="D280" s="219" t="s">
        <v>173</v>
      </c>
      <c r="E280" s="220" t="s">
        <v>3182</v>
      </c>
      <c r="F280" s="221" t="s">
        <v>3145</v>
      </c>
      <c r="G280" s="222" t="s">
        <v>2575</v>
      </c>
      <c r="H280" s="223">
        <v>11</v>
      </c>
      <c r="I280" s="224"/>
      <c r="J280" s="225">
        <f>ROUND(I280*H280,2)</f>
        <v>0</v>
      </c>
      <c r="K280" s="221" t="s">
        <v>1</v>
      </c>
      <c r="L280" s="45"/>
      <c r="M280" s="226" t="s">
        <v>1</v>
      </c>
      <c r="N280" s="227" t="s">
        <v>41</v>
      </c>
      <c r="O280" s="92"/>
      <c r="P280" s="228">
        <f>O280*H280</f>
        <v>0</v>
      </c>
      <c r="Q280" s="228">
        <v>0</v>
      </c>
      <c r="R280" s="228">
        <f>Q280*H280</f>
        <v>0</v>
      </c>
      <c r="S280" s="228">
        <v>0</v>
      </c>
      <c r="T280" s="229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0" t="s">
        <v>178</v>
      </c>
      <c r="AT280" s="230" t="s">
        <v>173</v>
      </c>
      <c r="AU280" s="230" t="s">
        <v>84</v>
      </c>
      <c r="AY280" s="18" t="s">
        <v>171</v>
      </c>
      <c r="BE280" s="231">
        <f>IF(N280="základní",J280,0)</f>
        <v>0</v>
      </c>
      <c r="BF280" s="231">
        <f>IF(N280="snížená",J280,0)</f>
        <v>0</v>
      </c>
      <c r="BG280" s="231">
        <f>IF(N280="zákl. přenesená",J280,0)</f>
        <v>0</v>
      </c>
      <c r="BH280" s="231">
        <f>IF(N280="sníž. přenesená",J280,0)</f>
        <v>0</v>
      </c>
      <c r="BI280" s="231">
        <f>IF(N280="nulová",J280,0)</f>
        <v>0</v>
      </c>
      <c r="BJ280" s="18" t="s">
        <v>84</v>
      </c>
      <c r="BK280" s="231">
        <f>ROUND(I280*H280,2)</f>
        <v>0</v>
      </c>
      <c r="BL280" s="18" t="s">
        <v>178</v>
      </c>
      <c r="BM280" s="230" t="s">
        <v>3237</v>
      </c>
    </row>
    <row r="281" spans="1:65" s="2" customFormat="1" ht="16.5" customHeight="1">
      <c r="A281" s="39"/>
      <c r="B281" s="40"/>
      <c r="C281" s="219" t="s">
        <v>944</v>
      </c>
      <c r="D281" s="219" t="s">
        <v>173</v>
      </c>
      <c r="E281" s="220" t="s">
        <v>3184</v>
      </c>
      <c r="F281" s="221" t="s">
        <v>3185</v>
      </c>
      <c r="G281" s="222" t="s">
        <v>2575</v>
      </c>
      <c r="H281" s="223">
        <v>5</v>
      </c>
      <c r="I281" s="224"/>
      <c r="J281" s="225">
        <f>ROUND(I281*H281,2)</f>
        <v>0</v>
      </c>
      <c r="K281" s="221" t="s">
        <v>1</v>
      </c>
      <c r="L281" s="45"/>
      <c r="M281" s="226" t="s">
        <v>1</v>
      </c>
      <c r="N281" s="227" t="s">
        <v>41</v>
      </c>
      <c r="O281" s="92"/>
      <c r="P281" s="228">
        <f>O281*H281</f>
        <v>0</v>
      </c>
      <c r="Q281" s="228">
        <v>0</v>
      </c>
      <c r="R281" s="228">
        <f>Q281*H281</f>
        <v>0</v>
      </c>
      <c r="S281" s="228">
        <v>0</v>
      </c>
      <c r="T281" s="229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0" t="s">
        <v>178</v>
      </c>
      <c r="AT281" s="230" t="s">
        <v>173</v>
      </c>
      <c r="AU281" s="230" t="s">
        <v>84</v>
      </c>
      <c r="AY281" s="18" t="s">
        <v>171</v>
      </c>
      <c r="BE281" s="231">
        <f>IF(N281="základní",J281,0)</f>
        <v>0</v>
      </c>
      <c r="BF281" s="231">
        <f>IF(N281="snížená",J281,0)</f>
        <v>0</v>
      </c>
      <c r="BG281" s="231">
        <f>IF(N281="zákl. přenesená",J281,0)</f>
        <v>0</v>
      </c>
      <c r="BH281" s="231">
        <f>IF(N281="sníž. přenesená",J281,0)</f>
        <v>0</v>
      </c>
      <c r="BI281" s="231">
        <f>IF(N281="nulová",J281,0)</f>
        <v>0</v>
      </c>
      <c r="BJ281" s="18" t="s">
        <v>84</v>
      </c>
      <c r="BK281" s="231">
        <f>ROUND(I281*H281,2)</f>
        <v>0</v>
      </c>
      <c r="BL281" s="18" t="s">
        <v>178</v>
      </c>
      <c r="BM281" s="230" t="s">
        <v>3238</v>
      </c>
    </row>
    <row r="282" spans="1:65" s="2" customFormat="1" ht="16.5" customHeight="1">
      <c r="A282" s="39"/>
      <c r="B282" s="40"/>
      <c r="C282" s="219" t="s">
        <v>949</v>
      </c>
      <c r="D282" s="219" t="s">
        <v>173</v>
      </c>
      <c r="E282" s="220" t="s">
        <v>3187</v>
      </c>
      <c r="F282" s="221" t="s">
        <v>3188</v>
      </c>
      <c r="G282" s="222" t="s">
        <v>2575</v>
      </c>
      <c r="H282" s="223">
        <v>4</v>
      </c>
      <c r="I282" s="224"/>
      <c r="J282" s="225">
        <f>ROUND(I282*H282,2)</f>
        <v>0</v>
      </c>
      <c r="K282" s="221" t="s">
        <v>1</v>
      </c>
      <c r="L282" s="45"/>
      <c r="M282" s="226" t="s">
        <v>1</v>
      </c>
      <c r="N282" s="227" t="s">
        <v>41</v>
      </c>
      <c r="O282" s="92"/>
      <c r="P282" s="228">
        <f>O282*H282</f>
        <v>0</v>
      </c>
      <c r="Q282" s="228">
        <v>0</v>
      </c>
      <c r="R282" s="228">
        <f>Q282*H282</f>
        <v>0</v>
      </c>
      <c r="S282" s="228">
        <v>0</v>
      </c>
      <c r="T282" s="229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0" t="s">
        <v>178</v>
      </c>
      <c r="AT282" s="230" t="s">
        <v>173</v>
      </c>
      <c r="AU282" s="230" t="s">
        <v>84</v>
      </c>
      <c r="AY282" s="18" t="s">
        <v>171</v>
      </c>
      <c r="BE282" s="231">
        <f>IF(N282="základní",J282,0)</f>
        <v>0</v>
      </c>
      <c r="BF282" s="231">
        <f>IF(N282="snížená",J282,0)</f>
        <v>0</v>
      </c>
      <c r="BG282" s="231">
        <f>IF(N282="zákl. přenesená",J282,0)</f>
        <v>0</v>
      </c>
      <c r="BH282" s="231">
        <f>IF(N282="sníž. přenesená",J282,0)</f>
        <v>0</v>
      </c>
      <c r="BI282" s="231">
        <f>IF(N282="nulová",J282,0)</f>
        <v>0</v>
      </c>
      <c r="BJ282" s="18" t="s">
        <v>84</v>
      </c>
      <c r="BK282" s="231">
        <f>ROUND(I282*H282,2)</f>
        <v>0</v>
      </c>
      <c r="BL282" s="18" t="s">
        <v>178</v>
      </c>
      <c r="BM282" s="230" t="s">
        <v>3239</v>
      </c>
    </row>
    <row r="283" spans="1:65" s="2" customFormat="1" ht="16.5" customHeight="1">
      <c r="A283" s="39"/>
      <c r="B283" s="40"/>
      <c r="C283" s="219" t="s">
        <v>954</v>
      </c>
      <c r="D283" s="219" t="s">
        <v>173</v>
      </c>
      <c r="E283" s="220" t="s">
        <v>3190</v>
      </c>
      <c r="F283" s="221" t="s">
        <v>3149</v>
      </c>
      <c r="G283" s="222" t="s">
        <v>2575</v>
      </c>
      <c r="H283" s="223">
        <v>1</v>
      </c>
      <c r="I283" s="224"/>
      <c r="J283" s="225">
        <f>ROUND(I283*H283,2)</f>
        <v>0</v>
      </c>
      <c r="K283" s="221" t="s">
        <v>1</v>
      </c>
      <c r="L283" s="45"/>
      <c r="M283" s="226" t="s">
        <v>1</v>
      </c>
      <c r="N283" s="227" t="s">
        <v>41</v>
      </c>
      <c r="O283" s="92"/>
      <c r="P283" s="228">
        <f>O283*H283</f>
        <v>0</v>
      </c>
      <c r="Q283" s="228">
        <v>0</v>
      </c>
      <c r="R283" s="228">
        <f>Q283*H283</f>
        <v>0</v>
      </c>
      <c r="S283" s="228">
        <v>0</v>
      </c>
      <c r="T283" s="229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0" t="s">
        <v>178</v>
      </c>
      <c r="AT283" s="230" t="s">
        <v>173</v>
      </c>
      <c r="AU283" s="230" t="s">
        <v>84</v>
      </c>
      <c r="AY283" s="18" t="s">
        <v>171</v>
      </c>
      <c r="BE283" s="231">
        <f>IF(N283="základní",J283,0)</f>
        <v>0</v>
      </c>
      <c r="BF283" s="231">
        <f>IF(N283="snížená",J283,0)</f>
        <v>0</v>
      </c>
      <c r="BG283" s="231">
        <f>IF(N283="zákl. přenesená",J283,0)</f>
        <v>0</v>
      </c>
      <c r="BH283" s="231">
        <f>IF(N283="sníž. přenesená",J283,0)</f>
        <v>0</v>
      </c>
      <c r="BI283" s="231">
        <f>IF(N283="nulová",J283,0)</f>
        <v>0</v>
      </c>
      <c r="BJ283" s="18" t="s">
        <v>84</v>
      </c>
      <c r="BK283" s="231">
        <f>ROUND(I283*H283,2)</f>
        <v>0</v>
      </c>
      <c r="BL283" s="18" t="s">
        <v>178</v>
      </c>
      <c r="BM283" s="230" t="s">
        <v>3240</v>
      </c>
    </row>
    <row r="284" spans="1:65" s="2" customFormat="1" ht="24.15" customHeight="1">
      <c r="A284" s="39"/>
      <c r="B284" s="40"/>
      <c r="C284" s="219" t="s">
        <v>958</v>
      </c>
      <c r="D284" s="219" t="s">
        <v>173</v>
      </c>
      <c r="E284" s="220" t="s">
        <v>3192</v>
      </c>
      <c r="F284" s="221" t="s">
        <v>3193</v>
      </c>
      <c r="G284" s="222" t="s">
        <v>2575</v>
      </c>
      <c r="H284" s="223">
        <v>1</v>
      </c>
      <c r="I284" s="224"/>
      <c r="J284" s="225">
        <f>ROUND(I284*H284,2)</f>
        <v>0</v>
      </c>
      <c r="K284" s="221" t="s">
        <v>1</v>
      </c>
      <c r="L284" s="45"/>
      <c r="M284" s="226" t="s">
        <v>1</v>
      </c>
      <c r="N284" s="227" t="s">
        <v>41</v>
      </c>
      <c r="O284" s="92"/>
      <c r="P284" s="228">
        <f>O284*H284</f>
        <v>0</v>
      </c>
      <c r="Q284" s="228">
        <v>0</v>
      </c>
      <c r="R284" s="228">
        <f>Q284*H284</f>
        <v>0</v>
      </c>
      <c r="S284" s="228">
        <v>0</v>
      </c>
      <c r="T284" s="229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30" t="s">
        <v>178</v>
      </c>
      <c r="AT284" s="230" t="s">
        <v>173</v>
      </c>
      <c r="AU284" s="230" t="s">
        <v>84</v>
      </c>
      <c r="AY284" s="18" t="s">
        <v>171</v>
      </c>
      <c r="BE284" s="231">
        <f>IF(N284="základní",J284,0)</f>
        <v>0</v>
      </c>
      <c r="BF284" s="231">
        <f>IF(N284="snížená",J284,0)</f>
        <v>0</v>
      </c>
      <c r="BG284" s="231">
        <f>IF(N284="zákl. přenesená",J284,0)</f>
        <v>0</v>
      </c>
      <c r="BH284" s="231">
        <f>IF(N284="sníž. přenesená",J284,0)</f>
        <v>0</v>
      </c>
      <c r="BI284" s="231">
        <f>IF(N284="nulová",J284,0)</f>
        <v>0</v>
      </c>
      <c r="BJ284" s="18" t="s">
        <v>84</v>
      </c>
      <c r="BK284" s="231">
        <f>ROUND(I284*H284,2)</f>
        <v>0</v>
      </c>
      <c r="BL284" s="18" t="s">
        <v>178</v>
      </c>
      <c r="BM284" s="230" t="s">
        <v>3241</v>
      </c>
    </row>
    <row r="285" spans="1:63" s="12" customFormat="1" ht="25.9" customHeight="1">
      <c r="A285" s="12"/>
      <c r="B285" s="203"/>
      <c r="C285" s="204"/>
      <c r="D285" s="205" t="s">
        <v>75</v>
      </c>
      <c r="E285" s="206" t="s">
        <v>3242</v>
      </c>
      <c r="F285" s="206" t="s">
        <v>3243</v>
      </c>
      <c r="G285" s="204"/>
      <c r="H285" s="204"/>
      <c r="I285" s="207"/>
      <c r="J285" s="208">
        <f>BK285</f>
        <v>0</v>
      </c>
      <c r="K285" s="204"/>
      <c r="L285" s="209"/>
      <c r="M285" s="210"/>
      <c r="N285" s="211"/>
      <c r="O285" s="211"/>
      <c r="P285" s="212">
        <v>0</v>
      </c>
      <c r="Q285" s="211"/>
      <c r="R285" s="212">
        <v>0</v>
      </c>
      <c r="S285" s="211"/>
      <c r="T285" s="213"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14" t="s">
        <v>84</v>
      </c>
      <c r="AT285" s="215" t="s">
        <v>75</v>
      </c>
      <c r="AU285" s="215" t="s">
        <v>76</v>
      </c>
      <c r="AY285" s="214" t="s">
        <v>171</v>
      </c>
      <c r="BK285" s="216">
        <v>0</v>
      </c>
    </row>
    <row r="286" spans="1:63" s="12" customFormat="1" ht="25.9" customHeight="1">
      <c r="A286" s="12"/>
      <c r="B286" s="203"/>
      <c r="C286" s="204"/>
      <c r="D286" s="205" t="s">
        <v>75</v>
      </c>
      <c r="E286" s="206" t="s">
        <v>3244</v>
      </c>
      <c r="F286" s="206" t="s">
        <v>3245</v>
      </c>
      <c r="G286" s="204"/>
      <c r="H286" s="204"/>
      <c r="I286" s="207"/>
      <c r="J286" s="208">
        <f>BK286</f>
        <v>0</v>
      </c>
      <c r="K286" s="204"/>
      <c r="L286" s="209"/>
      <c r="M286" s="210"/>
      <c r="N286" s="211"/>
      <c r="O286" s="211"/>
      <c r="P286" s="212">
        <f>SUM(P287:P289)</f>
        <v>0</v>
      </c>
      <c r="Q286" s="211"/>
      <c r="R286" s="212">
        <f>SUM(R287:R289)</f>
        <v>0</v>
      </c>
      <c r="S286" s="211"/>
      <c r="T286" s="213">
        <f>SUM(T287:T289)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14" t="s">
        <v>84</v>
      </c>
      <c r="AT286" s="215" t="s">
        <v>75</v>
      </c>
      <c r="AU286" s="215" t="s">
        <v>76</v>
      </c>
      <c r="AY286" s="214" t="s">
        <v>171</v>
      </c>
      <c r="BK286" s="216">
        <f>SUM(BK287:BK289)</f>
        <v>0</v>
      </c>
    </row>
    <row r="287" spans="1:65" s="2" customFormat="1" ht="16.5" customHeight="1">
      <c r="A287" s="39"/>
      <c r="B287" s="40"/>
      <c r="C287" s="219" t="s">
        <v>962</v>
      </c>
      <c r="D287" s="219" t="s">
        <v>173</v>
      </c>
      <c r="E287" s="220" t="s">
        <v>3128</v>
      </c>
      <c r="F287" s="221" t="s">
        <v>3129</v>
      </c>
      <c r="G287" s="222" t="s">
        <v>2575</v>
      </c>
      <c r="H287" s="223">
        <v>13</v>
      </c>
      <c r="I287" s="224"/>
      <c r="J287" s="225">
        <f>ROUND(I287*H287,2)</f>
        <v>0</v>
      </c>
      <c r="K287" s="221" t="s">
        <v>1</v>
      </c>
      <c r="L287" s="45"/>
      <c r="M287" s="226" t="s">
        <v>1</v>
      </c>
      <c r="N287" s="227" t="s">
        <v>41</v>
      </c>
      <c r="O287" s="92"/>
      <c r="P287" s="228">
        <f>O287*H287</f>
        <v>0</v>
      </c>
      <c r="Q287" s="228">
        <v>0</v>
      </c>
      <c r="R287" s="228">
        <f>Q287*H287</f>
        <v>0</v>
      </c>
      <c r="S287" s="228">
        <v>0</v>
      </c>
      <c r="T287" s="229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0" t="s">
        <v>178</v>
      </c>
      <c r="AT287" s="230" t="s">
        <v>173</v>
      </c>
      <c r="AU287" s="230" t="s">
        <v>84</v>
      </c>
      <c r="AY287" s="18" t="s">
        <v>171</v>
      </c>
      <c r="BE287" s="231">
        <f>IF(N287="základní",J287,0)</f>
        <v>0</v>
      </c>
      <c r="BF287" s="231">
        <f>IF(N287="snížená",J287,0)</f>
        <v>0</v>
      </c>
      <c r="BG287" s="231">
        <f>IF(N287="zákl. přenesená",J287,0)</f>
        <v>0</v>
      </c>
      <c r="BH287" s="231">
        <f>IF(N287="sníž. přenesená",J287,0)</f>
        <v>0</v>
      </c>
      <c r="BI287" s="231">
        <f>IF(N287="nulová",J287,0)</f>
        <v>0</v>
      </c>
      <c r="BJ287" s="18" t="s">
        <v>84</v>
      </c>
      <c r="BK287" s="231">
        <f>ROUND(I287*H287,2)</f>
        <v>0</v>
      </c>
      <c r="BL287" s="18" t="s">
        <v>178</v>
      </c>
      <c r="BM287" s="230" t="s">
        <v>3246</v>
      </c>
    </row>
    <row r="288" spans="1:65" s="2" customFormat="1" ht="16.5" customHeight="1">
      <c r="A288" s="39"/>
      <c r="B288" s="40"/>
      <c r="C288" s="219" t="s">
        <v>966</v>
      </c>
      <c r="D288" s="219" t="s">
        <v>173</v>
      </c>
      <c r="E288" s="220" t="s">
        <v>3247</v>
      </c>
      <c r="F288" s="221" t="s">
        <v>3248</v>
      </c>
      <c r="G288" s="222" t="s">
        <v>2575</v>
      </c>
      <c r="H288" s="223">
        <v>13</v>
      </c>
      <c r="I288" s="224"/>
      <c r="J288" s="225">
        <f>ROUND(I288*H288,2)</f>
        <v>0</v>
      </c>
      <c r="K288" s="221" t="s">
        <v>1</v>
      </c>
      <c r="L288" s="45"/>
      <c r="M288" s="226" t="s">
        <v>1</v>
      </c>
      <c r="N288" s="227" t="s">
        <v>41</v>
      </c>
      <c r="O288" s="92"/>
      <c r="P288" s="228">
        <f>O288*H288</f>
        <v>0</v>
      </c>
      <c r="Q288" s="228">
        <v>0</v>
      </c>
      <c r="R288" s="228">
        <f>Q288*H288</f>
        <v>0</v>
      </c>
      <c r="S288" s="228">
        <v>0</v>
      </c>
      <c r="T288" s="229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0" t="s">
        <v>178</v>
      </c>
      <c r="AT288" s="230" t="s">
        <v>173</v>
      </c>
      <c r="AU288" s="230" t="s">
        <v>84</v>
      </c>
      <c r="AY288" s="18" t="s">
        <v>171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8" t="s">
        <v>84</v>
      </c>
      <c r="BK288" s="231">
        <f>ROUND(I288*H288,2)</f>
        <v>0</v>
      </c>
      <c r="BL288" s="18" t="s">
        <v>178</v>
      </c>
      <c r="BM288" s="230" t="s">
        <v>3249</v>
      </c>
    </row>
    <row r="289" spans="1:65" s="2" customFormat="1" ht="16.5" customHeight="1">
      <c r="A289" s="39"/>
      <c r="B289" s="40"/>
      <c r="C289" s="219" t="s">
        <v>970</v>
      </c>
      <c r="D289" s="219" t="s">
        <v>173</v>
      </c>
      <c r="E289" s="220" t="s">
        <v>3136</v>
      </c>
      <c r="F289" s="221" t="s">
        <v>3137</v>
      </c>
      <c r="G289" s="222" t="s">
        <v>2575</v>
      </c>
      <c r="H289" s="223">
        <v>13</v>
      </c>
      <c r="I289" s="224"/>
      <c r="J289" s="225">
        <f>ROUND(I289*H289,2)</f>
        <v>0</v>
      </c>
      <c r="K289" s="221" t="s">
        <v>1</v>
      </c>
      <c r="L289" s="45"/>
      <c r="M289" s="226" t="s">
        <v>1</v>
      </c>
      <c r="N289" s="227" t="s">
        <v>41</v>
      </c>
      <c r="O289" s="92"/>
      <c r="P289" s="228">
        <f>O289*H289</f>
        <v>0</v>
      </c>
      <c r="Q289" s="228">
        <v>0</v>
      </c>
      <c r="R289" s="228">
        <f>Q289*H289</f>
        <v>0</v>
      </c>
      <c r="S289" s="228">
        <v>0</v>
      </c>
      <c r="T289" s="229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0" t="s">
        <v>178</v>
      </c>
      <c r="AT289" s="230" t="s">
        <v>173</v>
      </c>
      <c r="AU289" s="230" t="s">
        <v>84</v>
      </c>
      <c r="AY289" s="18" t="s">
        <v>171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18" t="s">
        <v>84</v>
      </c>
      <c r="BK289" s="231">
        <f>ROUND(I289*H289,2)</f>
        <v>0</v>
      </c>
      <c r="BL289" s="18" t="s">
        <v>178</v>
      </c>
      <c r="BM289" s="230" t="s">
        <v>3250</v>
      </c>
    </row>
    <row r="290" spans="1:63" s="12" customFormat="1" ht="25.9" customHeight="1">
      <c r="A290" s="12"/>
      <c r="B290" s="203"/>
      <c r="C290" s="204"/>
      <c r="D290" s="205" t="s">
        <v>75</v>
      </c>
      <c r="E290" s="206" t="s">
        <v>3242</v>
      </c>
      <c r="F290" s="206" t="s">
        <v>3243</v>
      </c>
      <c r="G290" s="204"/>
      <c r="H290" s="204"/>
      <c r="I290" s="207"/>
      <c r="J290" s="208">
        <f>BK290</f>
        <v>0</v>
      </c>
      <c r="K290" s="204"/>
      <c r="L290" s="209"/>
      <c r="M290" s="210"/>
      <c r="N290" s="211"/>
      <c r="O290" s="211"/>
      <c r="P290" s="212">
        <v>0</v>
      </c>
      <c r="Q290" s="211"/>
      <c r="R290" s="212">
        <v>0</v>
      </c>
      <c r="S290" s="211"/>
      <c r="T290" s="213">
        <v>0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214" t="s">
        <v>84</v>
      </c>
      <c r="AT290" s="215" t="s">
        <v>75</v>
      </c>
      <c r="AU290" s="215" t="s">
        <v>76</v>
      </c>
      <c r="AY290" s="214" t="s">
        <v>171</v>
      </c>
      <c r="BK290" s="216">
        <v>0</v>
      </c>
    </row>
    <row r="291" spans="1:63" s="12" customFormat="1" ht="25.9" customHeight="1">
      <c r="A291" s="12"/>
      <c r="B291" s="203"/>
      <c r="C291" s="204"/>
      <c r="D291" s="205" t="s">
        <v>75</v>
      </c>
      <c r="E291" s="206" t="s">
        <v>3244</v>
      </c>
      <c r="F291" s="206" t="s">
        <v>3245</v>
      </c>
      <c r="G291" s="204"/>
      <c r="H291" s="204"/>
      <c r="I291" s="207"/>
      <c r="J291" s="208">
        <f>BK291</f>
        <v>0</v>
      </c>
      <c r="K291" s="204"/>
      <c r="L291" s="209"/>
      <c r="M291" s="210"/>
      <c r="N291" s="211"/>
      <c r="O291" s="211"/>
      <c r="P291" s="212">
        <f>SUM(P292:P295)</f>
        <v>0</v>
      </c>
      <c r="Q291" s="211"/>
      <c r="R291" s="212">
        <f>SUM(R292:R295)</f>
        <v>0</v>
      </c>
      <c r="S291" s="211"/>
      <c r="T291" s="213">
        <f>SUM(T292:T295)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14" t="s">
        <v>84</v>
      </c>
      <c r="AT291" s="215" t="s">
        <v>75</v>
      </c>
      <c r="AU291" s="215" t="s">
        <v>76</v>
      </c>
      <c r="AY291" s="214" t="s">
        <v>171</v>
      </c>
      <c r="BK291" s="216">
        <f>SUM(BK292:BK295)</f>
        <v>0</v>
      </c>
    </row>
    <row r="292" spans="1:65" s="2" customFormat="1" ht="16.5" customHeight="1">
      <c r="A292" s="39"/>
      <c r="B292" s="40"/>
      <c r="C292" s="219" t="s">
        <v>974</v>
      </c>
      <c r="D292" s="219" t="s">
        <v>173</v>
      </c>
      <c r="E292" s="220" t="s">
        <v>3251</v>
      </c>
      <c r="F292" s="221" t="s">
        <v>3252</v>
      </c>
      <c r="G292" s="222" t="s">
        <v>2575</v>
      </c>
      <c r="H292" s="223">
        <v>13</v>
      </c>
      <c r="I292" s="224"/>
      <c r="J292" s="225">
        <f>ROUND(I292*H292,2)</f>
        <v>0</v>
      </c>
      <c r="K292" s="221" t="s">
        <v>1</v>
      </c>
      <c r="L292" s="45"/>
      <c r="M292" s="226" t="s">
        <v>1</v>
      </c>
      <c r="N292" s="227" t="s">
        <v>41</v>
      </c>
      <c r="O292" s="92"/>
      <c r="P292" s="228">
        <f>O292*H292</f>
        <v>0</v>
      </c>
      <c r="Q292" s="228">
        <v>0</v>
      </c>
      <c r="R292" s="228">
        <f>Q292*H292</f>
        <v>0</v>
      </c>
      <c r="S292" s="228">
        <v>0</v>
      </c>
      <c r="T292" s="229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0" t="s">
        <v>178</v>
      </c>
      <c r="AT292" s="230" t="s">
        <v>173</v>
      </c>
      <c r="AU292" s="230" t="s">
        <v>84</v>
      </c>
      <c r="AY292" s="18" t="s">
        <v>171</v>
      </c>
      <c r="BE292" s="231">
        <f>IF(N292="základní",J292,0)</f>
        <v>0</v>
      </c>
      <c r="BF292" s="231">
        <f>IF(N292="snížená",J292,0)</f>
        <v>0</v>
      </c>
      <c r="BG292" s="231">
        <f>IF(N292="zákl. přenesená",J292,0)</f>
        <v>0</v>
      </c>
      <c r="BH292" s="231">
        <f>IF(N292="sníž. přenesená",J292,0)</f>
        <v>0</v>
      </c>
      <c r="BI292" s="231">
        <f>IF(N292="nulová",J292,0)</f>
        <v>0</v>
      </c>
      <c r="BJ292" s="18" t="s">
        <v>84</v>
      </c>
      <c r="BK292" s="231">
        <f>ROUND(I292*H292,2)</f>
        <v>0</v>
      </c>
      <c r="BL292" s="18" t="s">
        <v>178</v>
      </c>
      <c r="BM292" s="230" t="s">
        <v>3253</v>
      </c>
    </row>
    <row r="293" spans="1:65" s="2" customFormat="1" ht="16.5" customHeight="1">
      <c r="A293" s="39"/>
      <c r="B293" s="40"/>
      <c r="C293" s="219" t="s">
        <v>978</v>
      </c>
      <c r="D293" s="219" t="s">
        <v>173</v>
      </c>
      <c r="E293" s="220" t="s">
        <v>3254</v>
      </c>
      <c r="F293" s="221" t="s">
        <v>3248</v>
      </c>
      <c r="G293" s="222" t="s">
        <v>2575</v>
      </c>
      <c r="H293" s="223">
        <v>13</v>
      </c>
      <c r="I293" s="224"/>
      <c r="J293" s="225">
        <f>ROUND(I293*H293,2)</f>
        <v>0</v>
      </c>
      <c r="K293" s="221" t="s">
        <v>1</v>
      </c>
      <c r="L293" s="45"/>
      <c r="M293" s="226" t="s">
        <v>1</v>
      </c>
      <c r="N293" s="227" t="s">
        <v>41</v>
      </c>
      <c r="O293" s="92"/>
      <c r="P293" s="228">
        <f>O293*H293</f>
        <v>0</v>
      </c>
      <c r="Q293" s="228">
        <v>0</v>
      </c>
      <c r="R293" s="228">
        <f>Q293*H293</f>
        <v>0</v>
      </c>
      <c r="S293" s="228">
        <v>0</v>
      </c>
      <c r="T293" s="229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0" t="s">
        <v>178</v>
      </c>
      <c r="AT293" s="230" t="s">
        <v>173</v>
      </c>
      <c r="AU293" s="230" t="s">
        <v>84</v>
      </c>
      <c r="AY293" s="18" t="s">
        <v>171</v>
      </c>
      <c r="BE293" s="231">
        <f>IF(N293="základní",J293,0)</f>
        <v>0</v>
      </c>
      <c r="BF293" s="231">
        <f>IF(N293="snížená",J293,0)</f>
        <v>0</v>
      </c>
      <c r="BG293" s="231">
        <f>IF(N293="zákl. přenesená",J293,0)</f>
        <v>0</v>
      </c>
      <c r="BH293" s="231">
        <f>IF(N293="sníž. přenesená",J293,0)</f>
        <v>0</v>
      </c>
      <c r="BI293" s="231">
        <f>IF(N293="nulová",J293,0)</f>
        <v>0</v>
      </c>
      <c r="BJ293" s="18" t="s">
        <v>84</v>
      </c>
      <c r="BK293" s="231">
        <f>ROUND(I293*H293,2)</f>
        <v>0</v>
      </c>
      <c r="BL293" s="18" t="s">
        <v>178</v>
      </c>
      <c r="BM293" s="230" t="s">
        <v>3255</v>
      </c>
    </row>
    <row r="294" spans="1:65" s="2" customFormat="1" ht="24.15" customHeight="1">
      <c r="A294" s="39"/>
      <c r="B294" s="40"/>
      <c r="C294" s="219" t="s">
        <v>982</v>
      </c>
      <c r="D294" s="219" t="s">
        <v>173</v>
      </c>
      <c r="E294" s="220" t="s">
        <v>3256</v>
      </c>
      <c r="F294" s="221" t="s">
        <v>3257</v>
      </c>
      <c r="G294" s="222" t="s">
        <v>2575</v>
      </c>
      <c r="H294" s="223">
        <v>13</v>
      </c>
      <c r="I294" s="224"/>
      <c r="J294" s="225">
        <f>ROUND(I294*H294,2)</f>
        <v>0</v>
      </c>
      <c r="K294" s="221" t="s">
        <v>1</v>
      </c>
      <c r="L294" s="45"/>
      <c r="M294" s="226" t="s">
        <v>1</v>
      </c>
      <c r="N294" s="227" t="s">
        <v>41</v>
      </c>
      <c r="O294" s="92"/>
      <c r="P294" s="228">
        <f>O294*H294</f>
        <v>0</v>
      </c>
      <c r="Q294" s="228">
        <v>0</v>
      </c>
      <c r="R294" s="228">
        <f>Q294*H294</f>
        <v>0</v>
      </c>
      <c r="S294" s="228">
        <v>0</v>
      </c>
      <c r="T294" s="229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0" t="s">
        <v>178</v>
      </c>
      <c r="AT294" s="230" t="s">
        <v>173</v>
      </c>
      <c r="AU294" s="230" t="s">
        <v>84</v>
      </c>
      <c r="AY294" s="18" t="s">
        <v>171</v>
      </c>
      <c r="BE294" s="231">
        <f>IF(N294="základní",J294,0)</f>
        <v>0</v>
      </c>
      <c r="BF294" s="231">
        <f>IF(N294="snížená",J294,0)</f>
        <v>0</v>
      </c>
      <c r="BG294" s="231">
        <f>IF(N294="zákl. přenesená",J294,0)</f>
        <v>0</v>
      </c>
      <c r="BH294" s="231">
        <f>IF(N294="sníž. přenesená",J294,0)</f>
        <v>0</v>
      </c>
      <c r="BI294" s="231">
        <f>IF(N294="nulová",J294,0)</f>
        <v>0</v>
      </c>
      <c r="BJ294" s="18" t="s">
        <v>84</v>
      </c>
      <c r="BK294" s="231">
        <f>ROUND(I294*H294,2)</f>
        <v>0</v>
      </c>
      <c r="BL294" s="18" t="s">
        <v>178</v>
      </c>
      <c r="BM294" s="230" t="s">
        <v>3258</v>
      </c>
    </row>
    <row r="295" spans="1:65" s="2" customFormat="1" ht="16.5" customHeight="1">
      <c r="A295" s="39"/>
      <c r="B295" s="40"/>
      <c r="C295" s="219" t="s">
        <v>986</v>
      </c>
      <c r="D295" s="219" t="s">
        <v>173</v>
      </c>
      <c r="E295" s="220" t="s">
        <v>3259</v>
      </c>
      <c r="F295" s="221" t="s">
        <v>3168</v>
      </c>
      <c r="G295" s="222" t="s">
        <v>2575</v>
      </c>
      <c r="H295" s="223">
        <v>13</v>
      </c>
      <c r="I295" s="224"/>
      <c r="J295" s="225">
        <f>ROUND(I295*H295,2)</f>
        <v>0</v>
      </c>
      <c r="K295" s="221" t="s">
        <v>1</v>
      </c>
      <c r="L295" s="45"/>
      <c r="M295" s="297" t="s">
        <v>1</v>
      </c>
      <c r="N295" s="298" t="s">
        <v>41</v>
      </c>
      <c r="O295" s="299"/>
      <c r="P295" s="300">
        <f>O295*H295</f>
        <v>0</v>
      </c>
      <c r="Q295" s="300">
        <v>0</v>
      </c>
      <c r="R295" s="300">
        <f>Q295*H295</f>
        <v>0</v>
      </c>
      <c r="S295" s="300">
        <v>0</v>
      </c>
      <c r="T295" s="301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0" t="s">
        <v>178</v>
      </c>
      <c r="AT295" s="230" t="s">
        <v>173</v>
      </c>
      <c r="AU295" s="230" t="s">
        <v>84</v>
      </c>
      <c r="AY295" s="18" t="s">
        <v>171</v>
      </c>
      <c r="BE295" s="231">
        <f>IF(N295="základní",J295,0)</f>
        <v>0</v>
      </c>
      <c r="BF295" s="231">
        <f>IF(N295="snížená",J295,0)</f>
        <v>0</v>
      </c>
      <c r="BG295" s="231">
        <f>IF(N295="zákl. přenesená",J295,0)</f>
        <v>0</v>
      </c>
      <c r="BH295" s="231">
        <f>IF(N295="sníž. přenesená",J295,0)</f>
        <v>0</v>
      </c>
      <c r="BI295" s="231">
        <f>IF(N295="nulová",J295,0)</f>
        <v>0</v>
      </c>
      <c r="BJ295" s="18" t="s">
        <v>84</v>
      </c>
      <c r="BK295" s="231">
        <f>ROUND(I295*H295,2)</f>
        <v>0</v>
      </c>
      <c r="BL295" s="18" t="s">
        <v>178</v>
      </c>
      <c r="BM295" s="230" t="s">
        <v>3260</v>
      </c>
    </row>
    <row r="296" spans="1:31" s="2" customFormat="1" ht="6.95" customHeight="1">
      <c r="A296" s="39"/>
      <c r="B296" s="67"/>
      <c r="C296" s="68"/>
      <c r="D296" s="68"/>
      <c r="E296" s="68"/>
      <c r="F296" s="68"/>
      <c r="G296" s="68"/>
      <c r="H296" s="68"/>
      <c r="I296" s="68"/>
      <c r="J296" s="68"/>
      <c r="K296" s="68"/>
      <c r="L296" s="45"/>
      <c r="M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</row>
  </sheetData>
  <sheetProtection password="CC35" sheet="1" objects="1" scenarios="1" formatColumns="0" formatRows="0" autoFilter="0"/>
  <autoFilter ref="C131:K295"/>
  <mergeCells count="9">
    <mergeCell ref="E7:H7"/>
    <mergeCell ref="E9:H9"/>
    <mergeCell ref="E18:H18"/>
    <mergeCell ref="E27:H27"/>
    <mergeCell ref="E85:H85"/>
    <mergeCell ref="E87:H87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Zateplení budovy č.p. 2379 na ul. Žižkova v Karviné - Mizerově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129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21. 12. 2020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ROUND(J137,2)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ROUND((SUM(BE137:BE635)),2)</f>
        <v>0</v>
      </c>
      <c r="G33" s="39"/>
      <c r="H33" s="39"/>
      <c r="I33" s="156">
        <v>0.21</v>
      </c>
      <c r="J33" s="155">
        <f>ROUND(((SUM(BE137:BE635))*I33),2)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ROUND((SUM(BF137:BF635)),2)</f>
        <v>0</v>
      </c>
      <c r="G34" s="39"/>
      <c r="H34" s="39"/>
      <c r="I34" s="156">
        <v>0.15</v>
      </c>
      <c r="J34" s="155">
        <f>ROUND(((SUM(BF137:BF635))*I34),2)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ROUND((SUM(BG137:BG635)),2)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ROUND((SUM(BH137:BH635)),2)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ROUND((SUM(BI137:BI635)),2)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Zateplení budovy č.p. 2379 na ul. Žižkova v Karviné - Mizerově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128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001 - Pavilon A1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Karviná</v>
      </c>
      <c r="G89" s="41"/>
      <c r="H89" s="41"/>
      <c r="I89" s="33" t="s">
        <v>22</v>
      </c>
      <c r="J89" s="80" t="str">
        <f>IF(J12="","",J12)</f>
        <v>21. 12. 2020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Karviná</v>
      </c>
      <c r="G91" s="41"/>
      <c r="H91" s="41"/>
      <c r="I91" s="33" t="s">
        <v>30</v>
      </c>
      <c r="J91" s="37" t="str">
        <f>E21</f>
        <v>ATRIS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Barbora Kyšková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131</v>
      </c>
      <c r="D94" s="177"/>
      <c r="E94" s="177"/>
      <c r="F94" s="177"/>
      <c r="G94" s="177"/>
      <c r="H94" s="177"/>
      <c r="I94" s="177"/>
      <c r="J94" s="178" t="s">
        <v>132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133</v>
      </c>
      <c r="D96" s="41"/>
      <c r="E96" s="41"/>
      <c r="F96" s="41"/>
      <c r="G96" s="41"/>
      <c r="H96" s="41"/>
      <c r="I96" s="41"/>
      <c r="J96" s="111">
        <f>J137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134</v>
      </c>
    </row>
    <row r="97" spans="1:31" s="9" customFormat="1" ht="24.95" customHeight="1">
      <c r="A97" s="9"/>
      <c r="B97" s="180"/>
      <c r="C97" s="181"/>
      <c r="D97" s="182" t="s">
        <v>135</v>
      </c>
      <c r="E97" s="183"/>
      <c r="F97" s="183"/>
      <c r="G97" s="183"/>
      <c r="H97" s="183"/>
      <c r="I97" s="183"/>
      <c r="J97" s="184">
        <f>J138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136</v>
      </c>
      <c r="E98" s="189"/>
      <c r="F98" s="189"/>
      <c r="G98" s="189"/>
      <c r="H98" s="189"/>
      <c r="I98" s="189"/>
      <c r="J98" s="190">
        <f>J139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137</v>
      </c>
      <c r="E99" s="189"/>
      <c r="F99" s="189"/>
      <c r="G99" s="189"/>
      <c r="H99" s="189"/>
      <c r="I99" s="189"/>
      <c r="J99" s="190">
        <f>J158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138</v>
      </c>
      <c r="E100" s="189"/>
      <c r="F100" s="189"/>
      <c r="G100" s="189"/>
      <c r="H100" s="189"/>
      <c r="I100" s="189"/>
      <c r="J100" s="190">
        <f>J161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139</v>
      </c>
      <c r="E101" s="189"/>
      <c r="F101" s="189"/>
      <c r="G101" s="189"/>
      <c r="H101" s="189"/>
      <c r="I101" s="189"/>
      <c r="J101" s="190">
        <f>J185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140</v>
      </c>
      <c r="E102" s="189"/>
      <c r="F102" s="189"/>
      <c r="G102" s="189"/>
      <c r="H102" s="189"/>
      <c r="I102" s="189"/>
      <c r="J102" s="190">
        <f>J199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4.85" customHeight="1">
      <c r="A103" s="10"/>
      <c r="B103" s="186"/>
      <c r="C103" s="187"/>
      <c r="D103" s="188" t="s">
        <v>141</v>
      </c>
      <c r="E103" s="189"/>
      <c r="F103" s="189"/>
      <c r="G103" s="189"/>
      <c r="H103" s="189"/>
      <c r="I103" s="189"/>
      <c r="J103" s="190">
        <f>J221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142</v>
      </c>
      <c r="E104" s="189"/>
      <c r="F104" s="189"/>
      <c r="G104" s="189"/>
      <c r="H104" s="189"/>
      <c r="I104" s="189"/>
      <c r="J104" s="190">
        <f>J222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143</v>
      </c>
      <c r="E105" s="189"/>
      <c r="F105" s="189"/>
      <c r="G105" s="189"/>
      <c r="H105" s="189"/>
      <c r="I105" s="189"/>
      <c r="J105" s="190">
        <f>J374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144</v>
      </c>
      <c r="E106" s="189"/>
      <c r="F106" s="189"/>
      <c r="G106" s="189"/>
      <c r="H106" s="189"/>
      <c r="I106" s="189"/>
      <c r="J106" s="190">
        <f>J439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6"/>
      <c r="C107" s="187"/>
      <c r="D107" s="188" t="s">
        <v>145</v>
      </c>
      <c r="E107" s="189"/>
      <c r="F107" s="189"/>
      <c r="G107" s="189"/>
      <c r="H107" s="189"/>
      <c r="I107" s="189"/>
      <c r="J107" s="190">
        <f>J451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80"/>
      <c r="C108" s="181"/>
      <c r="D108" s="182" t="s">
        <v>146</v>
      </c>
      <c r="E108" s="183"/>
      <c r="F108" s="183"/>
      <c r="G108" s="183"/>
      <c r="H108" s="183"/>
      <c r="I108" s="183"/>
      <c r="J108" s="184">
        <f>J453</f>
        <v>0</v>
      </c>
      <c r="K108" s="181"/>
      <c r="L108" s="185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86"/>
      <c r="C109" s="187"/>
      <c r="D109" s="188" t="s">
        <v>147</v>
      </c>
      <c r="E109" s="189"/>
      <c r="F109" s="189"/>
      <c r="G109" s="189"/>
      <c r="H109" s="189"/>
      <c r="I109" s="189"/>
      <c r="J109" s="190">
        <f>J454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6"/>
      <c r="C110" s="187"/>
      <c r="D110" s="188" t="s">
        <v>148</v>
      </c>
      <c r="E110" s="189"/>
      <c r="F110" s="189"/>
      <c r="G110" s="189"/>
      <c r="H110" s="189"/>
      <c r="I110" s="189"/>
      <c r="J110" s="190">
        <f>J462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6"/>
      <c r="C111" s="187"/>
      <c r="D111" s="188" t="s">
        <v>149</v>
      </c>
      <c r="E111" s="189"/>
      <c r="F111" s="189"/>
      <c r="G111" s="189"/>
      <c r="H111" s="189"/>
      <c r="I111" s="189"/>
      <c r="J111" s="190">
        <f>J480</f>
        <v>0</v>
      </c>
      <c r="K111" s="187"/>
      <c r="L111" s="19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6"/>
      <c r="C112" s="187"/>
      <c r="D112" s="188" t="s">
        <v>150</v>
      </c>
      <c r="E112" s="189"/>
      <c r="F112" s="189"/>
      <c r="G112" s="189"/>
      <c r="H112" s="189"/>
      <c r="I112" s="189"/>
      <c r="J112" s="190">
        <f>J498</f>
        <v>0</v>
      </c>
      <c r="K112" s="187"/>
      <c r="L112" s="19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6"/>
      <c r="C113" s="187"/>
      <c r="D113" s="188" t="s">
        <v>151</v>
      </c>
      <c r="E113" s="189"/>
      <c r="F113" s="189"/>
      <c r="G113" s="189"/>
      <c r="H113" s="189"/>
      <c r="I113" s="189"/>
      <c r="J113" s="190">
        <f>J502</f>
        <v>0</v>
      </c>
      <c r="K113" s="187"/>
      <c r="L113" s="191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6"/>
      <c r="C114" s="187"/>
      <c r="D114" s="188" t="s">
        <v>152</v>
      </c>
      <c r="E114" s="189"/>
      <c r="F114" s="189"/>
      <c r="G114" s="189"/>
      <c r="H114" s="189"/>
      <c r="I114" s="189"/>
      <c r="J114" s="190">
        <f>J546</f>
        <v>0</v>
      </c>
      <c r="K114" s="187"/>
      <c r="L114" s="191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6"/>
      <c r="C115" s="187"/>
      <c r="D115" s="188" t="s">
        <v>153</v>
      </c>
      <c r="E115" s="189"/>
      <c r="F115" s="189"/>
      <c r="G115" s="189"/>
      <c r="H115" s="189"/>
      <c r="I115" s="189"/>
      <c r="J115" s="190">
        <f>J595</f>
        <v>0</v>
      </c>
      <c r="K115" s="187"/>
      <c r="L115" s="191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86"/>
      <c r="C116" s="187"/>
      <c r="D116" s="188" t="s">
        <v>154</v>
      </c>
      <c r="E116" s="189"/>
      <c r="F116" s="189"/>
      <c r="G116" s="189"/>
      <c r="H116" s="189"/>
      <c r="I116" s="189"/>
      <c r="J116" s="190">
        <f>J617</f>
        <v>0</v>
      </c>
      <c r="K116" s="187"/>
      <c r="L116" s="191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86"/>
      <c r="C117" s="187"/>
      <c r="D117" s="188" t="s">
        <v>155</v>
      </c>
      <c r="E117" s="189"/>
      <c r="F117" s="189"/>
      <c r="G117" s="189"/>
      <c r="H117" s="189"/>
      <c r="I117" s="189"/>
      <c r="J117" s="190">
        <f>J629</f>
        <v>0</v>
      </c>
      <c r="K117" s="187"/>
      <c r="L117" s="191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2" customFormat="1" ht="21.8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67"/>
      <c r="C119" s="68"/>
      <c r="D119" s="68"/>
      <c r="E119" s="68"/>
      <c r="F119" s="68"/>
      <c r="G119" s="68"/>
      <c r="H119" s="68"/>
      <c r="I119" s="68"/>
      <c r="J119" s="68"/>
      <c r="K119" s="68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3" spans="1:31" s="2" customFormat="1" ht="6.95" customHeight="1">
      <c r="A123" s="39"/>
      <c r="B123" s="69"/>
      <c r="C123" s="70"/>
      <c r="D123" s="70"/>
      <c r="E123" s="70"/>
      <c r="F123" s="70"/>
      <c r="G123" s="70"/>
      <c r="H123" s="70"/>
      <c r="I123" s="70"/>
      <c r="J123" s="70"/>
      <c r="K123" s="70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24.95" customHeight="1">
      <c r="A124" s="39"/>
      <c r="B124" s="40"/>
      <c r="C124" s="24" t="s">
        <v>156</v>
      </c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16</v>
      </c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6.5" customHeight="1">
      <c r="A127" s="39"/>
      <c r="B127" s="40"/>
      <c r="C127" s="41"/>
      <c r="D127" s="41"/>
      <c r="E127" s="175" t="str">
        <f>E7</f>
        <v>Zateplení budovy č.p. 2379 na ul. Žižkova v Karviné - Mizerově</v>
      </c>
      <c r="F127" s="33"/>
      <c r="G127" s="33"/>
      <c r="H127" s="33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2" customHeight="1">
      <c r="A128" s="39"/>
      <c r="B128" s="40"/>
      <c r="C128" s="33" t="s">
        <v>128</v>
      </c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6.5" customHeight="1">
      <c r="A129" s="39"/>
      <c r="B129" s="40"/>
      <c r="C129" s="41"/>
      <c r="D129" s="41"/>
      <c r="E129" s="77" t="str">
        <f>E9</f>
        <v>001 - Pavilon A1</v>
      </c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6.95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2" customHeight="1">
      <c r="A131" s="39"/>
      <c r="B131" s="40"/>
      <c r="C131" s="33" t="s">
        <v>20</v>
      </c>
      <c r="D131" s="41"/>
      <c r="E131" s="41"/>
      <c r="F131" s="28" t="str">
        <f>F12</f>
        <v>Karviná</v>
      </c>
      <c r="G131" s="41"/>
      <c r="H131" s="41"/>
      <c r="I131" s="33" t="s">
        <v>22</v>
      </c>
      <c r="J131" s="80" t="str">
        <f>IF(J12="","",J12)</f>
        <v>21. 12. 2020</v>
      </c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6.95" customHeight="1">
      <c r="A132" s="39"/>
      <c r="B132" s="40"/>
      <c r="C132" s="41"/>
      <c r="D132" s="41"/>
      <c r="E132" s="41"/>
      <c r="F132" s="41"/>
      <c r="G132" s="41"/>
      <c r="H132" s="41"/>
      <c r="I132" s="41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5.15" customHeight="1">
      <c r="A133" s="39"/>
      <c r="B133" s="40"/>
      <c r="C133" s="33" t="s">
        <v>24</v>
      </c>
      <c r="D133" s="41"/>
      <c r="E133" s="41"/>
      <c r="F133" s="28" t="str">
        <f>E15</f>
        <v>Statutární město Karviná</v>
      </c>
      <c r="G133" s="41"/>
      <c r="H133" s="41"/>
      <c r="I133" s="33" t="s">
        <v>30</v>
      </c>
      <c r="J133" s="37" t="str">
        <f>E21</f>
        <v>ATRIS s.r.o.</v>
      </c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5.15" customHeight="1">
      <c r="A134" s="39"/>
      <c r="B134" s="40"/>
      <c r="C134" s="33" t="s">
        <v>28</v>
      </c>
      <c r="D134" s="41"/>
      <c r="E134" s="41"/>
      <c r="F134" s="28" t="str">
        <f>IF(E18="","",E18)</f>
        <v>Vyplň údaj</v>
      </c>
      <c r="G134" s="41"/>
      <c r="H134" s="41"/>
      <c r="I134" s="33" t="s">
        <v>33</v>
      </c>
      <c r="J134" s="37" t="str">
        <f>E24</f>
        <v>Barbora Kyšková</v>
      </c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10.3" customHeight="1">
      <c r="A135" s="39"/>
      <c r="B135" s="40"/>
      <c r="C135" s="41"/>
      <c r="D135" s="41"/>
      <c r="E135" s="41"/>
      <c r="F135" s="41"/>
      <c r="G135" s="41"/>
      <c r="H135" s="41"/>
      <c r="I135" s="41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11" customFormat="1" ht="29.25" customHeight="1">
      <c r="A136" s="192"/>
      <c r="B136" s="193"/>
      <c r="C136" s="194" t="s">
        <v>157</v>
      </c>
      <c r="D136" s="195" t="s">
        <v>61</v>
      </c>
      <c r="E136" s="195" t="s">
        <v>57</v>
      </c>
      <c r="F136" s="195" t="s">
        <v>58</v>
      </c>
      <c r="G136" s="195" t="s">
        <v>158</v>
      </c>
      <c r="H136" s="195" t="s">
        <v>159</v>
      </c>
      <c r="I136" s="195" t="s">
        <v>160</v>
      </c>
      <c r="J136" s="195" t="s">
        <v>132</v>
      </c>
      <c r="K136" s="196" t="s">
        <v>161</v>
      </c>
      <c r="L136" s="197"/>
      <c r="M136" s="101" t="s">
        <v>1</v>
      </c>
      <c r="N136" s="102" t="s">
        <v>40</v>
      </c>
      <c r="O136" s="102" t="s">
        <v>162</v>
      </c>
      <c r="P136" s="102" t="s">
        <v>163</v>
      </c>
      <c r="Q136" s="102" t="s">
        <v>164</v>
      </c>
      <c r="R136" s="102" t="s">
        <v>165</v>
      </c>
      <c r="S136" s="102" t="s">
        <v>166</v>
      </c>
      <c r="T136" s="103" t="s">
        <v>167</v>
      </c>
      <c r="U136" s="192"/>
      <c r="V136" s="192"/>
      <c r="W136" s="192"/>
      <c r="X136" s="192"/>
      <c r="Y136" s="192"/>
      <c r="Z136" s="192"/>
      <c r="AA136" s="192"/>
      <c r="AB136" s="192"/>
      <c r="AC136" s="192"/>
      <c r="AD136" s="192"/>
      <c r="AE136" s="192"/>
    </row>
    <row r="137" spans="1:63" s="2" customFormat="1" ht="22.8" customHeight="1">
      <c r="A137" s="39"/>
      <c r="B137" s="40"/>
      <c r="C137" s="108" t="s">
        <v>168</v>
      </c>
      <c r="D137" s="41"/>
      <c r="E137" s="41"/>
      <c r="F137" s="41"/>
      <c r="G137" s="41"/>
      <c r="H137" s="41"/>
      <c r="I137" s="41"/>
      <c r="J137" s="198">
        <f>BK137</f>
        <v>0</v>
      </c>
      <c r="K137" s="41"/>
      <c r="L137" s="45"/>
      <c r="M137" s="104"/>
      <c r="N137" s="199"/>
      <c r="O137" s="105"/>
      <c r="P137" s="200">
        <f>P138+P453</f>
        <v>0</v>
      </c>
      <c r="Q137" s="105"/>
      <c r="R137" s="200">
        <f>R138+R453</f>
        <v>177.19928462</v>
      </c>
      <c r="S137" s="105"/>
      <c r="T137" s="201">
        <f>T138+T453</f>
        <v>491.0636870000001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75</v>
      </c>
      <c r="AU137" s="18" t="s">
        <v>134</v>
      </c>
      <c r="BK137" s="202">
        <f>BK138+BK453</f>
        <v>0</v>
      </c>
    </row>
    <row r="138" spans="1:63" s="12" customFormat="1" ht="25.9" customHeight="1">
      <c r="A138" s="12"/>
      <c r="B138" s="203"/>
      <c r="C138" s="204"/>
      <c r="D138" s="205" t="s">
        <v>75</v>
      </c>
      <c r="E138" s="206" t="s">
        <v>169</v>
      </c>
      <c r="F138" s="206" t="s">
        <v>170</v>
      </c>
      <c r="G138" s="204"/>
      <c r="H138" s="204"/>
      <c r="I138" s="207"/>
      <c r="J138" s="208">
        <f>BK138</f>
        <v>0</v>
      </c>
      <c r="K138" s="204"/>
      <c r="L138" s="209"/>
      <c r="M138" s="210"/>
      <c r="N138" s="211"/>
      <c r="O138" s="211"/>
      <c r="P138" s="212">
        <f>P139+P158+P161+P185+P199+P222+P374+P439+P451</f>
        <v>0</v>
      </c>
      <c r="Q138" s="211"/>
      <c r="R138" s="212">
        <f>R139+R158+R161+R185+R199+R222+R374+R439+R451</f>
        <v>152.28415922000002</v>
      </c>
      <c r="S138" s="211"/>
      <c r="T138" s="213">
        <f>T139+T158+T161+T185+T199+T222+T374+T439+T451</f>
        <v>465.04423500000007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4" t="s">
        <v>84</v>
      </c>
      <c r="AT138" s="215" t="s">
        <v>75</v>
      </c>
      <c r="AU138" s="215" t="s">
        <v>76</v>
      </c>
      <c r="AY138" s="214" t="s">
        <v>171</v>
      </c>
      <c r="BK138" s="216">
        <f>BK139+BK158+BK161+BK185+BK199+BK222+BK374+BK439+BK451</f>
        <v>0</v>
      </c>
    </row>
    <row r="139" spans="1:63" s="12" customFormat="1" ht="22.8" customHeight="1">
      <c r="A139" s="12"/>
      <c r="B139" s="203"/>
      <c r="C139" s="204"/>
      <c r="D139" s="205" t="s">
        <v>75</v>
      </c>
      <c r="E139" s="217" t="s">
        <v>84</v>
      </c>
      <c r="F139" s="217" t="s">
        <v>172</v>
      </c>
      <c r="G139" s="204"/>
      <c r="H139" s="204"/>
      <c r="I139" s="207"/>
      <c r="J139" s="218">
        <f>BK139</f>
        <v>0</v>
      </c>
      <c r="K139" s="204"/>
      <c r="L139" s="209"/>
      <c r="M139" s="210"/>
      <c r="N139" s="211"/>
      <c r="O139" s="211"/>
      <c r="P139" s="212">
        <f>SUM(P140:P157)</f>
        <v>0</v>
      </c>
      <c r="Q139" s="211"/>
      <c r="R139" s="212">
        <f>SUM(R140:R157)</f>
        <v>0</v>
      </c>
      <c r="S139" s="211"/>
      <c r="T139" s="213">
        <f>SUM(T140:T157)</f>
        <v>53.578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4" t="s">
        <v>84</v>
      </c>
      <c r="AT139" s="215" t="s">
        <v>75</v>
      </c>
      <c r="AU139" s="215" t="s">
        <v>84</v>
      </c>
      <c r="AY139" s="214" t="s">
        <v>171</v>
      </c>
      <c r="BK139" s="216">
        <f>SUM(BK140:BK157)</f>
        <v>0</v>
      </c>
    </row>
    <row r="140" spans="1:65" s="2" customFormat="1" ht="24.15" customHeight="1">
      <c r="A140" s="39"/>
      <c r="B140" s="40"/>
      <c r="C140" s="219" t="s">
        <v>84</v>
      </c>
      <c r="D140" s="219" t="s">
        <v>173</v>
      </c>
      <c r="E140" s="220" t="s">
        <v>174</v>
      </c>
      <c r="F140" s="221" t="s">
        <v>175</v>
      </c>
      <c r="G140" s="222" t="s">
        <v>176</v>
      </c>
      <c r="H140" s="223">
        <v>86</v>
      </c>
      <c r="I140" s="224"/>
      <c r="J140" s="225">
        <f>ROUND(I140*H140,2)</f>
        <v>0</v>
      </c>
      <c r="K140" s="221" t="s">
        <v>177</v>
      </c>
      <c r="L140" s="45"/>
      <c r="M140" s="226" t="s">
        <v>1</v>
      </c>
      <c r="N140" s="227" t="s">
        <v>41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0.3</v>
      </c>
      <c r="T140" s="229">
        <f>S140*H140</f>
        <v>25.8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178</v>
      </c>
      <c r="AT140" s="230" t="s">
        <v>173</v>
      </c>
      <c r="AU140" s="230" t="s">
        <v>86</v>
      </c>
      <c r="AY140" s="18" t="s">
        <v>171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84</v>
      </c>
      <c r="BK140" s="231">
        <f>ROUND(I140*H140,2)</f>
        <v>0</v>
      </c>
      <c r="BL140" s="18" t="s">
        <v>178</v>
      </c>
      <c r="BM140" s="230" t="s">
        <v>179</v>
      </c>
    </row>
    <row r="141" spans="1:51" s="13" customFormat="1" ht="12">
      <c r="A141" s="13"/>
      <c r="B141" s="232"/>
      <c r="C141" s="233"/>
      <c r="D141" s="234" t="s">
        <v>180</v>
      </c>
      <c r="E141" s="235" t="s">
        <v>1</v>
      </c>
      <c r="F141" s="236" t="s">
        <v>181</v>
      </c>
      <c r="G141" s="233"/>
      <c r="H141" s="237">
        <v>86</v>
      </c>
      <c r="I141" s="238"/>
      <c r="J141" s="233"/>
      <c r="K141" s="233"/>
      <c r="L141" s="239"/>
      <c r="M141" s="240"/>
      <c r="N141" s="241"/>
      <c r="O141" s="241"/>
      <c r="P141" s="241"/>
      <c r="Q141" s="241"/>
      <c r="R141" s="241"/>
      <c r="S141" s="241"/>
      <c r="T141" s="24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3" t="s">
        <v>180</v>
      </c>
      <c r="AU141" s="243" t="s">
        <v>86</v>
      </c>
      <c r="AV141" s="13" t="s">
        <v>86</v>
      </c>
      <c r="AW141" s="13" t="s">
        <v>32</v>
      </c>
      <c r="AX141" s="13" t="s">
        <v>84</v>
      </c>
      <c r="AY141" s="243" t="s">
        <v>171</v>
      </c>
    </row>
    <row r="142" spans="1:65" s="2" customFormat="1" ht="24.15" customHeight="1">
      <c r="A142" s="39"/>
      <c r="B142" s="40"/>
      <c r="C142" s="219" t="s">
        <v>86</v>
      </c>
      <c r="D142" s="219" t="s">
        <v>173</v>
      </c>
      <c r="E142" s="220" t="s">
        <v>182</v>
      </c>
      <c r="F142" s="221" t="s">
        <v>183</v>
      </c>
      <c r="G142" s="222" t="s">
        <v>176</v>
      </c>
      <c r="H142" s="223">
        <v>43</v>
      </c>
      <c r="I142" s="224"/>
      <c r="J142" s="225">
        <f>ROUND(I142*H142,2)</f>
        <v>0</v>
      </c>
      <c r="K142" s="221" t="s">
        <v>184</v>
      </c>
      <c r="L142" s="45"/>
      <c r="M142" s="226" t="s">
        <v>1</v>
      </c>
      <c r="N142" s="227" t="s">
        <v>41</v>
      </c>
      <c r="O142" s="92"/>
      <c r="P142" s="228">
        <f>O142*H142</f>
        <v>0</v>
      </c>
      <c r="Q142" s="228">
        <v>0</v>
      </c>
      <c r="R142" s="228">
        <f>Q142*H142</f>
        <v>0</v>
      </c>
      <c r="S142" s="228">
        <v>0.33</v>
      </c>
      <c r="T142" s="229">
        <f>S142*H142</f>
        <v>14.190000000000001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178</v>
      </c>
      <c r="AT142" s="230" t="s">
        <v>173</v>
      </c>
      <c r="AU142" s="230" t="s">
        <v>86</v>
      </c>
      <c r="AY142" s="18" t="s">
        <v>171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84</v>
      </c>
      <c r="BK142" s="231">
        <f>ROUND(I142*H142,2)</f>
        <v>0</v>
      </c>
      <c r="BL142" s="18" t="s">
        <v>178</v>
      </c>
      <c r="BM142" s="230" t="s">
        <v>185</v>
      </c>
    </row>
    <row r="143" spans="1:51" s="13" customFormat="1" ht="12">
      <c r="A143" s="13"/>
      <c r="B143" s="232"/>
      <c r="C143" s="233"/>
      <c r="D143" s="234" t="s">
        <v>180</v>
      </c>
      <c r="E143" s="235" t="s">
        <v>1</v>
      </c>
      <c r="F143" s="236" t="s">
        <v>186</v>
      </c>
      <c r="G143" s="233"/>
      <c r="H143" s="237">
        <v>43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180</v>
      </c>
      <c r="AU143" s="243" t="s">
        <v>86</v>
      </c>
      <c r="AV143" s="13" t="s">
        <v>86</v>
      </c>
      <c r="AW143" s="13" t="s">
        <v>32</v>
      </c>
      <c r="AX143" s="13" t="s">
        <v>84</v>
      </c>
      <c r="AY143" s="243" t="s">
        <v>171</v>
      </c>
    </row>
    <row r="144" spans="1:65" s="2" customFormat="1" ht="16.5" customHeight="1">
      <c r="A144" s="39"/>
      <c r="B144" s="40"/>
      <c r="C144" s="219" t="s">
        <v>187</v>
      </c>
      <c r="D144" s="219" t="s">
        <v>173</v>
      </c>
      <c r="E144" s="220" t="s">
        <v>188</v>
      </c>
      <c r="F144" s="221" t="s">
        <v>189</v>
      </c>
      <c r="G144" s="222" t="s">
        <v>176</v>
      </c>
      <c r="H144" s="223">
        <v>43</v>
      </c>
      <c r="I144" s="224"/>
      <c r="J144" s="225">
        <f>ROUND(I144*H144,2)</f>
        <v>0</v>
      </c>
      <c r="K144" s="221" t="s">
        <v>177</v>
      </c>
      <c r="L144" s="45"/>
      <c r="M144" s="226" t="s">
        <v>1</v>
      </c>
      <c r="N144" s="227" t="s">
        <v>41</v>
      </c>
      <c r="O144" s="92"/>
      <c r="P144" s="228">
        <f>O144*H144</f>
        <v>0</v>
      </c>
      <c r="Q144" s="228">
        <v>0</v>
      </c>
      <c r="R144" s="228">
        <f>Q144*H144</f>
        <v>0</v>
      </c>
      <c r="S144" s="228">
        <v>0.316</v>
      </c>
      <c r="T144" s="229">
        <f>S144*H144</f>
        <v>13.588000000000003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178</v>
      </c>
      <c r="AT144" s="230" t="s">
        <v>173</v>
      </c>
      <c r="AU144" s="230" t="s">
        <v>86</v>
      </c>
      <c r="AY144" s="18" t="s">
        <v>171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84</v>
      </c>
      <c r="BK144" s="231">
        <f>ROUND(I144*H144,2)</f>
        <v>0</v>
      </c>
      <c r="BL144" s="18" t="s">
        <v>178</v>
      </c>
      <c r="BM144" s="230" t="s">
        <v>190</v>
      </c>
    </row>
    <row r="145" spans="1:51" s="13" customFormat="1" ht="12">
      <c r="A145" s="13"/>
      <c r="B145" s="232"/>
      <c r="C145" s="233"/>
      <c r="D145" s="234" t="s">
        <v>180</v>
      </c>
      <c r="E145" s="235" t="s">
        <v>1</v>
      </c>
      <c r="F145" s="236" t="s">
        <v>186</v>
      </c>
      <c r="G145" s="233"/>
      <c r="H145" s="237">
        <v>43</v>
      </c>
      <c r="I145" s="238"/>
      <c r="J145" s="233"/>
      <c r="K145" s="233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180</v>
      </c>
      <c r="AU145" s="243" t="s">
        <v>86</v>
      </c>
      <c r="AV145" s="13" t="s">
        <v>86</v>
      </c>
      <c r="AW145" s="13" t="s">
        <v>32</v>
      </c>
      <c r="AX145" s="13" t="s">
        <v>84</v>
      </c>
      <c r="AY145" s="243" t="s">
        <v>171</v>
      </c>
    </row>
    <row r="146" spans="1:65" s="2" customFormat="1" ht="24.15" customHeight="1">
      <c r="A146" s="39"/>
      <c r="B146" s="40"/>
      <c r="C146" s="219" t="s">
        <v>178</v>
      </c>
      <c r="D146" s="219" t="s">
        <v>173</v>
      </c>
      <c r="E146" s="220" t="s">
        <v>191</v>
      </c>
      <c r="F146" s="221" t="s">
        <v>192</v>
      </c>
      <c r="G146" s="222" t="s">
        <v>193</v>
      </c>
      <c r="H146" s="223">
        <v>6.069</v>
      </c>
      <c r="I146" s="224"/>
      <c r="J146" s="225">
        <f>ROUND(I146*H146,2)</f>
        <v>0</v>
      </c>
      <c r="K146" s="221" t="s">
        <v>177</v>
      </c>
      <c r="L146" s="45"/>
      <c r="M146" s="226" t="s">
        <v>1</v>
      </c>
      <c r="N146" s="227" t="s">
        <v>41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178</v>
      </c>
      <c r="AT146" s="230" t="s">
        <v>173</v>
      </c>
      <c r="AU146" s="230" t="s">
        <v>86</v>
      </c>
      <c r="AY146" s="18" t="s">
        <v>171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84</v>
      </c>
      <c r="BK146" s="231">
        <f>ROUND(I146*H146,2)</f>
        <v>0</v>
      </c>
      <c r="BL146" s="18" t="s">
        <v>178</v>
      </c>
      <c r="BM146" s="230" t="s">
        <v>194</v>
      </c>
    </row>
    <row r="147" spans="1:51" s="13" customFormat="1" ht="12">
      <c r="A147" s="13"/>
      <c r="B147" s="232"/>
      <c r="C147" s="233"/>
      <c r="D147" s="234" t="s">
        <v>180</v>
      </c>
      <c r="E147" s="235" t="s">
        <v>1</v>
      </c>
      <c r="F147" s="236" t="s">
        <v>195</v>
      </c>
      <c r="G147" s="233"/>
      <c r="H147" s="237">
        <v>6.069</v>
      </c>
      <c r="I147" s="238"/>
      <c r="J147" s="233"/>
      <c r="K147" s="233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180</v>
      </c>
      <c r="AU147" s="243" t="s">
        <v>86</v>
      </c>
      <c r="AV147" s="13" t="s">
        <v>86</v>
      </c>
      <c r="AW147" s="13" t="s">
        <v>32</v>
      </c>
      <c r="AX147" s="13" t="s">
        <v>84</v>
      </c>
      <c r="AY147" s="243" t="s">
        <v>171</v>
      </c>
    </row>
    <row r="148" spans="1:65" s="2" customFormat="1" ht="33" customHeight="1">
      <c r="A148" s="39"/>
      <c r="B148" s="40"/>
      <c r="C148" s="219" t="s">
        <v>196</v>
      </c>
      <c r="D148" s="219" t="s">
        <v>173</v>
      </c>
      <c r="E148" s="220" t="s">
        <v>197</v>
      </c>
      <c r="F148" s="221" t="s">
        <v>198</v>
      </c>
      <c r="G148" s="222" t="s">
        <v>193</v>
      </c>
      <c r="H148" s="223">
        <v>6.069</v>
      </c>
      <c r="I148" s="224"/>
      <c r="J148" s="225">
        <f>ROUND(I148*H148,2)</f>
        <v>0</v>
      </c>
      <c r="K148" s="221" t="s">
        <v>177</v>
      </c>
      <c r="L148" s="45"/>
      <c r="M148" s="226" t="s">
        <v>1</v>
      </c>
      <c r="N148" s="227" t="s">
        <v>41</v>
      </c>
      <c r="O148" s="92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178</v>
      </c>
      <c r="AT148" s="230" t="s">
        <v>173</v>
      </c>
      <c r="AU148" s="230" t="s">
        <v>86</v>
      </c>
      <c r="AY148" s="18" t="s">
        <v>171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84</v>
      </c>
      <c r="BK148" s="231">
        <f>ROUND(I148*H148,2)</f>
        <v>0</v>
      </c>
      <c r="BL148" s="18" t="s">
        <v>178</v>
      </c>
      <c r="BM148" s="230" t="s">
        <v>199</v>
      </c>
    </row>
    <row r="149" spans="1:65" s="2" customFormat="1" ht="37.8" customHeight="1">
      <c r="A149" s="39"/>
      <c r="B149" s="40"/>
      <c r="C149" s="219" t="s">
        <v>200</v>
      </c>
      <c r="D149" s="219" t="s">
        <v>173</v>
      </c>
      <c r="E149" s="220" t="s">
        <v>201</v>
      </c>
      <c r="F149" s="221" t="s">
        <v>202</v>
      </c>
      <c r="G149" s="222" t="s">
        <v>193</v>
      </c>
      <c r="H149" s="223">
        <v>30.345</v>
      </c>
      <c r="I149" s="224"/>
      <c r="J149" s="225">
        <f>ROUND(I149*H149,2)</f>
        <v>0</v>
      </c>
      <c r="K149" s="221" t="s">
        <v>177</v>
      </c>
      <c r="L149" s="45"/>
      <c r="M149" s="226" t="s">
        <v>1</v>
      </c>
      <c r="N149" s="227" t="s">
        <v>41</v>
      </c>
      <c r="O149" s="9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178</v>
      </c>
      <c r="AT149" s="230" t="s">
        <v>173</v>
      </c>
      <c r="AU149" s="230" t="s">
        <v>86</v>
      </c>
      <c r="AY149" s="18" t="s">
        <v>171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84</v>
      </c>
      <c r="BK149" s="231">
        <f>ROUND(I149*H149,2)</f>
        <v>0</v>
      </c>
      <c r="BL149" s="18" t="s">
        <v>178</v>
      </c>
      <c r="BM149" s="230" t="s">
        <v>203</v>
      </c>
    </row>
    <row r="150" spans="1:51" s="13" customFormat="1" ht="12">
      <c r="A150" s="13"/>
      <c r="B150" s="232"/>
      <c r="C150" s="233"/>
      <c r="D150" s="234" t="s">
        <v>180</v>
      </c>
      <c r="E150" s="235" t="s">
        <v>1</v>
      </c>
      <c r="F150" s="236" t="s">
        <v>204</v>
      </c>
      <c r="G150" s="233"/>
      <c r="H150" s="237">
        <v>30.345</v>
      </c>
      <c r="I150" s="238"/>
      <c r="J150" s="233"/>
      <c r="K150" s="233"/>
      <c r="L150" s="239"/>
      <c r="M150" s="240"/>
      <c r="N150" s="241"/>
      <c r="O150" s="241"/>
      <c r="P150" s="241"/>
      <c r="Q150" s="241"/>
      <c r="R150" s="241"/>
      <c r="S150" s="241"/>
      <c r="T150" s="24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3" t="s">
        <v>180</v>
      </c>
      <c r="AU150" s="243" t="s">
        <v>86</v>
      </c>
      <c r="AV150" s="13" t="s">
        <v>86</v>
      </c>
      <c r="AW150" s="13" t="s">
        <v>32</v>
      </c>
      <c r="AX150" s="13" t="s">
        <v>84</v>
      </c>
      <c r="AY150" s="243" t="s">
        <v>171</v>
      </c>
    </row>
    <row r="151" spans="1:65" s="2" customFormat="1" ht="24.15" customHeight="1">
      <c r="A151" s="39"/>
      <c r="B151" s="40"/>
      <c r="C151" s="219" t="s">
        <v>205</v>
      </c>
      <c r="D151" s="219" t="s">
        <v>173</v>
      </c>
      <c r="E151" s="220" t="s">
        <v>206</v>
      </c>
      <c r="F151" s="221" t="s">
        <v>207</v>
      </c>
      <c r="G151" s="222" t="s">
        <v>208</v>
      </c>
      <c r="H151" s="223">
        <v>10.924</v>
      </c>
      <c r="I151" s="224"/>
      <c r="J151" s="225">
        <f>ROUND(I151*H151,2)</f>
        <v>0</v>
      </c>
      <c r="K151" s="221" t="s">
        <v>177</v>
      </c>
      <c r="L151" s="45"/>
      <c r="M151" s="226" t="s">
        <v>1</v>
      </c>
      <c r="N151" s="227" t="s">
        <v>41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178</v>
      </c>
      <c r="AT151" s="230" t="s">
        <v>173</v>
      </c>
      <c r="AU151" s="230" t="s">
        <v>86</v>
      </c>
      <c r="AY151" s="18" t="s">
        <v>171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84</v>
      </c>
      <c r="BK151" s="231">
        <f>ROUND(I151*H151,2)</f>
        <v>0</v>
      </c>
      <c r="BL151" s="18" t="s">
        <v>178</v>
      </c>
      <c r="BM151" s="230" t="s">
        <v>209</v>
      </c>
    </row>
    <row r="152" spans="1:51" s="13" customFormat="1" ht="12">
      <c r="A152" s="13"/>
      <c r="B152" s="232"/>
      <c r="C152" s="233"/>
      <c r="D152" s="234" t="s">
        <v>180</v>
      </c>
      <c r="E152" s="235" t="s">
        <v>1</v>
      </c>
      <c r="F152" s="236" t="s">
        <v>210</v>
      </c>
      <c r="G152" s="233"/>
      <c r="H152" s="237">
        <v>10.924</v>
      </c>
      <c r="I152" s="238"/>
      <c r="J152" s="233"/>
      <c r="K152" s="233"/>
      <c r="L152" s="239"/>
      <c r="M152" s="240"/>
      <c r="N152" s="241"/>
      <c r="O152" s="241"/>
      <c r="P152" s="241"/>
      <c r="Q152" s="241"/>
      <c r="R152" s="241"/>
      <c r="S152" s="241"/>
      <c r="T152" s="24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3" t="s">
        <v>180</v>
      </c>
      <c r="AU152" s="243" t="s">
        <v>86</v>
      </c>
      <c r="AV152" s="13" t="s">
        <v>86</v>
      </c>
      <c r="AW152" s="13" t="s">
        <v>32</v>
      </c>
      <c r="AX152" s="13" t="s">
        <v>84</v>
      </c>
      <c r="AY152" s="243" t="s">
        <v>171</v>
      </c>
    </row>
    <row r="153" spans="1:65" s="2" customFormat="1" ht="16.5" customHeight="1">
      <c r="A153" s="39"/>
      <c r="B153" s="40"/>
      <c r="C153" s="219" t="s">
        <v>211</v>
      </c>
      <c r="D153" s="219" t="s">
        <v>173</v>
      </c>
      <c r="E153" s="220" t="s">
        <v>212</v>
      </c>
      <c r="F153" s="221" t="s">
        <v>213</v>
      </c>
      <c r="G153" s="222" t="s">
        <v>193</v>
      </c>
      <c r="H153" s="223">
        <v>6.069</v>
      </c>
      <c r="I153" s="224"/>
      <c r="J153" s="225">
        <f>ROUND(I153*H153,2)</f>
        <v>0</v>
      </c>
      <c r="K153" s="221" t="s">
        <v>177</v>
      </c>
      <c r="L153" s="45"/>
      <c r="M153" s="226" t="s">
        <v>1</v>
      </c>
      <c r="N153" s="227" t="s">
        <v>41</v>
      </c>
      <c r="O153" s="9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178</v>
      </c>
      <c r="AT153" s="230" t="s">
        <v>173</v>
      </c>
      <c r="AU153" s="230" t="s">
        <v>86</v>
      </c>
      <c r="AY153" s="18" t="s">
        <v>171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84</v>
      </c>
      <c r="BK153" s="231">
        <f>ROUND(I153*H153,2)</f>
        <v>0</v>
      </c>
      <c r="BL153" s="18" t="s">
        <v>178</v>
      </c>
      <c r="BM153" s="230" t="s">
        <v>214</v>
      </c>
    </row>
    <row r="154" spans="1:65" s="2" customFormat="1" ht="24.15" customHeight="1">
      <c r="A154" s="39"/>
      <c r="B154" s="40"/>
      <c r="C154" s="219" t="s">
        <v>215</v>
      </c>
      <c r="D154" s="219" t="s">
        <v>173</v>
      </c>
      <c r="E154" s="220" t="s">
        <v>216</v>
      </c>
      <c r="F154" s="221" t="s">
        <v>217</v>
      </c>
      <c r="G154" s="222" t="s">
        <v>176</v>
      </c>
      <c r="H154" s="223">
        <v>49.5</v>
      </c>
      <c r="I154" s="224"/>
      <c r="J154" s="225">
        <f>ROUND(I154*H154,2)</f>
        <v>0</v>
      </c>
      <c r="K154" s="221" t="s">
        <v>177</v>
      </c>
      <c r="L154" s="45"/>
      <c r="M154" s="226" t="s">
        <v>1</v>
      </c>
      <c r="N154" s="227" t="s">
        <v>41</v>
      </c>
      <c r="O154" s="9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178</v>
      </c>
      <c r="AT154" s="230" t="s">
        <v>173</v>
      </c>
      <c r="AU154" s="230" t="s">
        <v>86</v>
      </c>
      <c r="AY154" s="18" t="s">
        <v>171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84</v>
      </c>
      <c r="BK154" s="231">
        <f>ROUND(I154*H154,2)</f>
        <v>0</v>
      </c>
      <c r="BL154" s="18" t="s">
        <v>178</v>
      </c>
      <c r="BM154" s="230" t="s">
        <v>218</v>
      </c>
    </row>
    <row r="155" spans="1:51" s="13" customFormat="1" ht="12">
      <c r="A155" s="13"/>
      <c r="B155" s="232"/>
      <c r="C155" s="233"/>
      <c r="D155" s="234" t="s">
        <v>180</v>
      </c>
      <c r="E155" s="235" t="s">
        <v>1</v>
      </c>
      <c r="F155" s="236" t="s">
        <v>219</v>
      </c>
      <c r="G155" s="233"/>
      <c r="H155" s="237">
        <v>12.5</v>
      </c>
      <c r="I155" s="238"/>
      <c r="J155" s="233"/>
      <c r="K155" s="233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180</v>
      </c>
      <c r="AU155" s="243" t="s">
        <v>86</v>
      </c>
      <c r="AV155" s="13" t="s">
        <v>86</v>
      </c>
      <c r="AW155" s="13" t="s">
        <v>32</v>
      </c>
      <c r="AX155" s="13" t="s">
        <v>76</v>
      </c>
      <c r="AY155" s="243" t="s">
        <v>171</v>
      </c>
    </row>
    <row r="156" spans="1:51" s="13" customFormat="1" ht="12">
      <c r="A156" s="13"/>
      <c r="B156" s="232"/>
      <c r="C156" s="233"/>
      <c r="D156" s="234" t="s">
        <v>180</v>
      </c>
      <c r="E156" s="235" t="s">
        <v>1</v>
      </c>
      <c r="F156" s="236" t="s">
        <v>220</v>
      </c>
      <c r="G156" s="233"/>
      <c r="H156" s="237">
        <v>37</v>
      </c>
      <c r="I156" s="238"/>
      <c r="J156" s="233"/>
      <c r="K156" s="233"/>
      <c r="L156" s="239"/>
      <c r="M156" s="240"/>
      <c r="N156" s="241"/>
      <c r="O156" s="241"/>
      <c r="P156" s="241"/>
      <c r="Q156" s="241"/>
      <c r="R156" s="241"/>
      <c r="S156" s="241"/>
      <c r="T156" s="24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3" t="s">
        <v>180</v>
      </c>
      <c r="AU156" s="243" t="s">
        <v>86</v>
      </c>
      <c r="AV156" s="13" t="s">
        <v>86</v>
      </c>
      <c r="AW156" s="13" t="s">
        <v>32</v>
      </c>
      <c r="AX156" s="13" t="s">
        <v>76</v>
      </c>
      <c r="AY156" s="243" t="s">
        <v>171</v>
      </c>
    </row>
    <row r="157" spans="1:51" s="14" customFormat="1" ht="12">
      <c r="A157" s="14"/>
      <c r="B157" s="244"/>
      <c r="C157" s="245"/>
      <c r="D157" s="234" t="s">
        <v>180</v>
      </c>
      <c r="E157" s="246" t="s">
        <v>1</v>
      </c>
      <c r="F157" s="247" t="s">
        <v>221</v>
      </c>
      <c r="G157" s="245"/>
      <c r="H157" s="248">
        <v>49.5</v>
      </c>
      <c r="I157" s="249"/>
      <c r="J157" s="245"/>
      <c r="K157" s="245"/>
      <c r="L157" s="250"/>
      <c r="M157" s="251"/>
      <c r="N157" s="252"/>
      <c r="O157" s="252"/>
      <c r="P157" s="252"/>
      <c r="Q157" s="252"/>
      <c r="R157" s="252"/>
      <c r="S157" s="252"/>
      <c r="T157" s="25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4" t="s">
        <v>180</v>
      </c>
      <c r="AU157" s="254" t="s">
        <v>86</v>
      </c>
      <c r="AV157" s="14" t="s">
        <v>178</v>
      </c>
      <c r="AW157" s="14" t="s">
        <v>32</v>
      </c>
      <c r="AX157" s="14" t="s">
        <v>84</v>
      </c>
      <c r="AY157" s="254" t="s">
        <v>171</v>
      </c>
    </row>
    <row r="158" spans="1:63" s="12" customFormat="1" ht="22.8" customHeight="1">
      <c r="A158" s="12"/>
      <c r="B158" s="203"/>
      <c r="C158" s="204"/>
      <c r="D158" s="205" t="s">
        <v>75</v>
      </c>
      <c r="E158" s="217" t="s">
        <v>86</v>
      </c>
      <c r="F158" s="217" t="s">
        <v>222</v>
      </c>
      <c r="G158" s="204"/>
      <c r="H158" s="204"/>
      <c r="I158" s="207"/>
      <c r="J158" s="218">
        <f>BK158</f>
        <v>0</v>
      </c>
      <c r="K158" s="204"/>
      <c r="L158" s="209"/>
      <c r="M158" s="210"/>
      <c r="N158" s="211"/>
      <c r="O158" s="211"/>
      <c r="P158" s="212">
        <f>SUM(P159:P160)</f>
        <v>0</v>
      </c>
      <c r="Q158" s="211"/>
      <c r="R158" s="212">
        <f>SUM(R159:R160)</f>
        <v>6</v>
      </c>
      <c r="S158" s="211"/>
      <c r="T158" s="213">
        <f>SUM(T159:T160)</f>
        <v>6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4" t="s">
        <v>84</v>
      </c>
      <c r="AT158" s="215" t="s">
        <v>75</v>
      </c>
      <c r="AU158" s="215" t="s">
        <v>84</v>
      </c>
      <c r="AY158" s="214" t="s">
        <v>171</v>
      </c>
      <c r="BK158" s="216">
        <f>SUM(BK159:BK160)</f>
        <v>0</v>
      </c>
    </row>
    <row r="159" spans="1:65" s="2" customFormat="1" ht="16.5" customHeight="1">
      <c r="A159" s="39"/>
      <c r="B159" s="40"/>
      <c r="C159" s="219" t="s">
        <v>223</v>
      </c>
      <c r="D159" s="219" t="s">
        <v>173</v>
      </c>
      <c r="E159" s="220" t="s">
        <v>224</v>
      </c>
      <c r="F159" s="221" t="s">
        <v>225</v>
      </c>
      <c r="G159" s="222" t="s">
        <v>226</v>
      </c>
      <c r="H159" s="223">
        <v>2</v>
      </c>
      <c r="I159" s="224"/>
      <c r="J159" s="225">
        <f>ROUND(I159*H159,2)</f>
        <v>0</v>
      </c>
      <c r="K159" s="221" t="s">
        <v>227</v>
      </c>
      <c r="L159" s="45"/>
      <c r="M159" s="226" t="s">
        <v>1</v>
      </c>
      <c r="N159" s="227" t="s">
        <v>41</v>
      </c>
      <c r="O159" s="92"/>
      <c r="P159" s="228">
        <f>O159*H159</f>
        <v>0</v>
      </c>
      <c r="Q159" s="228">
        <v>3</v>
      </c>
      <c r="R159" s="228">
        <f>Q159*H159</f>
        <v>6</v>
      </c>
      <c r="S159" s="228">
        <v>3</v>
      </c>
      <c r="T159" s="229">
        <f>S159*H159</f>
        <v>6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178</v>
      </c>
      <c r="AT159" s="230" t="s">
        <v>173</v>
      </c>
      <c r="AU159" s="230" t="s">
        <v>86</v>
      </c>
      <c r="AY159" s="18" t="s">
        <v>171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84</v>
      </c>
      <c r="BK159" s="231">
        <f>ROUND(I159*H159,2)</f>
        <v>0</v>
      </c>
      <c r="BL159" s="18" t="s">
        <v>178</v>
      </c>
      <c r="BM159" s="230" t="s">
        <v>228</v>
      </c>
    </row>
    <row r="160" spans="1:47" s="2" customFormat="1" ht="12">
      <c r="A160" s="39"/>
      <c r="B160" s="40"/>
      <c r="C160" s="41"/>
      <c r="D160" s="234" t="s">
        <v>229</v>
      </c>
      <c r="E160" s="41"/>
      <c r="F160" s="255" t="s">
        <v>230</v>
      </c>
      <c r="G160" s="41"/>
      <c r="H160" s="41"/>
      <c r="I160" s="256"/>
      <c r="J160" s="41"/>
      <c r="K160" s="41"/>
      <c r="L160" s="45"/>
      <c r="M160" s="257"/>
      <c r="N160" s="258"/>
      <c r="O160" s="92"/>
      <c r="P160" s="92"/>
      <c r="Q160" s="92"/>
      <c r="R160" s="92"/>
      <c r="S160" s="92"/>
      <c r="T160" s="93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229</v>
      </c>
      <c r="AU160" s="18" t="s">
        <v>86</v>
      </c>
    </row>
    <row r="161" spans="1:63" s="12" customFormat="1" ht="22.8" customHeight="1">
      <c r="A161" s="12"/>
      <c r="B161" s="203"/>
      <c r="C161" s="204"/>
      <c r="D161" s="205" t="s">
        <v>75</v>
      </c>
      <c r="E161" s="217" t="s">
        <v>187</v>
      </c>
      <c r="F161" s="217" t="s">
        <v>231</v>
      </c>
      <c r="G161" s="204"/>
      <c r="H161" s="204"/>
      <c r="I161" s="207"/>
      <c r="J161" s="218">
        <f>BK161</f>
        <v>0</v>
      </c>
      <c r="K161" s="204"/>
      <c r="L161" s="209"/>
      <c r="M161" s="210"/>
      <c r="N161" s="211"/>
      <c r="O161" s="211"/>
      <c r="P161" s="212">
        <f>SUM(P162:P184)</f>
        <v>0</v>
      </c>
      <c r="Q161" s="211"/>
      <c r="R161" s="212">
        <f>SUM(R162:R184)</f>
        <v>30.5963719</v>
      </c>
      <c r="S161" s="211"/>
      <c r="T161" s="213">
        <f>SUM(T162:T184)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4" t="s">
        <v>84</v>
      </c>
      <c r="AT161" s="215" t="s">
        <v>75</v>
      </c>
      <c r="AU161" s="215" t="s">
        <v>84</v>
      </c>
      <c r="AY161" s="214" t="s">
        <v>171</v>
      </c>
      <c r="BK161" s="216">
        <f>SUM(BK162:BK184)</f>
        <v>0</v>
      </c>
    </row>
    <row r="162" spans="1:65" s="2" customFormat="1" ht="24.15" customHeight="1">
      <c r="A162" s="39"/>
      <c r="B162" s="40"/>
      <c r="C162" s="219" t="s">
        <v>232</v>
      </c>
      <c r="D162" s="219" t="s">
        <v>173</v>
      </c>
      <c r="E162" s="220" t="s">
        <v>233</v>
      </c>
      <c r="F162" s="221" t="s">
        <v>234</v>
      </c>
      <c r="G162" s="222" t="s">
        <v>176</v>
      </c>
      <c r="H162" s="223">
        <v>83.65</v>
      </c>
      <c r="I162" s="224"/>
      <c r="J162" s="225">
        <f>ROUND(I162*H162,2)</f>
        <v>0</v>
      </c>
      <c r="K162" s="221" t="s">
        <v>177</v>
      </c>
      <c r="L162" s="45"/>
      <c r="M162" s="226" t="s">
        <v>1</v>
      </c>
      <c r="N162" s="227" t="s">
        <v>41</v>
      </c>
      <c r="O162" s="92"/>
      <c r="P162" s="228">
        <f>O162*H162</f>
        <v>0</v>
      </c>
      <c r="Q162" s="228">
        <v>0.25059999999999993</v>
      </c>
      <c r="R162" s="228">
        <f>Q162*H162</f>
        <v>20.962690000000006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178</v>
      </c>
      <c r="AT162" s="230" t="s">
        <v>173</v>
      </c>
      <c r="AU162" s="230" t="s">
        <v>86</v>
      </c>
      <c r="AY162" s="18" t="s">
        <v>171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84</v>
      </c>
      <c r="BK162" s="231">
        <f>ROUND(I162*H162,2)</f>
        <v>0</v>
      </c>
      <c r="BL162" s="18" t="s">
        <v>178</v>
      </c>
      <c r="BM162" s="230" t="s">
        <v>235</v>
      </c>
    </row>
    <row r="163" spans="1:51" s="13" customFormat="1" ht="12">
      <c r="A163" s="13"/>
      <c r="B163" s="232"/>
      <c r="C163" s="233"/>
      <c r="D163" s="234" t="s">
        <v>180</v>
      </c>
      <c r="E163" s="235" t="s">
        <v>1</v>
      </c>
      <c r="F163" s="236" t="s">
        <v>236</v>
      </c>
      <c r="G163" s="233"/>
      <c r="H163" s="237">
        <v>59.25</v>
      </c>
      <c r="I163" s="238"/>
      <c r="J163" s="233"/>
      <c r="K163" s="233"/>
      <c r="L163" s="239"/>
      <c r="M163" s="240"/>
      <c r="N163" s="241"/>
      <c r="O163" s="241"/>
      <c r="P163" s="241"/>
      <c r="Q163" s="241"/>
      <c r="R163" s="241"/>
      <c r="S163" s="241"/>
      <c r="T163" s="24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3" t="s">
        <v>180</v>
      </c>
      <c r="AU163" s="243" t="s">
        <v>86</v>
      </c>
      <c r="AV163" s="13" t="s">
        <v>86</v>
      </c>
      <c r="AW163" s="13" t="s">
        <v>32</v>
      </c>
      <c r="AX163" s="13" t="s">
        <v>76</v>
      </c>
      <c r="AY163" s="243" t="s">
        <v>171</v>
      </c>
    </row>
    <row r="164" spans="1:51" s="13" customFormat="1" ht="12">
      <c r="A164" s="13"/>
      <c r="B164" s="232"/>
      <c r="C164" s="233"/>
      <c r="D164" s="234" t="s">
        <v>180</v>
      </c>
      <c r="E164" s="235" t="s">
        <v>1</v>
      </c>
      <c r="F164" s="236" t="s">
        <v>237</v>
      </c>
      <c r="G164" s="233"/>
      <c r="H164" s="237">
        <v>17.5</v>
      </c>
      <c r="I164" s="238"/>
      <c r="J164" s="233"/>
      <c r="K164" s="233"/>
      <c r="L164" s="239"/>
      <c r="M164" s="240"/>
      <c r="N164" s="241"/>
      <c r="O164" s="241"/>
      <c r="P164" s="241"/>
      <c r="Q164" s="241"/>
      <c r="R164" s="241"/>
      <c r="S164" s="241"/>
      <c r="T164" s="24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3" t="s">
        <v>180</v>
      </c>
      <c r="AU164" s="243" t="s">
        <v>86</v>
      </c>
      <c r="AV164" s="13" t="s">
        <v>86</v>
      </c>
      <c r="AW164" s="13" t="s">
        <v>32</v>
      </c>
      <c r="AX164" s="13" t="s">
        <v>76</v>
      </c>
      <c r="AY164" s="243" t="s">
        <v>171</v>
      </c>
    </row>
    <row r="165" spans="1:51" s="13" customFormat="1" ht="12">
      <c r="A165" s="13"/>
      <c r="B165" s="232"/>
      <c r="C165" s="233"/>
      <c r="D165" s="234" t="s">
        <v>180</v>
      </c>
      <c r="E165" s="235" t="s">
        <v>1</v>
      </c>
      <c r="F165" s="236" t="s">
        <v>238</v>
      </c>
      <c r="G165" s="233"/>
      <c r="H165" s="237">
        <v>6.9</v>
      </c>
      <c r="I165" s="238"/>
      <c r="J165" s="233"/>
      <c r="K165" s="233"/>
      <c r="L165" s="239"/>
      <c r="M165" s="240"/>
      <c r="N165" s="241"/>
      <c r="O165" s="241"/>
      <c r="P165" s="241"/>
      <c r="Q165" s="241"/>
      <c r="R165" s="241"/>
      <c r="S165" s="241"/>
      <c r="T165" s="24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3" t="s">
        <v>180</v>
      </c>
      <c r="AU165" s="243" t="s">
        <v>86</v>
      </c>
      <c r="AV165" s="13" t="s">
        <v>86</v>
      </c>
      <c r="AW165" s="13" t="s">
        <v>32</v>
      </c>
      <c r="AX165" s="13" t="s">
        <v>76</v>
      </c>
      <c r="AY165" s="243" t="s">
        <v>171</v>
      </c>
    </row>
    <row r="166" spans="1:51" s="14" customFormat="1" ht="12">
      <c r="A166" s="14"/>
      <c r="B166" s="244"/>
      <c r="C166" s="245"/>
      <c r="D166" s="234" t="s">
        <v>180</v>
      </c>
      <c r="E166" s="246" t="s">
        <v>1</v>
      </c>
      <c r="F166" s="247" t="s">
        <v>221</v>
      </c>
      <c r="G166" s="245"/>
      <c r="H166" s="248">
        <v>83.65</v>
      </c>
      <c r="I166" s="249"/>
      <c r="J166" s="245"/>
      <c r="K166" s="245"/>
      <c r="L166" s="250"/>
      <c r="M166" s="251"/>
      <c r="N166" s="252"/>
      <c r="O166" s="252"/>
      <c r="P166" s="252"/>
      <c r="Q166" s="252"/>
      <c r="R166" s="252"/>
      <c r="S166" s="252"/>
      <c r="T166" s="253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4" t="s">
        <v>180</v>
      </c>
      <c r="AU166" s="254" t="s">
        <v>86</v>
      </c>
      <c r="AV166" s="14" t="s">
        <v>178</v>
      </c>
      <c r="AW166" s="14" t="s">
        <v>32</v>
      </c>
      <c r="AX166" s="14" t="s">
        <v>84</v>
      </c>
      <c r="AY166" s="254" t="s">
        <v>171</v>
      </c>
    </row>
    <row r="167" spans="1:65" s="2" customFormat="1" ht="37.8" customHeight="1">
      <c r="A167" s="39"/>
      <c r="B167" s="40"/>
      <c r="C167" s="219" t="s">
        <v>239</v>
      </c>
      <c r="D167" s="219" t="s">
        <v>173</v>
      </c>
      <c r="E167" s="220" t="s">
        <v>240</v>
      </c>
      <c r="F167" s="221" t="s">
        <v>241</v>
      </c>
      <c r="G167" s="222" t="s">
        <v>176</v>
      </c>
      <c r="H167" s="223">
        <v>20.16</v>
      </c>
      <c r="I167" s="224"/>
      <c r="J167" s="225">
        <f>ROUND(I167*H167,2)</f>
        <v>0</v>
      </c>
      <c r="K167" s="221" t="s">
        <v>177</v>
      </c>
      <c r="L167" s="45"/>
      <c r="M167" s="226" t="s">
        <v>1</v>
      </c>
      <c r="N167" s="227" t="s">
        <v>41</v>
      </c>
      <c r="O167" s="92"/>
      <c r="P167" s="228">
        <f>O167*H167</f>
        <v>0</v>
      </c>
      <c r="Q167" s="228">
        <v>0.14574000000000004</v>
      </c>
      <c r="R167" s="228">
        <f>Q167*H167</f>
        <v>2.9381184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178</v>
      </c>
      <c r="AT167" s="230" t="s">
        <v>173</v>
      </c>
      <c r="AU167" s="230" t="s">
        <v>86</v>
      </c>
      <c r="AY167" s="18" t="s">
        <v>171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84</v>
      </c>
      <c r="BK167" s="231">
        <f>ROUND(I167*H167,2)</f>
        <v>0</v>
      </c>
      <c r="BL167" s="18" t="s">
        <v>178</v>
      </c>
      <c r="BM167" s="230" t="s">
        <v>242</v>
      </c>
    </row>
    <row r="168" spans="1:47" s="2" customFormat="1" ht="12">
      <c r="A168" s="39"/>
      <c r="B168" s="40"/>
      <c r="C168" s="41"/>
      <c r="D168" s="234" t="s">
        <v>229</v>
      </c>
      <c r="E168" s="41"/>
      <c r="F168" s="255" t="s">
        <v>243</v>
      </c>
      <c r="G168" s="41"/>
      <c r="H168" s="41"/>
      <c r="I168" s="256"/>
      <c r="J168" s="41"/>
      <c r="K168" s="41"/>
      <c r="L168" s="45"/>
      <c r="M168" s="257"/>
      <c r="N168" s="258"/>
      <c r="O168" s="92"/>
      <c r="P168" s="92"/>
      <c r="Q168" s="92"/>
      <c r="R168" s="92"/>
      <c r="S168" s="92"/>
      <c r="T168" s="93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229</v>
      </c>
      <c r="AU168" s="18" t="s">
        <v>86</v>
      </c>
    </row>
    <row r="169" spans="1:51" s="13" customFormat="1" ht="12">
      <c r="A169" s="13"/>
      <c r="B169" s="232"/>
      <c r="C169" s="233"/>
      <c r="D169" s="234" t="s">
        <v>180</v>
      </c>
      <c r="E169" s="235" t="s">
        <v>1</v>
      </c>
      <c r="F169" s="236" t="s">
        <v>244</v>
      </c>
      <c r="G169" s="233"/>
      <c r="H169" s="237">
        <v>5.04</v>
      </c>
      <c r="I169" s="238"/>
      <c r="J169" s="233"/>
      <c r="K169" s="233"/>
      <c r="L169" s="239"/>
      <c r="M169" s="240"/>
      <c r="N169" s="241"/>
      <c r="O169" s="241"/>
      <c r="P169" s="241"/>
      <c r="Q169" s="241"/>
      <c r="R169" s="241"/>
      <c r="S169" s="241"/>
      <c r="T169" s="24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3" t="s">
        <v>180</v>
      </c>
      <c r="AU169" s="243" t="s">
        <v>86</v>
      </c>
      <c r="AV169" s="13" t="s">
        <v>86</v>
      </c>
      <c r="AW169" s="13" t="s">
        <v>32</v>
      </c>
      <c r="AX169" s="13" t="s">
        <v>76</v>
      </c>
      <c r="AY169" s="243" t="s">
        <v>171</v>
      </c>
    </row>
    <row r="170" spans="1:51" s="13" customFormat="1" ht="12">
      <c r="A170" s="13"/>
      <c r="B170" s="232"/>
      <c r="C170" s="233"/>
      <c r="D170" s="234" t="s">
        <v>180</v>
      </c>
      <c r="E170" s="235" t="s">
        <v>1</v>
      </c>
      <c r="F170" s="236" t="s">
        <v>245</v>
      </c>
      <c r="G170" s="233"/>
      <c r="H170" s="237">
        <v>15.12</v>
      </c>
      <c r="I170" s="238"/>
      <c r="J170" s="233"/>
      <c r="K170" s="233"/>
      <c r="L170" s="239"/>
      <c r="M170" s="240"/>
      <c r="N170" s="241"/>
      <c r="O170" s="241"/>
      <c r="P170" s="241"/>
      <c r="Q170" s="241"/>
      <c r="R170" s="241"/>
      <c r="S170" s="241"/>
      <c r="T170" s="24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3" t="s">
        <v>180</v>
      </c>
      <c r="AU170" s="243" t="s">
        <v>86</v>
      </c>
      <c r="AV170" s="13" t="s">
        <v>86</v>
      </c>
      <c r="AW170" s="13" t="s">
        <v>32</v>
      </c>
      <c r="AX170" s="13" t="s">
        <v>76</v>
      </c>
      <c r="AY170" s="243" t="s">
        <v>171</v>
      </c>
    </row>
    <row r="171" spans="1:51" s="14" customFormat="1" ht="12">
      <c r="A171" s="14"/>
      <c r="B171" s="244"/>
      <c r="C171" s="245"/>
      <c r="D171" s="234" t="s">
        <v>180</v>
      </c>
      <c r="E171" s="246" t="s">
        <v>1</v>
      </c>
      <c r="F171" s="247" t="s">
        <v>221</v>
      </c>
      <c r="G171" s="245"/>
      <c r="H171" s="248">
        <v>20.16</v>
      </c>
      <c r="I171" s="249"/>
      <c r="J171" s="245"/>
      <c r="K171" s="245"/>
      <c r="L171" s="250"/>
      <c r="M171" s="251"/>
      <c r="N171" s="252"/>
      <c r="O171" s="252"/>
      <c r="P171" s="252"/>
      <c r="Q171" s="252"/>
      <c r="R171" s="252"/>
      <c r="S171" s="252"/>
      <c r="T171" s="25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4" t="s">
        <v>180</v>
      </c>
      <c r="AU171" s="254" t="s">
        <v>86</v>
      </c>
      <c r="AV171" s="14" t="s">
        <v>178</v>
      </c>
      <c r="AW171" s="14" t="s">
        <v>32</v>
      </c>
      <c r="AX171" s="14" t="s">
        <v>84</v>
      </c>
      <c r="AY171" s="254" t="s">
        <v>171</v>
      </c>
    </row>
    <row r="172" spans="1:65" s="2" customFormat="1" ht="37.8" customHeight="1">
      <c r="A172" s="39"/>
      <c r="B172" s="40"/>
      <c r="C172" s="219" t="s">
        <v>246</v>
      </c>
      <c r="D172" s="219" t="s">
        <v>173</v>
      </c>
      <c r="E172" s="220" t="s">
        <v>247</v>
      </c>
      <c r="F172" s="221" t="s">
        <v>248</v>
      </c>
      <c r="G172" s="222" t="s">
        <v>176</v>
      </c>
      <c r="H172" s="223">
        <v>20.16</v>
      </c>
      <c r="I172" s="224"/>
      <c r="J172" s="225">
        <f>ROUND(I172*H172,2)</f>
        <v>0</v>
      </c>
      <c r="K172" s="221" t="s">
        <v>177</v>
      </c>
      <c r="L172" s="45"/>
      <c r="M172" s="226" t="s">
        <v>1</v>
      </c>
      <c r="N172" s="227" t="s">
        <v>41</v>
      </c>
      <c r="O172" s="92"/>
      <c r="P172" s="228">
        <f>O172*H172</f>
        <v>0</v>
      </c>
      <c r="Q172" s="228">
        <v>0.23024</v>
      </c>
      <c r="R172" s="228">
        <f>Q172*H172</f>
        <v>4.6416384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178</v>
      </c>
      <c r="AT172" s="230" t="s">
        <v>173</v>
      </c>
      <c r="AU172" s="230" t="s">
        <v>86</v>
      </c>
      <c r="AY172" s="18" t="s">
        <v>171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84</v>
      </c>
      <c r="BK172" s="231">
        <f>ROUND(I172*H172,2)</f>
        <v>0</v>
      </c>
      <c r="BL172" s="18" t="s">
        <v>178</v>
      </c>
      <c r="BM172" s="230" t="s">
        <v>249</v>
      </c>
    </row>
    <row r="173" spans="1:47" s="2" customFormat="1" ht="12">
      <c r="A173" s="39"/>
      <c r="B173" s="40"/>
      <c r="C173" s="41"/>
      <c r="D173" s="234" t="s">
        <v>229</v>
      </c>
      <c r="E173" s="41"/>
      <c r="F173" s="255" t="s">
        <v>250</v>
      </c>
      <c r="G173" s="41"/>
      <c r="H173" s="41"/>
      <c r="I173" s="256"/>
      <c r="J173" s="41"/>
      <c r="K173" s="41"/>
      <c r="L173" s="45"/>
      <c r="M173" s="257"/>
      <c r="N173" s="258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229</v>
      </c>
      <c r="AU173" s="18" t="s">
        <v>86</v>
      </c>
    </row>
    <row r="174" spans="1:51" s="13" customFormat="1" ht="12">
      <c r="A174" s="13"/>
      <c r="B174" s="232"/>
      <c r="C174" s="233"/>
      <c r="D174" s="234" t="s">
        <v>180</v>
      </c>
      <c r="E174" s="235" t="s">
        <v>1</v>
      </c>
      <c r="F174" s="236" t="s">
        <v>244</v>
      </c>
      <c r="G174" s="233"/>
      <c r="H174" s="237">
        <v>5.04</v>
      </c>
      <c r="I174" s="238"/>
      <c r="J174" s="233"/>
      <c r="K174" s="233"/>
      <c r="L174" s="239"/>
      <c r="M174" s="240"/>
      <c r="N174" s="241"/>
      <c r="O174" s="241"/>
      <c r="P174" s="241"/>
      <c r="Q174" s="241"/>
      <c r="R174" s="241"/>
      <c r="S174" s="241"/>
      <c r="T174" s="24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3" t="s">
        <v>180</v>
      </c>
      <c r="AU174" s="243" t="s">
        <v>86</v>
      </c>
      <c r="AV174" s="13" t="s">
        <v>86</v>
      </c>
      <c r="AW174" s="13" t="s">
        <v>32</v>
      </c>
      <c r="AX174" s="13" t="s">
        <v>76</v>
      </c>
      <c r="AY174" s="243" t="s">
        <v>171</v>
      </c>
    </row>
    <row r="175" spans="1:51" s="13" customFormat="1" ht="12">
      <c r="A175" s="13"/>
      <c r="B175" s="232"/>
      <c r="C175" s="233"/>
      <c r="D175" s="234" t="s">
        <v>180</v>
      </c>
      <c r="E175" s="235" t="s">
        <v>1</v>
      </c>
      <c r="F175" s="236" t="s">
        <v>245</v>
      </c>
      <c r="G175" s="233"/>
      <c r="H175" s="237">
        <v>15.12</v>
      </c>
      <c r="I175" s="238"/>
      <c r="J175" s="233"/>
      <c r="K175" s="233"/>
      <c r="L175" s="239"/>
      <c r="M175" s="240"/>
      <c r="N175" s="241"/>
      <c r="O175" s="241"/>
      <c r="P175" s="241"/>
      <c r="Q175" s="241"/>
      <c r="R175" s="241"/>
      <c r="S175" s="241"/>
      <c r="T175" s="24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3" t="s">
        <v>180</v>
      </c>
      <c r="AU175" s="243" t="s">
        <v>86</v>
      </c>
      <c r="AV175" s="13" t="s">
        <v>86</v>
      </c>
      <c r="AW175" s="13" t="s">
        <v>32</v>
      </c>
      <c r="AX175" s="13" t="s">
        <v>76</v>
      </c>
      <c r="AY175" s="243" t="s">
        <v>171</v>
      </c>
    </row>
    <row r="176" spans="1:51" s="14" customFormat="1" ht="12">
      <c r="A176" s="14"/>
      <c r="B176" s="244"/>
      <c r="C176" s="245"/>
      <c r="D176" s="234" t="s">
        <v>180</v>
      </c>
      <c r="E176" s="246" t="s">
        <v>1</v>
      </c>
      <c r="F176" s="247" t="s">
        <v>221</v>
      </c>
      <c r="G176" s="245"/>
      <c r="H176" s="248">
        <v>20.16</v>
      </c>
      <c r="I176" s="249"/>
      <c r="J176" s="245"/>
      <c r="K176" s="245"/>
      <c r="L176" s="250"/>
      <c r="M176" s="251"/>
      <c r="N176" s="252"/>
      <c r="O176" s="252"/>
      <c r="P176" s="252"/>
      <c r="Q176" s="252"/>
      <c r="R176" s="252"/>
      <c r="S176" s="252"/>
      <c r="T176" s="25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4" t="s">
        <v>180</v>
      </c>
      <c r="AU176" s="254" t="s">
        <v>86</v>
      </c>
      <c r="AV176" s="14" t="s">
        <v>178</v>
      </c>
      <c r="AW176" s="14" t="s">
        <v>32</v>
      </c>
      <c r="AX176" s="14" t="s">
        <v>84</v>
      </c>
      <c r="AY176" s="254" t="s">
        <v>171</v>
      </c>
    </row>
    <row r="177" spans="1:65" s="2" customFormat="1" ht="24.15" customHeight="1">
      <c r="A177" s="39"/>
      <c r="B177" s="40"/>
      <c r="C177" s="219" t="s">
        <v>251</v>
      </c>
      <c r="D177" s="219" t="s">
        <v>173</v>
      </c>
      <c r="E177" s="220" t="s">
        <v>252</v>
      </c>
      <c r="F177" s="221" t="s">
        <v>253</v>
      </c>
      <c r="G177" s="222" t="s">
        <v>176</v>
      </c>
      <c r="H177" s="223">
        <v>34.83</v>
      </c>
      <c r="I177" s="224"/>
      <c r="J177" s="225">
        <f>ROUND(I177*H177,2)</f>
        <v>0</v>
      </c>
      <c r="K177" s="221" t="s">
        <v>177</v>
      </c>
      <c r="L177" s="45"/>
      <c r="M177" s="226" t="s">
        <v>1</v>
      </c>
      <c r="N177" s="227" t="s">
        <v>41</v>
      </c>
      <c r="O177" s="92"/>
      <c r="P177" s="228">
        <f>O177*H177</f>
        <v>0</v>
      </c>
      <c r="Q177" s="228">
        <v>0.05897</v>
      </c>
      <c r="R177" s="228">
        <f>Q177*H177</f>
        <v>2.0539251</v>
      </c>
      <c r="S177" s="228">
        <v>0</v>
      </c>
      <c r="T177" s="22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0" t="s">
        <v>178</v>
      </c>
      <c r="AT177" s="230" t="s">
        <v>173</v>
      </c>
      <c r="AU177" s="230" t="s">
        <v>86</v>
      </c>
      <c r="AY177" s="18" t="s">
        <v>171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8" t="s">
        <v>84</v>
      </c>
      <c r="BK177" s="231">
        <f>ROUND(I177*H177,2)</f>
        <v>0</v>
      </c>
      <c r="BL177" s="18" t="s">
        <v>178</v>
      </c>
      <c r="BM177" s="230" t="s">
        <v>254</v>
      </c>
    </row>
    <row r="178" spans="1:47" s="2" customFormat="1" ht="12">
      <c r="A178" s="39"/>
      <c r="B178" s="40"/>
      <c r="C178" s="41"/>
      <c r="D178" s="234" t="s">
        <v>229</v>
      </c>
      <c r="E178" s="41"/>
      <c r="F178" s="255" t="s">
        <v>250</v>
      </c>
      <c r="G178" s="41"/>
      <c r="H178" s="41"/>
      <c r="I178" s="256"/>
      <c r="J178" s="41"/>
      <c r="K178" s="41"/>
      <c r="L178" s="45"/>
      <c r="M178" s="257"/>
      <c r="N178" s="258"/>
      <c r="O178" s="92"/>
      <c r="P178" s="92"/>
      <c r="Q178" s="92"/>
      <c r="R178" s="92"/>
      <c r="S178" s="92"/>
      <c r="T178" s="93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229</v>
      </c>
      <c r="AU178" s="18" t="s">
        <v>86</v>
      </c>
    </row>
    <row r="179" spans="1:51" s="15" customFormat="1" ht="12">
      <c r="A179" s="15"/>
      <c r="B179" s="259"/>
      <c r="C179" s="260"/>
      <c r="D179" s="234" t="s">
        <v>180</v>
      </c>
      <c r="E179" s="261" t="s">
        <v>1</v>
      </c>
      <c r="F179" s="262" t="s">
        <v>255</v>
      </c>
      <c r="G179" s="260"/>
      <c r="H179" s="261" t="s">
        <v>1</v>
      </c>
      <c r="I179" s="263"/>
      <c r="J179" s="260"/>
      <c r="K179" s="260"/>
      <c r="L179" s="264"/>
      <c r="M179" s="265"/>
      <c r="N179" s="266"/>
      <c r="O179" s="266"/>
      <c r="P179" s="266"/>
      <c r="Q179" s="266"/>
      <c r="R179" s="266"/>
      <c r="S179" s="266"/>
      <c r="T179" s="267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68" t="s">
        <v>180</v>
      </c>
      <c r="AU179" s="268" t="s">
        <v>86</v>
      </c>
      <c r="AV179" s="15" t="s">
        <v>84</v>
      </c>
      <c r="AW179" s="15" t="s">
        <v>32</v>
      </c>
      <c r="AX179" s="15" t="s">
        <v>76</v>
      </c>
      <c r="AY179" s="268" t="s">
        <v>171</v>
      </c>
    </row>
    <row r="180" spans="1:51" s="13" customFormat="1" ht="12">
      <c r="A180" s="13"/>
      <c r="B180" s="232"/>
      <c r="C180" s="233"/>
      <c r="D180" s="234" t="s">
        <v>180</v>
      </c>
      <c r="E180" s="235" t="s">
        <v>1</v>
      </c>
      <c r="F180" s="236" t="s">
        <v>256</v>
      </c>
      <c r="G180" s="233"/>
      <c r="H180" s="237">
        <v>8.91</v>
      </c>
      <c r="I180" s="238"/>
      <c r="J180" s="233"/>
      <c r="K180" s="233"/>
      <c r="L180" s="239"/>
      <c r="M180" s="240"/>
      <c r="N180" s="241"/>
      <c r="O180" s="241"/>
      <c r="P180" s="241"/>
      <c r="Q180" s="241"/>
      <c r="R180" s="241"/>
      <c r="S180" s="241"/>
      <c r="T180" s="24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3" t="s">
        <v>180</v>
      </c>
      <c r="AU180" s="243" t="s">
        <v>86</v>
      </c>
      <c r="AV180" s="13" t="s">
        <v>86</v>
      </c>
      <c r="AW180" s="13" t="s">
        <v>32</v>
      </c>
      <c r="AX180" s="13" t="s">
        <v>76</v>
      </c>
      <c r="AY180" s="243" t="s">
        <v>171</v>
      </c>
    </row>
    <row r="181" spans="1:51" s="13" customFormat="1" ht="12">
      <c r="A181" s="13"/>
      <c r="B181" s="232"/>
      <c r="C181" s="233"/>
      <c r="D181" s="234" t="s">
        <v>180</v>
      </c>
      <c r="E181" s="235" t="s">
        <v>1</v>
      </c>
      <c r="F181" s="236" t="s">
        <v>257</v>
      </c>
      <c r="G181" s="233"/>
      <c r="H181" s="237">
        <v>8.64</v>
      </c>
      <c r="I181" s="238"/>
      <c r="J181" s="233"/>
      <c r="K181" s="233"/>
      <c r="L181" s="239"/>
      <c r="M181" s="240"/>
      <c r="N181" s="241"/>
      <c r="O181" s="241"/>
      <c r="P181" s="241"/>
      <c r="Q181" s="241"/>
      <c r="R181" s="241"/>
      <c r="S181" s="241"/>
      <c r="T181" s="24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3" t="s">
        <v>180</v>
      </c>
      <c r="AU181" s="243" t="s">
        <v>86</v>
      </c>
      <c r="AV181" s="13" t="s">
        <v>86</v>
      </c>
      <c r="AW181" s="13" t="s">
        <v>32</v>
      </c>
      <c r="AX181" s="13" t="s">
        <v>76</v>
      </c>
      <c r="AY181" s="243" t="s">
        <v>171</v>
      </c>
    </row>
    <row r="182" spans="1:51" s="13" customFormat="1" ht="12">
      <c r="A182" s="13"/>
      <c r="B182" s="232"/>
      <c r="C182" s="233"/>
      <c r="D182" s="234" t="s">
        <v>180</v>
      </c>
      <c r="E182" s="235" t="s">
        <v>1</v>
      </c>
      <c r="F182" s="236" t="s">
        <v>258</v>
      </c>
      <c r="G182" s="233"/>
      <c r="H182" s="237">
        <v>8.64</v>
      </c>
      <c r="I182" s="238"/>
      <c r="J182" s="233"/>
      <c r="K182" s="233"/>
      <c r="L182" s="239"/>
      <c r="M182" s="240"/>
      <c r="N182" s="241"/>
      <c r="O182" s="241"/>
      <c r="P182" s="241"/>
      <c r="Q182" s="241"/>
      <c r="R182" s="241"/>
      <c r="S182" s="241"/>
      <c r="T182" s="24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3" t="s">
        <v>180</v>
      </c>
      <c r="AU182" s="243" t="s">
        <v>86</v>
      </c>
      <c r="AV182" s="13" t="s">
        <v>86</v>
      </c>
      <c r="AW182" s="13" t="s">
        <v>32</v>
      </c>
      <c r="AX182" s="13" t="s">
        <v>76</v>
      </c>
      <c r="AY182" s="243" t="s">
        <v>171</v>
      </c>
    </row>
    <row r="183" spans="1:51" s="13" customFormat="1" ht="12">
      <c r="A183" s="13"/>
      <c r="B183" s="232"/>
      <c r="C183" s="233"/>
      <c r="D183" s="234" t="s">
        <v>180</v>
      </c>
      <c r="E183" s="235" t="s">
        <v>1</v>
      </c>
      <c r="F183" s="236" t="s">
        <v>259</v>
      </c>
      <c r="G183" s="233"/>
      <c r="H183" s="237">
        <v>8.64</v>
      </c>
      <c r="I183" s="238"/>
      <c r="J183" s="233"/>
      <c r="K183" s="233"/>
      <c r="L183" s="239"/>
      <c r="M183" s="240"/>
      <c r="N183" s="241"/>
      <c r="O183" s="241"/>
      <c r="P183" s="241"/>
      <c r="Q183" s="241"/>
      <c r="R183" s="241"/>
      <c r="S183" s="241"/>
      <c r="T183" s="24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3" t="s">
        <v>180</v>
      </c>
      <c r="AU183" s="243" t="s">
        <v>86</v>
      </c>
      <c r="AV183" s="13" t="s">
        <v>86</v>
      </c>
      <c r="AW183" s="13" t="s">
        <v>32</v>
      </c>
      <c r="AX183" s="13" t="s">
        <v>76</v>
      </c>
      <c r="AY183" s="243" t="s">
        <v>171</v>
      </c>
    </row>
    <row r="184" spans="1:51" s="14" customFormat="1" ht="12">
      <c r="A184" s="14"/>
      <c r="B184" s="244"/>
      <c r="C184" s="245"/>
      <c r="D184" s="234" t="s">
        <v>180</v>
      </c>
      <c r="E184" s="246" t="s">
        <v>1</v>
      </c>
      <c r="F184" s="247" t="s">
        <v>221</v>
      </c>
      <c r="G184" s="245"/>
      <c r="H184" s="248">
        <v>34.83</v>
      </c>
      <c r="I184" s="249"/>
      <c r="J184" s="245"/>
      <c r="K184" s="245"/>
      <c r="L184" s="250"/>
      <c r="M184" s="251"/>
      <c r="N184" s="252"/>
      <c r="O184" s="252"/>
      <c r="P184" s="252"/>
      <c r="Q184" s="252"/>
      <c r="R184" s="252"/>
      <c r="S184" s="252"/>
      <c r="T184" s="253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4" t="s">
        <v>180</v>
      </c>
      <c r="AU184" s="254" t="s">
        <v>86</v>
      </c>
      <c r="AV184" s="14" t="s">
        <v>178</v>
      </c>
      <c r="AW184" s="14" t="s">
        <v>32</v>
      </c>
      <c r="AX184" s="14" t="s">
        <v>84</v>
      </c>
      <c r="AY184" s="254" t="s">
        <v>171</v>
      </c>
    </row>
    <row r="185" spans="1:63" s="12" customFormat="1" ht="22.8" customHeight="1">
      <c r="A185" s="12"/>
      <c r="B185" s="203"/>
      <c r="C185" s="204"/>
      <c r="D185" s="205" t="s">
        <v>75</v>
      </c>
      <c r="E185" s="217" t="s">
        <v>178</v>
      </c>
      <c r="F185" s="217" t="s">
        <v>260</v>
      </c>
      <c r="G185" s="204"/>
      <c r="H185" s="204"/>
      <c r="I185" s="207"/>
      <c r="J185" s="218">
        <f>BK185</f>
        <v>0</v>
      </c>
      <c r="K185" s="204"/>
      <c r="L185" s="209"/>
      <c r="M185" s="210"/>
      <c r="N185" s="211"/>
      <c r="O185" s="211"/>
      <c r="P185" s="212">
        <f>SUM(P186:P198)</f>
        <v>0</v>
      </c>
      <c r="Q185" s="211"/>
      <c r="R185" s="212">
        <f>SUM(R186:R198)</f>
        <v>15.20297784</v>
      </c>
      <c r="S185" s="211"/>
      <c r="T185" s="213">
        <f>SUM(T186:T198)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4" t="s">
        <v>84</v>
      </c>
      <c r="AT185" s="215" t="s">
        <v>75</v>
      </c>
      <c r="AU185" s="215" t="s">
        <v>84</v>
      </c>
      <c r="AY185" s="214" t="s">
        <v>171</v>
      </c>
      <c r="BK185" s="216">
        <f>SUM(BK186:BK198)</f>
        <v>0</v>
      </c>
    </row>
    <row r="186" spans="1:65" s="2" customFormat="1" ht="16.5" customHeight="1">
      <c r="A186" s="39"/>
      <c r="B186" s="40"/>
      <c r="C186" s="219" t="s">
        <v>8</v>
      </c>
      <c r="D186" s="219" t="s">
        <v>173</v>
      </c>
      <c r="E186" s="220" t="s">
        <v>261</v>
      </c>
      <c r="F186" s="221" t="s">
        <v>262</v>
      </c>
      <c r="G186" s="222" t="s">
        <v>193</v>
      </c>
      <c r="H186" s="223">
        <v>5.751</v>
      </c>
      <c r="I186" s="224"/>
      <c r="J186" s="225">
        <f>ROUND(I186*H186,2)</f>
        <v>0</v>
      </c>
      <c r="K186" s="221" t="s">
        <v>177</v>
      </c>
      <c r="L186" s="45"/>
      <c r="M186" s="226" t="s">
        <v>1</v>
      </c>
      <c r="N186" s="227" t="s">
        <v>41</v>
      </c>
      <c r="O186" s="92"/>
      <c r="P186" s="228">
        <f>O186*H186</f>
        <v>0</v>
      </c>
      <c r="Q186" s="228">
        <v>2.50198</v>
      </c>
      <c r="R186" s="228">
        <f>Q186*H186</f>
        <v>14.38888698</v>
      </c>
      <c r="S186" s="228">
        <v>0</v>
      </c>
      <c r="T186" s="22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0" t="s">
        <v>178</v>
      </c>
      <c r="AT186" s="230" t="s">
        <v>173</v>
      </c>
      <c r="AU186" s="230" t="s">
        <v>86</v>
      </c>
      <c r="AY186" s="18" t="s">
        <v>171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8" t="s">
        <v>84</v>
      </c>
      <c r="BK186" s="231">
        <f>ROUND(I186*H186,2)</f>
        <v>0</v>
      </c>
      <c r="BL186" s="18" t="s">
        <v>178</v>
      </c>
      <c r="BM186" s="230" t="s">
        <v>263</v>
      </c>
    </row>
    <row r="187" spans="1:51" s="13" customFormat="1" ht="12">
      <c r="A187" s="13"/>
      <c r="B187" s="232"/>
      <c r="C187" s="233"/>
      <c r="D187" s="234" t="s">
        <v>180</v>
      </c>
      <c r="E187" s="235" t="s">
        <v>1</v>
      </c>
      <c r="F187" s="236" t="s">
        <v>264</v>
      </c>
      <c r="G187" s="233"/>
      <c r="H187" s="237">
        <v>3.555</v>
      </c>
      <c r="I187" s="238"/>
      <c r="J187" s="233"/>
      <c r="K187" s="233"/>
      <c r="L187" s="239"/>
      <c r="M187" s="240"/>
      <c r="N187" s="241"/>
      <c r="O187" s="241"/>
      <c r="P187" s="241"/>
      <c r="Q187" s="241"/>
      <c r="R187" s="241"/>
      <c r="S187" s="241"/>
      <c r="T187" s="24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3" t="s">
        <v>180</v>
      </c>
      <c r="AU187" s="243" t="s">
        <v>86</v>
      </c>
      <c r="AV187" s="13" t="s">
        <v>86</v>
      </c>
      <c r="AW187" s="13" t="s">
        <v>32</v>
      </c>
      <c r="AX187" s="13" t="s">
        <v>76</v>
      </c>
      <c r="AY187" s="243" t="s">
        <v>171</v>
      </c>
    </row>
    <row r="188" spans="1:51" s="13" customFormat="1" ht="12">
      <c r="A188" s="13"/>
      <c r="B188" s="232"/>
      <c r="C188" s="233"/>
      <c r="D188" s="234" t="s">
        <v>180</v>
      </c>
      <c r="E188" s="235" t="s">
        <v>1</v>
      </c>
      <c r="F188" s="236" t="s">
        <v>265</v>
      </c>
      <c r="G188" s="233"/>
      <c r="H188" s="237">
        <v>1.575</v>
      </c>
      <c r="I188" s="238"/>
      <c r="J188" s="233"/>
      <c r="K188" s="233"/>
      <c r="L188" s="239"/>
      <c r="M188" s="240"/>
      <c r="N188" s="241"/>
      <c r="O188" s="241"/>
      <c r="P188" s="241"/>
      <c r="Q188" s="241"/>
      <c r="R188" s="241"/>
      <c r="S188" s="241"/>
      <c r="T188" s="24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3" t="s">
        <v>180</v>
      </c>
      <c r="AU188" s="243" t="s">
        <v>86</v>
      </c>
      <c r="AV188" s="13" t="s">
        <v>86</v>
      </c>
      <c r="AW188" s="13" t="s">
        <v>32</v>
      </c>
      <c r="AX188" s="13" t="s">
        <v>76</v>
      </c>
      <c r="AY188" s="243" t="s">
        <v>171</v>
      </c>
    </row>
    <row r="189" spans="1:51" s="13" customFormat="1" ht="12">
      <c r="A189" s="13"/>
      <c r="B189" s="232"/>
      <c r="C189" s="233"/>
      <c r="D189" s="234" t="s">
        <v>180</v>
      </c>
      <c r="E189" s="235" t="s">
        <v>1</v>
      </c>
      <c r="F189" s="236" t="s">
        <v>266</v>
      </c>
      <c r="G189" s="233"/>
      <c r="H189" s="237">
        <v>0.621</v>
      </c>
      <c r="I189" s="238"/>
      <c r="J189" s="233"/>
      <c r="K189" s="233"/>
      <c r="L189" s="239"/>
      <c r="M189" s="240"/>
      <c r="N189" s="241"/>
      <c r="O189" s="241"/>
      <c r="P189" s="241"/>
      <c r="Q189" s="241"/>
      <c r="R189" s="241"/>
      <c r="S189" s="241"/>
      <c r="T189" s="24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3" t="s">
        <v>180</v>
      </c>
      <c r="AU189" s="243" t="s">
        <v>86</v>
      </c>
      <c r="AV189" s="13" t="s">
        <v>86</v>
      </c>
      <c r="AW189" s="13" t="s">
        <v>32</v>
      </c>
      <c r="AX189" s="13" t="s">
        <v>76</v>
      </c>
      <c r="AY189" s="243" t="s">
        <v>171</v>
      </c>
    </row>
    <row r="190" spans="1:51" s="14" customFormat="1" ht="12">
      <c r="A190" s="14"/>
      <c r="B190" s="244"/>
      <c r="C190" s="245"/>
      <c r="D190" s="234" t="s">
        <v>180</v>
      </c>
      <c r="E190" s="246" t="s">
        <v>1</v>
      </c>
      <c r="F190" s="247" t="s">
        <v>221</v>
      </c>
      <c r="G190" s="245"/>
      <c r="H190" s="248">
        <v>5.751</v>
      </c>
      <c r="I190" s="249"/>
      <c r="J190" s="245"/>
      <c r="K190" s="245"/>
      <c r="L190" s="250"/>
      <c r="M190" s="251"/>
      <c r="N190" s="252"/>
      <c r="O190" s="252"/>
      <c r="P190" s="252"/>
      <c r="Q190" s="252"/>
      <c r="R190" s="252"/>
      <c r="S190" s="252"/>
      <c r="T190" s="25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4" t="s">
        <v>180</v>
      </c>
      <c r="AU190" s="254" t="s">
        <v>86</v>
      </c>
      <c r="AV190" s="14" t="s">
        <v>178</v>
      </c>
      <c r="AW190" s="14" t="s">
        <v>32</v>
      </c>
      <c r="AX190" s="14" t="s">
        <v>84</v>
      </c>
      <c r="AY190" s="254" t="s">
        <v>171</v>
      </c>
    </row>
    <row r="191" spans="1:65" s="2" customFormat="1" ht="16.5" customHeight="1">
      <c r="A191" s="39"/>
      <c r="B191" s="40"/>
      <c r="C191" s="219" t="s">
        <v>267</v>
      </c>
      <c r="D191" s="219" t="s">
        <v>173</v>
      </c>
      <c r="E191" s="220" t="s">
        <v>268</v>
      </c>
      <c r="F191" s="221" t="s">
        <v>269</v>
      </c>
      <c r="G191" s="222" t="s">
        <v>176</v>
      </c>
      <c r="H191" s="223">
        <v>48.84</v>
      </c>
      <c r="I191" s="224"/>
      <c r="J191" s="225">
        <f>ROUND(I191*H191,2)</f>
        <v>0</v>
      </c>
      <c r="K191" s="221" t="s">
        <v>177</v>
      </c>
      <c r="L191" s="45"/>
      <c r="M191" s="226" t="s">
        <v>1</v>
      </c>
      <c r="N191" s="227" t="s">
        <v>41</v>
      </c>
      <c r="O191" s="92"/>
      <c r="P191" s="228">
        <f>O191*H191</f>
        <v>0</v>
      </c>
      <c r="Q191" s="228">
        <v>0.005760000000000001</v>
      </c>
      <c r="R191" s="228">
        <f>Q191*H191</f>
        <v>0.2813184</v>
      </c>
      <c r="S191" s="228">
        <v>0</v>
      </c>
      <c r="T191" s="22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0" t="s">
        <v>178</v>
      </c>
      <c r="AT191" s="230" t="s">
        <v>173</v>
      </c>
      <c r="AU191" s="230" t="s">
        <v>86</v>
      </c>
      <c r="AY191" s="18" t="s">
        <v>171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8" t="s">
        <v>84</v>
      </c>
      <c r="BK191" s="231">
        <f>ROUND(I191*H191,2)</f>
        <v>0</v>
      </c>
      <c r="BL191" s="18" t="s">
        <v>178</v>
      </c>
      <c r="BM191" s="230" t="s">
        <v>270</v>
      </c>
    </row>
    <row r="192" spans="1:51" s="13" customFormat="1" ht="12">
      <c r="A192" s="13"/>
      <c r="B192" s="232"/>
      <c r="C192" s="233"/>
      <c r="D192" s="234" t="s">
        <v>180</v>
      </c>
      <c r="E192" s="235" t="s">
        <v>1</v>
      </c>
      <c r="F192" s="236" t="s">
        <v>271</v>
      </c>
      <c r="G192" s="233"/>
      <c r="H192" s="237">
        <v>23.7</v>
      </c>
      <c r="I192" s="238"/>
      <c r="J192" s="233"/>
      <c r="K192" s="233"/>
      <c r="L192" s="239"/>
      <c r="M192" s="240"/>
      <c r="N192" s="241"/>
      <c r="O192" s="241"/>
      <c r="P192" s="241"/>
      <c r="Q192" s="241"/>
      <c r="R192" s="241"/>
      <c r="S192" s="241"/>
      <c r="T192" s="24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3" t="s">
        <v>180</v>
      </c>
      <c r="AU192" s="243" t="s">
        <v>86</v>
      </c>
      <c r="AV192" s="13" t="s">
        <v>86</v>
      </c>
      <c r="AW192" s="13" t="s">
        <v>32</v>
      </c>
      <c r="AX192" s="13" t="s">
        <v>76</v>
      </c>
      <c r="AY192" s="243" t="s">
        <v>171</v>
      </c>
    </row>
    <row r="193" spans="1:51" s="13" customFormat="1" ht="12">
      <c r="A193" s="13"/>
      <c r="B193" s="232"/>
      <c r="C193" s="233"/>
      <c r="D193" s="234" t="s">
        <v>180</v>
      </c>
      <c r="E193" s="235" t="s">
        <v>1</v>
      </c>
      <c r="F193" s="236" t="s">
        <v>272</v>
      </c>
      <c r="G193" s="233"/>
      <c r="H193" s="237">
        <v>21</v>
      </c>
      <c r="I193" s="238"/>
      <c r="J193" s="233"/>
      <c r="K193" s="233"/>
      <c r="L193" s="239"/>
      <c r="M193" s="240"/>
      <c r="N193" s="241"/>
      <c r="O193" s="241"/>
      <c r="P193" s="241"/>
      <c r="Q193" s="241"/>
      <c r="R193" s="241"/>
      <c r="S193" s="241"/>
      <c r="T193" s="24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3" t="s">
        <v>180</v>
      </c>
      <c r="AU193" s="243" t="s">
        <v>86</v>
      </c>
      <c r="AV193" s="13" t="s">
        <v>86</v>
      </c>
      <c r="AW193" s="13" t="s">
        <v>32</v>
      </c>
      <c r="AX193" s="13" t="s">
        <v>76</v>
      </c>
      <c r="AY193" s="243" t="s">
        <v>171</v>
      </c>
    </row>
    <row r="194" spans="1:51" s="13" customFormat="1" ht="12">
      <c r="A194" s="13"/>
      <c r="B194" s="232"/>
      <c r="C194" s="233"/>
      <c r="D194" s="234" t="s">
        <v>180</v>
      </c>
      <c r="E194" s="235" t="s">
        <v>1</v>
      </c>
      <c r="F194" s="236" t="s">
        <v>273</v>
      </c>
      <c r="G194" s="233"/>
      <c r="H194" s="237">
        <v>4.14</v>
      </c>
      <c r="I194" s="238"/>
      <c r="J194" s="233"/>
      <c r="K194" s="233"/>
      <c r="L194" s="239"/>
      <c r="M194" s="240"/>
      <c r="N194" s="241"/>
      <c r="O194" s="241"/>
      <c r="P194" s="241"/>
      <c r="Q194" s="241"/>
      <c r="R194" s="241"/>
      <c r="S194" s="241"/>
      <c r="T194" s="24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3" t="s">
        <v>180</v>
      </c>
      <c r="AU194" s="243" t="s">
        <v>86</v>
      </c>
      <c r="AV194" s="13" t="s">
        <v>86</v>
      </c>
      <c r="AW194" s="13" t="s">
        <v>32</v>
      </c>
      <c r="AX194" s="13" t="s">
        <v>76</v>
      </c>
      <c r="AY194" s="243" t="s">
        <v>171</v>
      </c>
    </row>
    <row r="195" spans="1:51" s="14" customFormat="1" ht="12">
      <c r="A195" s="14"/>
      <c r="B195" s="244"/>
      <c r="C195" s="245"/>
      <c r="D195" s="234" t="s">
        <v>180</v>
      </c>
      <c r="E195" s="246" t="s">
        <v>1</v>
      </c>
      <c r="F195" s="247" t="s">
        <v>221</v>
      </c>
      <c r="G195" s="245"/>
      <c r="H195" s="248">
        <v>48.84</v>
      </c>
      <c r="I195" s="249"/>
      <c r="J195" s="245"/>
      <c r="K195" s="245"/>
      <c r="L195" s="250"/>
      <c r="M195" s="251"/>
      <c r="N195" s="252"/>
      <c r="O195" s="252"/>
      <c r="P195" s="252"/>
      <c r="Q195" s="252"/>
      <c r="R195" s="252"/>
      <c r="S195" s="252"/>
      <c r="T195" s="253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4" t="s">
        <v>180</v>
      </c>
      <c r="AU195" s="254" t="s">
        <v>86</v>
      </c>
      <c r="AV195" s="14" t="s">
        <v>178</v>
      </c>
      <c r="AW195" s="14" t="s">
        <v>32</v>
      </c>
      <c r="AX195" s="14" t="s">
        <v>84</v>
      </c>
      <c r="AY195" s="254" t="s">
        <v>171</v>
      </c>
    </row>
    <row r="196" spans="1:65" s="2" customFormat="1" ht="16.5" customHeight="1">
      <c r="A196" s="39"/>
      <c r="B196" s="40"/>
      <c r="C196" s="219" t="s">
        <v>274</v>
      </c>
      <c r="D196" s="219" t="s">
        <v>173</v>
      </c>
      <c r="E196" s="220" t="s">
        <v>275</v>
      </c>
      <c r="F196" s="221" t="s">
        <v>276</v>
      </c>
      <c r="G196" s="222" t="s">
        <v>176</v>
      </c>
      <c r="H196" s="223">
        <v>48.84</v>
      </c>
      <c r="I196" s="224"/>
      <c r="J196" s="225">
        <f>ROUND(I196*H196,2)</f>
        <v>0</v>
      </c>
      <c r="K196" s="221" t="s">
        <v>177</v>
      </c>
      <c r="L196" s="45"/>
      <c r="M196" s="226" t="s">
        <v>1</v>
      </c>
      <c r="N196" s="227" t="s">
        <v>41</v>
      </c>
      <c r="O196" s="92"/>
      <c r="P196" s="228">
        <f>O196*H196</f>
        <v>0</v>
      </c>
      <c r="Q196" s="228">
        <v>0</v>
      </c>
      <c r="R196" s="228">
        <f>Q196*H196</f>
        <v>0</v>
      </c>
      <c r="S196" s="228">
        <v>0</v>
      </c>
      <c r="T196" s="22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0" t="s">
        <v>178</v>
      </c>
      <c r="AT196" s="230" t="s">
        <v>173</v>
      </c>
      <c r="AU196" s="230" t="s">
        <v>86</v>
      </c>
      <c r="AY196" s="18" t="s">
        <v>171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8" t="s">
        <v>84</v>
      </c>
      <c r="BK196" s="231">
        <f>ROUND(I196*H196,2)</f>
        <v>0</v>
      </c>
      <c r="BL196" s="18" t="s">
        <v>178</v>
      </c>
      <c r="BM196" s="230" t="s">
        <v>277</v>
      </c>
    </row>
    <row r="197" spans="1:65" s="2" customFormat="1" ht="24.15" customHeight="1">
      <c r="A197" s="39"/>
      <c r="B197" s="40"/>
      <c r="C197" s="219" t="s">
        <v>278</v>
      </c>
      <c r="D197" s="219" t="s">
        <v>173</v>
      </c>
      <c r="E197" s="220" t="s">
        <v>279</v>
      </c>
      <c r="F197" s="221" t="s">
        <v>280</v>
      </c>
      <c r="G197" s="222" t="s">
        <v>208</v>
      </c>
      <c r="H197" s="223">
        <v>0.5060000000000001</v>
      </c>
      <c r="I197" s="224"/>
      <c r="J197" s="225">
        <f>ROUND(I197*H197,2)</f>
        <v>0</v>
      </c>
      <c r="K197" s="221" t="s">
        <v>177</v>
      </c>
      <c r="L197" s="45"/>
      <c r="M197" s="226" t="s">
        <v>1</v>
      </c>
      <c r="N197" s="227" t="s">
        <v>41</v>
      </c>
      <c r="O197" s="92"/>
      <c r="P197" s="228">
        <f>O197*H197</f>
        <v>0</v>
      </c>
      <c r="Q197" s="228">
        <v>1.05291</v>
      </c>
      <c r="R197" s="228">
        <f>Q197*H197</f>
        <v>0.53277246</v>
      </c>
      <c r="S197" s="228">
        <v>0</v>
      </c>
      <c r="T197" s="22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0" t="s">
        <v>178</v>
      </c>
      <c r="AT197" s="230" t="s">
        <v>173</v>
      </c>
      <c r="AU197" s="230" t="s">
        <v>86</v>
      </c>
      <c r="AY197" s="18" t="s">
        <v>171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8" t="s">
        <v>84</v>
      </c>
      <c r="BK197" s="231">
        <f>ROUND(I197*H197,2)</f>
        <v>0</v>
      </c>
      <c r="BL197" s="18" t="s">
        <v>178</v>
      </c>
      <c r="BM197" s="230" t="s">
        <v>281</v>
      </c>
    </row>
    <row r="198" spans="1:51" s="13" customFormat="1" ht="12">
      <c r="A198" s="13"/>
      <c r="B198" s="232"/>
      <c r="C198" s="233"/>
      <c r="D198" s="234" t="s">
        <v>180</v>
      </c>
      <c r="E198" s="235" t="s">
        <v>1</v>
      </c>
      <c r="F198" s="236" t="s">
        <v>282</v>
      </c>
      <c r="G198" s="233"/>
      <c r="H198" s="237">
        <v>0.5060000000000001</v>
      </c>
      <c r="I198" s="238"/>
      <c r="J198" s="233"/>
      <c r="K198" s="233"/>
      <c r="L198" s="239"/>
      <c r="M198" s="240"/>
      <c r="N198" s="241"/>
      <c r="O198" s="241"/>
      <c r="P198" s="241"/>
      <c r="Q198" s="241"/>
      <c r="R198" s="241"/>
      <c r="S198" s="241"/>
      <c r="T198" s="24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3" t="s">
        <v>180</v>
      </c>
      <c r="AU198" s="243" t="s">
        <v>86</v>
      </c>
      <c r="AV198" s="13" t="s">
        <v>86</v>
      </c>
      <c r="AW198" s="13" t="s">
        <v>32</v>
      </c>
      <c r="AX198" s="13" t="s">
        <v>84</v>
      </c>
      <c r="AY198" s="243" t="s">
        <v>171</v>
      </c>
    </row>
    <row r="199" spans="1:63" s="12" customFormat="1" ht="22.8" customHeight="1">
      <c r="A199" s="12"/>
      <c r="B199" s="203"/>
      <c r="C199" s="204"/>
      <c r="D199" s="205" t="s">
        <v>75</v>
      </c>
      <c r="E199" s="217" t="s">
        <v>196</v>
      </c>
      <c r="F199" s="217" t="s">
        <v>283</v>
      </c>
      <c r="G199" s="204"/>
      <c r="H199" s="204"/>
      <c r="I199" s="207"/>
      <c r="J199" s="218">
        <f>BK199</f>
        <v>0</v>
      </c>
      <c r="K199" s="204"/>
      <c r="L199" s="209"/>
      <c r="M199" s="210"/>
      <c r="N199" s="211"/>
      <c r="O199" s="211"/>
      <c r="P199" s="212">
        <f>SUM(P200:P221)</f>
        <v>0</v>
      </c>
      <c r="Q199" s="211"/>
      <c r="R199" s="212">
        <f>SUM(R200:R221)</f>
        <v>11.798659999999998</v>
      </c>
      <c r="S199" s="211"/>
      <c r="T199" s="213">
        <f>SUM(T200:T221)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14" t="s">
        <v>84</v>
      </c>
      <c r="AT199" s="215" t="s">
        <v>75</v>
      </c>
      <c r="AU199" s="215" t="s">
        <v>84</v>
      </c>
      <c r="AY199" s="214" t="s">
        <v>171</v>
      </c>
      <c r="BK199" s="216">
        <f>SUM(BK200:BK221)</f>
        <v>0</v>
      </c>
    </row>
    <row r="200" spans="1:65" s="2" customFormat="1" ht="21.75" customHeight="1">
      <c r="A200" s="39"/>
      <c r="B200" s="40"/>
      <c r="C200" s="219" t="s">
        <v>284</v>
      </c>
      <c r="D200" s="219" t="s">
        <v>173</v>
      </c>
      <c r="E200" s="220" t="s">
        <v>285</v>
      </c>
      <c r="F200" s="221" t="s">
        <v>286</v>
      </c>
      <c r="G200" s="222" t="s">
        <v>176</v>
      </c>
      <c r="H200" s="223">
        <v>50.5</v>
      </c>
      <c r="I200" s="224"/>
      <c r="J200" s="225">
        <f>ROUND(I200*H200,2)</f>
        <v>0</v>
      </c>
      <c r="K200" s="221" t="s">
        <v>177</v>
      </c>
      <c r="L200" s="45"/>
      <c r="M200" s="226" t="s">
        <v>1</v>
      </c>
      <c r="N200" s="227" t="s">
        <v>41</v>
      </c>
      <c r="O200" s="92"/>
      <c r="P200" s="228">
        <f>O200*H200</f>
        <v>0</v>
      </c>
      <c r="Q200" s="228">
        <v>0</v>
      </c>
      <c r="R200" s="228">
        <f>Q200*H200</f>
        <v>0</v>
      </c>
      <c r="S200" s="228">
        <v>0</v>
      </c>
      <c r="T200" s="22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0" t="s">
        <v>178</v>
      </c>
      <c r="AT200" s="230" t="s">
        <v>173</v>
      </c>
      <c r="AU200" s="230" t="s">
        <v>86</v>
      </c>
      <c r="AY200" s="18" t="s">
        <v>171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8" t="s">
        <v>84</v>
      </c>
      <c r="BK200" s="231">
        <f>ROUND(I200*H200,2)</f>
        <v>0</v>
      </c>
      <c r="BL200" s="18" t="s">
        <v>178</v>
      </c>
      <c r="BM200" s="230" t="s">
        <v>287</v>
      </c>
    </row>
    <row r="201" spans="1:51" s="13" customFormat="1" ht="12">
      <c r="A201" s="13"/>
      <c r="B201" s="232"/>
      <c r="C201" s="233"/>
      <c r="D201" s="234" t="s">
        <v>180</v>
      </c>
      <c r="E201" s="235" t="s">
        <v>1</v>
      </c>
      <c r="F201" s="236" t="s">
        <v>219</v>
      </c>
      <c r="G201" s="233"/>
      <c r="H201" s="237">
        <v>12.5</v>
      </c>
      <c r="I201" s="238"/>
      <c r="J201" s="233"/>
      <c r="K201" s="233"/>
      <c r="L201" s="239"/>
      <c r="M201" s="240"/>
      <c r="N201" s="241"/>
      <c r="O201" s="241"/>
      <c r="P201" s="241"/>
      <c r="Q201" s="241"/>
      <c r="R201" s="241"/>
      <c r="S201" s="241"/>
      <c r="T201" s="24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3" t="s">
        <v>180</v>
      </c>
      <c r="AU201" s="243" t="s">
        <v>86</v>
      </c>
      <c r="AV201" s="13" t="s">
        <v>86</v>
      </c>
      <c r="AW201" s="13" t="s">
        <v>32</v>
      </c>
      <c r="AX201" s="13" t="s">
        <v>76</v>
      </c>
      <c r="AY201" s="243" t="s">
        <v>171</v>
      </c>
    </row>
    <row r="202" spans="1:51" s="13" customFormat="1" ht="12">
      <c r="A202" s="13"/>
      <c r="B202" s="232"/>
      <c r="C202" s="233"/>
      <c r="D202" s="234" t="s">
        <v>180</v>
      </c>
      <c r="E202" s="235" t="s">
        <v>1</v>
      </c>
      <c r="F202" s="236" t="s">
        <v>288</v>
      </c>
      <c r="G202" s="233"/>
      <c r="H202" s="237">
        <v>38</v>
      </c>
      <c r="I202" s="238"/>
      <c r="J202" s="233"/>
      <c r="K202" s="233"/>
      <c r="L202" s="239"/>
      <c r="M202" s="240"/>
      <c r="N202" s="241"/>
      <c r="O202" s="241"/>
      <c r="P202" s="241"/>
      <c r="Q202" s="241"/>
      <c r="R202" s="241"/>
      <c r="S202" s="241"/>
      <c r="T202" s="24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3" t="s">
        <v>180</v>
      </c>
      <c r="AU202" s="243" t="s">
        <v>86</v>
      </c>
      <c r="AV202" s="13" t="s">
        <v>86</v>
      </c>
      <c r="AW202" s="13" t="s">
        <v>32</v>
      </c>
      <c r="AX202" s="13" t="s">
        <v>76</v>
      </c>
      <c r="AY202" s="243" t="s">
        <v>171</v>
      </c>
    </row>
    <row r="203" spans="1:51" s="14" customFormat="1" ht="12">
      <c r="A203" s="14"/>
      <c r="B203" s="244"/>
      <c r="C203" s="245"/>
      <c r="D203" s="234" t="s">
        <v>180</v>
      </c>
      <c r="E203" s="246" t="s">
        <v>1</v>
      </c>
      <c r="F203" s="247" t="s">
        <v>221</v>
      </c>
      <c r="G203" s="245"/>
      <c r="H203" s="248">
        <v>50.5</v>
      </c>
      <c r="I203" s="249"/>
      <c r="J203" s="245"/>
      <c r="K203" s="245"/>
      <c r="L203" s="250"/>
      <c r="M203" s="251"/>
      <c r="N203" s="252"/>
      <c r="O203" s="252"/>
      <c r="P203" s="252"/>
      <c r="Q203" s="252"/>
      <c r="R203" s="252"/>
      <c r="S203" s="252"/>
      <c r="T203" s="253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4" t="s">
        <v>180</v>
      </c>
      <c r="AU203" s="254" t="s">
        <v>86</v>
      </c>
      <c r="AV203" s="14" t="s">
        <v>178</v>
      </c>
      <c r="AW203" s="14" t="s">
        <v>32</v>
      </c>
      <c r="AX203" s="14" t="s">
        <v>84</v>
      </c>
      <c r="AY203" s="254" t="s">
        <v>171</v>
      </c>
    </row>
    <row r="204" spans="1:65" s="2" customFormat="1" ht="21.75" customHeight="1">
      <c r="A204" s="39"/>
      <c r="B204" s="40"/>
      <c r="C204" s="219" t="s">
        <v>289</v>
      </c>
      <c r="D204" s="219" t="s">
        <v>173</v>
      </c>
      <c r="E204" s="220" t="s">
        <v>290</v>
      </c>
      <c r="F204" s="221" t="s">
        <v>291</v>
      </c>
      <c r="G204" s="222" t="s">
        <v>176</v>
      </c>
      <c r="H204" s="223">
        <v>49.5</v>
      </c>
      <c r="I204" s="224"/>
      <c r="J204" s="225">
        <f>ROUND(I204*H204,2)</f>
        <v>0</v>
      </c>
      <c r="K204" s="221" t="s">
        <v>177</v>
      </c>
      <c r="L204" s="45"/>
      <c r="M204" s="226" t="s">
        <v>1</v>
      </c>
      <c r="N204" s="227" t="s">
        <v>41</v>
      </c>
      <c r="O204" s="92"/>
      <c r="P204" s="228">
        <f>O204*H204</f>
        <v>0</v>
      </c>
      <c r="Q204" s="228">
        <v>0</v>
      </c>
      <c r="R204" s="228">
        <f>Q204*H204</f>
        <v>0</v>
      </c>
      <c r="S204" s="228">
        <v>0</v>
      </c>
      <c r="T204" s="22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0" t="s">
        <v>178</v>
      </c>
      <c r="AT204" s="230" t="s">
        <v>173</v>
      </c>
      <c r="AU204" s="230" t="s">
        <v>86</v>
      </c>
      <c r="AY204" s="18" t="s">
        <v>171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8" t="s">
        <v>84</v>
      </c>
      <c r="BK204" s="231">
        <f>ROUND(I204*H204,2)</f>
        <v>0</v>
      </c>
      <c r="BL204" s="18" t="s">
        <v>178</v>
      </c>
      <c r="BM204" s="230" t="s">
        <v>292</v>
      </c>
    </row>
    <row r="205" spans="1:51" s="13" customFormat="1" ht="12">
      <c r="A205" s="13"/>
      <c r="B205" s="232"/>
      <c r="C205" s="233"/>
      <c r="D205" s="234" t="s">
        <v>180</v>
      </c>
      <c r="E205" s="235" t="s">
        <v>1</v>
      </c>
      <c r="F205" s="236" t="s">
        <v>219</v>
      </c>
      <c r="G205" s="233"/>
      <c r="H205" s="237">
        <v>12.5</v>
      </c>
      <c r="I205" s="238"/>
      <c r="J205" s="233"/>
      <c r="K205" s="233"/>
      <c r="L205" s="239"/>
      <c r="M205" s="240"/>
      <c r="N205" s="241"/>
      <c r="O205" s="241"/>
      <c r="P205" s="241"/>
      <c r="Q205" s="241"/>
      <c r="R205" s="241"/>
      <c r="S205" s="241"/>
      <c r="T205" s="24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3" t="s">
        <v>180</v>
      </c>
      <c r="AU205" s="243" t="s">
        <v>86</v>
      </c>
      <c r="AV205" s="13" t="s">
        <v>86</v>
      </c>
      <c r="AW205" s="13" t="s">
        <v>32</v>
      </c>
      <c r="AX205" s="13" t="s">
        <v>76</v>
      </c>
      <c r="AY205" s="243" t="s">
        <v>171</v>
      </c>
    </row>
    <row r="206" spans="1:51" s="13" customFormat="1" ht="12">
      <c r="A206" s="13"/>
      <c r="B206" s="232"/>
      <c r="C206" s="233"/>
      <c r="D206" s="234" t="s">
        <v>180</v>
      </c>
      <c r="E206" s="235" t="s">
        <v>1</v>
      </c>
      <c r="F206" s="236" t="s">
        <v>293</v>
      </c>
      <c r="G206" s="233"/>
      <c r="H206" s="237">
        <v>37</v>
      </c>
      <c r="I206" s="238"/>
      <c r="J206" s="233"/>
      <c r="K206" s="233"/>
      <c r="L206" s="239"/>
      <c r="M206" s="240"/>
      <c r="N206" s="241"/>
      <c r="O206" s="241"/>
      <c r="P206" s="241"/>
      <c r="Q206" s="241"/>
      <c r="R206" s="241"/>
      <c r="S206" s="241"/>
      <c r="T206" s="24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3" t="s">
        <v>180</v>
      </c>
      <c r="AU206" s="243" t="s">
        <v>86</v>
      </c>
      <c r="AV206" s="13" t="s">
        <v>86</v>
      </c>
      <c r="AW206" s="13" t="s">
        <v>32</v>
      </c>
      <c r="AX206" s="13" t="s">
        <v>76</v>
      </c>
      <c r="AY206" s="243" t="s">
        <v>171</v>
      </c>
    </row>
    <row r="207" spans="1:51" s="14" customFormat="1" ht="12">
      <c r="A207" s="14"/>
      <c r="B207" s="244"/>
      <c r="C207" s="245"/>
      <c r="D207" s="234" t="s">
        <v>180</v>
      </c>
      <c r="E207" s="246" t="s">
        <v>1</v>
      </c>
      <c r="F207" s="247" t="s">
        <v>221</v>
      </c>
      <c r="G207" s="245"/>
      <c r="H207" s="248">
        <v>49.5</v>
      </c>
      <c r="I207" s="249"/>
      <c r="J207" s="245"/>
      <c r="K207" s="245"/>
      <c r="L207" s="250"/>
      <c r="M207" s="251"/>
      <c r="N207" s="252"/>
      <c r="O207" s="252"/>
      <c r="P207" s="252"/>
      <c r="Q207" s="252"/>
      <c r="R207" s="252"/>
      <c r="S207" s="252"/>
      <c r="T207" s="253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4" t="s">
        <v>180</v>
      </c>
      <c r="AU207" s="254" t="s">
        <v>86</v>
      </c>
      <c r="AV207" s="14" t="s">
        <v>178</v>
      </c>
      <c r="AW207" s="14" t="s">
        <v>32</v>
      </c>
      <c r="AX207" s="14" t="s">
        <v>84</v>
      </c>
      <c r="AY207" s="254" t="s">
        <v>171</v>
      </c>
    </row>
    <row r="208" spans="1:65" s="2" customFormat="1" ht="16.5" customHeight="1">
      <c r="A208" s="39"/>
      <c r="B208" s="40"/>
      <c r="C208" s="219" t="s">
        <v>7</v>
      </c>
      <c r="D208" s="219" t="s">
        <v>173</v>
      </c>
      <c r="E208" s="220" t="s">
        <v>294</v>
      </c>
      <c r="F208" s="221" t="s">
        <v>295</v>
      </c>
      <c r="G208" s="222" t="s">
        <v>176</v>
      </c>
      <c r="H208" s="223">
        <v>74</v>
      </c>
      <c r="I208" s="224"/>
      <c r="J208" s="225">
        <f>ROUND(I208*H208,2)</f>
        <v>0</v>
      </c>
      <c r="K208" s="221" t="s">
        <v>177</v>
      </c>
      <c r="L208" s="45"/>
      <c r="M208" s="226" t="s">
        <v>1</v>
      </c>
      <c r="N208" s="227" t="s">
        <v>41</v>
      </c>
      <c r="O208" s="92"/>
      <c r="P208" s="228">
        <f>O208*H208</f>
        <v>0</v>
      </c>
      <c r="Q208" s="228">
        <v>0</v>
      </c>
      <c r="R208" s="228">
        <f>Q208*H208</f>
        <v>0</v>
      </c>
      <c r="S208" s="228">
        <v>0</v>
      </c>
      <c r="T208" s="22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0" t="s">
        <v>178</v>
      </c>
      <c r="AT208" s="230" t="s">
        <v>173</v>
      </c>
      <c r="AU208" s="230" t="s">
        <v>86</v>
      </c>
      <c r="AY208" s="18" t="s">
        <v>171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8" t="s">
        <v>84</v>
      </c>
      <c r="BK208" s="231">
        <f>ROUND(I208*H208,2)</f>
        <v>0</v>
      </c>
      <c r="BL208" s="18" t="s">
        <v>178</v>
      </c>
      <c r="BM208" s="230" t="s">
        <v>296</v>
      </c>
    </row>
    <row r="209" spans="1:51" s="13" customFormat="1" ht="12">
      <c r="A209" s="13"/>
      <c r="B209" s="232"/>
      <c r="C209" s="233"/>
      <c r="D209" s="234" t="s">
        <v>180</v>
      </c>
      <c r="E209" s="235" t="s">
        <v>1</v>
      </c>
      <c r="F209" s="236" t="s">
        <v>297</v>
      </c>
      <c r="G209" s="233"/>
      <c r="H209" s="237">
        <v>37</v>
      </c>
      <c r="I209" s="238"/>
      <c r="J209" s="233"/>
      <c r="K209" s="233"/>
      <c r="L209" s="239"/>
      <c r="M209" s="240"/>
      <c r="N209" s="241"/>
      <c r="O209" s="241"/>
      <c r="P209" s="241"/>
      <c r="Q209" s="241"/>
      <c r="R209" s="241"/>
      <c r="S209" s="241"/>
      <c r="T209" s="24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3" t="s">
        <v>180</v>
      </c>
      <c r="AU209" s="243" t="s">
        <v>86</v>
      </c>
      <c r="AV209" s="13" t="s">
        <v>86</v>
      </c>
      <c r="AW209" s="13" t="s">
        <v>32</v>
      </c>
      <c r="AX209" s="13" t="s">
        <v>76</v>
      </c>
      <c r="AY209" s="243" t="s">
        <v>171</v>
      </c>
    </row>
    <row r="210" spans="1:51" s="13" customFormat="1" ht="12">
      <c r="A210" s="13"/>
      <c r="B210" s="232"/>
      <c r="C210" s="233"/>
      <c r="D210" s="234" t="s">
        <v>180</v>
      </c>
      <c r="E210" s="235" t="s">
        <v>1</v>
      </c>
      <c r="F210" s="236" t="s">
        <v>298</v>
      </c>
      <c r="G210" s="233"/>
      <c r="H210" s="237">
        <v>37</v>
      </c>
      <c r="I210" s="238"/>
      <c r="J210" s="233"/>
      <c r="K210" s="233"/>
      <c r="L210" s="239"/>
      <c r="M210" s="240"/>
      <c r="N210" s="241"/>
      <c r="O210" s="241"/>
      <c r="P210" s="241"/>
      <c r="Q210" s="241"/>
      <c r="R210" s="241"/>
      <c r="S210" s="241"/>
      <c r="T210" s="24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3" t="s">
        <v>180</v>
      </c>
      <c r="AU210" s="243" t="s">
        <v>86</v>
      </c>
      <c r="AV210" s="13" t="s">
        <v>86</v>
      </c>
      <c r="AW210" s="13" t="s">
        <v>32</v>
      </c>
      <c r="AX210" s="13" t="s">
        <v>76</v>
      </c>
      <c r="AY210" s="243" t="s">
        <v>171</v>
      </c>
    </row>
    <row r="211" spans="1:51" s="14" customFormat="1" ht="12">
      <c r="A211" s="14"/>
      <c r="B211" s="244"/>
      <c r="C211" s="245"/>
      <c r="D211" s="234" t="s">
        <v>180</v>
      </c>
      <c r="E211" s="246" t="s">
        <v>1</v>
      </c>
      <c r="F211" s="247" t="s">
        <v>221</v>
      </c>
      <c r="G211" s="245"/>
      <c r="H211" s="248">
        <v>74</v>
      </c>
      <c r="I211" s="249"/>
      <c r="J211" s="245"/>
      <c r="K211" s="245"/>
      <c r="L211" s="250"/>
      <c r="M211" s="251"/>
      <c r="N211" s="252"/>
      <c r="O211" s="252"/>
      <c r="P211" s="252"/>
      <c r="Q211" s="252"/>
      <c r="R211" s="252"/>
      <c r="S211" s="252"/>
      <c r="T211" s="253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4" t="s">
        <v>180</v>
      </c>
      <c r="AU211" s="254" t="s">
        <v>86</v>
      </c>
      <c r="AV211" s="14" t="s">
        <v>178</v>
      </c>
      <c r="AW211" s="14" t="s">
        <v>32</v>
      </c>
      <c r="AX211" s="14" t="s">
        <v>84</v>
      </c>
      <c r="AY211" s="254" t="s">
        <v>171</v>
      </c>
    </row>
    <row r="212" spans="1:65" s="2" customFormat="1" ht="24.15" customHeight="1">
      <c r="A212" s="39"/>
      <c r="B212" s="40"/>
      <c r="C212" s="219" t="s">
        <v>299</v>
      </c>
      <c r="D212" s="219" t="s">
        <v>173</v>
      </c>
      <c r="E212" s="220" t="s">
        <v>300</v>
      </c>
      <c r="F212" s="221" t="s">
        <v>301</v>
      </c>
      <c r="G212" s="222" t="s">
        <v>176</v>
      </c>
      <c r="H212" s="223">
        <v>37</v>
      </c>
      <c r="I212" s="224"/>
      <c r="J212" s="225">
        <f>ROUND(I212*H212,2)</f>
        <v>0</v>
      </c>
      <c r="K212" s="221" t="s">
        <v>177</v>
      </c>
      <c r="L212" s="45"/>
      <c r="M212" s="226" t="s">
        <v>1</v>
      </c>
      <c r="N212" s="227" t="s">
        <v>41</v>
      </c>
      <c r="O212" s="92"/>
      <c r="P212" s="228">
        <f>O212*H212</f>
        <v>0</v>
      </c>
      <c r="Q212" s="228">
        <v>0.09062000000000002</v>
      </c>
      <c r="R212" s="228">
        <f>Q212*H212</f>
        <v>3.3529400000000003</v>
      </c>
      <c r="S212" s="228">
        <v>0</v>
      </c>
      <c r="T212" s="22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0" t="s">
        <v>178</v>
      </c>
      <c r="AT212" s="230" t="s">
        <v>173</v>
      </c>
      <c r="AU212" s="230" t="s">
        <v>86</v>
      </c>
      <c r="AY212" s="18" t="s">
        <v>171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8" t="s">
        <v>84</v>
      </c>
      <c r="BK212" s="231">
        <f>ROUND(I212*H212,2)</f>
        <v>0</v>
      </c>
      <c r="BL212" s="18" t="s">
        <v>178</v>
      </c>
      <c r="BM212" s="230" t="s">
        <v>302</v>
      </c>
    </row>
    <row r="213" spans="1:51" s="13" customFormat="1" ht="12">
      <c r="A213" s="13"/>
      <c r="B213" s="232"/>
      <c r="C213" s="233"/>
      <c r="D213" s="234" t="s">
        <v>180</v>
      </c>
      <c r="E213" s="235" t="s">
        <v>1</v>
      </c>
      <c r="F213" s="236" t="s">
        <v>293</v>
      </c>
      <c r="G213" s="233"/>
      <c r="H213" s="237">
        <v>37</v>
      </c>
      <c r="I213" s="238"/>
      <c r="J213" s="233"/>
      <c r="K213" s="233"/>
      <c r="L213" s="239"/>
      <c r="M213" s="240"/>
      <c r="N213" s="241"/>
      <c r="O213" s="241"/>
      <c r="P213" s="241"/>
      <c r="Q213" s="241"/>
      <c r="R213" s="241"/>
      <c r="S213" s="241"/>
      <c r="T213" s="24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3" t="s">
        <v>180</v>
      </c>
      <c r="AU213" s="243" t="s">
        <v>86</v>
      </c>
      <c r="AV213" s="13" t="s">
        <v>86</v>
      </c>
      <c r="AW213" s="13" t="s">
        <v>32</v>
      </c>
      <c r="AX213" s="13" t="s">
        <v>84</v>
      </c>
      <c r="AY213" s="243" t="s">
        <v>171</v>
      </c>
    </row>
    <row r="214" spans="1:65" s="2" customFormat="1" ht="16.5" customHeight="1">
      <c r="A214" s="39"/>
      <c r="B214" s="40"/>
      <c r="C214" s="269" t="s">
        <v>303</v>
      </c>
      <c r="D214" s="269" t="s">
        <v>304</v>
      </c>
      <c r="E214" s="270" t="s">
        <v>305</v>
      </c>
      <c r="F214" s="271" t="s">
        <v>306</v>
      </c>
      <c r="G214" s="272" t="s">
        <v>176</v>
      </c>
      <c r="H214" s="273">
        <v>38.11</v>
      </c>
      <c r="I214" s="274"/>
      <c r="J214" s="275">
        <f>ROUND(I214*H214,2)</f>
        <v>0</v>
      </c>
      <c r="K214" s="271" t="s">
        <v>227</v>
      </c>
      <c r="L214" s="276"/>
      <c r="M214" s="277" t="s">
        <v>1</v>
      </c>
      <c r="N214" s="278" t="s">
        <v>41</v>
      </c>
      <c r="O214" s="92"/>
      <c r="P214" s="228">
        <f>O214*H214</f>
        <v>0</v>
      </c>
      <c r="Q214" s="228">
        <v>0.152</v>
      </c>
      <c r="R214" s="228">
        <f>Q214*H214</f>
        <v>5.79272</v>
      </c>
      <c r="S214" s="228">
        <v>0</v>
      </c>
      <c r="T214" s="22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0" t="s">
        <v>211</v>
      </c>
      <c r="AT214" s="230" t="s">
        <v>304</v>
      </c>
      <c r="AU214" s="230" t="s">
        <v>86</v>
      </c>
      <c r="AY214" s="18" t="s">
        <v>171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8" t="s">
        <v>84</v>
      </c>
      <c r="BK214" s="231">
        <f>ROUND(I214*H214,2)</f>
        <v>0</v>
      </c>
      <c r="BL214" s="18" t="s">
        <v>178</v>
      </c>
      <c r="BM214" s="230" t="s">
        <v>307</v>
      </c>
    </row>
    <row r="215" spans="1:51" s="13" customFormat="1" ht="12">
      <c r="A215" s="13"/>
      <c r="B215" s="232"/>
      <c r="C215" s="233"/>
      <c r="D215" s="234" t="s">
        <v>180</v>
      </c>
      <c r="E215" s="233"/>
      <c r="F215" s="236" t="s">
        <v>308</v>
      </c>
      <c r="G215" s="233"/>
      <c r="H215" s="237">
        <v>38.11</v>
      </c>
      <c r="I215" s="238"/>
      <c r="J215" s="233"/>
      <c r="K215" s="233"/>
      <c r="L215" s="239"/>
      <c r="M215" s="240"/>
      <c r="N215" s="241"/>
      <c r="O215" s="241"/>
      <c r="P215" s="241"/>
      <c r="Q215" s="241"/>
      <c r="R215" s="241"/>
      <c r="S215" s="241"/>
      <c r="T215" s="24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3" t="s">
        <v>180</v>
      </c>
      <c r="AU215" s="243" t="s">
        <v>86</v>
      </c>
      <c r="AV215" s="13" t="s">
        <v>86</v>
      </c>
      <c r="AW215" s="13" t="s">
        <v>4</v>
      </c>
      <c r="AX215" s="13" t="s">
        <v>84</v>
      </c>
      <c r="AY215" s="243" t="s">
        <v>171</v>
      </c>
    </row>
    <row r="216" spans="1:65" s="2" customFormat="1" ht="33" customHeight="1">
      <c r="A216" s="39"/>
      <c r="B216" s="40"/>
      <c r="C216" s="219" t="s">
        <v>309</v>
      </c>
      <c r="D216" s="219" t="s">
        <v>173</v>
      </c>
      <c r="E216" s="220" t="s">
        <v>310</v>
      </c>
      <c r="F216" s="221" t="s">
        <v>311</v>
      </c>
      <c r="G216" s="222" t="s">
        <v>176</v>
      </c>
      <c r="H216" s="223">
        <v>12.5</v>
      </c>
      <c r="I216" s="224"/>
      <c r="J216" s="225">
        <f>ROUND(I216*H216,2)</f>
        <v>0</v>
      </c>
      <c r="K216" s="221" t="s">
        <v>177</v>
      </c>
      <c r="L216" s="45"/>
      <c r="M216" s="226" t="s">
        <v>1</v>
      </c>
      <c r="N216" s="227" t="s">
        <v>41</v>
      </c>
      <c r="O216" s="92"/>
      <c r="P216" s="228">
        <f>O216*H216</f>
        <v>0</v>
      </c>
      <c r="Q216" s="228">
        <v>0.10100000000000002</v>
      </c>
      <c r="R216" s="228">
        <f>Q216*H216</f>
        <v>1.2625000000000002</v>
      </c>
      <c r="S216" s="228">
        <v>0</v>
      </c>
      <c r="T216" s="22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0" t="s">
        <v>178</v>
      </c>
      <c r="AT216" s="230" t="s">
        <v>173</v>
      </c>
      <c r="AU216" s="230" t="s">
        <v>86</v>
      </c>
      <c r="AY216" s="18" t="s">
        <v>171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8" t="s">
        <v>84</v>
      </c>
      <c r="BK216" s="231">
        <f>ROUND(I216*H216,2)</f>
        <v>0</v>
      </c>
      <c r="BL216" s="18" t="s">
        <v>178</v>
      </c>
      <c r="BM216" s="230" t="s">
        <v>312</v>
      </c>
    </row>
    <row r="217" spans="1:51" s="13" customFormat="1" ht="12">
      <c r="A217" s="13"/>
      <c r="B217" s="232"/>
      <c r="C217" s="233"/>
      <c r="D217" s="234" t="s">
        <v>180</v>
      </c>
      <c r="E217" s="235" t="s">
        <v>1</v>
      </c>
      <c r="F217" s="236" t="s">
        <v>313</v>
      </c>
      <c r="G217" s="233"/>
      <c r="H217" s="237">
        <v>12.5</v>
      </c>
      <c r="I217" s="238"/>
      <c r="J217" s="233"/>
      <c r="K217" s="233"/>
      <c r="L217" s="239"/>
      <c r="M217" s="240"/>
      <c r="N217" s="241"/>
      <c r="O217" s="241"/>
      <c r="P217" s="241"/>
      <c r="Q217" s="241"/>
      <c r="R217" s="241"/>
      <c r="S217" s="241"/>
      <c r="T217" s="24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3" t="s">
        <v>180</v>
      </c>
      <c r="AU217" s="243" t="s">
        <v>86</v>
      </c>
      <c r="AV217" s="13" t="s">
        <v>86</v>
      </c>
      <c r="AW217" s="13" t="s">
        <v>32</v>
      </c>
      <c r="AX217" s="13" t="s">
        <v>84</v>
      </c>
      <c r="AY217" s="243" t="s">
        <v>171</v>
      </c>
    </row>
    <row r="218" spans="1:65" s="2" customFormat="1" ht="16.5" customHeight="1">
      <c r="A218" s="39"/>
      <c r="B218" s="40"/>
      <c r="C218" s="269" t="s">
        <v>314</v>
      </c>
      <c r="D218" s="269" t="s">
        <v>304</v>
      </c>
      <c r="E218" s="270" t="s">
        <v>315</v>
      </c>
      <c r="F218" s="271" t="s">
        <v>316</v>
      </c>
      <c r="G218" s="272" t="s">
        <v>176</v>
      </c>
      <c r="H218" s="273">
        <v>12.875</v>
      </c>
      <c r="I218" s="274"/>
      <c r="J218" s="275">
        <f>ROUND(I218*H218,2)</f>
        <v>0</v>
      </c>
      <c r="K218" s="271" t="s">
        <v>177</v>
      </c>
      <c r="L218" s="276"/>
      <c r="M218" s="277" t="s">
        <v>1</v>
      </c>
      <c r="N218" s="278" t="s">
        <v>41</v>
      </c>
      <c r="O218" s="92"/>
      <c r="P218" s="228">
        <f>O218*H218</f>
        <v>0</v>
      </c>
      <c r="Q218" s="228">
        <v>0.108</v>
      </c>
      <c r="R218" s="228">
        <f>Q218*H218</f>
        <v>1.3905000000000003</v>
      </c>
      <c r="S218" s="228">
        <v>0</v>
      </c>
      <c r="T218" s="22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0" t="s">
        <v>211</v>
      </c>
      <c r="AT218" s="230" t="s">
        <v>304</v>
      </c>
      <c r="AU218" s="230" t="s">
        <v>86</v>
      </c>
      <c r="AY218" s="18" t="s">
        <v>171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8" t="s">
        <v>84</v>
      </c>
      <c r="BK218" s="231">
        <f>ROUND(I218*H218,2)</f>
        <v>0</v>
      </c>
      <c r="BL218" s="18" t="s">
        <v>178</v>
      </c>
      <c r="BM218" s="230" t="s">
        <v>317</v>
      </c>
    </row>
    <row r="219" spans="1:51" s="13" customFormat="1" ht="12">
      <c r="A219" s="13"/>
      <c r="B219" s="232"/>
      <c r="C219" s="233"/>
      <c r="D219" s="234" t="s">
        <v>180</v>
      </c>
      <c r="E219" s="233"/>
      <c r="F219" s="236" t="s">
        <v>318</v>
      </c>
      <c r="G219" s="233"/>
      <c r="H219" s="237">
        <v>12.875</v>
      </c>
      <c r="I219" s="238"/>
      <c r="J219" s="233"/>
      <c r="K219" s="233"/>
      <c r="L219" s="239"/>
      <c r="M219" s="240"/>
      <c r="N219" s="241"/>
      <c r="O219" s="241"/>
      <c r="P219" s="241"/>
      <c r="Q219" s="241"/>
      <c r="R219" s="241"/>
      <c r="S219" s="241"/>
      <c r="T219" s="24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3" t="s">
        <v>180</v>
      </c>
      <c r="AU219" s="243" t="s">
        <v>86</v>
      </c>
      <c r="AV219" s="13" t="s">
        <v>86</v>
      </c>
      <c r="AW219" s="13" t="s">
        <v>4</v>
      </c>
      <c r="AX219" s="13" t="s">
        <v>84</v>
      </c>
      <c r="AY219" s="243" t="s">
        <v>171</v>
      </c>
    </row>
    <row r="220" spans="1:65" s="2" customFormat="1" ht="24.15" customHeight="1">
      <c r="A220" s="39"/>
      <c r="B220" s="40"/>
      <c r="C220" s="219" t="s">
        <v>319</v>
      </c>
      <c r="D220" s="219" t="s">
        <v>173</v>
      </c>
      <c r="E220" s="220" t="s">
        <v>320</v>
      </c>
      <c r="F220" s="221" t="s">
        <v>321</v>
      </c>
      <c r="G220" s="222" t="s">
        <v>176</v>
      </c>
      <c r="H220" s="223">
        <v>10</v>
      </c>
      <c r="I220" s="224"/>
      <c r="J220" s="225">
        <f>ROUND(I220*H220,2)</f>
        <v>0</v>
      </c>
      <c r="K220" s="221" t="s">
        <v>227</v>
      </c>
      <c r="L220" s="45"/>
      <c r="M220" s="226" t="s">
        <v>1</v>
      </c>
      <c r="N220" s="227" t="s">
        <v>41</v>
      </c>
      <c r="O220" s="92"/>
      <c r="P220" s="228">
        <f>O220*H220</f>
        <v>0</v>
      </c>
      <c r="Q220" s="228">
        <v>0</v>
      </c>
      <c r="R220" s="228">
        <f>Q220*H220</f>
        <v>0</v>
      </c>
      <c r="S220" s="228">
        <v>0</v>
      </c>
      <c r="T220" s="22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0" t="s">
        <v>178</v>
      </c>
      <c r="AT220" s="230" t="s">
        <v>173</v>
      </c>
      <c r="AU220" s="230" t="s">
        <v>86</v>
      </c>
      <c r="AY220" s="18" t="s">
        <v>171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8" t="s">
        <v>84</v>
      </c>
      <c r="BK220" s="231">
        <f>ROUND(I220*H220,2)</f>
        <v>0</v>
      </c>
      <c r="BL220" s="18" t="s">
        <v>178</v>
      </c>
      <c r="BM220" s="230" t="s">
        <v>322</v>
      </c>
    </row>
    <row r="221" spans="1:63" s="12" customFormat="1" ht="20.85" customHeight="1">
      <c r="A221" s="12"/>
      <c r="B221" s="203"/>
      <c r="C221" s="204"/>
      <c r="D221" s="205" t="s">
        <v>75</v>
      </c>
      <c r="E221" s="217" t="s">
        <v>323</v>
      </c>
      <c r="F221" s="217" t="s">
        <v>324</v>
      </c>
      <c r="G221" s="204"/>
      <c r="H221" s="204"/>
      <c r="I221" s="207"/>
      <c r="J221" s="218">
        <f>BK221</f>
        <v>0</v>
      </c>
      <c r="K221" s="204"/>
      <c r="L221" s="209"/>
      <c r="M221" s="210"/>
      <c r="N221" s="211"/>
      <c r="O221" s="211"/>
      <c r="P221" s="212">
        <v>0</v>
      </c>
      <c r="Q221" s="211"/>
      <c r="R221" s="212">
        <v>0</v>
      </c>
      <c r="S221" s="211"/>
      <c r="T221" s="213"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14" t="s">
        <v>84</v>
      </c>
      <c r="AT221" s="215" t="s">
        <v>75</v>
      </c>
      <c r="AU221" s="215" t="s">
        <v>86</v>
      </c>
      <c r="AY221" s="214" t="s">
        <v>171</v>
      </c>
      <c r="BK221" s="216">
        <v>0</v>
      </c>
    </row>
    <row r="222" spans="1:63" s="12" customFormat="1" ht="22.8" customHeight="1">
      <c r="A222" s="12"/>
      <c r="B222" s="203"/>
      <c r="C222" s="204"/>
      <c r="D222" s="205" t="s">
        <v>75</v>
      </c>
      <c r="E222" s="217" t="s">
        <v>200</v>
      </c>
      <c r="F222" s="217" t="s">
        <v>325</v>
      </c>
      <c r="G222" s="204"/>
      <c r="H222" s="204"/>
      <c r="I222" s="207"/>
      <c r="J222" s="218">
        <f>BK222</f>
        <v>0</v>
      </c>
      <c r="K222" s="204"/>
      <c r="L222" s="209"/>
      <c r="M222" s="210"/>
      <c r="N222" s="211"/>
      <c r="O222" s="211"/>
      <c r="P222" s="212">
        <f>SUM(P223:P373)</f>
        <v>0</v>
      </c>
      <c r="Q222" s="211"/>
      <c r="R222" s="212">
        <f>SUM(R223:R373)</f>
        <v>86.35186948</v>
      </c>
      <c r="S222" s="211"/>
      <c r="T222" s="213">
        <f>SUM(T223:T373)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14" t="s">
        <v>84</v>
      </c>
      <c r="AT222" s="215" t="s">
        <v>75</v>
      </c>
      <c r="AU222" s="215" t="s">
        <v>84</v>
      </c>
      <c r="AY222" s="214" t="s">
        <v>171</v>
      </c>
      <c r="BK222" s="216">
        <f>SUM(BK223:BK373)</f>
        <v>0</v>
      </c>
    </row>
    <row r="223" spans="1:65" s="2" customFormat="1" ht="24.15" customHeight="1">
      <c r="A223" s="39"/>
      <c r="B223" s="40"/>
      <c r="C223" s="219" t="s">
        <v>326</v>
      </c>
      <c r="D223" s="219" t="s">
        <v>173</v>
      </c>
      <c r="E223" s="220" t="s">
        <v>327</v>
      </c>
      <c r="F223" s="221" t="s">
        <v>328</v>
      </c>
      <c r="G223" s="222" t="s">
        <v>176</v>
      </c>
      <c r="H223" s="223">
        <v>34.5</v>
      </c>
      <c r="I223" s="224"/>
      <c r="J223" s="225">
        <f>ROUND(I223*H223,2)</f>
        <v>0</v>
      </c>
      <c r="K223" s="221" t="s">
        <v>177</v>
      </c>
      <c r="L223" s="45"/>
      <c r="M223" s="226" t="s">
        <v>1</v>
      </c>
      <c r="N223" s="227" t="s">
        <v>41</v>
      </c>
      <c r="O223" s="92"/>
      <c r="P223" s="228">
        <f>O223*H223</f>
        <v>0</v>
      </c>
      <c r="Q223" s="228">
        <v>0.00438</v>
      </c>
      <c r="R223" s="228">
        <f>Q223*H223</f>
        <v>0.15111</v>
      </c>
      <c r="S223" s="228">
        <v>0</v>
      </c>
      <c r="T223" s="22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0" t="s">
        <v>178</v>
      </c>
      <c r="AT223" s="230" t="s">
        <v>173</v>
      </c>
      <c r="AU223" s="230" t="s">
        <v>86</v>
      </c>
      <c r="AY223" s="18" t="s">
        <v>171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8" t="s">
        <v>84</v>
      </c>
      <c r="BK223" s="231">
        <f>ROUND(I223*H223,2)</f>
        <v>0</v>
      </c>
      <c r="BL223" s="18" t="s">
        <v>178</v>
      </c>
      <c r="BM223" s="230" t="s">
        <v>329</v>
      </c>
    </row>
    <row r="224" spans="1:51" s="13" customFormat="1" ht="12">
      <c r="A224" s="13"/>
      <c r="B224" s="232"/>
      <c r="C224" s="233"/>
      <c r="D224" s="234" t="s">
        <v>180</v>
      </c>
      <c r="E224" s="235" t="s">
        <v>1</v>
      </c>
      <c r="F224" s="236" t="s">
        <v>244</v>
      </c>
      <c r="G224" s="233"/>
      <c r="H224" s="237">
        <v>5.04</v>
      </c>
      <c r="I224" s="238"/>
      <c r="J224" s="233"/>
      <c r="K224" s="233"/>
      <c r="L224" s="239"/>
      <c r="M224" s="240"/>
      <c r="N224" s="241"/>
      <c r="O224" s="241"/>
      <c r="P224" s="241"/>
      <c r="Q224" s="241"/>
      <c r="R224" s="241"/>
      <c r="S224" s="241"/>
      <c r="T224" s="24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3" t="s">
        <v>180</v>
      </c>
      <c r="AU224" s="243" t="s">
        <v>86</v>
      </c>
      <c r="AV224" s="13" t="s">
        <v>86</v>
      </c>
      <c r="AW224" s="13" t="s">
        <v>32</v>
      </c>
      <c r="AX224" s="13" t="s">
        <v>76</v>
      </c>
      <c r="AY224" s="243" t="s">
        <v>171</v>
      </c>
    </row>
    <row r="225" spans="1:51" s="13" customFormat="1" ht="12">
      <c r="A225" s="13"/>
      <c r="B225" s="232"/>
      <c r="C225" s="233"/>
      <c r="D225" s="234" t="s">
        <v>180</v>
      </c>
      <c r="E225" s="235" t="s">
        <v>1</v>
      </c>
      <c r="F225" s="236" t="s">
        <v>245</v>
      </c>
      <c r="G225" s="233"/>
      <c r="H225" s="237">
        <v>15.12</v>
      </c>
      <c r="I225" s="238"/>
      <c r="J225" s="233"/>
      <c r="K225" s="233"/>
      <c r="L225" s="239"/>
      <c r="M225" s="240"/>
      <c r="N225" s="241"/>
      <c r="O225" s="241"/>
      <c r="P225" s="241"/>
      <c r="Q225" s="241"/>
      <c r="R225" s="241"/>
      <c r="S225" s="241"/>
      <c r="T225" s="24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3" t="s">
        <v>180</v>
      </c>
      <c r="AU225" s="243" t="s">
        <v>86</v>
      </c>
      <c r="AV225" s="13" t="s">
        <v>86</v>
      </c>
      <c r="AW225" s="13" t="s">
        <v>32</v>
      </c>
      <c r="AX225" s="13" t="s">
        <v>76</v>
      </c>
      <c r="AY225" s="243" t="s">
        <v>171</v>
      </c>
    </row>
    <row r="226" spans="1:51" s="15" customFormat="1" ht="12">
      <c r="A226" s="15"/>
      <c r="B226" s="259"/>
      <c r="C226" s="260"/>
      <c r="D226" s="234" t="s">
        <v>180</v>
      </c>
      <c r="E226" s="261" t="s">
        <v>1</v>
      </c>
      <c r="F226" s="262" t="s">
        <v>255</v>
      </c>
      <c r="G226" s="260"/>
      <c r="H226" s="261" t="s">
        <v>1</v>
      </c>
      <c r="I226" s="263"/>
      <c r="J226" s="260"/>
      <c r="K226" s="260"/>
      <c r="L226" s="264"/>
      <c r="M226" s="265"/>
      <c r="N226" s="266"/>
      <c r="O226" s="266"/>
      <c r="P226" s="266"/>
      <c r="Q226" s="266"/>
      <c r="R226" s="266"/>
      <c r="S226" s="266"/>
      <c r="T226" s="267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68" t="s">
        <v>180</v>
      </c>
      <c r="AU226" s="268" t="s">
        <v>86</v>
      </c>
      <c r="AV226" s="15" t="s">
        <v>84</v>
      </c>
      <c r="AW226" s="15" t="s">
        <v>32</v>
      </c>
      <c r="AX226" s="15" t="s">
        <v>76</v>
      </c>
      <c r="AY226" s="268" t="s">
        <v>171</v>
      </c>
    </row>
    <row r="227" spans="1:51" s="13" customFormat="1" ht="12">
      <c r="A227" s="13"/>
      <c r="B227" s="232"/>
      <c r="C227" s="233"/>
      <c r="D227" s="234" t="s">
        <v>180</v>
      </c>
      <c r="E227" s="235" t="s">
        <v>1</v>
      </c>
      <c r="F227" s="236" t="s">
        <v>330</v>
      </c>
      <c r="G227" s="233"/>
      <c r="H227" s="237">
        <v>1.98</v>
      </c>
      <c r="I227" s="238"/>
      <c r="J227" s="233"/>
      <c r="K227" s="233"/>
      <c r="L227" s="239"/>
      <c r="M227" s="240"/>
      <c r="N227" s="241"/>
      <c r="O227" s="241"/>
      <c r="P227" s="241"/>
      <c r="Q227" s="241"/>
      <c r="R227" s="241"/>
      <c r="S227" s="241"/>
      <c r="T227" s="24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3" t="s">
        <v>180</v>
      </c>
      <c r="AU227" s="243" t="s">
        <v>86</v>
      </c>
      <c r="AV227" s="13" t="s">
        <v>86</v>
      </c>
      <c r="AW227" s="13" t="s">
        <v>32</v>
      </c>
      <c r="AX227" s="13" t="s">
        <v>76</v>
      </c>
      <c r="AY227" s="243" t="s">
        <v>171</v>
      </c>
    </row>
    <row r="228" spans="1:51" s="13" customFormat="1" ht="12">
      <c r="A228" s="13"/>
      <c r="B228" s="232"/>
      <c r="C228" s="233"/>
      <c r="D228" s="234" t="s">
        <v>180</v>
      </c>
      <c r="E228" s="235" t="s">
        <v>1</v>
      </c>
      <c r="F228" s="236" t="s">
        <v>331</v>
      </c>
      <c r="G228" s="233"/>
      <c r="H228" s="237">
        <v>1.92</v>
      </c>
      <c r="I228" s="238"/>
      <c r="J228" s="233"/>
      <c r="K228" s="233"/>
      <c r="L228" s="239"/>
      <c r="M228" s="240"/>
      <c r="N228" s="241"/>
      <c r="O228" s="241"/>
      <c r="P228" s="241"/>
      <c r="Q228" s="241"/>
      <c r="R228" s="241"/>
      <c r="S228" s="241"/>
      <c r="T228" s="24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3" t="s">
        <v>180</v>
      </c>
      <c r="AU228" s="243" t="s">
        <v>86</v>
      </c>
      <c r="AV228" s="13" t="s">
        <v>86</v>
      </c>
      <c r="AW228" s="13" t="s">
        <v>32</v>
      </c>
      <c r="AX228" s="13" t="s">
        <v>76</v>
      </c>
      <c r="AY228" s="243" t="s">
        <v>171</v>
      </c>
    </row>
    <row r="229" spans="1:51" s="13" customFormat="1" ht="12">
      <c r="A229" s="13"/>
      <c r="B229" s="232"/>
      <c r="C229" s="233"/>
      <c r="D229" s="234" t="s">
        <v>180</v>
      </c>
      <c r="E229" s="235" t="s">
        <v>1</v>
      </c>
      <c r="F229" s="236" t="s">
        <v>332</v>
      </c>
      <c r="G229" s="233"/>
      <c r="H229" s="237">
        <v>1.92</v>
      </c>
      <c r="I229" s="238"/>
      <c r="J229" s="233"/>
      <c r="K229" s="233"/>
      <c r="L229" s="239"/>
      <c r="M229" s="240"/>
      <c r="N229" s="241"/>
      <c r="O229" s="241"/>
      <c r="P229" s="241"/>
      <c r="Q229" s="241"/>
      <c r="R229" s="241"/>
      <c r="S229" s="241"/>
      <c r="T229" s="24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3" t="s">
        <v>180</v>
      </c>
      <c r="AU229" s="243" t="s">
        <v>86</v>
      </c>
      <c r="AV229" s="13" t="s">
        <v>86</v>
      </c>
      <c r="AW229" s="13" t="s">
        <v>32</v>
      </c>
      <c r="AX229" s="13" t="s">
        <v>76</v>
      </c>
      <c r="AY229" s="243" t="s">
        <v>171</v>
      </c>
    </row>
    <row r="230" spans="1:51" s="13" customFormat="1" ht="12">
      <c r="A230" s="13"/>
      <c r="B230" s="232"/>
      <c r="C230" s="233"/>
      <c r="D230" s="234" t="s">
        <v>180</v>
      </c>
      <c r="E230" s="235" t="s">
        <v>1</v>
      </c>
      <c r="F230" s="236" t="s">
        <v>333</v>
      </c>
      <c r="G230" s="233"/>
      <c r="H230" s="237">
        <v>1.92</v>
      </c>
      <c r="I230" s="238"/>
      <c r="J230" s="233"/>
      <c r="K230" s="233"/>
      <c r="L230" s="239"/>
      <c r="M230" s="240"/>
      <c r="N230" s="241"/>
      <c r="O230" s="241"/>
      <c r="P230" s="241"/>
      <c r="Q230" s="241"/>
      <c r="R230" s="241"/>
      <c r="S230" s="241"/>
      <c r="T230" s="24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3" t="s">
        <v>180</v>
      </c>
      <c r="AU230" s="243" t="s">
        <v>86</v>
      </c>
      <c r="AV230" s="13" t="s">
        <v>86</v>
      </c>
      <c r="AW230" s="13" t="s">
        <v>32</v>
      </c>
      <c r="AX230" s="13" t="s">
        <v>76</v>
      </c>
      <c r="AY230" s="243" t="s">
        <v>171</v>
      </c>
    </row>
    <row r="231" spans="1:51" s="13" customFormat="1" ht="12">
      <c r="A231" s="13"/>
      <c r="B231" s="232"/>
      <c r="C231" s="233"/>
      <c r="D231" s="234" t="s">
        <v>180</v>
      </c>
      <c r="E231" s="235" t="s">
        <v>1</v>
      </c>
      <c r="F231" s="236" t="s">
        <v>334</v>
      </c>
      <c r="G231" s="233"/>
      <c r="H231" s="237">
        <v>6.6</v>
      </c>
      <c r="I231" s="238"/>
      <c r="J231" s="233"/>
      <c r="K231" s="233"/>
      <c r="L231" s="239"/>
      <c r="M231" s="240"/>
      <c r="N231" s="241"/>
      <c r="O231" s="241"/>
      <c r="P231" s="241"/>
      <c r="Q231" s="241"/>
      <c r="R231" s="241"/>
      <c r="S231" s="241"/>
      <c r="T231" s="24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3" t="s">
        <v>180</v>
      </c>
      <c r="AU231" s="243" t="s">
        <v>86</v>
      </c>
      <c r="AV231" s="13" t="s">
        <v>86</v>
      </c>
      <c r="AW231" s="13" t="s">
        <v>32</v>
      </c>
      <c r="AX231" s="13" t="s">
        <v>76</v>
      </c>
      <c r="AY231" s="243" t="s">
        <v>171</v>
      </c>
    </row>
    <row r="232" spans="1:51" s="14" customFormat="1" ht="12">
      <c r="A232" s="14"/>
      <c r="B232" s="244"/>
      <c r="C232" s="245"/>
      <c r="D232" s="234" t="s">
        <v>180</v>
      </c>
      <c r="E232" s="246" t="s">
        <v>1</v>
      </c>
      <c r="F232" s="247" t="s">
        <v>221</v>
      </c>
      <c r="G232" s="245"/>
      <c r="H232" s="248">
        <v>34.5</v>
      </c>
      <c r="I232" s="249"/>
      <c r="J232" s="245"/>
      <c r="K232" s="245"/>
      <c r="L232" s="250"/>
      <c r="M232" s="251"/>
      <c r="N232" s="252"/>
      <c r="O232" s="252"/>
      <c r="P232" s="252"/>
      <c r="Q232" s="252"/>
      <c r="R232" s="252"/>
      <c r="S232" s="252"/>
      <c r="T232" s="253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4" t="s">
        <v>180</v>
      </c>
      <c r="AU232" s="254" t="s">
        <v>86</v>
      </c>
      <c r="AV232" s="14" t="s">
        <v>178</v>
      </c>
      <c r="AW232" s="14" t="s">
        <v>32</v>
      </c>
      <c r="AX232" s="14" t="s">
        <v>84</v>
      </c>
      <c r="AY232" s="254" t="s">
        <v>171</v>
      </c>
    </row>
    <row r="233" spans="1:65" s="2" customFormat="1" ht="24.15" customHeight="1">
      <c r="A233" s="39"/>
      <c r="B233" s="40"/>
      <c r="C233" s="219" t="s">
        <v>335</v>
      </c>
      <c r="D233" s="219" t="s">
        <v>173</v>
      </c>
      <c r="E233" s="220" t="s">
        <v>336</v>
      </c>
      <c r="F233" s="221" t="s">
        <v>337</v>
      </c>
      <c r="G233" s="222" t="s">
        <v>176</v>
      </c>
      <c r="H233" s="223">
        <v>34.5</v>
      </c>
      <c r="I233" s="224"/>
      <c r="J233" s="225">
        <f>ROUND(I233*H233,2)</f>
        <v>0</v>
      </c>
      <c r="K233" s="221" t="s">
        <v>177</v>
      </c>
      <c r="L233" s="45"/>
      <c r="M233" s="226" t="s">
        <v>1</v>
      </c>
      <c r="N233" s="227" t="s">
        <v>41</v>
      </c>
      <c r="O233" s="92"/>
      <c r="P233" s="228">
        <f>O233*H233</f>
        <v>0</v>
      </c>
      <c r="Q233" s="228">
        <v>0.004</v>
      </c>
      <c r="R233" s="228">
        <f>Q233*H233</f>
        <v>0.138</v>
      </c>
      <c r="S233" s="228">
        <v>0</v>
      </c>
      <c r="T233" s="22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0" t="s">
        <v>178</v>
      </c>
      <c r="AT233" s="230" t="s">
        <v>173</v>
      </c>
      <c r="AU233" s="230" t="s">
        <v>86</v>
      </c>
      <c r="AY233" s="18" t="s">
        <v>171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8" t="s">
        <v>84</v>
      </c>
      <c r="BK233" s="231">
        <f>ROUND(I233*H233,2)</f>
        <v>0</v>
      </c>
      <c r="BL233" s="18" t="s">
        <v>178</v>
      </c>
      <c r="BM233" s="230" t="s">
        <v>338</v>
      </c>
    </row>
    <row r="234" spans="1:51" s="13" customFormat="1" ht="12">
      <c r="A234" s="13"/>
      <c r="B234" s="232"/>
      <c r="C234" s="233"/>
      <c r="D234" s="234" t="s">
        <v>180</v>
      </c>
      <c r="E234" s="235" t="s">
        <v>1</v>
      </c>
      <c r="F234" s="236" t="s">
        <v>244</v>
      </c>
      <c r="G234" s="233"/>
      <c r="H234" s="237">
        <v>5.04</v>
      </c>
      <c r="I234" s="238"/>
      <c r="J234" s="233"/>
      <c r="K234" s="233"/>
      <c r="L234" s="239"/>
      <c r="M234" s="240"/>
      <c r="N234" s="241"/>
      <c r="O234" s="241"/>
      <c r="P234" s="241"/>
      <c r="Q234" s="241"/>
      <c r="R234" s="241"/>
      <c r="S234" s="241"/>
      <c r="T234" s="24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3" t="s">
        <v>180</v>
      </c>
      <c r="AU234" s="243" t="s">
        <v>86</v>
      </c>
      <c r="AV234" s="13" t="s">
        <v>86</v>
      </c>
      <c r="AW234" s="13" t="s">
        <v>32</v>
      </c>
      <c r="AX234" s="13" t="s">
        <v>76</v>
      </c>
      <c r="AY234" s="243" t="s">
        <v>171</v>
      </c>
    </row>
    <row r="235" spans="1:51" s="13" customFormat="1" ht="12">
      <c r="A235" s="13"/>
      <c r="B235" s="232"/>
      <c r="C235" s="233"/>
      <c r="D235" s="234" t="s">
        <v>180</v>
      </c>
      <c r="E235" s="235" t="s">
        <v>1</v>
      </c>
      <c r="F235" s="236" t="s">
        <v>245</v>
      </c>
      <c r="G235" s="233"/>
      <c r="H235" s="237">
        <v>15.12</v>
      </c>
      <c r="I235" s="238"/>
      <c r="J235" s="233"/>
      <c r="K235" s="233"/>
      <c r="L235" s="239"/>
      <c r="M235" s="240"/>
      <c r="N235" s="241"/>
      <c r="O235" s="241"/>
      <c r="P235" s="241"/>
      <c r="Q235" s="241"/>
      <c r="R235" s="241"/>
      <c r="S235" s="241"/>
      <c r="T235" s="24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3" t="s">
        <v>180</v>
      </c>
      <c r="AU235" s="243" t="s">
        <v>86</v>
      </c>
      <c r="AV235" s="13" t="s">
        <v>86</v>
      </c>
      <c r="AW235" s="13" t="s">
        <v>32</v>
      </c>
      <c r="AX235" s="13" t="s">
        <v>76</v>
      </c>
      <c r="AY235" s="243" t="s">
        <v>171</v>
      </c>
    </row>
    <row r="236" spans="1:51" s="15" customFormat="1" ht="12">
      <c r="A236" s="15"/>
      <c r="B236" s="259"/>
      <c r="C236" s="260"/>
      <c r="D236" s="234" t="s">
        <v>180</v>
      </c>
      <c r="E236" s="261" t="s">
        <v>1</v>
      </c>
      <c r="F236" s="262" t="s">
        <v>255</v>
      </c>
      <c r="G236" s="260"/>
      <c r="H236" s="261" t="s">
        <v>1</v>
      </c>
      <c r="I236" s="263"/>
      <c r="J236" s="260"/>
      <c r="K236" s="260"/>
      <c r="L236" s="264"/>
      <c r="M236" s="265"/>
      <c r="N236" s="266"/>
      <c r="O236" s="266"/>
      <c r="P236" s="266"/>
      <c r="Q236" s="266"/>
      <c r="R236" s="266"/>
      <c r="S236" s="266"/>
      <c r="T236" s="267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68" t="s">
        <v>180</v>
      </c>
      <c r="AU236" s="268" t="s">
        <v>86</v>
      </c>
      <c r="AV236" s="15" t="s">
        <v>84</v>
      </c>
      <c r="AW236" s="15" t="s">
        <v>32</v>
      </c>
      <c r="AX236" s="15" t="s">
        <v>76</v>
      </c>
      <c r="AY236" s="268" t="s">
        <v>171</v>
      </c>
    </row>
    <row r="237" spans="1:51" s="13" customFormat="1" ht="12">
      <c r="A237" s="13"/>
      <c r="B237" s="232"/>
      <c r="C237" s="233"/>
      <c r="D237" s="234" t="s">
        <v>180</v>
      </c>
      <c r="E237" s="235" t="s">
        <v>1</v>
      </c>
      <c r="F237" s="236" t="s">
        <v>330</v>
      </c>
      <c r="G237" s="233"/>
      <c r="H237" s="237">
        <v>1.98</v>
      </c>
      <c r="I237" s="238"/>
      <c r="J237" s="233"/>
      <c r="K237" s="233"/>
      <c r="L237" s="239"/>
      <c r="M237" s="240"/>
      <c r="N237" s="241"/>
      <c r="O237" s="241"/>
      <c r="P237" s="241"/>
      <c r="Q237" s="241"/>
      <c r="R237" s="241"/>
      <c r="S237" s="241"/>
      <c r="T237" s="24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3" t="s">
        <v>180</v>
      </c>
      <c r="AU237" s="243" t="s">
        <v>86</v>
      </c>
      <c r="AV237" s="13" t="s">
        <v>86</v>
      </c>
      <c r="AW237" s="13" t="s">
        <v>32</v>
      </c>
      <c r="AX237" s="13" t="s">
        <v>76</v>
      </c>
      <c r="AY237" s="243" t="s">
        <v>171</v>
      </c>
    </row>
    <row r="238" spans="1:51" s="13" customFormat="1" ht="12">
      <c r="A238" s="13"/>
      <c r="B238" s="232"/>
      <c r="C238" s="233"/>
      <c r="D238" s="234" t="s">
        <v>180</v>
      </c>
      <c r="E238" s="235" t="s">
        <v>1</v>
      </c>
      <c r="F238" s="236" t="s">
        <v>331</v>
      </c>
      <c r="G238" s="233"/>
      <c r="H238" s="237">
        <v>1.92</v>
      </c>
      <c r="I238" s="238"/>
      <c r="J238" s="233"/>
      <c r="K238" s="233"/>
      <c r="L238" s="239"/>
      <c r="M238" s="240"/>
      <c r="N238" s="241"/>
      <c r="O238" s="241"/>
      <c r="P238" s="241"/>
      <c r="Q238" s="241"/>
      <c r="R238" s="241"/>
      <c r="S238" s="241"/>
      <c r="T238" s="24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3" t="s">
        <v>180</v>
      </c>
      <c r="AU238" s="243" t="s">
        <v>86</v>
      </c>
      <c r="AV238" s="13" t="s">
        <v>86</v>
      </c>
      <c r="AW238" s="13" t="s">
        <v>32</v>
      </c>
      <c r="AX238" s="13" t="s">
        <v>76</v>
      </c>
      <c r="AY238" s="243" t="s">
        <v>171</v>
      </c>
    </row>
    <row r="239" spans="1:51" s="13" customFormat="1" ht="12">
      <c r="A239" s="13"/>
      <c r="B239" s="232"/>
      <c r="C239" s="233"/>
      <c r="D239" s="234" t="s">
        <v>180</v>
      </c>
      <c r="E239" s="235" t="s">
        <v>1</v>
      </c>
      <c r="F239" s="236" t="s">
        <v>332</v>
      </c>
      <c r="G239" s="233"/>
      <c r="H239" s="237">
        <v>1.92</v>
      </c>
      <c r="I239" s="238"/>
      <c r="J239" s="233"/>
      <c r="K239" s="233"/>
      <c r="L239" s="239"/>
      <c r="M239" s="240"/>
      <c r="N239" s="241"/>
      <c r="O239" s="241"/>
      <c r="P239" s="241"/>
      <c r="Q239" s="241"/>
      <c r="R239" s="241"/>
      <c r="S239" s="241"/>
      <c r="T239" s="24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3" t="s">
        <v>180</v>
      </c>
      <c r="AU239" s="243" t="s">
        <v>86</v>
      </c>
      <c r="AV239" s="13" t="s">
        <v>86</v>
      </c>
      <c r="AW239" s="13" t="s">
        <v>32</v>
      </c>
      <c r="AX239" s="13" t="s">
        <v>76</v>
      </c>
      <c r="AY239" s="243" t="s">
        <v>171</v>
      </c>
    </row>
    <row r="240" spans="1:51" s="13" customFormat="1" ht="12">
      <c r="A240" s="13"/>
      <c r="B240" s="232"/>
      <c r="C240" s="233"/>
      <c r="D240" s="234" t="s">
        <v>180</v>
      </c>
      <c r="E240" s="235" t="s">
        <v>1</v>
      </c>
      <c r="F240" s="236" t="s">
        <v>333</v>
      </c>
      <c r="G240" s="233"/>
      <c r="H240" s="237">
        <v>1.92</v>
      </c>
      <c r="I240" s="238"/>
      <c r="J240" s="233"/>
      <c r="K240" s="233"/>
      <c r="L240" s="239"/>
      <c r="M240" s="240"/>
      <c r="N240" s="241"/>
      <c r="O240" s="241"/>
      <c r="P240" s="241"/>
      <c r="Q240" s="241"/>
      <c r="R240" s="241"/>
      <c r="S240" s="241"/>
      <c r="T240" s="24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3" t="s">
        <v>180</v>
      </c>
      <c r="AU240" s="243" t="s">
        <v>86</v>
      </c>
      <c r="AV240" s="13" t="s">
        <v>86</v>
      </c>
      <c r="AW240" s="13" t="s">
        <v>32</v>
      </c>
      <c r="AX240" s="13" t="s">
        <v>76</v>
      </c>
      <c r="AY240" s="243" t="s">
        <v>171</v>
      </c>
    </row>
    <row r="241" spans="1:51" s="13" customFormat="1" ht="12">
      <c r="A241" s="13"/>
      <c r="B241" s="232"/>
      <c r="C241" s="233"/>
      <c r="D241" s="234" t="s">
        <v>180</v>
      </c>
      <c r="E241" s="235" t="s">
        <v>1</v>
      </c>
      <c r="F241" s="236" t="s">
        <v>334</v>
      </c>
      <c r="G241" s="233"/>
      <c r="H241" s="237">
        <v>6.6</v>
      </c>
      <c r="I241" s="238"/>
      <c r="J241" s="233"/>
      <c r="K241" s="233"/>
      <c r="L241" s="239"/>
      <c r="M241" s="240"/>
      <c r="N241" s="241"/>
      <c r="O241" s="241"/>
      <c r="P241" s="241"/>
      <c r="Q241" s="241"/>
      <c r="R241" s="241"/>
      <c r="S241" s="241"/>
      <c r="T241" s="24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3" t="s">
        <v>180</v>
      </c>
      <c r="AU241" s="243" t="s">
        <v>86</v>
      </c>
      <c r="AV241" s="13" t="s">
        <v>86</v>
      </c>
      <c r="AW241" s="13" t="s">
        <v>32</v>
      </c>
      <c r="AX241" s="13" t="s">
        <v>76</v>
      </c>
      <c r="AY241" s="243" t="s">
        <v>171</v>
      </c>
    </row>
    <row r="242" spans="1:51" s="14" customFormat="1" ht="12">
      <c r="A242" s="14"/>
      <c r="B242" s="244"/>
      <c r="C242" s="245"/>
      <c r="D242" s="234" t="s">
        <v>180</v>
      </c>
      <c r="E242" s="246" t="s">
        <v>1</v>
      </c>
      <c r="F242" s="247" t="s">
        <v>221</v>
      </c>
      <c r="G242" s="245"/>
      <c r="H242" s="248">
        <v>34.5</v>
      </c>
      <c r="I242" s="249"/>
      <c r="J242" s="245"/>
      <c r="K242" s="245"/>
      <c r="L242" s="250"/>
      <c r="M242" s="251"/>
      <c r="N242" s="252"/>
      <c r="O242" s="252"/>
      <c r="P242" s="252"/>
      <c r="Q242" s="252"/>
      <c r="R242" s="252"/>
      <c r="S242" s="252"/>
      <c r="T242" s="25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4" t="s">
        <v>180</v>
      </c>
      <c r="AU242" s="254" t="s">
        <v>86</v>
      </c>
      <c r="AV242" s="14" t="s">
        <v>178</v>
      </c>
      <c r="AW242" s="14" t="s">
        <v>32</v>
      </c>
      <c r="AX242" s="14" t="s">
        <v>84</v>
      </c>
      <c r="AY242" s="254" t="s">
        <v>171</v>
      </c>
    </row>
    <row r="243" spans="1:65" s="2" customFormat="1" ht="44.25" customHeight="1">
      <c r="A243" s="39"/>
      <c r="B243" s="40"/>
      <c r="C243" s="219" t="s">
        <v>339</v>
      </c>
      <c r="D243" s="219" t="s">
        <v>173</v>
      </c>
      <c r="E243" s="220" t="s">
        <v>340</v>
      </c>
      <c r="F243" s="221" t="s">
        <v>341</v>
      </c>
      <c r="G243" s="222" t="s">
        <v>176</v>
      </c>
      <c r="H243" s="223">
        <v>202.364</v>
      </c>
      <c r="I243" s="224"/>
      <c r="J243" s="225">
        <f>ROUND(I243*H243,2)</f>
        <v>0</v>
      </c>
      <c r="K243" s="221" t="s">
        <v>227</v>
      </c>
      <c r="L243" s="45"/>
      <c r="M243" s="226" t="s">
        <v>1</v>
      </c>
      <c r="N243" s="227" t="s">
        <v>41</v>
      </c>
      <c r="O243" s="92"/>
      <c r="P243" s="228">
        <f>O243*H243</f>
        <v>0</v>
      </c>
      <c r="Q243" s="228">
        <v>0.00432</v>
      </c>
      <c r="R243" s="228">
        <f>Q243*H243</f>
        <v>0.8742124800000002</v>
      </c>
      <c r="S243" s="228">
        <v>0</v>
      </c>
      <c r="T243" s="229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0" t="s">
        <v>178</v>
      </c>
      <c r="AT243" s="230" t="s">
        <v>173</v>
      </c>
      <c r="AU243" s="230" t="s">
        <v>86</v>
      </c>
      <c r="AY243" s="18" t="s">
        <v>171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8" t="s">
        <v>84</v>
      </c>
      <c r="BK243" s="231">
        <f>ROUND(I243*H243,2)</f>
        <v>0</v>
      </c>
      <c r="BL243" s="18" t="s">
        <v>178</v>
      </c>
      <c r="BM243" s="230" t="s">
        <v>342</v>
      </c>
    </row>
    <row r="244" spans="1:47" s="2" customFormat="1" ht="12">
      <c r="A244" s="39"/>
      <c r="B244" s="40"/>
      <c r="C244" s="41"/>
      <c r="D244" s="234" t="s">
        <v>229</v>
      </c>
      <c r="E244" s="41"/>
      <c r="F244" s="255" t="s">
        <v>343</v>
      </c>
      <c r="G244" s="41"/>
      <c r="H244" s="41"/>
      <c r="I244" s="256"/>
      <c r="J244" s="41"/>
      <c r="K244" s="41"/>
      <c r="L244" s="45"/>
      <c r="M244" s="257"/>
      <c r="N244" s="258"/>
      <c r="O244" s="92"/>
      <c r="P244" s="92"/>
      <c r="Q244" s="92"/>
      <c r="R244" s="92"/>
      <c r="S244" s="92"/>
      <c r="T244" s="93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229</v>
      </c>
      <c r="AU244" s="18" t="s">
        <v>86</v>
      </c>
    </row>
    <row r="245" spans="1:51" s="15" customFormat="1" ht="12">
      <c r="A245" s="15"/>
      <c r="B245" s="259"/>
      <c r="C245" s="260"/>
      <c r="D245" s="234" t="s">
        <v>180</v>
      </c>
      <c r="E245" s="261" t="s">
        <v>1</v>
      </c>
      <c r="F245" s="262" t="s">
        <v>344</v>
      </c>
      <c r="G245" s="260"/>
      <c r="H245" s="261" t="s">
        <v>1</v>
      </c>
      <c r="I245" s="263"/>
      <c r="J245" s="260"/>
      <c r="K245" s="260"/>
      <c r="L245" s="264"/>
      <c r="M245" s="265"/>
      <c r="N245" s="266"/>
      <c r="O245" s="266"/>
      <c r="P245" s="266"/>
      <c r="Q245" s="266"/>
      <c r="R245" s="266"/>
      <c r="S245" s="266"/>
      <c r="T245" s="267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68" t="s">
        <v>180</v>
      </c>
      <c r="AU245" s="268" t="s">
        <v>86</v>
      </c>
      <c r="AV245" s="15" t="s">
        <v>84</v>
      </c>
      <c r="AW245" s="15" t="s">
        <v>32</v>
      </c>
      <c r="AX245" s="15" t="s">
        <v>76</v>
      </c>
      <c r="AY245" s="268" t="s">
        <v>171</v>
      </c>
    </row>
    <row r="246" spans="1:51" s="13" customFormat="1" ht="12">
      <c r="A246" s="13"/>
      <c r="B246" s="232"/>
      <c r="C246" s="233"/>
      <c r="D246" s="234" t="s">
        <v>180</v>
      </c>
      <c r="E246" s="235" t="s">
        <v>1</v>
      </c>
      <c r="F246" s="236" t="s">
        <v>345</v>
      </c>
      <c r="G246" s="233"/>
      <c r="H246" s="237">
        <v>8.69</v>
      </c>
      <c r="I246" s="238"/>
      <c r="J246" s="233"/>
      <c r="K246" s="233"/>
      <c r="L246" s="239"/>
      <c r="M246" s="240"/>
      <c r="N246" s="241"/>
      <c r="O246" s="241"/>
      <c r="P246" s="241"/>
      <c r="Q246" s="241"/>
      <c r="R246" s="241"/>
      <c r="S246" s="241"/>
      <c r="T246" s="24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3" t="s">
        <v>180</v>
      </c>
      <c r="AU246" s="243" t="s">
        <v>86</v>
      </c>
      <c r="AV246" s="13" t="s">
        <v>86</v>
      </c>
      <c r="AW246" s="13" t="s">
        <v>32</v>
      </c>
      <c r="AX246" s="13" t="s">
        <v>76</v>
      </c>
      <c r="AY246" s="243" t="s">
        <v>171</v>
      </c>
    </row>
    <row r="247" spans="1:51" s="13" customFormat="1" ht="12">
      <c r="A247" s="13"/>
      <c r="B247" s="232"/>
      <c r="C247" s="233"/>
      <c r="D247" s="234" t="s">
        <v>180</v>
      </c>
      <c r="E247" s="235" t="s">
        <v>1</v>
      </c>
      <c r="F247" s="236" t="s">
        <v>346</v>
      </c>
      <c r="G247" s="233"/>
      <c r="H247" s="237">
        <v>3.85</v>
      </c>
      <c r="I247" s="238"/>
      <c r="J247" s="233"/>
      <c r="K247" s="233"/>
      <c r="L247" s="239"/>
      <c r="M247" s="240"/>
      <c r="N247" s="241"/>
      <c r="O247" s="241"/>
      <c r="P247" s="241"/>
      <c r="Q247" s="241"/>
      <c r="R247" s="241"/>
      <c r="S247" s="241"/>
      <c r="T247" s="24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3" t="s">
        <v>180</v>
      </c>
      <c r="AU247" s="243" t="s">
        <v>86</v>
      </c>
      <c r="AV247" s="13" t="s">
        <v>86</v>
      </c>
      <c r="AW247" s="13" t="s">
        <v>32</v>
      </c>
      <c r="AX247" s="13" t="s">
        <v>76</v>
      </c>
      <c r="AY247" s="243" t="s">
        <v>171</v>
      </c>
    </row>
    <row r="248" spans="1:51" s="13" customFormat="1" ht="12">
      <c r="A248" s="13"/>
      <c r="B248" s="232"/>
      <c r="C248" s="233"/>
      <c r="D248" s="234" t="s">
        <v>180</v>
      </c>
      <c r="E248" s="235" t="s">
        <v>1</v>
      </c>
      <c r="F248" s="236" t="s">
        <v>347</v>
      </c>
      <c r="G248" s="233"/>
      <c r="H248" s="237">
        <v>7.15</v>
      </c>
      <c r="I248" s="238"/>
      <c r="J248" s="233"/>
      <c r="K248" s="233"/>
      <c r="L248" s="239"/>
      <c r="M248" s="240"/>
      <c r="N248" s="241"/>
      <c r="O248" s="241"/>
      <c r="P248" s="241"/>
      <c r="Q248" s="241"/>
      <c r="R248" s="241"/>
      <c r="S248" s="241"/>
      <c r="T248" s="24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3" t="s">
        <v>180</v>
      </c>
      <c r="AU248" s="243" t="s">
        <v>86</v>
      </c>
      <c r="AV248" s="13" t="s">
        <v>86</v>
      </c>
      <c r="AW248" s="13" t="s">
        <v>32</v>
      </c>
      <c r="AX248" s="13" t="s">
        <v>76</v>
      </c>
      <c r="AY248" s="243" t="s">
        <v>171</v>
      </c>
    </row>
    <row r="249" spans="1:51" s="13" customFormat="1" ht="12">
      <c r="A249" s="13"/>
      <c r="B249" s="232"/>
      <c r="C249" s="233"/>
      <c r="D249" s="234" t="s">
        <v>180</v>
      </c>
      <c r="E249" s="235" t="s">
        <v>1</v>
      </c>
      <c r="F249" s="236" t="s">
        <v>348</v>
      </c>
      <c r="G249" s="233"/>
      <c r="H249" s="237">
        <v>18.04</v>
      </c>
      <c r="I249" s="238"/>
      <c r="J249" s="233"/>
      <c r="K249" s="233"/>
      <c r="L249" s="239"/>
      <c r="M249" s="240"/>
      <c r="N249" s="241"/>
      <c r="O249" s="241"/>
      <c r="P249" s="241"/>
      <c r="Q249" s="241"/>
      <c r="R249" s="241"/>
      <c r="S249" s="241"/>
      <c r="T249" s="24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3" t="s">
        <v>180</v>
      </c>
      <c r="AU249" s="243" t="s">
        <v>86</v>
      </c>
      <c r="AV249" s="13" t="s">
        <v>86</v>
      </c>
      <c r="AW249" s="13" t="s">
        <v>32</v>
      </c>
      <c r="AX249" s="13" t="s">
        <v>76</v>
      </c>
      <c r="AY249" s="243" t="s">
        <v>171</v>
      </c>
    </row>
    <row r="250" spans="1:51" s="13" customFormat="1" ht="12">
      <c r="A250" s="13"/>
      <c r="B250" s="232"/>
      <c r="C250" s="233"/>
      <c r="D250" s="234" t="s">
        <v>180</v>
      </c>
      <c r="E250" s="235" t="s">
        <v>1</v>
      </c>
      <c r="F250" s="236" t="s">
        <v>349</v>
      </c>
      <c r="G250" s="233"/>
      <c r="H250" s="237">
        <v>18.26</v>
      </c>
      <c r="I250" s="238"/>
      <c r="J250" s="233"/>
      <c r="K250" s="233"/>
      <c r="L250" s="239"/>
      <c r="M250" s="240"/>
      <c r="N250" s="241"/>
      <c r="O250" s="241"/>
      <c r="P250" s="241"/>
      <c r="Q250" s="241"/>
      <c r="R250" s="241"/>
      <c r="S250" s="241"/>
      <c r="T250" s="24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3" t="s">
        <v>180</v>
      </c>
      <c r="AU250" s="243" t="s">
        <v>86</v>
      </c>
      <c r="AV250" s="13" t="s">
        <v>86</v>
      </c>
      <c r="AW250" s="13" t="s">
        <v>32</v>
      </c>
      <c r="AX250" s="13" t="s">
        <v>76</v>
      </c>
      <c r="AY250" s="243" t="s">
        <v>171</v>
      </c>
    </row>
    <row r="251" spans="1:51" s="13" customFormat="1" ht="12">
      <c r="A251" s="13"/>
      <c r="B251" s="232"/>
      <c r="C251" s="233"/>
      <c r="D251" s="234" t="s">
        <v>180</v>
      </c>
      <c r="E251" s="235" t="s">
        <v>1</v>
      </c>
      <c r="F251" s="236" t="s">
        <v>350</v>
      </c>
      <c r="G251" s="233"/>
      <c r="H251" s="237">
        <v>6.93</v>
      </c>
      <c r="I251" s="238"/>
      <c r="J251" s="233"/>
      <c r="K251" s="233"/>
      <c r="L251" s="239"/>
      <c r="M251" s="240"/>
      <c r="N251" s="241"/>
      <c r="O251" s="241"/>
      <c r="P251" s="241"/>
      <c r="Q251" s="241"/>
      <c r="R251" s="241"/>
      <c r="S251" s="241"/>
      <c r="T251" s="24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3" t="s">
        <v>180</v>
      </c>
      <c r="AU251" s="243" t="s">
        <v>86</v>
      </c>
      <c r="AV251" s="13" t="s">
        <v>86</v>
      </c>
      <c r="AW251" s="13" t="s">
        <v>32</v>
      </c>
      <c r="AX251" s="13" t="s">
        <v>76</v>
      </c>
      <c r="AY251" s="243" t="s">
        <v>171</v>
      </c>
    </row>
    <row r="252" spans="1:51" s="13" customFormat="1" ht="12">
      <c r="A252" s="13"/>
      <c r="B252" s="232"/>
      <c r="C252" s="233"/>
      <c r="D252" s="234" t="s">
        <v>180</v>
      </c>
      <c r="E252" s="235" t="s">
        <v>1</v>
      </c>
      <c r="F252" s="236" t="s">
        <v>351</v>
      </c>
      <c r="G252" s="233"/>
      <c r="H252" s="237">
        <v>15.84</v>
      </c>
      <c r="I252" s="238"/>
      <c r="J252" s="233"/>
      <c r="K252" s="233"/>
      <c r="L252" s="239"/>
      <c r="M252" s="240"/>
      <c r="N252" s="241"/>
      <c r="O252" s="241"/>
      <c r="P252" s="241"/>
      <c r="Q252" s="241"/>
      <c r="R252" s="241"/>
      <c r="S252" s="241"/>
      <c r="T252" s="24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3" t="s">
        <v>180</v>
      </c>
      <c r="AU252" s="243" t="s">
        <v>86</v>
      </c>
      <c r="AV252" s="13" t="s">
        <v>86</v>
      </c>
      <c r="AW252" s="13" t="s">
        <v>32</v>
      </c>
      <c r="AX252" s="13" t="s">
        <v>76</v>
      </c>
      <c r="AY252" s="243" t="s">
        <v>171</v>
      </c>
    </row>
    <row r="253" spans="1:51" s="13" customFormat="1" ht="12">
      <c r="A253" s="13"/>
      <c r="B253" s="232"/>
      <c r="C253" s="233"/>
      <c r="D253" s="234" t="s">
        <v>180</v>
      </c>
      <c r="E253" s="235" t="s">
        <v>1</v>
      </c>
      <c r="F253" s="236" t="s">
        <v>352</v>
      </c>
      <c r="G253" s="233"/>
      <c r="H253" s="237">
        <v>3.3</v>
      </c>
      <c r="I253" s="238"/>
      <c r="J253" s="233"/>
      <c r="K253" s="233"/>
      <c r="L253" s="239"/>
      <c r="M253" s="240"/>
      <c r="N253" s="241"/>
      <c r="O253" s="241"/>
      <c r="P253" s="241"/>
      <c r="Q253" s="241"/>
      <c r="R253" s="241"/>
      <c r="S253" s="241"/>
      <c r="T253" s="24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3" t="s">
        <v>180</v>
      </c>
      <c r="AU253" s="243" t="s">
        <v>86</v>
      </c>
      <c r="AV253" s="13" t="s">
        <v>86</v>
      </c>
      <c r="AW253" s="13" t="s">
        <v>32</v>
      </c>
      <c r="AX253" s="13" t="s">
        <v>76</v>
      </c>
      <c r="AY253" s="243" t="s">
        <v>171</v>
      </c>
    </row>
    <row r="254" spans="1:51" s="13" customFormat="1" ht="12">
      <c r="A254" s="13"/>
      <c r="B254" s="232"/>
      <c r="C254" s="233"/>
      <c r="D254" s="234" t="s">
        <v>180</v>
      </c>
      <c r="E254" s="235" t="s">
        <v>1</v>
      </c>
      <c r="F254" s="236" t="s">
        <v>353</v>
      </c>
      <c r="G254" s="233"/>
      <c r="H254" s="237">
        <v>10.56</v>
      </c>
      <c r="I254" s="238"/>
      <c r="J254" s="233"/>
      <c r="K254" s="233"/>
      <c r="L254" s="239"/>
      <c r="M254" s="240"/>
      <c r="N254" s="241"/>
      <c r="O254" s="241"/>
      <c r="P254" s="241"/>
      <c r="Q254" s="241"/>
      <c r="R254" s="241"/>
      <c r="S254" s="241"/>
      <c r="T254" s="24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3" t="s">
        <v>180</v>
      </c>
      <c r="AU254" s="243" t="s">
        <v>86</v>
      </c>
      <c r="AV254" s="13" t="s">
        <v>86</v>
      </c>
      <c r="AW254" s="13" t="s">
        <v>32</v>
      </c>
      <c r="AX254" s="13" t="s">
        <v>76</v>
      </c>
      <c r="AY254" s="243" t="s">
        <v>171</v>
      </c>
    </row>
    <row r="255" spans="1:51" s="13" customFormat="1" ht="12">
      <c r="A255" s="13"/>
      <c r="B255" s="232"/>
      <c r="C255" s="233"/>
      <c r="D255" s="234" t="s">
        <v>180</v>
      </c>
      <c r="E255" s="235" t="s">
        <v>1</v>
      </c>
      <c r="F255" s="236" t="s">
        <v>354</v>
      </c>
      <c r="G255" s="233"/>
      <c r="H255" s="237">
        <v>50.16</v>
      </c>
      <c r="I255" s="238"/>
      <c r="J255" s="233"/>
      <c r="K255" s="233"/>
      <c r="L255" s="239"/>
      <c r="M255" s="240"/>
      <c r="N255" s="241"/>
      <c r="O255" s="241"/>
      <c r="P255" s="241"/>
      <c r="Q255" s="241"/>
      <c r="R255" s="241"/>
      <c r="S255" s="241"/>
      <c r="T255" s="24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3" t="s">
        <v>180</v>
      </c>
      <c r="AU255" s="243" t="s">
        <v>86</v>
      </c>
      <c r="AV255" s="13" t="s">
        <v>86</v>
      </c>
      <c r="AW255" s="13" t="s">
        <v>32</v>
      </c>
      <c r="AX255" s="13" t="s">
        <v>76</v>
      </c>
      <c r="AY255" s="243" t="s">
        <v>171</v>
      </c>
    </row>
    <row r="256" spans="1:51" s="13" customFormat="1" ht="12">
      <c r="A256" s="13"/>
      <c r="B256" s="232"/>
      <c r="C256" s="233"/>
      <c r="D256" s="234" t="s">
        <v>180</v>
      </c>
      <c r="E256" s="235" t="s">
        <v>1</v>
      </c>
      <c r="F256" s="236" t="s">
        <v>353</v>
      </c>
      <c r="G256" s="233"/>
      <c r="H256" s="237">
        <v>10.56</v>
      </c>
      <c r="I256" s="238"/>
      <c r="J256" s="233"/>
      <c r="K256" s="233"/>
      <c r="L256" s="239"/>
      <c r="M256" s="240"/>
      <c r="N256" s="241"/>
      <c r="O256" s="241"/>
      <c r="P256" s="241"/>
      <c r="Q256" s="241"/>
      <c r="R256" s="241"/>
      <c r="S256" s="241"/>
      <c r="T256" s="24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3" t="s">
        <v>180</v>
      </c>
      <c r="AU256" s="243" t="s">
        <v>86</v>
      </c>
      <c r="AV256" s="13" t="s">
        <v>86</v>
      </c>
      <c r="AW256" s="13" t="s">
        <v>32</v>
      </c>
      <c r="AX256" s="13" t="s">
        <v>76</v>
      </c>
      <c r="AY256" s="243" t="s">
        <v>171</v>
      </c>
    </row>
    <row r="257" spans="1:51" s="13" customFormat="1" ht="12">
      <c r="A257" s="13"/>
      <c r="B257" s="232"/>
      <c r="C257" s="233"/>
      <c r="D257" s="234" t="s">
        <v>180</v>
      </c>
      <c r="E257" s="235" t="s">
        <v>1</v>
      </c>
      <c r="F257" s="236" t="s">
        <v>355</v>
      </c>
      <c r="G257" s="233"/>
      <c r="H257" s="237">
        <v>17.82</v>
      </c>
      <c r="I257" s="238"/>
      <c r="J257" s="233"/>
      <c r="K257" s="233"/>
      <c r="L257" s="239"/>
      <c r="M257" s="240"/>
      <c r="N257" s="241"/>
      <c r="O257" s="241"/>
      <c r="P257" s="241"/>
      <c r="Q257" s="241"/>
      <c r="R257" s="241"/>
      <c r="S257" s="241"/>
      <c r="T257" s="24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3" t="s">
        <v>180</v>
      </c>
      <c r="AU257" s="243" t="s">
        <v>86</v>
      </c>
      <c r="AV257" s="13" t="s">
        <v>86</v>
      </c>
      <c r="AW257" s="13" t="s">
        <v>32</v>
      </c>
      <c r="AX257" s="13" t="s">
        <v>76</v>
      </c>
      <c r="AY257" s="243" t="s">
        <v>171</v>
      </c>
    </row>
    <row r="258" spans="1:51" s="13" customFormat="1" ht="12">
      <c r="A258" s="13"/>
      <c r="B258" s="232"/>
      <c r="C258" s="233"/>
      <c r="D258" s="234" t="s">
        <v>180</v>
      </c>
      <c r="E258" s="235" t="s">
        <v>1</v>
      </c>
      <c r="F258" s="236" t="s">
        <v>356</v>
      </c>
      <c r="G258" s="233"/>
      <c r="H258" s="237">
        <v>1.65</v>
      </c>
      <c r="I258" s="238"/>
      <c r="J258" s="233"/>
      <c r="K258" s="233"/>
      <c r="L258" s="239"/>
      <c r="M258" s="240"/>
      <c r="N258" s="241"/>
      <c r="O258" s="241"/>
      <c r="P258" s="241"/>
      <c r="Q258" s="241"/>
      <c r="R258" s="241"/>
      <c r="S258" s="241"/>
      <c r="T258" s="24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3" t="s">
        <v>180</v>
      </c>
      <c r="AU258" s="243" t="s">
        <v>86</v>
      </c>
      <c r="AV258" s="13" t="s">
        <v>86</v>
      </c>
      <c r="AW258" s="13" t="s">
        <v>32</v>
      </c>
      <c r="AX258" s="13" t="s">
        <v>76</v>
      </c>
      <c r="AY258" s="243" t="s">
        <v>171</v>
      </c>
    </row>
    <row r="259" spans="1:51" s="13" customFormat="1" ht="12">
      <c r="A259" s="13"/>
      <c r="B259" s="232"/>
      <c r="C259" s="233"/>
      <c r="D259" s="234" t="s">
        <v>180</v>
      </c>
      <c r="E259" s="235" t="s">
        <v>1</v>
      </c>
      <c r="F259" s="236" t="s">
        <v>357</v>
      </c>
      <c r="G259" s="233"/>
      <c r="H259" s="237">
        <v>2.97</v>
      </c>
      <c r="I259" s="238"/>
      <c r="J259" s="233"/>
      <c r="K259" s="233"/>
      <c r="L259" s="239"/>
      <c r="M259" s="240"/>
      <c r="N259" s="241"/>
      <c r="O259" s="241"/>
      <c r="P259" s="241"/>
      <c r="Q259" s="241"/>
      <c r="R259" s="241"/>
      <c r="S259" s="241"/>
      <c r="T259" s="24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3" t="s">
        <v>180</v>
      </c>
      <c r="AU259" s="243" t="s">
        <v>86</v>
      </c>
      <c r="AV259" s="13" t="s">
        <v>86</v>
      </c>
      <c r="AW259" s="13" t="s">
        <v>32</v>
      </c>
      <c r="AX259" s="13" t="s">
        <v>76</v>
      </c>
      <c r="AY259" s="243" t="s">
        <v>171</v>
      </c>
    </row>
    <row r="260" spans="1:51" s="13" customFormat="1" ht="12">
      <c r="A260" s="13"/>
      <c r="B260" s="232"/>
      <c r="C260" s="233"/>
      <c r="D260" s="234" t="s">
        <v>180</v>
      </c>
      <c r="E260" s="235" t="s">
        <v>1</v>
      </c>
      <c r="F260" s="236" t="s">
        <v>358</v>
      </c>
      <c r="G260" s="233"/>
      <c r="H260" s="237">
        <v>4.144</v>
      </c>
      <c r="I260" s="238"/>
      <c r="J260" s="233"/>
      <c r="K260" s="233"/>
      <c r="L260" s="239"/>
      <c r="M260" s="240"/>
      <c r="N260" s="241"/>
      <c r="O260" s="241"/>
      <c r="P260" s="241"/>
      <c r="Q260" s="241"/>
      <c r="R260" s="241"/>
      <c r="S260" s="241"/>
      <c r="T260" s="24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3" t="s">
        <v>180</v>
      </c>
      <c r="AU260" s="243" t="s">
        <v>86</v>
      </c>
      <c r="AV260" s="13" t="s">
        <v>86</v>
      </c>
      <c r="AW260" s="13" t="s">
        <v>32</v>
      </c>
      <c r="AX260" s="13" t="s">
        <v>76</v>
      </c>
      <c r="AY260" s="243" t="s">
        <v>171</v>
      </c>
    </row>
    <row r="261" spans="1:51" s="13" customFormat="1" ht="12">
      <c r="A261" s="13"/>
      <c r="B261" s="232"/>
      <c r="C261" s="233"/>
      <c r="D261" s="234" t="s">
        <v>180</v>
      </c>
      <c r="E261" s="235" t="s">
        <v>1</v>
      </c>
      <c r="F261" s="236" t="s">
        <v>359</v>
      </c>
      <c r="G261" s="233"/>
      <c r="H261" s="237">
        <v>4.015</v>
      </c>
      <c r="I261" s="238"/>
      <c r="J261" s="233"/>
      <c r="K261" s="233"/>
      <c r="L261" s="239"/>
      <c r="M261" s="240"/>
      <c r="N261" s="241"/>
      <c r="O261" s="241"/>
      <c r="P261" s="241"/>
      <c r="Q261" s="241"/>
      <c r="R261" s="241"/>
      <c r="S261" s="241"/>
      <c r="T261" s="24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3" t="s">
        <v>180</v>
      </c>
      <c r="AU261" s="243" t="s">
        <v>86</v>
      </c>
      <c r="AV261" s="13" t="s">
        <v>86</v>
      </c>
      <c r="AW261" s="13" t="s">
        <v>32</v>
      </c>
      <c r="AX261" s="13" t="s">
        <v>76</v>
      </c>
      <c r="AY261" s="243" t="s">
        <v>171</v>
      </c>
    </row>
    <row r="262" spans="1:51" s="13" customFormat="1" ht="12">
      <c r="A262" s="13"/>
      <c r="B262" s="232"/>
      <c r="C262" s="233"/>
      <c r="D262" s="234" t="s">
        <v>180</v>
      </c>
      <c r="E262" s="235" t="s">
        <v>1</v>
      </c>
      <c r="F262" s="236" t="s">
        <v>360</v>
      </c>
      <c r="G262" s="233"/>
      <c r="H262" s="237">
        <v>11.22</v>
      </c>
      <c r="I262" s="238"/>
      <c r="J262" s="233"/>
      <c r="K262" s="233"/>
      <c r="L262" s="239"/>
      <c r="M262" s="240"/>
      <c r="N262" s="241"/>
      <c r="O262" s="241"/>
      <c r="P262" s="241"/>
      <c r="Q262" s="241"/>
      <c r="R262" s="241"/>
      <c r="S262" s="241"/>
      <c r="T262" s="24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3" t="s">
        <v>180</v>
      </c>
      <c r="AU262" s="243" t="s">
        <v>86</v>
      </c>
      <c r="AV262" s="13" t="s">
        <v>86</v>
      </c>
      <c r="AW262" s="13" t="s">
        <v>32</v>
      </c>
      <c r="AX262" s="13" t="s">
        <v>76</v>
      </c>
      <c r="AY262" s="243" t="s">
        <v>171</v>
      </c>
    </row>
    <row r="263" spans="1:51" s="13" customFormat="1" ht="12">
      <c r="A263" s="13"/>
      <c r="B263" s="232"/>
      <c r="C263" s="233"/>
      <c r="D263" s="234" t="s">
        <v>180</v>
      </c>
      <c r="E263" s="235" t="s">
        <v>1</v>
      </c>
      <c r="F263" s="236" t="s">
        <v>361</v>
      </c>
      <c r="G263" s="233"/>
      <c r="H263" s="237">
        <v>4.125</v>
      </c>
      <c r="I263" s="238"/>
      <c r="J263" s="233"/>
      <c r="K263" s="233"/>
      <c r="L263" s="239"/>
      <c r="M263" s="240"/>
      <c r="N263" s="241"/>
      <c r="O263" s="241"/>
      <c r="P263" s="241"/>
      <c r="Q263" s="241"/>
      <c r="R263" s="241"/>
      <c r="S263" s="241"/>
      <c r="T263" s="24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3" t="s">
        <v>180</v>
      </c>
      <c r="AU263" s="243" t="s">
        <v>86</v>
      </c>
      <c r="AV263" s="13" t="s">
        <v>86</v>
      </c>
      <c r="AW263" s="13" t="s">
        <v>32</v>
      </c>
      <c r="AX263" s="13" t="s">
        <v>76</v>
      </c>
      <c r="AY263" s="243" t="s">
        <v>171</v>
      </c>
    </row>
    <row r="264" spans="1:51" s="13" customFormat="1" ht="12">
      <c r="A264" s="13"/>
      <c r="B264" s="232"/>
      <c r="C264" s="233"/>
      <c r="D264" s="234" t="s">
        <v>180</v>
      </c>
      <c r="E264" s="235" t="s">
        <v>1</v>
      </c>
      <c r="F264" s="236" t="s">
        <v>362</v>
      </c>
      <c r="G264" s="233"/>
      <c r="H264" s="237">
        <v>3.08</v>
      </c>
      <c r="I264" s="238"/>
      <c r="J264" s="233"/>
      <c r="K264" s="233"/>
      <c r="L264" s="239"/>
      <c r="M264" s="240"/>
      <c r="N264" s="241"/>
      <c r="O264" s="241"/>
      <c r="P264" s="241"/>
      <c r="Q264" s="241"/>
      <c r="R264" s="241"/>
      <c r="S264" s="241"/>
      <c r="T264" s="24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3" t="s">
        <v>180</v>
      </c>
      <c r="AU264" s="243" t="s">
        <v>86</v>
      </c>
      <c r="AV264" s="13" t="s">
        <v>86</v>
      </c>
      <c r="AW264" s="13" t="s">
        <v>32</v>
      </c>
      <c r="AX264" s="13" t="s">
        <v>76</v>
      </c>
      <c r="AY264" s="243" t="s">
        <v>171</v>
      </c>
    </row>
    <row r="265" spans="1:51" s="14" customFormat="1" ht="12">
      <c r="A265" s="14"/>
      <c r="B265" s="244"/>
      <c r="C265" s="245"/>
      <c r="D265" s="234" t="s">
        <v>180</v>
      </c>
      <c r="E265" s="246" t="s">
        <v>1</v>
      </c>
      <c r="F265" s="247" t="s">
        <v>221</v>
      </c>
      <c r="G265" s="245"/>
      <c r="H265" s="248">
        <v>202.36399999999998</v>
      </c>
      <c r="I265" s="249"/>
      <c r="J265" s="245"/>
      <c r="K265" s="245"/>
      <c r="L265" s="250"/>
      <c r="M265" s="251"/>
      <c r="N265" s="252"/>
      <c r="O265" s="252"/>
      <c r="P265" s="252"/>
      <c r="Q265" s="252"/>
      <c r="R265" s="252"/>
      <c r="S265" s="252"/>
      <c r="T265" s="253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4" t="s">
        <v>180</v>
      </c>
      <c r="AU265" s="254" t="s">
        <v>86</v>
      </c>
      <c r="AV265" s="14" t="s">
        <v>178</v>
      </c>
      <c r="AW265" s="14" t="s">
        <v>32</v>
      </c>
      <c r="AX265" s="14" t="s">
        <v>84</v>
      </c>
      <c r="AY265" s="254" t="s">
        <v>171</v>
      </c>
    </row>
    <row r="266" spans="1:65" s="2" customFormat="1" ht="24.15" customHeight="1">
      <c r="A266" s="39"/>
      <c r="B266" s="40"/>
      <c r="C266" s="219" t="s">
        <v>363</v>
      </c>
      <c r="D266" s="219" t="s">
        <v>173</v>
      </c>
      <c r="E266" s="220" t="s">
        <v>364</v>
      </c>
      <c r="F266" s="221" t="s">
        <v>365</v>
      </c>
      <c r="G266" s="222" t="s">
        <v>366</v>
      </c>
      <c r="H266" s="223">
        <v>499.37</v>
      </c>
      <c r="I266" s="224"/>
      <c r="J266" s="225">
        <f>ROUND(I266*H266,2)</f>
        <v>0</v>
      </c>
      <c r="K266" s="221" t="s">
        <v>227</v>
      </c>
      <c r="L266" s="45"/>
      <c r="M266" s="226" t="s">
        <v>1</v>
      </c>
      <c r="N266" s="227" t="s">
        <v>41</v>
      </c>
      <c r="O266" s="92"/>
      <c r="P266" s="228">
        <f>O266*H266</f>
        <v>0</v>
      </c>
      <c r="Q266" s="228">
        <v>0.02847</v>
      </c>
      <c r="R266" s="228">
        <f>Q266*H266</f>
        <v>14.2170639</v>
      </c>
      <c r="S266" s="228">
        <v>0</v>
      </c>
      <c r="T266" s="229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0" t="s">
        <v>178</v>
      </c>
      <c r="AT266" s="230" t="s">
        <v>173</v>
      </c>
      <c r="AU266" s="230" t="s">
        <v>86</v>
      </c>
      <c r="AY266" s="18" t="s">
        <v>171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8" t="s">
        <v>84</v>
      </c>
      <c r="BK266" s="231">
        <f>ROUND(I266*H266,2)</f>
        <v>0</v>
      </c>
      <c r="BL266" s="18" t="s">
        <v>178</v>
      </c>
      <c r="BM266" s="230" t="s">
        <v>367</v>
      </c>
    </row>
    <row r="267" spans="1:51" s="15" customFormat="1" ht="12">
      <c r="A267" s="15"/>
      <c r="B267" s="259"/>
      <c r="C267" s="260"/>
      <c r="D267" s="234" t="s">
        <v>180</v>
      </c>
      <c r="E267" s="261" t="s">
        <v>1</v>
      </c>
      <c r="F267" s="262" t="s">
        <v>344</v>
      </c>
      <c r="G267" s="260"/>
      <c r="H267" s="261" t="s">
        <v>1</v>
      </c>
      <c r="I267" s="263"/>
      <c r="J267" s="260"/>
      <c r="K267" s="260"/>
      <c r="L267" s="264"/>
      <c r="M267" s="265"/>
      <c r="N267" s="266"/>
      <c r="O267" s="266"/>
      <c r="P267" s="266"/>
      <c r="Q267" s="266"/>
      <c r="R267" s="266"/>
      <c r="S267" s="266"/>
      <c r="T267" s="267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68" t="s">
        <v>180</v>
      </c>
      <c r="AU267" s="268" t="s">
        <v>86</v>
      </c>
      <c r="AV267" s="15" t="s">
        <v>84</v>
      </c>
      <c r="AW267" s="15" t="s">
        <v>32</v>
      </c>
      <c r="AX267" s="15" t="s">
        <v>76</v>
      </c>
      <c r="AY267" s="268" t="s">
        <v>171</v>
      </c>
    </row>
    <row r="268" spans="1:51" s="13" customFormat="1" ht="12">
      <c r="A268" s="13"/>
      <c r="B268" s="232"/>
      <c r="C268" s="233"/>
      <c r="D268" s="234" t="s">
        <v>180</v>
      </c>
      <c r="E268" s="235" t="s">
        <v>1</v>
      </c>
      <c r="F268" s="236" t="s">
        <v>368</v>
      </c>
      <c r="G268" s="233"/>
      <c r="H268" s="237">
        <v>18.8</v>
      </c>
      <c r="I268" s="238"/>
      <c r="J268" s="233"/>
      <c r="K268" s="233"/>
      <c r="L268" s="239"/>
      <c r="M268" s="240"/>
      <c r="N268" s="241"/>
      <c r="O268" s="241"/>
      <c r="P268" s="241"/>
      <c r="Q268" s="241"/>
      <c r="R268" s="241"/>
      <c r="S268" s="241"/>
      <c r="T268" s="24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3" t="s">
        <v>180</v>
      </c>
      <c r="AU268" s="243" t="s">
        <v>86</v>
      </c>
      <c r="AV268" s="13" t="s">
        <v>86</v>
      </c>
      <c r="AW268" s="13" t="s">
        <v>32</v>
      </c>
      <c r="AX268" s="13" t="s">
        <v>76</v>
      </c>
      <c r="AY268" s="243" t="s">
        <v>171</v>
      </c>
    </row>
    <row r="269" spans="1:51" s="13" customFormat="1" ht="12">
      <c r="A269" s="13"/>
      <c r="B269" s="232"/>
      <c r="C269" s="233"/>
      <c r="D269" s="234" t="s">
        <v>180</v>
      </c>
      <c r="E269" s="235" t="s">
        <v>1</v>
      </c>
      <c r="F269" s="236" t="s">
        <v>369</v>
      </c>
      <c r="G269" s="233"/>
      <c r="H269" s="237">
        <v>9.4</v>
      </c>
      <c r="I269" s="238"/>
      <c r="J269" s="233"/>
      <c r="K269" s="233"/>
      <c r="L269" s="239"/>
      <c r="M269" s="240"/>
      <c r="N269" s="241"/>
      <c r="O269" s="241"/>
      <c r="P269" s="241"/>
      <c r="Q269" s="241"/>
      <c r="R269" s="241"/>
      <c r="S269" s="241"/>
      <c r="T269" s="24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3" t="s">
        <v>180</v>
      </c>
      <c r="AU269" s="243" t="s">
        <v>86</v>
      </c>
      <c r="AV269" s="13" t="s">
        <v>86</v>
      </c>
      <c r="AW269" s="13" t="s">
        <v>32</v>
      </c>
      <c r="AX269" s="13" t="s">
        <v>76</v>
      </c>
      <c r="AY269" s="243" t="s">
        <v>171</v>
      </c>
    </row>
    <row r="270" spans="1:51" s="13" customFormat="1" ht="12">
      <c r="A270" s="13"/>
      <c r="B270" s="232"/>
      <c r="C270" s="233"/>
      <c r="D270" s="234" t="s">
        <v>180</v>
      </c>
      <c r="E270" s="235" t="s">
        <v>1</v>
      </c>
      <c r="F270" s="236" t="s">
        <v>370</v>
      </c>
      <c r="G270" s="233"/>
      <c r="H270" s="237">
        <v>16</v>
      </c>
      <c r="I270" s="238"/>
      <c r="J270" s="233"/>
      <c r="K270" s="233"/>
      <c r="L270" s="239"/>
      <c r="M270" s="240"/>
      <c r="N270" s="241"/>
      <c r="O270" s="241"/>
      <c r="P270" s="241"/>
      <c r="Q270" s="241"/>
      <c r="R270" s="241"/>
      <c r="S270" s="241"/>
      <c r="T270" s="24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3" t="s">
        <v>180</v>
      </c>
      <c r="AU270" s="243" t="s">
        <v>86</v>
      </c>
      <c r="AV270" s="13" t="s">
        <v>86</v>
      </c>
      <c r="AW270" s="13" t="s">
        <v>32</v>
      </c>
      <c r="AX270" s="13" t="s">
        <v>76</v>
      </c>
      <c r="AY270" s="243" t="s">
        <v>171</v>
      </c>
    </row>
    <row r="271" spans="1:51" s="13" customFormat="1" ht="12">
      <c r="A271" s="13"/>
      <c r="B271" s="232"/>
      <c r="C271" s="233"/>
      <c r="D271" s="234" t="s">
        <v>180</v>
      </c>
      <c r="E271" s="235" t="s">
        <v>1</v>
      </c>
      <c r="F271" s="236" t="s">
        <v>371</v>
      </c>
      <c r="G271" s="233"/>
      <c r="H271" s="237">
        <v>47.2</v>
      </c>
      <c r="I271" s="238"/>
      <c r="J271" s="233"/>
      <c r="K271" s="233"/>
      <c r="L271" s="239"/>
      <c r="M271" s="240"/>
      <c r="N271" s="241"/>
      <c r="O271" s="241"/>
      <c r="P271" s="241"/>
      <c r="Q271" s="241"/>
      <c r="R271" s="241"/>
      <c r="S271" s="241"/>
      <c r="T271" s="24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3" t="s">
        <v>180</v>
      </c>
      <c r="AU271" s="243" t="s">
        <v>86</v>
      </c>
      <c r="AV271" s="13" t="s">
        <v>86</v>
      </c>
      <c r="AW271" s="13" t="s">
        <v>32</v>
      </c>
      <c r="AX271" s="13" t="s">
        <v>76</v>
      </c>
      <c r="AY271" s="243" t="s">
        <v>171</v>
      </c>
    </row>
    <row r="272" spans="1:51" s="13" customFormat="1" ht="12">
      <c r="A272" s="13"/>
      <c r="B272" s="232"/>
      <c r="C272" s="233"/>
      <c r="D272" s="234" t="s">
        <v>180</v>
      </c>
      <c r="E272" s="235" t="s">
        <v>1</v>
      </c>
      <c r="F272" s="236" t="s">
        <v>372</v>
      </c>
      <c r="G272" s="233"/>
      <c r="H272" s="237">
        <v>39.2</v>
      </c>
      <c r="I272" s="238"/>
      <c r="J272" s="233"/>
      <c r="K272" s="233"/>
      <c r="L272" s="239"/>
      <c r="M272" s="240"/>
      <c r="N272" s="241"/>
      <c r="O272" s="241"/>
      <c r="P272" s="241"/>
      <c r="Q272" s="241"/>
      <c r="R272" s="241"/>
      <c r="S272" s="241"/>
      <c r="T272" s="24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3" t="s">
        <v>180</v>
      </c>
      <c r="AU272" s="243" t="s">
        <v>86</v>
      </c>
      <c r="AV272" s="13" t="s">
        <v>86</v>
      </c>
      <c r="AW272" s="13" t="s">
        <v>32</v>
      </c>
      <c r="AX272" s="13" t="s">
        <v>76</v>
      </c>
      <c r="AY272" s="243" t="s">
        <v>171</v>
      </c>
    </row>
    <row r="273" spans="1:51" s="13" customFormat="1" ht="12">
      <c r="A273" s="13"/>
      <c r="B273" s="232"/>
      <c r="C273" s="233"/>
      <c r="D273" s="234" t="s">
        <v>180</v>
      </c>
      <c r="E273" s="235" t="s">
        <v>1</v>
      </c>
      <c r="F273" s="236" t="s">
        <v>373</v>
      </c>
      <c r="G273" s="233"/>
      <c r="H273" s="237">
        <v>15.6</v>
      </c>
      <c r="I273" s="238"/>
      <c r="J273" s="233"/>
      <c r="K273" s="233"/>
      <c r="L273" s="239"/>
      <c r="M273" s="240"/>
      <c r="N273" s="241"/>
      <c r="O273" s="241"/>
      <c r="P273" s="241"/>
      <c r="Q273" s="241"/>
      <c r="R273" s="241"/>
      <c r="S273" s="241"/>
      <c r="T273" s="24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3" t="s">
        <v>180</v>
      </c>
      <c r="AU273" s="243" t="s">
        <v>86</v>
      </c>
      <c r="AV273" s="13" t="s">
        <v>86</v>
      </c>
      <c r="AW273" s="13" t="s">
        <v>32</v>
      </c>
      <c r="AX273" s="13" t="s">
        <v>76</v>
      </c>
      <c r="AY273" s="243" t="s">
        <v>171</v>
      </c>
    </row>
    <row r="274" spans="1:51" s="13" customFormat="1" ht="12">
      <c r="A274" s="13"/>
      <c r="B274" s="232"/>
      <c r="C274" s="233"/>
      <c r="D274" s="234" t="s">
        <v>180</v>
      </c>
      <c r="E274" s="235" t="s">
        <v>1</v>
      </c>
      <c r="F274" s="236" t="s">
        <v>374</v>
      </c>
      <c r="G274" s="233"/>
      <c r="H274" s="237">
        <v>43.2</v>
      </c>
      <c r="I274" s="238"/>
      <c r="J274" s="233"/>
      <c r="K274" s="233"/>
      <c r="L274" s="239"/>
      <c r="M274" s="240"/>
      <c r="N274" s="241"/>
      <c r="O274" s="241"/>
      <c r="P274" s="241"/>
      <c r="Q274" s="241"/>
      <c r="R274" s="241"/>
      <c r="S274" s="241"/>
      <c r="T274" s="24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3" t="s">
        <v>180</v>
      </c>
      <c r="AU274" s="243" t="s">
        <v>86</v>
      </c>
      <c r="AV274" s="13" t="s">
        <v>86</v>
      </c>
      <c r="AW274" s="13" t="s">
        <v>32</v>
      </c>
      <c r="AX274" s="13" t="s">
        <v>76</v>
      </c>
      <c r="AY274" s="243" t="s">
        <v>171</v>
      </c>
    </row>
    <row r="275" spans="1:51" s="13" customFormat="1" ht="12">
      <c r="A275" s="13"/>
      <c r="B275" s="232"/>
      <c r="C275" s="233"/>
      <c r="D275" s="234" t="s">
        <v>180</v>
      </c>
      <c r="E275" s="235" t="s">
        <v>1</v>
      </c>
      <c r="F275" s="236" t="s">
        <v>375</v>
      </c>
      <c r="G275" s="233"/>
      <c r="H275" s="237">
        <v>8.4</v>
      </c>
      <c r="I275" s="238"/>
      <c r="J275" s="233"/>
      <c r="K275" s="233"/>
      <c r="L275" s="239"/>
      <c r="M275" s="240"/>
      <c r="N275" s="241"/>
      <c r="O275" s="241"/>
      <c r="P275" s="241"/>
      <c r="Q275" s="241"/>
      <c r="R275" s="241"/>
      <c r="S275" s="241"/>
      <c r="T275" s="24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3" t="s">
        <v>180</v>
      </c>
      <c r="AU275" s="243" t="s">
        <v>86</v>
      </c>
      <c r="AV275" s="13" t="s">
        <v>86</v>
      </c>
      <c r="AW275" s="13" t="s">
        <v>32</v>
      </c>
      <c r="AX275" s="13" t="s">
        <v>76</v>
      </c>
      <c r="AY275" s="243" t="s">
        <v>171</v>
      </c>
    </row>
    <row r="276" spans="1:51" s="13" customFormat="1" ht="12">
      <c r="A276" s="13"/>
      <c r="B276" s="232"/>
      <c r="C276" s="233"/>
      <c r="D276" s="234" t="s">
        <v>180</v>
      </c>
      <c r="E276" s="235" t="s">
        <v>1</v>
      </c>
      <c r="F276" s="236" t="s">
        <v>376</v>
      </c>
      <c r="G276" s="233"/>
      <c r="H276" s="237">
        <v>26.4</v>
      </c>
      <c r="I276" s="238"/>
      <c r="J276" s="233"/>
      <c r="K276" s="233"/>
      <c r="L276" s="239"/>
      <c r="M276" s="240"/>
      <c r="N276" s="241"/>
      <c r="O276" s="241"/>
      <c r="P276" s="241"/>
      <c r="Q276" s="241"/>
      <c r="R276" s="241"/>
      <c r="S276" s="241"/>
      <c r="T276" s="24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3" t="s">
        <v>180</v>
      </c>
      <c r="AU276" s="243" t="s">
        <v>86</v>
      </c>
      <c r="AV276" s="13" t="s">
        <v>86</v>
      </c>
      <c r="AW276" s="13" t="s">
        <v>32</v>
      </c>
      <c r="AX276" s="13" t="s">
        <v>76</v>
      </c>
      <c r="AY276" s="243" t="s">
        <v>171</v>
      </c>
    </row>
    <row r="277" spans="1:51" s="13" customFormat="1" ht="12">
      <c r="A277" s="13"/>
      <c r="B277" s="232"/>
      <c r="C277" s="233"/>
      <c r="D277" s="234" t="s">
        <v>180</v>
      </c>
      <c r="E277" s="235" t="s">
        <v>1</v>
      </c>
      <c r="F277" s="236" t="s">
        <v>377</v>
      </c>
      <c r="G277" s="233"/>
      <c r="H277" s="237">
        <v>134.4</v>
      </c>
      <c r="I277" s="238"/>
      <c r="J277" s="233"/>
      <c r="K277" s="233"/>
      <c r="L277" s="239"/>
      <c r="M277" s="240"/>
      <c r="N277" s="241"/>
      <c r="O277" s="241"/>
      <c r="P277" s="241"/>
      <c r="Q277" s="241"/>
      <c r="R277" s="241"/>
      <c r="S277" s="241"/>
      <c r="T277" s="24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3" t="s">
        <v>180</v>
      </c>
      <c r="AU277" s="243" t="s">
        <v>86</v>
      </c>
      <c r="AV277" s="13" t="s">
        <v>86</v>
      </c>
      <c r="AW277" s="13" t="s">
        <v>32</v>
      </c>
      <c r="AX277" s="13" t="s">
        <v>76</v>
      </c>
      <c r="AY277" s="243" t="s">
        <v>171</v>
      </c>
    </row>
    <row r="278" spans="1:51" s="13" customFormat="1" ht="12">
      <c r="A278" s="13"/>
      <c r="B278" s="232"/>
      <c r="C278" s="233"/>
      <c r="D278" s="234" t="s">
        <v>180</v>
      </c>
      <c r="E278" s="235" t="s">
        <v>1</v>
      </c>
      <c r="F278" s="236" t="s">
        <v>376</v>
      </c>
      <c r="G278" s="233"/>
      <c r="H278" s="237">
        <v>26.4</v>
      </c>
      <c r="I278" s="238"/>
      <c r="J278" s="233"/>
      <c r="K278" s="233"/>
      <c r="L278" s="239"/>
      <c r="M278" s="240"/>
      <c r="N278" s="241"/>
      <c r="O278" s="241"/>
      <c r="P278" s="241"/>
      <c r="Q278" s="241"/>
      <c r="R278" s="241"/>
      <c r="S278" s="241"/>
      <c r="T278" s="24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3" t="s">
        <v>180</v>
      </c>
      <c r="AU278" s="243" t="s">
        <v>86</v>
      </c>
      <c r="AV278" s="13" t="s">
        <v>86</v>
      </c>
      <c r="AW278" s="13" t="s">
        <v>32</v>
      </c>
      <c r="AX278" s="13" t="s">
        <v>76</v>
      </c>
      <c r="AY278" s="243" t="s">
        <v>171</v>
      </c>
    </row>
    <row r="279" spans="1:51" s="13" customFormat="1" ht="12">
      <c r="A279" s="13"/>
      <c r="B279" s="232"/>
      <c r="C279" s="233"/>
      <c r="D279" s="234" t="s">
        <v>180</v>
      </c>
      <c r="E279" s="235" t="s">
        <v>1</v>
      </c>
      <c r="F279" s="236" t="s">
        <v>378</v>
      </c>
      <c r="G279" s="233"/>
      <c r="H279" s="237">
        <v>43.2</v>
      </c>
      <c r="I279" s="238"/>
      <c r="J279" s="233"/>
      <c r="K279" s="233"/>
      <c r="L279" s="239"/>
      <c r="M279" s="240"/>
      <c r="N279" s="241"/>
      <c r="O279" s="241"/>
      <c r="P279" s="241"/>
      <c r="Q279" s="241"/>
      <c r="R279" s="241"/>
      <c r="S279" s="241"/>
      <c r="T279" s="24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3" t="s">
        <v>180</v>
      </c>
      <c r="AU279" s="243" t="s">
        <v>86</v>
      </c>
      <c r="AV279" s="13" t="s">
        <v>86</v>
      </c>
      <c r="AW279" s="13" t="s">
        <v>32</v>
      </c>
      <c r="AX279" s="13" t="s">
        <v>76</v>
      </c>
      <c r="AY279" s="243" t="s">
        <v>171</v>
      </c>
    </row>
    <row r="280" spans="1:51" s="13" customFormat="1" ht="12">
      <c r="A280" s="13"/>
      <c r="B280" s="232"/>
      <c r="C280" s="233"/>
      <c r="D280" s="234" t="s">
        <v>180</v>
      </c>
      <c r="E280" s="235" t="s">
        <v>1</v>
      </c>
      <c r="F280" s="236" t="s">
        <v>379</v>
      </c>
      <c r="G280" s="233"/>
      <c r="H280" s="237">
        <v>4.2</v>
      </c>
      <c r="I280" s="238"/>
      <c r="J280" s="233"/>
      <c r="K280" s="233"/>
      <c r="L280" s="239"/>
      <c r="M280" s="240"/>
      <c r="N280" s="241"/>
      <c r="O280" s="241"/>
      <c r="P280" s="241"/>
      <c r="Q280" s="241"/>
      <c r="R280" s="241"/>
      <c r="S280" s="241"/>
      <c r="T280" s="24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3" t="s">
        <v>180</v>
      </c>
      <c r="AU280" s="243" t="s">
        <v>86</v>
      </c>
      <c r="AV280" s="13" t="s">
        <v>86</v>
      </c>
      <c r="AW280" s="13" t="s">
        <v>32</v>
      </c>
      <c r="AX280" s="13" t="s">
        <v>76</v>
      </c>
      <c r="AY280" s="243" t="s">
        <v>171</v>
      </c>
    </row>
    <row r="281" spans="1:51" s="13" customFormat="1" ht="12">
      <c r="A281" s="13"/>
      <c r="B281" s="232"/>
      <c r="C281" s="233"/>
      <c r="D281" s="234" t="s">
        <v>180</v>
      </c>
      <c r="E281" s="235" t="s">
        <v>1</v>
      </c>
      <c r="F281" s="236" t="s">
        <v>380</v>
      </c>
      <c r="G281" s="233"/>
      <c r="H281" s="237">
        <v>9</v>
      </c>
      <c r="I281" s="238"/>
      <c r="J281" s="233"/>
      <c r="K281" s="233"/>
      <c r="L281" s="239"/>
      <c r="M281" s="240"/>
      <c r="N281" s="241"/>
      <c r="O281" s="241"/>
      <c r="P281" s="241"/>
      <c r="Q281" s="241"/>
      <c r="R281" s="241"/>
      <c r="S281" s="241"/>
      <c r="T281" s="24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3" t="s">
        <v>180</v>
      </c>
      <c r="AU281" s="243" t="s">
        <v>86</v>
      </c>
      <c r="AV281" s="13" t="s">
        <v>86</v>
      </c>
      <c r="AW281" s="13" t="s">
        <v>32</v>
      </c>
      <c r="AX281" s="13" t="s">
        <v>76</v>
      </c>
      <c r="AY281" s="243" t="s">
        <v>171</v>
      </c>
    </row>
    <row r="282" spans="1:51" s="13" customFormat="1" ht="12">
      <c r="A282" s="13"/>
      <c r="B282" s="232"/>
      <c r="C282" s="233"/>
      <c r="D282" s="234" t="s">
        <v>180</v>
      </c>
      <c r="E282" s="235" t="s">
        <v>1</v>
      </c>
      <c r="F282" s="236" t="s">
        <v>381</v>
      </c>
      <c r="G282" s="233"/>
      <c r="H282" s="237">
        <v>8.67</v>
      </c>
      <c r="I282" s="238"/>
      <c r="J282" s="233"/>
      <c r="K282" s="233"/>
      <c r="L282" s="239"/>
      <c r="M282" s="240"/>
      <c r="N282" s="241"/>
      <c r="O282" s="241"/>
      <c r="P282" s="241"/>
      <c r="Q282" s="241"/>
      <c r="R282" s="241"/>
      <c r="S282" s="241"/>
      <c r="T282" s="242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3" t="s">
        <v>180</v>
      </c>
      <c r="AU282" s="243" t="s">
        <v>86</v>
      </c>
      <c r="AV282" s="13" t="s">
        <v>86</v>
      </c>
      <c r="AW282" s="13" t="s">
        <v>32</v>
      </c>
      <c r="AX282" s="13" t="s">
        <v>76</v>
      </c>
      <c r="AY282" s="243" t="s">
        <v>171</v>
      </c>
    </row>
    <row r="283" spans="1:51" s="13" customFormat="1" ht="12">
      <c r="A283" s="13"/>
      <c r="B283" s="232"/>
      <c r="C283" s="233"/>
      <c r="D283" s="234" t="s">
        <v>180</v>
      </c>
      <c r="E283" s="235" t="s">
        <v>1</v>
      </c>
      <c r="F283" s="236" t="s">
        <v>382</v>
      </c>
      <c r="G283" s="233"/>
      <c r="H283" s="237">
        <v>8.2</v>
      </c>
      <c r="I283" s="238"/>
      <c r="J283" s="233"/>
      <c r="K283" s="233"/>
      <c r="L283" s="239"/>
      <c r="M283" s="240"/>
      <c r="N283" s="241"/>
      <c r="O283" s="241"/>
      <c r="P283" s="241"/>
      <c r="Q283" s="241"/>
      <c r="R283" s="241"/>
      <c r="S283" s="241"/>
      <c r="T283" s="24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3" t="s">
        <v>180</v>
      </c>
      <c r="AU283" s="243" t="s">
        <v>86</v>
      </c>
      <c r="AV283" s="13" t="s">
        <v>86</v>
      </c>
      <c r="AW283" s="13" t="s">
        <v>32</v>
      </c>
      <c r="AX283" s="13" t="s">
        <v>76</v>
      </c>
      <c r="AY283" s="243" t="s">
        <v>171</v>
      </c>
    </row>
    <row r="284" spans="1:51" s="13" customFormat="1" ht="12">
      <c r="A284" s="13"/>
      <c r="B284" s="232"/>
      <c r="C284" s="233"/>
      <c r="D284" s="234" t="s">
        <v>180</v>
      </c>
      <c r="E284" s="235" t="s">
        <v>1</v>
      </c>
      <c r="F284" s="236" t="s">
        <v>383</v>
      </c>
      <c r="G284" s="233"/>
      <c r="H284" s="237">
        <v>28</v>
      </c>
      <c r="I284" s="238"/>
      <c r="J284" s="233"/>
      <c r="K284" s="233"/>
      <c r="L284" s="239"/>
      <c r="M284" s="240"/>
      <c r="N284" s="241"/>
      <c r="O284" s="241"/>
      <c r="P284" s="241"/>
      <c r="Q284" s="241"/>
      <c r="R284" s="241"/>
      <c r="S284" s="241"/>
      <c r="T284" s="242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3" t="s">
        <v>180</v>
      </c>
      <c r="AU284" s="243" t="s">
        <v>86</v>
      </c>
      <c r="AV284" s="13" t="s">
        <v>86</v>
      </c>
      <c r="AW284" s="13" t="s">
        <v>32</v>
      </c>
      <c r="AX284" s="13" t="s">
        <v>76</v>
      </c>
      <c r="AY284" s="243" t="s">
        <v>171</v>
      </c>
    </row>
    <row r="285" spans="1:51" s="13" customFormat="1" ht="12">
      <c r="A285" s="13"/>
      <c r="B285" s="232"/>
      <c r="C285" s="233"/>
      <c r="D285" s="234" t="s">
        <v>180</v>
      </c>
      <c r="E285" s="235" t="s">
        <v>1</v>
      </c>
      <c r="F285" s="236" t="s">
        <v>384</v>
      </c>
      <c r="G285" s="233"/>
      <c r="H285" s="237">
        <v>7.5</v>
      </c>
      <c r="I285" s="238"/>
      <c r="J285" s="233"/>
      <c r="K285" s="233"/>
      <c r="L285" s="239"/>
      <c r="M285" s="240"/>
      <c r="N285" s="241"/>
      <c r="O285" s="241"/>
      <c r="P285" s="241"/>
      <c r="Q285" s="241"/>
      <c r="R285" s="241"/>
      <c r="S285" s="241"/>
      <c r="T285" s="24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3" t="s">
        <v>180</v>
      </c>
      <c r="AU285" s="243" t="s">
        <v>86</v>
      </c>
      <c r="AV285" s="13" t="s">
        <v>86</v>
      </c>
      <c r="AW285" s="13" t="s">
        <v>32</v>
      </c>
      <c r="AX285" s="13" t="s">
        <v>76</v>
      </c>
      <c r="AY285" s="243" t="s">
        <v>171</v>
      </c>
    </row>
    <row r="286" spans="1:51" s="13" customFormat="1" ht="12">
      <c r="A286" s="13"/>
      <c r="B286" s="232"/>
      <c r="C286" s="233"/>
      <c r="D286" s="234" t="s">
        <v>180</v>
      </c>
      <c r="E286" s="235" t="s">
        <v>1</v>
      </c>
      <c r="F286" s="236" t="s">
        <v>385</v>
      </c>
      <c r="G286" s="233"/>
      <c r="H286" s="237">
        <v>5.6</v>
      </c>
      <c r="I286" s="238"/>
      <c r="J286" s="233"/>
      <c r="K286" s="233"/>
      <c r="L286" s="239"/>
      <c r="M286" s="240"/>
      <c r="N286" s="241"/>
      <c r="O286" s="241"/>
      <c r="P286" s="241"/>
      <c r="Q286" s="241"/>
      <c r="R286" s="241"/>
      <c r="S286" s="241"/>
      <c r="T286" s="24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3" t="s">
        <v>180</v>
      </c>
      <c r="AU286" s="243" t="s">
        <v>86</v>
      </c>
      <c r="AV286" s="13" t="s">
        <v>86</v>
      </c>
      <c r="AW286" s="13" t="s">
        <v>32</v>
      </c>
      <c r="AX286" s="13" t="s">
        <v>76</v>
      </c>
      <c r="AY286" s="243" t="s">
        <v>171</v>
      </c>
    </row>
    <row r="287" spans="1:51" s="14" customFormat="1" ht="12">
      <c r="A287" s="14"/>
      <c r="B287" s="244"/>
      <c r="C287" s="245"/>
      <c r="D287" s="234" t="s">
        <v>180</v>
      </c>
      <c r="E287" s="246" t="s">
        <v>1</v>
      </c>
      <c r="F287" s="247" t="s">
        <v>221</v>
      </c>
      <c r="G287" s="245"/>
      <c r="H287" s="248">
        <v>499.37</v>
      </c>
      <c r="I287" s="249"/>
      <c r="J287" s="245"/>
      <c r="K287" s="245"/>
      <c r="L287" s="250"/>
      <c r="M287" s="251"/>
      <c r="N287" s="252"/>
      <c r="O287" s="252"/>
      <c r="P287" s="252"/>
      <c r="Q287" s="252"/>
      <c r="R287" s="252"/>
      <c r="S287" s="252"/>
      <c r="T287" s="253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4" t="s">
        <v>180</v>
      </c>
      <c r="AU287" s="254" t="s">
        <v>86</v>
      </c>
      <c r="AV287" s="14" t="s">
        <v>178</v>
      </c>
      <c r="AW287" s="14" t="s">
        <v>32</v>
      </c>
      <c r="AX287" s="14" t="s">
        <v>84</v>
      </c>
      <c r="AY287" s="254" t="s">
        <v>171</v>
      </c>
    </row>
    <row r="288" spans="1:65" s="2" customFormat="1" ht="24.15" customHeight="1">
      <c r="A288" s="39"/>
      <c r="B288" s="40"/>
      <c r="C288" s="219" t="s">
        <v>386</v>
      </c>
      <c r="D288" s="219" t="s">
        <v>173</v>
      </c>
      <c r="E288" s="220" t="s">
        <v>387</v>
      </c>
      <c r="F288" s="221" t="s">
        <v>388</v>
      </c>
      <c r="G288" s="222" t="s">
        <v>176</v>
      </c>
      <c r="H288" s="223">
        <v>49.92</v>
      </c>
      <c r="I288" s="224"/>
      <c r="J288" s="225">
        <f>ROUND(I288*H288,2)</f>
        <v>0</v>
      </c>
      <c r="K288" s="221" t="s">
        <v>177</v>
      </c>
      <c r="L288" s="45"/>
      <c r="M288" s="226" t="s">
        <v>1</v>
      </c>
      <c r="N288" s="227" t="s">
        <v>41</v>
      </c>
      <c r="O288" s="92"/>
      <c r="P288" s="228">
        <f>O288*H288</f>
        <v>0</v>
      </c>
      <c r="Q288" s="228">
        <v>0.00735</v>
      </c>
      <c r="R288" s="228">
        <f>Q288*H288</f>
        <v>0.366912</v>
      </c>
      <c r="S288" s="228">
        <v>0</v>
      </c>
      <c r="T288" s="229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0" t="s">
        <v>178</v>
      </c>
      <c r="AT288" s="230" t="s">
        <v>173</v>
      </c>
      <c r="AU288" s="230" t="s">
        <v>86</v>
      </c>
      <c r="AY288" s="18" t="s">
        <v>171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8" t="s">
        <v>84</v>
      </c>
      <c r="BK288" s="231">
        <f>ROUND(I288*H288,2)</f>
        <v>0</v>
      </c>
      <c r="BL288" s="18" t="s">
        <v>178</v>
      </c>
      <c r="BM288" s="230" t="s">
        <v>389</v>
      </c>
    </row>
    <row r="289" spans="1:51" s="15" customFormat="1" ht="12">
      <c r="A289" s="15"/>
      <c r="B289" s="259"/>
      <c r="C289" s="260"/>
      <c r="D289" s="234" t="s">
        <v>180</v>
      </c>
      <c r="E289" s="261" t="s">
        <v>1</v>
      </c>
      <c r="F289" s="262" t="s">
        <v>390</v>
      </c>
      <c r="G289" s="260"/>
      <c r="H289" s="261" t="s">
        <v>1</v>
      </c>
      <c r="I289" s="263"/>
      <c r="J289" s="260"/>
      <c r="K289" s="260"/>
      <c r="L289" s="264"/>
      <c r="M289" s="265"/>
      <c r="N289" s="266"/>
      <c r="O289" s="266"/>
      <c r="P289" s="266"/>
      <c r="Q289" s="266"/>
      <c r="R289" s="266"/>
      <c r="S289" s="266"/>
      <c r="T289" s="267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68" t="s">
        <v>180</v>
      </c>
      <c r="AU289" s="268" t="s">
        <v>86</v>
      </c>
      <c r="AV289" s="15" t="s">
        <v>84</v>
      </c>
      <c r="AW289" s="15" t="s">
        <v>32</v>
      </c>
      <c r="AX289" s="15" t="s">
        <v>76</v>
      </c>
      <c r="AY289" s="268" t="s">
        <v>171</v>
      </c>
    </row>
    <row r="290" spans="1:51" s="13" customFormat="1" ht="12">
      <c r="A290" s="13"/>
      <c r="B290" s="232"/>
      <c r="C290" s="233"/>
      <c r="D290" s="234" t="s">
        <v>180</v>
      </c>
      <c r="E290" s="235" t="s">
        <v>1</v>
      </c>
      <c r="F290" s="236" t="s">
        <v>391</v>
      </c>
      <c r="G290" s="233"/>
      <c r="H290" s="237">
        <v>49.92</v>
      </c>
      <c r="I290" s="238"/>
      <c r="J290" s="233"/>
      <c r="K290" s="233"/>
      <c r="L290" s="239"/>
      <c r="M290" s="240"/>
      <c r="N290" s="241"/>
      <c r="O290" s="241"/>
      <c r="P290" s="241"/>
      <c r="Q290" s="241"/>
      <c r="R290" s="241"/>
      <c r="S290" s="241"/>
      <c r="T290" s="242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3" t="s">
        <v>180</v>
      </c>
      <c r="AU290" s="243" t="s">
        <v>86</v>
      </c>
      <c r="AV290" s="13" t="s">
        <v>86</v>
      </c>
      <c r="AW290" s="13" t="s">
        <v>32</v>
      </c>
      <c r="AX290" s="13" t="s">
        <v>84</v>
      </c>
      <c r="AY290" s="243" t="s">
        <v>171</v>
      </c>
    </row>
    <row r="291" spans="1:65" s="2" customFormat="1" ht="16.5" customHeight="1">
      <c r="A291" s="39"/>
      <c r="B291" s="40"/>
      <c r="C291" s="219" t="s">
        <v>392</v>
      </c>
      <c r="D291" s="219" t="s">
        <v>173</v>
      </c>
      <c r="E291" s="220" t="s">
        <v>393</v>
      </c>
      <c r="F291" s="221" t="s">
        <v>394</v>
      </c>
      <c r="G291" s="222" t="s">
        <v>176</v>
      </c>
      <c r="H291" s="223">
        <v>497.2</v>
      </c>
      <c r="I291" s="224"/>
      <c r="J291" s="225">
        <f>ROUND(I291*H291,2)</f>
        <v>0</v>
      </c>
      <c r="K291" s="221" t="s">
        <v>177</v>
      </c>
      <c r="L291" s="45"/>
      <c r="M291" s="226" t="s">
        <v>1</v>
      </c>
      <c r="N291" s="227" t="s">
        <v>41</v>
      </c>
      <c r="O291" s="92"/>
      <c r="P291" s="228">
        <f>O291*H291</f>
        <v>0</v>
      </c>
      <c r="Q291" s="228">
        <v>0.00026</v>
      </c>
      <c r="R291" s="228">
        <f>Q291*H291</f>
        <v>0.12927199999999997</v>
      </c>
      <c r="S291" s="228">
        <v>0</v>
      </c>
      <c r="T291" s="229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0" t="s">
        <v>178</v>
      </c>
      <c r="AT291" s="230" t="s">
        <v>173</v>
      </c>
      <c r="AU291" s="230" t="s">
        <v>86</v>
      </c>
      <c r="AY291" s="18" t="s">
        <v>171</v>
      </c>
      <c r="BE291" s="231">
        <f>IF(N291="základní",J291,0)</f>
        <v>0</v>
      </c>
      <c r="BF291" s="231">
        <f>IF(N291="snížená",J291,0)</f>
        <v>0</v>
      </c>
      <c r="BG291" s="231">
        <f>IF(N291="zákl. přenesená",J291,0)</f>
        <v>0</v>
      </c>
      <c r="BH291" s="231">
        <f>IF(N291="sníž. přenesená",J291,0)</f>
        <v>0</v>
      </c>
      <c r="BI291" s="231">
        <f>IF(N291="nulová",J291,0)</f>
        <v>0</v>
      </c>
      <c r="BJ291" s="18" t="s">
        <v>84</v>
      </c>
      <c r="BK291" s="231">
        <f>ROUND(I291*H291,2)</f>
        <v>0</v>
      </c>
      <c r="BL291" s="18" t="s">
        <v>178</v>
      </c>
      <c r="BM291" s="230" t="s">
        <v>395</v>
      </c>
    </row>
    <row r="292" spans="1:47" s="2" customFormat="1" ht="12">
      <c r="A292" s="39"/>
      <c r="B292" s="40"/>
      <c r="C292" s="41"/>
      <c r="D292" s="234" t="s">
        <v>229</v>
      </c>
      <c r="E292" s="41"/>
      <c r="F292" s="255" t="s">
        <v>396</v>
      </c>
      <c r="G292" s="41"/>
      <c r="H292" s="41"/>
      <c r="I292" s="256"/>
      <c r="J292" s="41"/>
      <c r="K292" s="41"/>
      <c r="L292" s="45"/>
      <c r="M292" s="257"/>
      <c r="N292" s="258"/>
      <c r="O292" s="92"/>
      <c r="P292" s="92"/>
      <c r="Q292" s="92"/>
      <c r="R292" s="92"/>
      <c r="S292" s="92"/>
      <c r="T292" s="93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229</v>
      </c>
      <c r="AU292" s="18" t="s">
        <v>86</v>
      </c>
    </row>
    <row r="293" spans="1:51" s="13" customFormat="1" ht="12">
      <c r="A293" s="13"/>
      <c r="B293" s="232"/>
      <c r="C293" s="233"/>
      <c r="D293" s="234" t="s">
        <v>180</v>
      </c>
      <c r="E293" s="235" t="s">
        <v>1</v>
      </c>
      <c r="F293" s="236" t="s">
        <v>397</v>
      </c>
      <c r="G293" s="233"/>
      <c r="H293" s="237">
        <v>458</v>
      </c>
      <c r="I293" s="238"/>
      <c r="J293" s="233"/>
      <c r="K293" s="233"/>
      <c r="L293" s="239"/>
      <c r="M293" s="240"/>
      <c r="N293" s="241"/>
      <c r="O293" s="241"/>
      <c r="P293" s="241"/>
      <c r="Q293" s="241"/>
      <c r="R293" s="241"/>
      <c r="S293" s="241"/>
      <c r="T293" s="242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3" t="s">
        <v>180</v>
      </c>
      <c r="AU293" s="243" t="s">
        <v>86</v>
      </c>
      <c r="AV293" s="13" t="s">
        <v>86</v>
      </c>
      <c r="AW293" s="13" t="s">
        <v>32</v>
      </c>
      <c r="AX293" s="13" t="s">
        <v>76</v>
      </c>
      <c r="AY293" s="243" t="s">
        <v>171</v>
      </c>
    </row>
    <row r="294" spans="1:51" s="13" customFormat="1" ht="12">
      <c r="A294" s="13"/>
      <c r="B294" s="232"/>
      <c r="C294" s="233"/>
      <c r="D294" s="234" t="s">
        <v>180</v>
      </c>
      <c r="E294" s="235" t="s">
        <v>1</v>
      </c>
      <c r="F294" s="236" t="s">
        <v>398</v>
      </c>
      <c r="G294" s="233"/>
      <c r="H294" s="237">
        <v>39.2</v>
      </c>
      <c r="I294" s="238"/>
      <c r="J294" s="233"/>
      <c r="K294" s="233"/>
      <c r="L294" s="239"/>
      <c r="M294" s="240"/>
      <c r="N294" s="241"/>
      <c r="O294" s="241"/>
      <c r="P294" s="241"/>
      <c r="Q294" s="241"/>
      <c r="R294" s="241"/>
      <c r="S294" s="241"/>
      <c r="T294" s="24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3" t="s">
        <v>180</v>
      </c>
      <c r="AU294" s="243" t="s">
        <v>86</v>
      </c>
      <c r="AV294" s="13" t="s">
        <v>86</v>
      </c>
      <c r="AW294" s="13" t="s">
        <v>32</v>
      </c>
      <c r="AX294" s="13" t="s">
        <v>76</v>
      </c>
      <c r="AY294" s="243" t="s">
        <v>171</v>
      </c>
    </row>
    <row r="295" spans="1:51" s="14" customFormat="1" ht="12">
      <c r="A295" s="14"/>
      <c r="B295" s="244"/>
      <c r="C295" s="245"/>
      <c r="D295" s="234" t="s">
        <v>180</v>
      </c>
      <c r="E295" s="246" t="s">
        <v>1</v>
      </c>
      <c r="F295" s="247" t="s">
        <v>221</v>
      </c>
      <c r="G295" s="245"/>
      <c r="H295" s="248">
        <v>497.2</v>
      </c>
      <c r="I295" s="249"/>
      <c r="J295" s="245"/>
      <c r="K295" s="245"/>
      <c r="L295" s="250"/>
      <c r="M295" s="251"/>
      <c r="N295" s="252"/>
      <c r="O295" s="252"/>
      <c r="P295" s="252"/>
      <c r="Q295" s="252"/>
      <c r="R295" s="252"/>
      <c r="S295" s="252"/>
      <c r="T295" s="253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4" t="s">
        <v>180</v>
      </c>
      <c r="AU295" s="254" t="s">
        <v>86</v>
      </c>
      <c r="AV295" s="14" t="s">
        <v>178</v>
      </c>
      <c r="AW295" s="14" t="s">
        <v>32</v>
      </c>
      <c r="AX295" s="14" t="s">
        <v>84</v>
      </c>
      <c r="AY295" s="254" t="s">
        <v>171</v>
      </c>
    </row>
    <row r="296" spans="1:65" s="2" customFormat="1" ht="37.8" customHeight="1">
      <c r="A296" s="39"/>
      <c r="B296" s="40"/>
      <c r="C296" s="219" t="s">
        <v>399</v>
      </c>
      <c r="D296" s="219" t="s">
        <v>173</v>
      </c>
      <c r="E296" s="220" t="s">
        <v>400</v>
      </c>
      <c r="F296" s="221" t="s">
        <v>401</v>
      </c>
      <c r="G296" s="222" t="s">
        <v>176</v>
      </c>
      <c r="H296" s="223">
        <v>63.9</v>
      </c>
      <c r="I296" s="224"/>
      <c r="J296" s="225">
        <f>ROUND(I296*H296,2)</f>
        <v>0</v>
      </c>
      <c r="K296" s="221" t="s">
        <v>177</v>
      </c>
      <c r="L296" s="45"/>
      <c r="M296" s="226" t="s">
        <v>1</v>
      </c>
      <c r="N296" s="227" t="s">
        <v>41</v>
      </c>
      <c r="O296" s="92"/>
      <c r="P296" s="228">
        <f>O296*H296</f>
        <v>0</v>
      </c>
      <c r="Q296" s="228">
        <v>0.00835</v>
      </c>
      <c r="R296" s="228">
        <f>Q296*H296</f>
        <v>0.533565</v>
      </c>
      <c r="S296" s="228">
        <v>0</v>
      </c>
      <c r="T296" s="229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0" t="s">
        <v>178</v>
      </c>
      <c r="AT296" s="230" t="s">
        <v>173</v>
      </c>
      <c r="AU296" s="230" t="s">
        <v>86</v>
      </c>
      <c r="AY296" s="18" t="s">
        <v>171</v>
      </c>
      <c r="BE296" s="231">
        <f>IF(N296="základní",J296,0)</f>
        <v>0</v>
      </c>
      <c r="BF296" s="231">
        <f>IF(N296="snížená",J296,0)</f>
        <v>0</v>
      </c>
      <c r="BG296" s="231">
        <f>IF(N296="zákl. přenesená",J296,0)</f>
        <v>0</v>
      </c>
      <c r="BH296" s="231">
        <f>IF(N296="sníž. přenesená",J296,0)</f>
        <v>0</v>
      </c>
      <c r="BI296" s="231">
        <f>IF(N296="nulová",J296,0)</f>
        <v>0</v>
      </c>
      <c r="BJ296" s="18" t="s">
        <v>84</v>
      </c>
      <c r="BK296" s="231">
        <f>ROUND(I296*H296,2)</f>
        <v>0</v>
      </c>
      <c r="BL296" s="18" t="s">
        <v>178</v>
      </c>
      <c r="BM296" s="230" t="s">
        <v>402</v>
      </c>
    </row>
    <row r="297" spans="1:47" s="2" customFormat="1" ht="12">
      <c r="A297" s="39"/>
      <c r="B297" s="40"/>
      <c r="C297" s="41"/>
      <c r="D297" s="234" t="s">
        <v>229</v>
      </c>
      <c r="E297" s="41"/>
      <c r="F297" s="255" t="s">
        <v>403</v>
      </c>
      <c r="G297" s="41"/>
      <c r="H297" s="41"/>
      <c r="I297" s="256"/>
      <c r="J297" s="41"/>
      <c r="K297" s="41"/>
      <c r="L297" s="45"/>
      <c r="M297" s="257"/>
      <c r="N297" s="258"/>
      <c r="O297" s="92"/>
      <c r="P297" s="92"/>
      <c r="Q297" s="92"/>
      <c r="R297" s="92"/>
      <c r="S297" s="92"/>
      <c r="T297" s="93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229</v>
      </c>
      <c r="AU297" s="18" t="s">
        <v>86</v>
      </c>
    </row>
    <row r="298" spans="1:51" s="13" customFormat="1" ht="12">
      <c r="A298" s="13"/>
      <c r="B298" s="232"/>
      <c r="C298" s="233"/>
      <c r="D298" s="234" t="s">
        <v>180</v>
      </c>
      <c r="E298" s="235" t="s">
        <v>1</v>
      </c>
      <c r="F298" s="236" t="s">
        <v>404</v>
      </c>
      <c r="G298" s="233"/>
      <c r="H298" s="237">
        <v>39.5</v>
      </c>
      <c r="I298" s="238"/>
      <c r="J298" s="233"/>
      <c r="K298" s="233"/>
      <c r="L298" s="239"/>
      <c r="M298" s="240"/>
      <c r="N298" s="241"/>
      <c r="O298" s="241"/>
      <c r="P298" s="241"/>
      <c r="Q298" s="241"/>
      <c r="R298" s="241"/>
      <c r="S298" s="241"/>
      <c r="T298" s="24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3" t="s">
        <v>180</v>
      </c>
      <c r="AU298" s="243" t="s">
        <v>86</v>
      </c>
      <c r="AV298" s="13" t="s">
        <v>86</v>
      </c>
      <c r="AW298" s="13" t="s">
        <v>32</v>
      </c>
      <c r="AX298" s="13" t="s">
        <v>76</v>
      </c>
      <c r="AY298" s="243" t="s">
        <v>171</v>
      </c>
    </row>
    <row r="299" spans="1:51" s="13" customFormat="1" ht="12">
      <c r="A299" s="13"/>
      <c r="B299" s="232"/>
      <c r="C299" s="233"/>
      <c r="D299" s="234" t="s">
        <v>180</v>
      </c>
      <c r="E299" s="235" t="s">
        <v>1</v>
      </c>
      <c r="F299" s="236" t="s">
        <v>237</v>
      </c>
      <c r="G299" s="233"/>
      <c r="H299" s="237">
        <v>17.5</v>
      </c>
      <c r="I299" s="238"/>
      <c r="J299" s="233"/>
      <c r="K299" s="233"/>
      <c r="L299" s="239"/>
      <c r="M299" s="240"/>
      <c r="N299" s="241"/>
      <c r="O299" s="241"/>
      <c r="P299" s="241"/>
      <c r="Q299" s="241"/>
      <c r="R299" s="241"/>
      <c r="S299" s="241"/>
      <c r="T299" s="242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3" t="s">
        <v>180</v>
      </c>
      <c r="AU299" s="243" t="s">
        <v>86</v>
      </c>
      <c r="AV299" s="13" t="s">
        <v>86</v>
      </c>
      <c r="AW299" s="13" t="s">
        <v>32</v>
      </c>
      <c r="AX299" s="13" t="s">
        <v>76</v>
      </c>
      <c r="AY299" s="243" t="s">
        <v>171</v>
      </c>
    </row>
    <row r="300" spans="1:51" s="13" customFormat="1" ht="12">
      <c r="A300" s="13"/>
      <c r="B300" s="232"/>
      <c r="C300" s="233"/>
      <c r="D300" s="234" t="s">
        <v>180</v>
      </c>
      <c r="E300" s="235" t="s">
        <v>1</v>
      </c>
      <c r="F300" s="236" t="s">
        <v>238</v>
      </c>
      <c r="G300" s="233"/>
      <c r="H300" s="237">
        <v>6.9</v>
      </c>
      <c r="I300" s="238"/>
      <c r="J300" s="233"/>
      <c r="K300" s="233"/>
      <c r="L300" s="239"/>
      <c r="M300" s="240"/>
      <c r="N300" s="241"/>
      <c r="O300" s="241"/>
      <c r="P300" s="241"/>
      <c r="Q300" s="241"/>
      <c r="R300" s="241"/>
      <c r="S300" s="241"/>
      <c r="T300" s="242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3" t="s">
        <v>180</v>
      </c>
      <c r="AU300" s="243" t="s">
        <v>86</v>
      </c>
      <c r="AV300" s="13" t="s">
        <v>86</v>
      </c>
      <c r="AW300" s="13" t="s">
        <v>32</v>
      </c>
      <c r="AX300" s="13" t="s">
        <v>76</v>
      </c>
      <c r="AY300" s="243" t="s">
        <v>171</v>
      </c>
    </row>
    <row r="301" spans="1:51" s="14" customFormat="1" ht="12">
      <c r="A301" s="14"/>
      <c r="B301" s="244"/>
      <c r="C301" s="245"/>
      <c r="D301" s="234" t="s">
        <v>180</v>
      </c>
      <c r="E301" s="246" t="s">
        <v>1</v>
      </c>
      <c r="F301" s="247" t="s">
        <v>221</v>
      </c>
      <c r="G301" s="245"/>
      <c r="H301" s="248">
        <v>63.9</v>
      </c>
      <c r="I301" s="249"/>
      <c r="J301" s="245"/>
      <c r="K301" s="245"/>
      <c r="L301" s="250"/>
      <c r="M301" s="251"/>
      <c r="N301" s="252"/>
      <c r="O301" s="252"/>
      <c r="P301" s="252"/>
      <c r="Q301" s="252"/>
      <c r="R301" s="252"/>
      <c r="S301" s="252"/>
      <c r="T301" s="253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4" t="s">
        <v>180</v>
      </c>
      <c r="AU301" s="254" t="s">
        <v>86</v>
      </c>
      <c r="AV301" s="14" t="s">
        <v>178</v>
      </c>
      <c r="AW301" s="14" t="s">
        <v>32</v>
      </c>
      <c r="AX301" s="14" t="s">
        <v>84</v>
      </c>
      <c r="AY301" s="254" t="s">
        <v>171</v>
      </c>
    </row>
    <row r="302" spans="1:65" s="2" customFormat="1" ht="16.5" customHeight="1">
      <c r="A302" s="39"/>
      <c r="B302" s="40"/>
      <c r="C302" s="269" t="s">
        <v>405</v>
      </c>
      <c r="D302" s="269" t="s">
        <v>304</v>
      </c>
      <c r="E302" s="270" t="s">
        <v>406</v>
      </c>
      <c r="F302" s="271" t="s">
        <v>407</v>
      </c>
      <c r="G302" s="272" t="s">
        <v>176</v>
      </c>
      <c r="H302" s="273">
        <v>70.29</v>
      </c>
      <c r="I302" s="274"/>
      <c r="J302" s="275">
        <f>ROUND(I302*H302,2)</f>
        <v>0</v>
      </c>
      <c r="K302" s="271" t="s">
        <v>177</v>
      </c>
      <c r="L302" s="276"/>
      <c r="M302" s="277" t="s">
        <v>1</v>
      </c>
      <c r="N302" s="278" t="s">
        <v>41</v>
      </c>
      <c r="O302" s="92"/>
      <c r="P302" s="228">
        <f>O302*H302</f>
        <v>0</v>
      </c>
      <c r="Q302" s="228">
        <v>0.00085</v>
      </c>
      <c r="R302" s="228">
        <f>Q302*H302</f>
        <v>0.05974650000000001</v>
      </c>
      <c r="S302" s="228">
        <v>0</v>
      </c>
      <c r="T302" s="229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0" t="s">
        <v>211</v>
      </c>
      <c r="AT302" s="230" t="s">
        <v>304</v>
      </c>
      <c r="AU302" s="230" t="s">
        <v>86</v>
      </c>
      <c r="AY302" s="18" t="s">
        <v>171</v>
      </c>
      <c r="BE302" s="231">
        <f>IF(N302="základní",J302,0)</f>
        <v>0</v>
      </c>
      <c r="BF302" s="231">
        <f>IF(N302="snížená",J302,0)</f>
        <v>0</v>
      </c>
      <c r="BG302" s="231">
        <f>IF(N302="zákl. přenesená",J302,0)</f>
        <v>0</v>
      </c>
      <c r="BH302" s="231">
        <f>IF(N302="sníž. přenesená",J302,0)</f>
        <v>0</v>
      </c>
      <c r="BI302" s="231">
        <f>IF(N302="nulová",J302,0)</f>
        <v>0</v>
      </c>
      <c r="BJ302" s="18" t="s">
        <v>84</v>
      </c>
      <c r="BK302" s="231">
        <f>ROUND(I302*H302,2)</f>
        <v>0</v>
      </c>
      <c r="BL302" s="18" t="s">
        <v>178</v>
      </c>
      <c r="BM302" s="230" t="s">
        <v>408</v>
      </c>
    </row>
    <row r="303" spans="1:51" s="13" customFormat="1" ht="12">
      <c r="A303" s="13"/>
      <c r="B303" s="232"/>
      <c r="C303" s="233"/>
      <c r="D303" s="234" t="s">
        <v>180</v>
      </c>
      <c r="E303" s="233"/>
      <c r="F303" s="236" t="s">
        <v>409</v>
      </c>
      <c r="G303" s="233"/>
      <c r="H303" s="237">
        <v>70.29</v>
      </c>
      <c r="I303" s="238"/>
      <c r="J303" s="233"/>
      <c r="K303" s="233"/>
      <c r="L303" s="239"/>
      <c r="M303" s="240"/>
      <c r="N303" s="241"/>
      <c r="O303" s="241"/>
      <c r="P303" s="241"/>
      <c r="Q303" s="241"/>
      <c r="R303" s="241"/>
      <c r="S303" s="241"/>
      <c r="T303" s="24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3" t="s">
        <v>180</v>
      </c>
      <c r="AU303" s="243" t="s">
        <v>86</v>
      </c>
      <c r="AV303" s="13" t="s">
        <v>86</v>
      </c>
      <c r="AW303" s="13" t="s">
        <v>4</v>
      </c>
      <c r="AX303" s="13" t="s">
        <v>84</v>
      </c>
      <c r="AY303" s="243" t="s">
        <v>171</v>
      </c>
    </row>
    <row r="304" spans="1:65" s="2" customFormat="1" ht="37.8" customHeight="1">
      <c r="A304" s="39"/>
      <c r="B304" s="40"/>
      <c r="C304" s="219" t="s">
        <v>410</v>
      </c>
      <c r="D304" s="219" t="s">
        <v>173</v>
      </c>
      <c r="E304" s="220" t="s">
        <v>411</v>
      </c>
      <c r="F304" s="221" t="s">
        <v>412</v>
      </c>
      <c r="G304" s="222" t="s">
        <v>176</v>
      </c>
      <c r="H304" s="223">
        <v>39.2</v>
      </c>
      <c r="I304" s="224"/>
      <c r="J304" s="225">
        <f>ROUND(I304*H304,2)</f>
        <v>0</v>
      </c>
      <c r="K304" s="221" t="s">
        <v>177</v>
      </c>
      <c r="L304" s="45"/>
      <c r="M304" s="226" t="s">
        <v>1</v>
      </c>
      <c r="N304" s="227" t="s">
        <v>41</v>
      </c>
      <c r="O304" s="92"/>
      <c r="P304" s="228">
        <f>O304*H304</f>
        <v>0</v>
      </c>
      <c r="Q304" s="228">
        <v>0.00852</v>
      </c>
      <c r="R304" s="228">
        <f>Q304*H304</f>
        <v>0.333984</v>
      </c>
      <c r="S304" s="228">
        <v>0</v>
      </c>
      <c r="T304" s="229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0" t="s">
        <v>178</v>
      </c>
      <c r="AT304" s="230" t="s">
        <v>173</v>
      </c>
      <c r="AU304" s="230" t="s">
        <v>86</v>
      </c>
      <c r="AY304" s="18" t="s">
        <v>171</v>
      </c>
      <c r="BE304" s="231">
        <f>IF(N304="základní",J304,0)</f>
        <v>0</v>
      </c>
      <c r="BF304" s="231">
        <f>IF(N304="snížená",J304,0)</f>
        <v>0</v>
      </c>
      <c r="BG304" s="231">
        <f>IF(N304="zákl. přenesená",J304,0)</f>
        <v>0</v>
      </c>
      <c r="BH304" s="231">
        <f>IF(N304="sníž. přenesená",J304,0)</f>
        <v>0</v>
      </c>
      <c r="BI304" s="231">
        <f>IF(N304="nulová",J304,0)</f>
        <v>0</v>
      </c>
      <c r="BJ304" s="18" t="s">
        <v>84</v>
      </c>
      <c r="BK304" s="231">
        <f>ROUND(I304*H304,2)</f>
        <v>0</v>
      </c>
      <c r="BL304" s="18" t="s">
        <v>178</v>
      </c>
      <c r="BM304" s="230" t="s">
        <v>413</v>
      </c>
    </row>
    <row r="305" spans="1:47" s="2" customFormat="1" ht="12">
      <c r="A305" s="39"/>
      <c r="B305" s="40"/>
      <c r="C305" s="41"/>
      <c r="D305" s="234" t="s">
        <v>229</v>
      </c>
      <c r="E305" s="41"/>
      <c r="F305" s="255" t="s">
        <v>414</v>
      </c>
      <c r="G305" s="41"/>
      <c r="H305" s="41"/>
      <c r="I305" s="256"/>
      <c r="J305" s="41"/>
      <c r="K305" s="41"/>
      <c r="L305" s="45"/>
      <c r="M305" s="257"/>
      <c r="N305" s="258"/>
      <c r="O305" s="92"/>
      <c r="P305" s="92"/>
      <c r="Q305" s="92"/>
      <c r="R305" s="92"/>
      <c r="S305" s="92"/>
      <c r="T305" s="93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229</v>
      </c>
      <c r="AU305" s="18" t="s">
        <v>86</v>
      </c>
    </row>
    <row r="306" spans="1:51" s="13" customFormat="1" ht="12">
      <c r="A306" s="13"/>
      <c r="B306" s="232"/>
      <c r="C306" s="233"/>
      <c r="D306" s="234" t="s">
        <v>180</v>
      </c>
      <c r="E306" s="235" t="s">
        <v>1</v>
      </c>
      <c r="F306" s="236" t="s">
        <v>415</v>
      </c>
      <c r="G306" s="233"/>
      <c r="H306" s="237">
        <v>39.2</v>
      </c>
      <c r="I306" s="238"/>
      <c r="J306" s="233"/>
      <c r="K306" s="233"/>
      <c r="L306" s="239"/>
      <c r="M306" s="240"/>
      <c r="N306" s="241"/>
      <c r="O306" s="241"/>
      <c r="P306" s="241"/>
      <c r="Q306" s="241"/>
      <c r="R306" s="241"/>
      <c r="S306" s="241"/>
      <c r="T306" s="242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3" t="s">
        <v>180</v>
      </c>
      <c r="AU306" s="243" t="s">
        <v>86</v>
      </c>
      <c r="AV306" s="13" t="s">
        <v>86</v>
      </c>
      <c r="AW306" s="13" t="s">
        <v>32</v>
      </c>
      <c r="AX306" s="13" t="s">
        <v>84</v>
      </c>
      <c r="AY306" s="243" t="s">
        <v>171</v>
      </c>
    </row>
    <row r="307" spans="1:65" s="2" customFormat="1" ht="24.15" customHeight="1">
      <c r="A307" s="39"/>
      <c r="B307" s="40"/>
      <c r="C307" s="269" t="s">
        <v>416</v>
      </c>
      <c r="D307" s="269" t="s">
        <v>304</v>
      </c>
      <c r="E307" s="270" t="s">
        <v>417</v>
      </c>
      <c r="F307" s="271" t="s">
        <v>418</v>
      </c>
      <c r="G307" s="272" t="s">
        <v>176</v>
      </c>
      <c r="H307" s="273">
        <v>43.12</v>
      </c>
      <c r="I307" s="274"/>
      <c r="J307" s="275">
        <f>ROUND(I307*H307,2)</f>
        <v>0</v>
      </c>
      <c r="K307" s="271" t="s">
        <v>177</v>
      </c>
      <c r="L307" s="276"/>
      <c r="M307" s="277" t="s">
        <v>1</v>
      </c>
      <c r="N307" s="278" t="s">
        <v>41</v>
      </c>
      <c r="O307" s="92"/>
      <c r="P307" s="228">
        <f>O307*H307</f>
        <v>0</v>
      </c>
      <c r="Q307" s="228">
        <v>0.0036</v>
      </c>
      <c r="R307" s="228">
        <f>Q307*H307</f>
        <v>0.15523199999999998</v>
      </c>
      <c r="S307" s="228">
        <v>0</v>
      </c>
      <c r="T307" s="229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0" t="s">
        <v>211</v>
      </c>
      <c r="AT307" s="230" t="s">
        <v>304</v>
      </c>
      <c r="AU307" s="230" t="s">
        <v>86</v>
      </c>
      <c r="AY307" s="18" t="s">
        <v>171</v>
      </c>
      <c r="BE307" s="231">
        <f>IF(N307="základní",J307,0)</f>
        <v>0</v>
      </c>
      <c r="BF307" s="231">
        <f>IF(N307="snížená",J307,0)</f>
        <v>0</v>
      </c>
      <c r="BG307" s="231">
        <f>IF(N307="zákl. přenesená",J307,0)</f>
        <v>0</v>
      </c>
      <c r="BH307" s="231">
        <f>IF(N307="sníž. přenesená",J307,0)</f>
        <v>0</v>
      </c>
      <c r="BI307" s="231">
        <f>IF(N307="nulová",J307,0)</f>
        <v>0</v>
      </c>
      <c r="BJ307" s="18" t="s">
        <v>84</v>
      </c>
      <c r="BK307" s="231">
        <f>ROUND(I307*H307,2)</f>
        <v>0</v>
      </c>
      <c r="BL307" s="18" t="s">
        <v>178</v>
      </c>
      <c r="BM307" s="230" t="s">
        <v>419</v>
      </c>
    </row>
    <row r="308" spans="1:51" s="13" customFormat="1" ht="12">
      <c r="A308" s="13"/>
      <c r="B308" s="232"/>
      <c r="C308" s="233"/>
      <c r="D308" s="234" t="s">
        <v>180</v>
      </c>
      <c r="E308" s="233"/>
      <c r="F308" s="236" t="s">
        <v>420</v>
      </c>
      <c r="G308" s="233"/>
      <c r="H308" s="237">
        <v>43.12</v>
      </c>
      <c r="I308" s="238"/>
      <c r="J308" s="233"/>
      <c r="K308" s="233"/>
      <c r="L308" s="239"/>
      <c r="M308" s="240"/>
      <c r="N308" s="241"/>
      <c r="O308" s="241"/>
      <c r="P308" s="241"/>
      <c r="Q308" s="241"/>
      <c r="R308" s="241"/>
      <c r="S308" s="241"/>
      <c r="T308" s="242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3" t="s">
        <v>180</v>
      </c>
      <c r="AU308" s="243" t="s">
        <v>86</v>
      </c>
      <c r="AV308" s="13" t="s">
        <v>86</v>
      </c>
      <c r="AW308" s="13" t="s">
        <v>4</v>
      </c>
      <c r="AX308" s="13" t="s">
        <v>84</v>
      </c>
      <c r="AY308" s="243" t="s">
        <v>171</v>
      </c>
    </row>
    <row r="309" spans="1:65" s="2" customFormat="1" ht="37.8" customHeight="1">
      <c r="A309" s="39"/>
      <c r="B309" s="40"/>
      <c r="C309" s="219" t="s">
        <v>421</v>
      </c>
      <c r="D309" s="219" t="s">
        <v>173</v>
      </c>
      <c r="E309" s="220" t="s">
        <v>422</v>
      </c>
      <c r="F309" s="221" t="s">
        <v>423</v>
      </c>
      <c r="G309" s="222" t="s">
        <v>176</v>
      </c>
      <c r="H309" s="223">
        <v>25.575</v>
      </c>
      <c r="I309" s="224"/>
      <c r="J309" s="225">
        <f>ROUND(I309*H309,2)</f>
        <v>0</v>
      </c>
      <c r="K309" s="221" t="s">
        <v>177</v>
      </c>
      <c r="L309" s="45"/>
      <c r="M309" s="226" t="s">
        <v>1</v>
      </c>
      <c r="N309" s="227" t="s">
        <v>41</v>
      </c>
      <c r="O309" s="92"/>
      <c r="P309" s="228">
        <f>O309*H309</f>
        <v>0</v>
      </c>
      <c r="Q309" s="228">
        <v>0.00868</v>
      </c>
      <c r="R309" s="228">
        <f>Q309*H309</f>
        <v>0.22199099999999997</v>
      </c>
      <c r="S309" s="228">
        <v>0</v>
      </c>
      <c r="T309" s="229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0" t="s">
        <v>178</v>
      </c>
      <c r="AT309" s="230" t="s">
        <v>173</v>
      </c>
      <c r="AU309" s="230" t="s">
        <v>86</v>
      </c>
      <c r="AY309" s="18" t="s">
        <v>171</v>
      </c>
      <c r="BE309" s="231">
        <f>IF(N309="základní",J309,0)</f>
        <v>0</v>
      </c>
      <c r="BF309" s="231">
        <f>IF(N309="snížená",J309,0)</f>
        <v>0</v>
      </c>
      <c r="BG309" s="231">
        <f>IF(N309="zákl. přenesená",J309,0)</f>
        <v>0</v>
      </c>
      <c r="BH309" s="231">
        <f>IF(N309="sníž. přenesená",J309,0)</f>
        <v>0</v>
      </c>
      <c r="BI309" s="231">
        <f>IF(N309="nulová",J309,0)</f>
        <v>0</v>
      </c>
      <c r="BJ309" s="18" t="s">
        <v>84</v>
      </c>
      <c r="BK309" s="231">
        <f>ROUND(I309*H309,2)</f>
        <v>0</v>
      </c>
      <c r="BL309" s="18" t="s">
        <v>178</v>
      </c>
      <c r="BM309" s="230" t="s">
        <v>424</v>
      </c>
    </row>
    <row r="310" spans="1:47" s="2" customFormat="1" ht="12">
      <c r="A310" s="39"/>
      <c r="B310" s="40"/>
      <c r="C310" s="41"/>
      <c r="D310" s="234" t="s">
        <v>229</v>
      </c>
      <c r="E310" s="41"/>
      <c r="F310" s="255" t="s">
        <v>403</v>
      </c>
      <c r="G310" s="41"/>
      <c r="H310" s="41"/>
      <c r="I310" s="256"/>
      <c r="J310" s="41"/>
      <c r="K310" s="41"/>
      <c r="L310" s="45"/>
      <c r="M310" s="257"/>
      <c r="N310" s="258"/>
      <c r="O310" s="92"/>
      <c r="P310" s="92"/>
      <c r="Q310" s="92"/>
      <c r="R310" s="92"/>
      <c r="S310" s="92"/>
      <c r="T310" s="93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229</v>
      </c>
      <c r="AU310" s="18" t="s">
        <v>86</v>
      </c>
    </row>
    <row r="311" spans="1:51" s="13" customFormat="1" ht="12">
      <c r="A311" s="13"/>
      <c r="B311" s="232"/>
      <c r="C311" s="233"/>
      <c r="D311" s="234" t="s">
        <v>180</v>
      </c>
      <c r="E311" s="235" t="s">
        <v>1</v>
      </c>
      <c r="F311" s="236" t="s">
        <v>425</v>
      </c>
      <c r="G311" s="233"/>
      <c r="H311" s="237">
        <v>25.575</v>
      </c>
      <c r="I311" s="238"/>
      <c r="J311" s="233"/>
      <c r="K311" s="233"/>
      <c r="L311" s="239"/>
      <c r="M311" s="240"/>
      <c r="N311" s="241"/>
      <c r="O311" s="241"/>
      <c r="P311" s="241"/>
      <c r="Q311" s="241"/>
      <c r="R311" s="241"/>
      <c r="S311" s="241"/>
      <c r="T311" s="242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3" t="s">
        <v>180</v>
      </c>
      <c r="AU311" s="243" t="s">
        <v>86</v>
      </c>
      <c r="AV311" s="13" t="s">
        <v>86</v>
      </c>
      <c r="AW311" s="13" t="s">
        <v>32</v>
      </c>
      <c r="AX311" s="13" t="s">
        <v>84</v>
      </c>
      <c r="AY311" s="243" t="s">
        <v>171</v>
      </c>
    </row>
    <row r="312" spans="1:65" s="2" customFormat="1" ht="24.15" customHeight="1">
      <c r="A312" s="39"/>
      <c r="B312" s="40"/>
      <c r="C312" s="269" t="s">
        <v>426</v>
      </c>
      <c r="D312" s="269" t="s">
        <v>304</v>
      </c>
      <c r="E312" s="270" t="s">
        <v>427</v>
      </c>
      <c r="F312" s="271" t="s">
        <v>428</v>
      </c>
      <c r="G312" s="272" t="s">
        <v>176</v>
      </c>
      <c r="H312" s="273">
        <v>28.133</v>
      </c>
      <c r="I312" s="274"/>
      <c r="J312" s="275">
        <f>ROUND(I312*H312,2)</f>
        <v>0</v>
      </c>
      <c r="K312" s="271" t="s">
        <v>177</v>
      </c>
      <c r="L312" s="276"/>
      <c r="M312" s="277" t="s">
        <v>1</v>
      </c>
      <c r="N312" s="278" t="s">
        <v>41</v>
      </c>
      <c r="O312" s="92"/>
      <c r="P312" s="228">
        <f>O312*H312</f>
        <v>0</v>
      </c>
      <c r="Q312" s="228">
        <v>0.0052</v>
      </c>
      <c r="R312" s="228">
        <f>Q312*H312</f>
        <v>0.1462916</v>
      </c>
      <c r="S312" s="228">
        <v>0</v>
      </c>
      <c r="T312" s="229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0" t="s">
        <v>211</v>
      </c>
      <c r="AT312" s="230" t="s">
        <v>304</v>
      </c>
      <c r="AU312" s="230" t="s">
        <v>86</v>
      </c>
      <c r="AY312" s="18" t="s">
        <v>171</v>
      </c>
      <c r="BE312" s="231">
        <f>IF(N312="základní",J312,0)</f>
        <v>0</v>
      </c>
      <c r="BF312" s="231">
        <f>IF(N312="snížená",J312,0)</f>
        <v>0</v>
      </c>
      <c r="BG312" s="231">
        <f>IF(N312="zákl. přenesená",J312,0)</f>
        <v>0</v>
      </c>
      <c r="BH312" s="231">
        <f>IF(N312="sníž. přenesená",J312,0)</f>
        <v>0</v>
      </c>
      <c r="BI312" s="231">
        <f>IF(N312="nulová",J312,0)</f>
        <v>0</v>
      </c>
      <c r="BJ312" s="18" t="s">
        <v>84</v>
      </c>
      <c r="BK312" s="231">
        <f>ROUND(I312*H312,2)</f>
        <v>0</v>
      </c>
      <c r="BL312" s="18" t="s">
        <v>178</v>
      </c>
      <c r="BM312" s="230" t="s">
        <v>429</v>
      </c>
    </row>
    <row r="313" spans="1:51" s="13" customFormat="1" ht="12">
      <c r="A313" s="13"/>
      <c r="B313" s="232"/>
      <c r="C313" s="233"/>
      <c r="D313" s="234" t="s">
        <v>180</v>
      </c>
      <c r="E313" s="233"/>
      <c r="F313" s="236" t="s">
        <v>430</v>
      </c>
      <c r="G313" s="233"/>
      <c r="H313" s="237">
        <v>28.133</v>
      </c>
      <c r="I313" s="238"/>
      <c r="J313" s="233"/>
      <c r="K313" s="233"/>
      <c r="L313" s="239"/>
      <c r="M313" s="240"/>
      <c r="N313" s="241"/>
      <c r="O313" s="241"/>
      <c r="P313" s="241"/>
      <c r="Q313" s="241"/>
      <c r="R313" s="241"/>
      <c r="S313" s="241"/>
      <c r="T313" s="24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3" t="s">
        <v>180</v>
      </c>
      <c r="AU313" s="243" t="s">
        <v>86</v>
      </c>
      <c r="AV313" s="13" t="s">
        <v>86</v>
      </c>
      <c r="AW313" s="13" t="s">
        <v>4</v>
      </c>
      <c r="AX313" s="13" t="s">
        <v>84</v>
      </c>
      <c r="AY313" s="243" t="s">
        <v>171</v>
      </c>
    </row>
    <row r="314" spans="1:65" s="2" customFormat="1" ht="37.8" customHeight="1">
      <c r="A314" s="39"/>
      <c r="B314" s="40"/>
      <c r="C314" s="219" t="s">
        <v>431</v>
      </c>
      <c r="D314" s="219" t="s">
        <v>173</v>
      </c>
      <c r="E314" s="220" t="s">
        <v>432</v>
      </c>
      <c r="F314" s="221" t="s">
        <v>433</v>
      </c>
      <c r="G314" s="222" t="s">
        <v>366</v>
      </c>
      <c r="H314" s="223">
        <v>99</v>
      </c>
      <c r="I314" s="224"/>
      <c r="J314" s="225">
        <f>ROUND(I314*H314,2)</f>
        <v>0</v>
      </c>
      <c r="K314" s="221" t="s">
        <v>177</v>
      </c>
      <c r="L314" s="45"/>
      <c r="M314" s="226" t="s">
        <v>1</v>
      </c>
      <c r="N314" s="227" t="s">
        <v>41</v>
      </c>
      <c r="O314" s="92"/>
      <c r="P314" s="228">
        <f>O314*H314</f>
        <v>0</v>
      </c>
      <c r="Q314" s="228">
        <v>0.00176</v>
      </c>
      <c r="R314" s="228">
        <f>Q314*H314</f>
        <v>0.17424</v>
      </c>
      <c r="S314" s="228">
        <v>0</v>
      </c>
      <c r="T314" s="229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0" t="s">
        <v>178</v>
      </c>
      <c r="AT314" s="230" t="s">
        <v>173</v>
      </c>
      <c r="AU314" s="230" t="s">
        <v>86</v>
      </c>
      <c r="AY314" s="18" t="s">
        <v>171</v>
      </c>
      <c r="BE314" s="231">
        <f>IF(N314="základní",J314,0)</f>
        <v>0</v>
      </c>
      <c r="BF314" s="231">
        <f>IF(N314="snížená",J314,0)</f>
        <v>0</v>
      </c>
      <c r="BG314" s="231">
        <f>IF(N314="zákl. přenesená",J314,0)</f>
        <v>0</v>
      </c>
      <c r="BH314" s="231">
        <f>IF(N314="sníž. přenesená",J314,0)</f>
        <v>0</v>
      </c>
      <c r="BI314" s="231">
        <f>IF(N314="nulová",J314,0)</f>
        <v>0</v>
      </c>
      <c r="BJ314" s="18" t="s">
        <v>84</v>
      </c>
      <c r="BK314" s="231">
        <f>ROUND(I314*H314,2)</f>
        <v>0</v>
      </c>
      <c r="BL314" s="18" t="s">
        <v>178</v>
      </c>
      <c r="BM314" s="230" t="s">
        <v>434</v>
      </c>
    </row>
    <row r="315" spans="1:51" s="15" customFormat="1" ht="12">
      <c r="A315" s="15"/>
      <c r="B315" s="259"/>
      <c r="C315" s="260"/>
      <c r="D315" s="234" t="s">
        <v>180</v>
      </c>
      <c r="E315" s="261" t="s">
        <v>1</v>
      </c>
      <c r="F315" s="262" t="s">
        <v>435</v>
      </c>
      <c r="G315" s="260"/>
      <c r="H315" s="261" t="s">
        <v>1</v>
      </c>
      <c r="I315" s="263"/>
      <c r="J315" s="260"/>
      <c r="K315" s="260"/>
      <c r="L315" s="264"/>
      <c r="M315" s="265"/>
      <c r="N315" s="266"/>
      <c r="O315" s="266"/>
      <c r="P315" s="266"/>
      <c r="Q315" s="266"/>
      <c r="R315" s="266"/>
      <c r="S315" s="266"/>
      <c r="T315" s="267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68" t="s">
        <v>180</v>
      </c>
      <c r="AU315" s="268" t="s">
        <v>86</v>
      </c>
      <c r="AV315" s="15" t="s">
        <v>84</v>
      </c>
      <c r="AW315" s="15" t="s">
        <v>32</v>
      </c>
      <c r="AX315" s="15" t="s">
        <v>76</v>
      </c>
      <c r="AY315" s="268" t="s">
        <v>171</v>
      </c>
    </row>
    <row r="316" spans="1:51" s="13" customFormat="1" ht="12">
      <c r="A316" s="13"/>
      <c r="B316" s="232"/>
      <c r="C316" s="233"/>
      <c r="D316" s="234" t="s">
        <v>180</v>
      </c>
      <c r="E316" s="235" t="s">
        <v>1</v>
      </c>
      <c r="F316" s="236" t="s">
        <v>436</v>
      </c>
      <c r="G316" s="233"/>
      <c r="H316" s="237">
        <v>96</v>
      </c>
      <c r="I316" s="238"/>
      <c r="J316" s="233"/>
      <c r="K316" s="233"/>
      <c r="L316" s="239"/>
      <c r="M316" s="240"/>
      <c r="N316" s="241"/>
      <c r="O316" s="241"/>
      <c r="P316" s="241"/>
      <c r="Q316" s="241"/>
      <c r="R316" s="241"/>
      <c r="S316" s="241"/>
      <c r="T316" s="242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3" t="s">
        <v>180</v>
      </c>
      <c r="AU316" s="243" t="s">
        <v>86</v>
      </c>
      <c r="AV316" s="13" t="s">
        <v>86</v>
      </c>
      <c r="AW316" s="13" t="s">
        <v>32</v>
      </c>
      <c r="AX316" s="13" t="s">
        <v>76</v>
      </c>
      <c r="AY316" s="243" t="s">
        <v>171</v>
      </c>
    </row>
    <row r="317" spans="1:51" s="13" customFormat="1" ht="12">
      <c r="A317" s="13"/>
      <c r="B317" s="232"/>
      <c r="C317" s="233"/>
      <c r="D317" s="234" t="s">
        <v>180</v>
      </c>
      <c r="E317" s="235" t="s">
        <v>1</v>
      </c>
      <c r="F317" s="236" t="s">
        <v>437</v>
      </c>
      <c r="G317" s="233"/>
      <c r="H317" s="237">
        <v>3</v>
      </c>
      <c r="I317" s="238"/>
      <c r="J317" s="233"/>
      <c r="K317" s="233"/>
      <c r="L317" s="239"/>
      <c r="M317" s="240"/>
      <c r="N317" s="241"/>
      <c r="O317" s="241"/>
      <c r="P317" s="241"/>
      <c r="Q317" s="241"/>
      <c r="R317" s="241"/>
      <c r="S317" s="241"/>
      <c r="T317" s="24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3" t="s">
        <v>180</v>
      </c>
      <c r="AU317" s="243" t="s">
        <v>86</v>
      </c>
      <c r="AV317" s="13" t="s">
        <v>86</v>
      </c>
      <c r="AW317" s="13" t="s">
        <v>32</v>
      </c>
      <c r="AX317" s="13" t="s">
        <v>76</v>
      </c>
      <c r="AY317" s="243" t="s">
        <v>171</v>
      </c>
    </row>
    <row r="318" spans="1:51" s="14" customFormat="1" ht="12">
      <c r="A318" s="14"/>
      <c r="B318" s="244"/>
      <c r="C318" s="245"/>
      <c r="D318" s="234" t="s">
        <v>180</v>
      </c>
      <c r="E318" s="246" t="s">
        <v>1</v>
      </c>
      <c r="F318" s="247" t="s">
        <v>221</v>
      </c>
      <c r="G318" s="245"/>
      <c r="H318" s="248">
        <v>99</v>
      </c>
      <c r="I318" s="249"/>
      <c r="J318" s="245"/>
      <c r="K318" s="245"/>
      <c r="L318" s="250"/>
      <c r="M318" s="251"/>
      <c r="N318" s="252"/>
      <c r="O318" s="252"/>
      <c r="P318" s="252"/>
      <c r="Q318" s="252"/>
      <c r="R318" s="252"/>
      <c r="S318" s="252"/>
      <c r="T318" s="253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4" t="s">
        <v>180</v>
      </c>
      <c r="AU318" s="254" t="s">
        <v>86</v>
      </c>
      <c r="AV318" s="14" t="s">
        <v>178</v>
      </c>
      <c r="AW318" s="14" t="s">
        <v>32</v>
      </c>
      <c r="AX318" s="14" t="s">
        <v>84</v>
      </c>
      <c r="AY318" s="254" t="s">
        <v>171</v>
      </c>
    </row>
    <row r="319" spans="1:65" s="2" customFormat="1" ht="24.15" customHeight="1">
      <c r="A319" s="39"/>
      <c r="B319" s="40"/>
      <c r="C319" s="269" t="s">
        <v>438</v>
      </c>
      <c r="D319" s="269" t="s">
        <v>304</v>
      </c>
      <c r="E319" s="270" t="s">
        <v>439</v>
      </c>
      <c r="F319" s="271" t="s">
        <v>440</v>
      </c>
      <c r="G319" s="272" t="s">
        <v>176</v>
      </c>
      <c r="H319" s="273">
        <v>21.78</v>
      </c>
      <c r="I319" s="274"/>
      <c r="J319" s="275">
        <f>ROUND(I319*H319,2)</f>
        <v>0</v>
      </c>
      <c r="K319" s="271" t="s">
        <v>177</v>
      </c>
      <c r="L319" s="276"/>
      <c r="M319" s="277" t="s">
        <v>1</v>
      </c>
      <c r="N319" s="278" t="s">
        <v>41</v>
      </c>
      <c r="O319" s="92"/>
      <c r="P319" s="228">
        <f>O319*H319</f>
        <v>0</v>
      </c>
      <c r="Q319" s="228">
        <v>0.006</v>
      </c>
      <c r="R319" s="228">
        <f>Q319*H319</f>
        <v>0.13068000000000002</v>
      </c>
      <c r="S319" s="228">
        <v>0</v>
      </c>
      <c r="T319" s="229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30" t="s">
        <v>211</v>
      </c>
      <c r="AT319" s="230" t="s">
        <v>304</v>
      </c>
      <c r="AU319" s="230" t="s">
        <v>86</v>
      </c>
      <c r="AY319" s="18" t="s">
        <v>171</v>
      </c>
      <c r="BE319" s="231">
        <f>IF(N319="základní",J319,0)</f>
        <v>0</v>
      </c>
      <c r="BF319" s="231">
        <f>IF(N319="snížená",J319,0)</f>
        <v>0</v>
      </c>
      <c r="BG319" s="231">
        <f>IF(N319="zákl. přenesená",J319,0)</f>
        <v>0</v>
      </c>
      <c r="BH319" s="231">
        <f>IF(N319="sníž. přenesená",J319,0)</f>
        <v>0</v>
      </c>
      <c r="BI319" s="231">
        <f>IF(N319="nulová",J319,0)</f>
        <v>0</v>
      </c>
      <c r="BJ319" s="18" t="s">
        <v>84</v>
      </c>
      <c r="BK319" s="231">
        <f>ROUND(I319*H319,2)</f>
        <v>0</v>
      </c>
      <c r="BL319" s="18" t="s">
        <v>178</v>
      </c>
      <c r="BM319" s="230" t="s">
        <v>441</v>
      </c>
    </row>
    <row r="320" spans="1:51" s="13" customFormat="1" ht="12">
      <c r="A320" s="13"/>
      <c r="B320" s="232"/>
      <c r="C320" s="233"/>
      <c r="D320" s="234" t="s">
        <v>180</v>
      </c>
      <c r="E320" s="235" t="s">
        <v>1</v>
      </c>
      <c r="F320" s="236" t="s">
        <v>442</v>
      </c>
      <c r="G320" s="233"/>
      <c r="H320" s="237">
        <v>19.8</v>
      </c>
      <c r="I320" s="238"/>
      <c r="J320" s="233"/>
      <c r="K320" s="233"/>
      <c r="L320" s="239"/>
      <c r="M320" s="240"/>
      <c r="N320" s="241"/>
      <c r="O320" s="241"/>
      <c r="P320" s="241"/>
      <c r="Q320" s="241"/>
      <c r="R320" s="241"/>
      <c r="S320" s="241"/>
      <c r="T320" s="242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3" t="s">
        <v>180</v>
      </c>
      <c r="AU320" s="243" t="s">
        <v>86</v>
      </c>
      <c r="AV320" s="13" t="s">
        <v>86</v>
      </c>
      <c r="AW320" s="13" t="s">
        <v>32</v>
      </c>
      <c r="AX320" s="13" t="s">
        <v>84</v>
      </c>
      <c r="AY320" s="243" t="s">
        <v>171</v>
      </c>
    </row>
    <row r="321" spans="1:51" s="13" customFormat="1" ht="12">
      <c r="A321" s="13"/>
      <c r="B321" s="232"/>
      <c r="C321" s="233"/>
      <c r="D321" s="234" t="s">
        <v>180</v>
      </c>
      <c r="E321" s="233"/>
      <c r="F321" s="236" t="s">
        <v>443</v>
      </c>
      <c r="G321" s="233"/>
      <c r="H321" s="237">
        <v>21.78</v>
      </c>
      <c r="I321" s="238"/>
      <c r="J321" s="233"/>
      <c r="K321" s="233"/>
      <c r="L321" s="239"/>
      <c r="M321" s="240"/>
      <c r="N321" s="241"/>
      <c r="O321" s="241"/>
      <c r="P321" s="241"/>
      <c r="Q321" s="241"/>
      <c r="R321" s="241"/>
      <c r="S321" s="241"/>
      <c r="T321" s="242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3" t="s">
        <v>180</v>
      </c>
      <c r="AU321" s="243" t="s">
        <v>86</v>
      </c>
      <c r="AV321" s="13" t="s">
        <v>86</v>
      </c>
      <c r="AW321" s="13" t="s">
        <v>4</v>
      </c>
      <c r="AX321" s="13" t="s">
        <v>84</v>
      </c>
      <c r="AY321" s="243" t="s">
        <v>171</v>
      </c>
    </row>
    <row r="322" spans="1:65" s="2" customFormat="1" ht="24.15" customHeight="1">
      <c r="A322" s="39"/>
      <c r="B322" s="40"/>
      <c r="C322" s="219" t="s">
        <v>444</v>
      </c>
      <c r="D322" s="219" t="s">
        <v>173</v>
      </c>
      <c r="E322" s="220" t="s">
        <v>445</v>
      </c>
      <c r="F322" s="221" t="s">
        <v>446</v>
      </c>
      <c r="G322" s="222" t="s">
        <v>176</v>
      </c>
      <c r="H322" s="223">
        <v>64.925</v>
      </c>
      <c r="I322" s="224"/>
      <c r="J322" s="225">
        <f>ROUND(I322*H322,2)</f>
        <v>0</v>
      </c>
      <c r="K322" s="221" t="s">
        <v>177</v>
      </c>
      <c r="L322" s="45"/>
      <c r="M322" s="226" t="s">
        <v>1</v>
      </c>
      <c r="N322" s="227" t="s">
        <v>41</v>
      </c>
      <c r="O322" s="92"/>
      <c r="P322" s="228">
        <f>O322*H322</f>
        <v>0</v>
      </c>
      <c r="Q322" s="228">
        <v>8E-05</v>
      </c>
      <c r="R322" s="228">
        <f>Q322*H322</f>
        <v>0.005194</v>
      </c>
      <c r="S322" s="228">
        <v>0</v>
      </c>
      <c r="T322" s="229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0" t="s">
        <v>178</v>
      </c>
      <c r="AT322" s="230" t="s">
        <v>173</v>
      </c>
      <c r="AU322" s="230" t="s">
        <v>86</v>
      </c>
      <c r="AY322" s="18" t="s">
        <v>171</v>
      </c>
      <c r="BE322" s="231">
        <f>IF(N322="základní",J322,0)</f>
        <v>0</v>
      </c>
      <c r="BF322" s="231">
        <f>IF(N322="snížená",J322,0)</f>
        <v>0</v>
      </c>
      <c r="BG322" s="231">
        <f>IF(N322="zákl. přenesená",J322,0)</f>
        <v>0</v>
      </c>
      <c r="BH322" s="231">
        <f>IF(N322="sníž. přenesená",J322,0)</f>
        <v>0</v>
      </c>
      <c r="BI322" s="231">
        <f>IF(N322="nulová",J322,0)</f>
        <v>0</v>
      </c>
      <c r="BJ322" s="18" t="s">
        <v>84</v>
      </c>
      <c r="BK322" s="231">
        <f>ROUND(I322*H322,2)</f>
        <v>0</v>
      </c>
      <c r="BL322" s="18" t="s">
        <v>178</v>
      </c>
      <c r="BM322" s="230" t="s">
        <v>447</v>
      </c>
    </row>
    <row r="323" spans="1:51" s="13" customFormat="1" ht="12">
      <c r="A323" s="13"/>
      <c r="B323" s="232"/>
      <c r="C323" s="233"/>
      <c r="D323" s="234" t="s">
        <v>180</v>
      </c>
      <c r="E323" s="235" t="s">
        <v>1</v>
      </c>
      <c r="F323" s="236" t="s">
        <v>448</v>
      </c>
      <c r="G323" s="233"/>
      <c r="H323" s="237">
        <v>64.925</v>
      </c>
      <c r="I323" s="238"/>
      <c r="J323" s="233"/>
      <c r="K323" s="233"/>
      <c r="L323" s="239"/>
      <c r="M323" s="240"/>
      <c r="N323" s="241"/>
      <c r="O323" s="241"/>
      <c r="P323" s="241"/>
      <c r="Q323" s="241"/>
      <c r="R323" s="241"/>
      <c r="S323" s="241"/>
      <c r="T323" s="242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3" t="s">
        <v>180</v>
      </c>
      <c r="AU323" s="243" t="s">
        <v>86</v>
      </c>
      <c r="AV323" s="13" t="s">
        <v>86</v>
      </c>
      <c r="AW323" s="13" t="s">
        <v>32</v>
      </c>
      <c r="AX323" s="13" t="s">
        <v>84</v>
      </c>
      <c r="AY323" s="243" t="s">
        <v>171</v>
      </c>
    </row>
    <row r="324" spans="1:65" s="2" customFormat="1" ht="24.15" customHeight="1">
      <c r="A324" s="39"/>
      <c r="B324" s="40"/>
      <c r="C324" s="219" t="s">
        <v>449</v>
      </c>
      <c r="D324" s="219" t="s">
        <v>173</v>
      </c>
      <c r="E324" s="220" t="s">
        <v>450</v>
      </c>
      <c r="F324" s="221" t="s">
        <v>451</v>
      </c>
      <c r="G324" s="222" t="s">
        <v>176</v>
      </c>
      <c r="H324" s="223">
        <v>458</v>
      </c>
      <c r="I324" s="224"/>
      <c r="J324" s="225">
        <f>ROUND(I324*H324,2)</f>
        <v>0</v>
      </c>
      <c r="K324" s="221" t="s">
        <v>177</v>
      </c>
      <c r="L324" s="45"/>
      <c r="M324" s="226" t="s">
        <v>1</v>
      </c>
      <c r="N324" s="227" t="s">
        <v>41</v>
      </c>
      <c r="O324" s="92"/>
      <c r="P324" s="228">
        <f>O324*H324</f>
        <v>0</v>
      </c>
      <c r="Q324" s="228">
        <v>8E-05</v>
      </c>
      <c r="R324" s="228">
        <f>Q324*H324</f>
        <v>0.036640000000000006</v>
      </c>
      <c r="S324" s="228">
        <v>0</v>
      </c>
      <c r="T324" s="229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0" t="s">
        <v>178</v>
      </c>
      <c r="AT324" s="230" t="s">
        <v>173</v>
      </c>
      <c r="AU324" s="230" t="s">
        <v>86</v>
      </c>
      <c r="AY324" s="18" t="s">
        <v>171</v>
      </c>
      <c r="BE324" s="231">
        <f>IF(N324="základní",J324,0)</f>
        <v>0</v>
      </c>
      <c r="BF324" s="231">
        <f>IF(N324="snížená",J324,0)</f>
        <v>0</v>
      </c>
      <c r="BG324" s="231">
        <f>IF(N324="zákl. přenesená",J324,0)</f>
        <v>0</v>
      </c>
      <c r="BH324" s="231">
        <f>IF(N324="sníž. přenesená",J324,0)</f>
        <v>0</v>
      </c>
      <c r="BI324" s="231">
        <f>IF(N324="nulová",J324,0)</f>
        <v>0</v>
      </c>
      <c r="BJ324" s="18" t="s">
        <v>84</v>
      </c>
      <c r="BK324" s="231">
        <f>ROUND(I324*H324,2)</f>
        <v>0</v>
      </c>
      <c r="BL324" s="18" t="s">
        <v>178</v>
      </c>
      <c r="BM324" s="230" t="s">
        <v>452</v>
      </c>
    </row>
    <row r="325" spans="1:65" s="2" customFormat="1" ht="24.15" customHeight="1">
      <c r="A325" s="39"/>
      <c r="B325" s="40"/>
      <c r="C325" s="219" t="s">
        <v>453</v>
      </c>
      <c r="D325" s="219" t="s">
        <v>173</v>
      </c>
      <c r="E325" s="220" t="s">
        <v>454</v>
      </c>
      <c r="F325" s="221" t="s">
        <v>455</v>
      </c>
      <c r="G325" s="222" t="s">
        <v>176</v>
      </c>
      <c r="H325" s="223">
        <v>49.92</v>
      </c>
      <c r="I325" s="224"/>
      <c r="J325" s="225">
        <f>ROUND(I325*H325,2)</f>
        <v>0</v>
      </c>
      <c r="K325" s="221" t="s">
        <v>177</v>
      </c>
      <c r="L325" s="45"/>
      <c r="M325" s="226" t="s">
        <v>1</v>
      </c>
      <c r="N325" s="227" t="s">
        <v>41</v>
      </c>
      <c r="O325" s="92"/>
      <c r="P325" s="228">
        <f>O325*H325</f>
        <v>0</v>
      </c>
      <c r="Q325" s="228">
        <v>0.0315</v>
      </c>
      <c r="R325" s="228">
        <f>Q325*H325</f>
        <v>1.5724800000000003</v>
      </c>
      <c r="S325" s="228">
        <v>0</v>
      </c>
      <c r="T325" s="229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0" t="s">
        <v>178</v>
      </c>
      <c r="AT325" s="230" t="s">
        <v>173</v>
      </c>
      <c r="AU325" s="230" t="s">
        <v>86</v>
      </c>
      <c r="AY325" s="18" t="s">
        <v>171</v>
      </c>
      <c r="BE325" s="231">
        <f>IF(N325="základní",J325,0)</f>
        <v>0</v>
      </c>
      <c r="BF325" s="231">
        <f>IF(N325="snížená",J325,0)</f>
        <v>0</v>
      </c>
      <c r="BG325" s="231">
        <f>IF(N325="zákl. přenesená",J325,0)</f>
        <v>0</v>
      </c>
      <c r="BH325" s="231">
        <f>IF(N325="sníž. přenesená",J325,0)</f>
        <v>0</v>
      </c>
      <c r="BI325" s="231">
        <f>IF(N325="nulová",J325,0)</f>
        <v>0</v>
      </c>
      <c r="BJ325" s="18" t="s">
        <v>84</v>
      </c>
      <c r="BK325" s="231">
        <f>ROUND(I325*H325,2)</f>
        <v>0</v>
      </c>
      <c r="BL325" s="18" t="s">
        <v>178</v>
      </c>
      <c r="BM325" s="230" t="s">
        <v>456</v>
      </c>
    </row>
    <row r="326" spans="1:51" s="15" customFormat="1" ht="12">
      <c r="A326" s="15"/>
      <c r="B326" s="259"/>
      <c r="C326" s="260"/>
      <c r="D326" s="234" t="s">
        <v>180</v>
      </c>
      <c r="E326" s="261" t="s">
        <v>1</v>
      </c>
      <c r="F326" s="262" t="s">
        <v>390</v>
      </c>
      <c r="G326" s="260"/>
      <c r="H326" s="261" t="s">
        <v>1</v>
      </c>
      <c r="I326" s="263"/>
      <c r="J326" s="260"/>
      <c r="K326" s="260"/>
      <c r="L326" s="264"/>
      <c r="M326" s="265"/>
      <c r="N326" s="266"/>
      <c r="O326" s="266"/>
      <c r="P326" s="266"/>
      <c r="Q326" s="266"/>
      <c r="R326" s="266"/>
      <c r="S326" s="266"/>
      <c r="T326" s="267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268" t="s">
        <v>180</v>
      </c>
      <c r="AU326" s="268" t="s">
        <v>86</v>
      </c>
      <c r="AV326" s="15" t="s">
        <v>84</v>
      </c>
      <c r="AW326" s="15" t="s">
        <v>32</v>
      </c>
      <c r="AX326" s="15" t="s">
        <v>76</v>
      </c>
      <c r="AY326" s="268" t="s">
        <v>171</v>
      </c>
    </row>
    <row r="327" spans="1:51" s="13" customFormat="1" ht="12">
      <c r="A327" s="13"/>
      <c r="B327" s="232"/>
      <c r="C327" s="233"/>
      <c r="D327" s="234" t="s">
        <v>180</v>
      </c>
      <c r="E327" s="235" t="s">
        <v>1</v>
      </c>
      <c r="F327" s="236" t="s">
        <v>391</v>
      </c>
      <c r="G327" s="233"/>
      <c r="H327" s="237">
        <v>49.92</v>
      </c>
      <c r="I327" s="238"/>
      <c r="J327" s="233"/>
      <c r="K327" s="233"/>
      <c r="L327" s="239"/>
      <c r="M327" s="240"/>
      <c r="N327" s="241"/>
      <c r="O327" s="241"/>
      <c r="P327" s="241"/>
      <c r="Q327" s="241"/>
      <c r="R327" s="241"/>
      <c r="S327" s="241"/>
      <c r="T327" s="242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3" t="s">
        <v>180</v>
      </c>
      <c r="AU327" s="243" t="s">
        <v>86</v>
      </c>
      <c r="AV327" s="13" t="s">
        <v>86</v>
      </c>
      <c r="AW327" s="13" t="s">
        <v>32</v>
      </c>
      <c r="AX327" s="13" t="s">
        <v>84</v>
      </c>
      <c r="AY327" s="243" t="s">
        <v>171</v>
      </c>
    </row>
    <row r="328" spans="1:65" s="2" customFormat="1" ht="24.15" customHeight="1">
      <c r="A328" s="39"/>
      <c r="B328" s="40"/>
      <c r="C328" s="219" t="s">
        <v>457</v>
      </c>
      <c r="D328" s="219" t="s">
        <v>173</v>
      </c>
      <c r="E328" s="220" t="s">
        <v>458</v>
      </c>
      <c r="F328" s="221" t="s">
        <v>459</v>
      </c>
      <c r="G328" s="222" t="s">
        <v>176</v>
      </c>
      <c r="H328" s="223">
        <v>841.2</v>
      </c>
      <c r="I328" s="224"/>
      <c r="J328" s="225">
        <f>ROUND(I328*H328,2)</f>
        <v>0</v>
      </c>
      <c r="K328" s="221" t="s">
        <v>177</v>
      </c>
      <c r="L328" s="45"/>
      <c r="M328" s="226" t="s">
        <v>1</v>
      </c>
      <c r="N328" s="227" t="s">
        <v>41</v>
      </c>
      <c r="O328" s="92"/>
      <c r="P328" s="228">
        <f>O328*H328</f>
        <v>0</v>
      </c>
      <c r="Q328" s="228">
        <v>0.02618</v>
      </c>
      <c r="R328" s="228">
        <f>Q328*H328</f>
        <v>22.022616</v>
      </c>
      <c r="S328" s="228">
        <v>0</v>
      </c>
      <c r="T328" s="229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30" t="s">
        <v>178</v>
      </c>
      <c r="AT328" s="230" t="s">
        <v>173</v>
      </c>
      <c r="AU328" s="230" t="s">
        <v>86</v>
      </c>
      <c r="AY328" s="18" t="s">
        <v>171</v>
      </c>
      <c r="BE328" s="231">
        <f>IF(N328="základní",J328,0)</f>
        <v>0</v>
      </c>
      <c r="BF328" s="231">
        <f>IF(N328="snížená",J328,0)</f>
        <v>0</v>
      </c>
      <c r="BG328" s="231">
        <f>IF(N328="zákl. přenesená",J328,0)</f>
        <v>0</v>
      </c>
      <c r="BH328" s="231">
        <f>IF(N328="sníž. přenesená",J328,0)</f>
        <v>0</v>
      </c>
      <c r="BI328" s="231">
        <f>IF(N328="nulová",J328,0)</f>
        <v>0</v>
      </c>
      <c r="BJ328" s="18" t="s">
        <v>84</v>
      </c>
      <c r="BK328" s="231">
        <f>ROUND(I328*H328,2)</f>
        <v>0</v>
      </c>
      <c r="BL328" s="18" t="s">
        <v>178</v>
      </c>
      <c r="BM328" s="230" t="s">
        <v>460</v>
      </c>
    </row>
    <row r="329" spans="1:51" s="13" customFormat="1" ht="12">
      <c r="A329" s="13"/>
      <c r="B329" s="232"/>
      <c r="C329" s="233"/>
      <c r="D329" s="234" t="s">
        <v>180</v>
      </c>
      <c r="E329" s="235" t="s">
        <v>1</v>
      </c>
      <c r="F329" s="236" t="s">
        <v>461</v>
      </c>
      <c r="G329" s="233"/>
      <c r="H329" s="237">
        <v>792.2</v>
      </c>
      <c r="I329" s="238"/>
      <c r="J329" s="233"/>
      <c r="K329" s="233"/>
      <c r="L329" s="239"/>
      <c r="M329" s="240"/>
      <c r="N329" s="241"/>
      <c r="O329" s="241"/>
      <c r="P329" s="241"/>
      <c r="Q329" s="241"/>
      <c r="R329" s="241"/>
      <c r="S329" s="241"/>
      <c r="T329" s="242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3" t="s">
        <v>180</v>
      </c>
      <c r="AU329" s="243" t="s">
        <v>86</v>
      </c>
      <c r="AV329" s="13" t="s">
        <v>86</v>
      </c>
      <c r="AW329" s="13" t="s">
        <v>32</v>
      </c>
      <c r="AX329" s="13" t="s">
        <v>76</v>
      </c>
      <c r="AY329" s="243" t="s">
        <v>171</v>
      </c>
    </row>
    <row r="330" spans="1:51" s="13" customFormat="1" ht="12">
      <c r="A330" s="13"/>
      <c r="B330" s="232"/>
      <c r="C330" s="233"/>
      <c r="D330" s="234" t="s">
        <v>180</v>
      </c>
      <c r="E330" s="235" t="s">
        <v>1</v>
      </c>
      <c r="F330" s="236" t="s">
        <v>462</v>
      </c>
      <c r="G330" s="233"/>
      <c r="H330" s="237">
        <v>49</v>
      </c>
      <c r="I330" s="238"/>
      <c r="J330" s="233"/>
      <c r="K330" s="233"/>
      <c r="L330" s="239"/>
      <c r="M330" s="240"/>
      <c r="N330" s="241"/>
      <c r="O330" s="241"/>
      <c r="P330" s="241"/>
      <c r="Q330" s="241"/>
      <c r="R330" s="241"/>
      <c r="S330" s="241"/>
      <c r="T330" s="242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3" t="s">
        <v>180</v>
      </c>
      <c r="AU330" s="243" t="s">
        <v>86</v>
      </c>
      <c r="AV330" s="13" t="s">
        <v>86</v>
      </c>
      <c r="AW330" s="13" t="s">
        <v>32</v>
      </c>
      <c r="AX330" s="13" t="s">
        <v>76</v>
      </c>
      <c r="AY330" s="243" t="s">
        <v>171</v>
      </c>
    </row>
    <row r="331" spans="1:51" s="14" customFormat="1" ht="12">
      <c r="A331" s="14"/>
      <c r="B331" s="244"/>
      <c r="C331" s="245"/>
      <c r="D331" s="234" t="s">
        <v>180</v>
      </c>
      <c r="E331" s="246" t="s">
        <v>1</v>
      </c>
      <c r="F331" s="247" t="s">
        <v>221</v>
      </c>
      <c r="G331" s="245"/>
      <c r="H331" s="248">
        <v>841.2</v>
      </c>
      <c r="I331" s="249"/>
      <c r="J331" s="245"/>
      <c r="K331" s="245"/>
      <c r="L331" s="250"/>
      <c r="M331" s="251"/>
      <c r="N331" s="252"/>
      <c r="O331" s="252"/>
      <c r="P331" s="252"/>
      <c r="Q331" s="252"/>
      <c r="R331" s="252"/>
      <c r="S331" s="252"/>
      <c r="T331" s="253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4" t="s">
        <v>180</v>
      </c>
      <c r="AU331" s="254" t="s">
        <v>86</v>
      </c>
      <c r="AV331" s="14" t="s">
        <v>178</v>
      </c>
      <c r="AW331" s="14" t="s">
        <v>32</v>
      </c>
      <c r="AX331" s="14" t="s">
        <v>84</v>
      </c>
      <c r="AY331" s="254" t="s">
        <v>171</v>
      </c>
    </row>
    <row r="332" spans="1:65" s="2" customFormat="1" ht="24.15" customHeight="1">
      <c r="A332" s="39"/>
      <c r="B332" s="40"/>
      <c r="C332" s="219" t="s">
        <v>463</v>
      </c>
      <c r="D332" s="219" t="s">
        <v>173</v>
      </c>
      <c r="E332" s="220" t="s">
        <v>464</v>
      </c>
      <c r="F332" s="221" t="s">
        <v>465</v>
      </c>
      <c r="G332" s="222" t="s">
        <v>176</v>
      </c>
      <c r="H332" s="223">
        <v>39.7</v>
      </c>
      <c r="I332" s="224"/>
      <c r="J332" s="225">
        <f>ROUND(I332*H332,2)</f>
        <v>0</v>
      </c>
      <c r="K332" s="221" t="s">
        <v>184</v>
      </c>
      <c r="L332" s="45"/>
      <c r="M332" s="226" t="s">
        <v>1</v>
      </c>
      <c r="N332" s="227" t="s">
        <v>41</v>
      </c>
      <c r="O332" s="92"/>
      <c r="P332" s="228">
        <f>O332*H332</f>
        <v>0</v>
      </c>
      <c r="Q332" s="228">
        <v>0.0057</v>
      </c>
      <c r="R332" s="228">
        <f>Q332*H332</f>
        <v>0.22629</v>
      </c>
      <c r="S332" s="228">
        <v>0</v>
      </c>
      <c r="T332" s="229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0" t="s">
        <v>178</v>
      </c>
      <c r="AT332" s="230" t="s">
        <v>173</v>
      </c>
      <c r="AU332" s="230" t="s">
        <v>86</v>
      </c>
      <c r="AY332" s="18" t="s">
        <v>171</v>
      </c>
      <c r="BE332" s="231">
        <f>IF(N332="základní",J332,0)</f>
        <v>0</v>
      </c>
      <c r="BF332" s="231">
        <f>IF(N332="snížená",J332,0)</f>
        <v>0</v>
      </c>
      <c r="BG332" s="231">
        <f>IF(N332="zákl. přenesená",J332,0)</f>
        <v>0</v>
      </c>
      <c r="BH332" s="231">
        <f>IF(N332="sníž. přenesená",J332,0)</f>
        <v>0</v>
      </c>
      <c r="BI332" s="231">
        <f>IF(N332="nulová",J332,0)</f>
        <v>0</v>
      </c>
      <c r="BJ332" s="18" t="s">
        <v>84</v>
      </c>
      <c r="BK332" s="231">
        <f>ROUND(I332*H332,2)</f>
        <v>0</v>
      </c>
      <c r="BL332" s="18" t="s">
        <v>178</v>
      </c>
      <c r="BM332" s="230" t="s">
        <v>466</v>
      </c>
    </row>
    <row r="333" spans="1:47" s="2" customFormat="1" ht="12">
      <c r="A333" s="39"/>
      <c r="B333" s="40"/>
      <c r="C333" s="41"/>
      <c r="D333" s="234" t="s">
        <v>229</v>
      </c>
      <c r="E333" s="41"/>
      <c r="F333" s="255" t="s">
        <v>467</v>
      </c>
      <c r="G333" s="41"/>
      <c r="H333" s="41"/>
      <c r="I333" s="256"/>
      <c r="J333" s="41"/>
      <c r="K333" s="41"/>
      <c r="L333" s="45"/>
      <c r="M333" s="257"/>
      <c r="N333" s="258"/>
      <c r="O333" s="92"/>
      <c r="P333" s="92"/>
      <c r="Q333" s="92"/>
      <c r="R333" s="92"/>
      <c r="S333" s="92"/>
      <c r="T333" s="93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229</v>
      </c>
      <c r="AU333" s="18" t="s">
        <v>86</v>
      </c>
    </row>
    <row r="334" spans="1:51" s="13" customFormat="1" ht="12">
      <c r="A334" s="13"/>
      <c r="B334" s="232"/>
      <c r="C334" s="233"/>
      <c r="D334" s="234" t="s">
        <v>180</v>
      </c>
      <c r="E334" s="235" t="s">
        <v>1</v>
      </c>
      <c r="F334" s="236" t="s">
        <v>468</v>
      </c>
      <c r="G334" s="233"/>
      <c r="H334" s="237">
        <v>39.7</v>
      </c>
      <c r="I334" s="238"/>
      <c r="J334" s="233"/>
      <c r="K334" s="233"/>
      <c r="L334" s="239"/>
      <c r="M334" s="240"/>
      <c r="N334" s="241"/>
      <c r="O334" s="241"/>
      <c r="P334" s="241"/>
      <c r="Q334" s="241"/>
      <c r="R334" s="241"/>
      <c r="S334" s="241"/>
      <c r="T334" s="242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3" t="s">
        <v>180</v>
      </c>
      <c r="AU334" s="243" t="s">
        <v>86</v>
      </c>
      <c r="AV334" s="13" t="s">
        <v>86</v>
      </c>
      <c r="AW334" s="13" t="s">
        <v>32</v>
      </c>
      <c r="AX334" s="13" t="s">
        <v>84</v>
      </c>
      <c r="AY334" s="243" t="s">
        <v>171</v>
      </c>
    </row>
    <row r="335" spans="1:65" s="2" customFormat="1" ht="24.15" customHeight="1">
      <c r="A335" s="39"/>
      <c r="B335" s="40"/>
      <c r="C335" s="219" t="s">
        <v>469</v>
      </c>
      <c r="D335" s="219" t="s">
        <v>173</v>
      </c>
      <c r="E335" s="220" t="s">
        <v>470</v>
      </c>
      <c r="F335" s="221" t="s">
        <v>471</v>
      </c>
      <c r="G335" s="222" t="s">
        <v>176</v>
      </c>
      <c r="H335" s="223">
        <v>545</v>
      </c>
      <c r="I335" s="224"/>
      <c r="J335" s="225">
        <f>ROUND(I335*H335,2)</f>
        <v>0</v>
      </c>
      <c r="K335" s="221" t="s">
        <v>184</v>
      </c>
      <c r="L335" s="45"/>
      <c r="M335" s="226" t="s">
        <v>1</v>
      </c>
      <c r="N335" s="227" t="s">
        <v>41</v>
      </c>
      <c r="O335" s="92"/>
      <c r="P335" s="228">
        <f>O335*H335</f>
        <v>0</v>
      </c>
      <c r="Q335" s="228">
        <v>0.0033</v>
      </c>
      <c r="R335" s="228">
        <f>Q335*H335</f>
        <v>1.7985</v>
      </c>
      <c r="S335" s="228">
        <v>0</v>
      </c>
      <c r="T335" s="229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0" t="s">
        <v>178</v>
      </c>
      <c r="AT335" s="230" t="s">
        <v>173</v>
      </c>
      <c r="AU335" s="230" t="s">
        <v>86</v>
      </c>
      <c r="AY335" s="18" t="s">
        <v>171</v>
      </c>
      <c r="BE335" s="231">
        <f>IF(N335="základní",J335,0)</f>
        <v>0</v>
      </c>
      <c r="BF335" s="231">
        <f>IF(N335="snížená",J335,0)</f>
        <v>0</v>
      </c>
      <c r="BG335" s="231">
        <f>IF(N335="zákl. přenesená",J335,0)</f>
        <v>0</v>
      </c>
      <c r="BH335" s="231">
        <f>IF(N335="sníž. přenesená",J335,0)</f>
        <v>0</v>
      </c>
      <c r="BI335" s="231">
        <f>IF(N335="nulová",J335,0)</f>
        <v>0</v>
      </c>
      <c r="BJ335" s="18" t="s">
        <v>84</v>
      </c>
      <c r="BK335" s="231">
        <f>ROUND(I335*H335,2)</f>
        <v>0</v>
      </c>
      <c r="BL335" s="18" t="s">
        <v>178</v>
      </c>
      <c r="BM335" s="230" t="s">
        <v>472</v>
      </c>
    </row>
    <row r="336" spans="1:47" s="2" customFormat="1" ht="12">
      <c r="A336" s="39"/>
      <c r="B336" s="40"/>
      <c r="C336" s="41"/>
      <c r="D336" s="234" t="s">
        <v>229</v>
      </c>
      <c r="E336" s="41"/>
      <c r="F336" s="255" t="s">
        <v>473</v>
      </c>
      <c r="G336" s="41"/>
      <c r="H336" s="41"/>
      <c r="I336" s="256"/>
      <c r="J336" s="41"/>
      <c r="K336" s="41"/>
      <c r="L336" s="45"/>
      <c r="M336" s="257"/>
      <c r="N336" s="258"/>
      <c r="O336" s="92"/>
      <c r="P336" s="92"/>
      <c r="Q336" s="92"/>
      <c r="R336" s="92"/>
      <c r="S336" s="92"/>
      <c r="T336" s="93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229</v>
      </c>
      <c r="AU336" s="18" t="s">
        <v>86</v>
      </c>
    </row>
    <row r="337" spans="1:51" s="13" customFormat="1" ht="12">
      <c r="A337" s="13"/>
      <c r="B337" s="232"/>
      <c r="C337" s="233"/>
      <c r="D337" s="234" t="s">
        <v>180</v>
      </c>
      <c r="E337" s="235" t="s">
        <v>1</v>
      </c>
      <c r="F337" s="236" t="s">
        <v>474</v>
      </c>
      <c r="G337" s="233"/>
      <c r="H337" s="237">
        <v>545</v>
      </c>
      <c r="I337" s="238"/>
      <c r="J337" s="233"/>
      <c r="K337" s="233"/>
      <c r="L337" s="239"/>
      <c r="M337" s="240"/>
      <c r="N337" s="241"/>
      <c r="O337" s="241"/>
      <c r="P337" s="241"/>
      <c r="Q337" s="241"/>
      <c r="R337" s="241"/>
      <c r="S337" s="241"/>
      <c r="T337" s="24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3" t="s">
        <v>180</v>
      </c>
      <c r="AU337" s="243" t="s">
        <v>86</v>
      </c>
      <c r="AV337" s="13" t="s">
        <v>86</v>
      </c>
      <c r="AW337" s="13" t="s">
        <v>32</v>
      </c>
      <c r="AX337" s="13" t="s">
        <v>84</v>
      </c>
      <c r="AY337" s="243" t="s">
        <v>171</v>
      </c>
    </row>
    <row r="338" spans="1:65" s="2" customFormat="1" ht="24.15" customHeight="1">
      <c r="A338" s="39"/>
      <c r="B338" s="40"/>
      <c r="C338" s="219" t="s">
        <v>475</v>
      </c>
      <c r="D338" s="219" t="s">
        <v>173</v>
      </c>
      <c r="E338" s="220" t="s">
        <v>476</v>
      </c>
      <c r="F338" s="221" t="s">
        <v>477</v>
      </c>
      <c r="G338" s="222" t="s">
        <v>176</v>
      </c>
      <c r="H338" s="223">
        <v>36.72</v>
      </c>
      <c r="I338" s="224"/>
      <c r="J338" s="225">
        <f>ROUND(I338*H338,2)</f>
        <v>0</v>
      </c>
      <c r="K338" s="221" t="s">
        <v>177</v>
      </c>
      <c r="L338" s="45"/>
      <c r="M338" s="226" t="s">
        <v>1</v>
      </c>
      <c r="N338" s="227" t="s">
        <v>41</v>
      </c>
      <c r="O338" s="92"/>
      <c r="P338" s="228">
        <f>O338*H338</f>
        <v>0</v>
      </c>
      <c r="Q338" s="228">
        <v>0.105</v>
      </c>
      <c r="R338" s="228">
        <f>Q338*H338</f>
        <v>3.8556</v>
      </c>
      <c r="S338" s="228">
        <v>0</v>
      </c>
      <c r="T338" s="229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30" t="s">
        <v>178</v>
      </c>
      <c r="AT338" s="230" t="s">
        <v>173</v>
      </c>
      <c r="AU338" s="230" t="s">
        <v>86</v>
      </c>
      <c r="AY338" s="18" t="s">
        <v>171</v>
      </c>
      <c r="BE338" s="231">
        <f>IF(N338="základní",J338,0)</f>
        <v>0</v>
      </c>
      <c r="BF338" s="231">
        <f>IF(N338="snížená",J338,0)</f>
        <v>0</v>
      </c>
      <c r="BG338" s="231">
        <f>IF(N338="zákl. přenesená",J338,0)</f>
        <v>0</v>
      </c>
      <c r="BH338" s="231">
        <f>IF(N338="sníž. přenesená",J338,0)</f>
        <v>0</v>
      </c>
      <c r="BI338" s="231">
        <f>IF(N338="nulová",J338,0)</f>
        <v>0</v>
      </c>
      <c r="BJ338" s="18" t="s">
        <v>84</v>
      </c>
      <c r="BK338" s="231">
        <f>ROUND(I338*H338,2)</f>
        <v>0</v>
      </c>
      <c r="BL338" s="18" t="s">
        <v>178</v>
      </c>
      <c r="BM338" s="230" t="s">
        <v>478</v>
      </c>
    </row>
    <row r="339" spans="1:51" s="13" customFormat="1" ht="12">
      <c r="A339" s="13"/>
      <c r="B339" s="232"/>
      <c r="C339" s="233"/>
      <c r="D339" s="234" t="s">
        <v>180</v>
      </c>
      <c r="E339" s="235" t="s">
        <v>1</v>
      </c>
      <c r="F339" s="236" t="s">
        <v>479</v>
      </c>
      <c r="G339" s="233"/>
      <c r="H339" s="237">
        <v>36.72</v>
      </c>
      <c r="I339" s="238"/>
      <c r="J339" s="233"/>
      <c r="K339" s="233"/>
      <c r="L339" s="239"/>
      <c r="M339" s="240"/>
      <c r="N339" s="241"/>
      <c r="O339" s="241"/>
      <c r="P339" s="241"/>
      <c r="Q339" s="241"/>
      <c r="R339" s="241"/>
      <c r="S339" s="241"/>
      <c r="T339" s="242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3" t="s">
        <v>180</v>
      </c>
      <c r="AU339" s="243" t="s">
        <v>86</v>
      </c>
      <c r="AV339" s="13" t="s">
        <v>86</v>
      </c>
      <c r="AW339" s="13" t="s">
        <v>32</v>
      </c>
      <c r="AX339" s="13" t="s">
        <v>84</v>
      </c>
      <c r="AY339" s="243" t="s">
        <v>171</v>
      </c>
    </row>
    <row r="340" spans="1:65" s="2" customFormat="1" ht="24.15" customHeight="1">
      <c r="A340" s="39"/>
      <c r="B340" s="40"/>
      <c r="C340" s="219" t="s">
        <v>480</v>
      </c>
      <c r="D340" s="219" t="s">
        <v>173</v>
      </c>
      <c r="E340" s="220" t="s">
        <v>481</v>
      </c>
      <c r="F340" s="221" t="s">
        <v>482</v>
      </c>
      <c r="G340" s="222" t="s">
        <v>176</v>
      </c>
      <c r="H340" s="223">
        <v>841.2</v>
      </c>
      <c r="I340" s="224"/>
      <c r="J340" s="225">
        <f>ROUND(I340*H340,2)</f>
        <v>0</v>
      </c>
      <c r="K340" s="221" t="s">
        <v>227</v>
      </c>
      <c r="L340" s="45"/>
      <c r="M340" s="226" t="s">
        <v>1</v>
      </c>
      <c r="N340" s="227" t="s">
        <v>41</v>
      </c>
      <c r="O340" s="92"/>
      <c r="P340" s="228">
        <f>O340*H340</f>
        <v>0</v>
      </c>
      <c r="Q340" s="228">
        <v>0.02048</v>
      </c>
      <c r="R340" s="228">
        <f>Q340*H340</f>
        <v>17.227776000000002</v>
      </c>
      <c r="S340" s="228">
        <v>0</v>
      </c>
      <c r="T340" s="229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30" t="s">
        <v>178</v>
      </c>
      <c r="AT340" s="230" t="s">
        <v>173</v>
      </c>
      <c r="AU340" s="230" t="s">
        <v>86</v>
      </c>
      <c r="AY340" s="18" t="s">
        <v>171</v>
      </c>
      <c r="BE340" s="231">
        <f>IF(N340="základní",J340,0)</f>
        <v>0</v>
      </c>
      <c r="BF340" s="231">
        <f>IF(N340="snížená",J340,0)</f>
        <v>0</v>
      </c>
      <c r="BG340" s="231">
        <f>IF(N340="zákl. přenesená",J340,0)</f>
        <v>0</v>
      </c>
      <c r="BH340" s="231">
        <f>IF(N340="sníž. přenesená",J340,0)</f>
        <v>0</v>
      </c>
      <c r="BI340" s="231">
        <f>IF(N340="nulová",J340,0)</f>
        <v>0</v>
      </c>
      <c r="BJ340" s="18" t="s">
        <v>84</v>
      </c>
      <c r="BK340" s="231">
        <f>ROUND(I340*H340,2)</f>
        <v>0</v>
      </c>
      <c r="BL340" s="18" t="s">
        <v>178</v>
      </c>
      <c r="BM340" s="230" t="s">
        <v>483</v>
      </c>
    </row>
    <row r="341" spans="1:51" s="13" customFormat="1" ht="12">
      <c r="A341" s="13"/>
      <c r="B341" s="232"/>
      <c r="C341" s="233"/>
      <c r="D341" s="234" t="s">
        <v>180</v>
      </c>
      <c r="E341" s="235" t="s">
        <v>1</v>
      </c>
      <c r="F341" s="236" t="s">
        <v>461</v>
      </c>
      <c r="G341" s="233"/>
      <c r="H341" s="237">
        <v>792.2</v>
      </c>
      <c r="I341" s="238"/>
      <c r="J341" s="233"/>
      <c r="K341" s="233"/>
      <c r="L341" s="239"/>
      <c r="M341" s="240"/>
      <c r="N341" s="241"/>
      <c r="O341" s="241"/>
      <c r="P341" s="241"/>
      <c r="Q341" s="241"/>
      <c r="R341" s="241"/>
      <c r="S341" s="241"/>
      <c r="T341" s="242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3" t="s">
        <v>180</v>
      </c>
      <c r="AU341" s="243" t="s">
        <v>86</v>
      </c>
      <c r="AV341" s="13" t="s">
        <v>86</v>
      </c>
      <c r="AW341" s="13" t="s">
        <v>32</v>
      </c>
      <c r="AX341" s="13" t="s">
        <v>76</v>
      </c>
      <c r="AY341" s="243" t="s">
        <v>171</v>
      </c>
    </row>
    <row r="342" spans="1:51" s="13" customFormat="1" ht="12">
      <c r="A342" s="13"/>
      <c r="B342" s="232"/>
      <c r="C342" s="233"/>
      <c r="D342" s="234" t="s">
        <v>180</v>
      </c>
      <c r="E342" s="235" t="s">
        <v>1</v>
      </c>
      <c r="F342" s="236" t="s">
        <v>462</v>
      </c>
      <c r="G342" s="233"/>
      <c r="H342" s="237">
        <v>49</v>
      </c>
      <c r="I342" s="238"/>
      <c r="J342" s="233"/>
      <c r="K342" s="233"/>
      <c r="L342" s="239"/>
      <c r="M342" s="240"/>
      <c r="N342" s="241"/>
      <c r="O342" s="241"/>
      <c r="P342" s="241"/>
      <c r="Q342" s="241"/>
      <c r="R342" s="241"/>
      <c r="S342" s="241"/>
      <c r="T342" s="242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3" t="s">
        <v>180</v>
      </c>
      <c r="AU342" s="243" t="s">
        <v>86</v>
      </c>
      <c r="AV342" s="13" t="s">
        <v>86</v>
      </c>
      <c r="AW342" s="13" t="s">
        <v>32</v>
      </c>
      <c r="AX342" s="13" t="s">
        <v>76</v>
      </c>
      <c r="AY342" s="243" t="s">
        <v>171</v>
      </c>
    </row>
    <row r="343" spans="1:51" s="14" customFormat="1" ht="12">
      <c r="A343" s="14"/>
      <c r="B343" s="244"/>
      <c r="C343" s="245"/>
      <c r="D343" s="234" t="s">
        <v>180</v>
      </c>
      <c r="E343" s="246" t="s">
        <v>1</v>
      </c>
      <c r="F343" s="247" t="s">
        <v>221</v>
      </c>
      <c r="G343" s="245"/>
      <c r="H343" s="248">
        <v>841.2</v>
      </c>
      <c r="I343" s="249"/>
      <c r="J343" s="245"/>
      <c r="K343" s="245"/>
      <c r="L343" s="250"/>
      <c r="M343" s="251"/>
      <c r="N343" s="252"/>
      <c r="O343" s="252"/>
      <c r="P343" s="252"/>
      <c r="Q343" s="252"/>
      <c r="R343" s="252"/>
      <c r="S343" s="252"/>
      <c r="T343" s="253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4" t="s">
        <v>180</v>
      </c>
      <c r="AU343" s="254" t="s">
        <v>86</v>
      </c>
      <c r="AV343" s="14" t="s">
        <v>178</v>
      </c>
      <c r="AW343" s="14" t="s">
        <v>32</v>
      </c>
      <c r="AX343" s="14" t="s">
        <v>84</v>
      </c>
      <c r="AY343" s="254" t="s">
        <v>171</v>
      </c>
    </row>
    <row r="344" spans="1:65" s="2" customFormat="1" ht="37.8" customHeight="1">
      <c r="A344" s="39"/>
      <c r="B344" s="40"/>
      <c r="C344" s="219" t="s">
        <v>484</v>
      </c>
      <c r="D344" s="219" t="s">
        <v>173</v>
      </c>
      <c r="E344" s="220" t="s">
        <v>485</v>
      </c>
      <c r="F344" s="221" t="s">
        <v>486</v>
      </c>
      <c r="G344" s="222" t="s">
        <v>176</v>
      </c>
      <c r="H344" s="223">
        <v>458</v>
      </c>
      <c r="I344" s="224"/>
      <c r="J344" s="225">
        <f>ROUND(I344*H344,2)</f>
        <v>0</v>
      </c>
      <c r="K344" s="221" t="s">
        <v>177</v>
      </c>
      <c r="L344" s="45"/>
      <c r="M344" s="226" t="s">
        <v>1</v>
      </c>
      <c r="N344" s="227" t="s">
        <v>41</v>
      </c>
      <c r="O344" s="92"/>
      <c r="P344" s="228">
        <f>O344*H344</f>
        <v>0</v>
      </c>
      <c r="Q344" s="228">
        <v>0.01276</v>
      </c>
      <c r="R344" s="228">
        <f>Q344*H344</f>
        <v>5.84408</v>
      </c>
      <c r="S344" s="228">
        <v>0</v>
      </c>
      <c r="T344" s="229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30" t="s">
        <v>178</v>
      </c>
      <c r="AT344" s="230" t="s">
        <v>173</v>
      </c>
      <c r="AU344" s="230" t="s">
        <v>86</v>
      </c>
      <c r="AY344" s="18" t="s">
        <v>171</v>
      </c>
      <c r="BE344" s="231">
        <f>IF(N344="základní",J344,0)</f>
        <v>0</v>
      </c>
      <c r="BF344" s="231">
        <f>IF(N344="snížená",J344,0)</f>
        <v>0</v>
      </c>
      <c r="BG344" s="231">
        <f>IF(N344="zákl. přenesená",J344,0)</f>
        <v>0</v>
      </c>
      <c r="BH344" s="231">
        <f>IF(N344="sníž. přenesená",J344,0)</f>
        <v>0</v>
      </c>
      <c r="BI344" s="231">
        <f>IF(N344="nulová",J344,0)</f>
        <v>0</v>
      </c>
      <c r="BJ344" s="18" t="s">
        <v>84</v>
      </c>
      <c r="BK344" s="231">
        <f>ROUND(I344*H344,2)</f>
        <v>0</v>
      </c>
      <c r="BL344" s="18" t="s">
        <v>178</v>
      </c>
      <c r="BM344" s="230" t="s">
        <v>487</v>
      </c>
    </row>
    <row r="345" spans="1:47" s="2" customFormat="1" ht="12">
      <c r="A345" s="39"/>
      <c r="B345" s="40"/>
      <c r="C345" s="41"/>
      <c r="D345" s="234" t="s">
        <v>229</v>
      </c>
      <c r="E345" s="41"/>
      <c r="F345" s="255" t="s">
        <v>403</v>
      </c>
      <c r="G345" s="41"/>
      <c r="H345" s="41"/>
      <c r="I345" s="256"/>
      <c r="J345" s="41"/>
      <c r="K345" s="41"/>
      <c r="L345" s="45"/>
      <c r="M345" s="257"/>
      <c r="N345" s="258"/>
      <c r="O345" s="92"/>
      <c r="P345" s="92"/>
      <c r="Q345" s="92"/>
      <c r="R345" s="92"/>
      <c r="S345" s="92"/>
      <c r="T345" s="93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T345" s="18" t="s">
        <v>229</v>
      </c>
      <c r="AU345" s="18" t="s">
        <v>86</v>
      </c>
    </row>
    <row r="346" spans="1:51" s="13" customFormat="1" ht="12">
      <c r="A346" s="13"/>
      <c r="B346" s="232"/>
      <c r="C346" s="233"/>
      <c r="D346" s="234" t="s">
        <v>180</v>
      </c>
      <c r="E346" s="235" t="s">
        <v>1</v>
      </c>
      <c r="F346" s="236" t="s">
        <v>488</v>
      </c>
      <c r="G346" s="233"/>
      <c r="H346" s="237">
        <v>458</v>
      </c>
      <c r="I346" s="238"/>
      <c r="J346" s="233"/>
      <c r="K346" s="233"/>
      <c r="L346" s="239"/>
      <c r="M346" s="240"/>
      <c r="N346" s="241"/>
      <c r="O346" s="241"/>
      <c r="P346" s="241"/>
      <c r="Q346" s="241"/>
      <c r="R346" s="241"/>
      <c r="S346" s="241"/>
      <c r="T346" s="242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3" t="s">
        <v>180</v>
      </c>
      <c r="AU346" s="243" t="s">
        <v>86</v>
      </c>
      <c r="AV346" s="13" t="s">
        <v>86</v>
      </c>
      <c r="AW346" s="13" t="s">
        <v>32</v>
      </c>
      <c r="AX346" s="13" t="s">
        <v>84</v>
      </c>
      <c r="AY346" s="243" t="s">
        <v>171</v>
      </c>
    </row>
    <row r="347" spans="1:65" s="2" customFormat="1" ht="24.15" customHeight="1">
      <c r="A347" s="39"/>
      <c r="B347" s="40"/>
      <c r="C347" s="269" t="s">
        <v>489</v>
      </c>
      <c r="D347" s="269" t="s">
        <v>304</v>
      </c>
      <c r="E347" s="270" t="s">
        <v>490</v>
      </c>
      <c r="F347" s="271" t="s">
        <v>491</v>
      </c>
      <c r="G347" s="272" t="s">
        <v>176</v>
      </c>
      <c r="H347" s="273">
        <v>513.876</v>
      </c>
      <c r="I347" s="274"/>
      <c r="J347" s="275">
        <f>ROUND(I347*H347,2)</f>
        <v>0</v>
      </c>
      <c r="K347" s="271" t="s">
        <v>177</v>
      </c>
      <c r="L347" s="276"/>
      <c r="M347" s="277" t="s">
        <v>1</v>
      </c>
      <c r="N347" s="278" t="s">
        <v>41</v>
      </c>
      <c r="O347" s="92"/>
      <c r="P347" s="228">
        <f>O347*H347</f>
        <v>0</v>
      </c>
      <c r="Q347" s="228">
        <v>0.028000000000000004</v>
      </c>
      <c r="R347" s="228">
        <f>Q347*H347</f>
        <v>14.388527999999997</v>
      </c>
      <c r="S347" s="228">
        <v>0</v>
      </c>
      <c r="T347" s="229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30" t="s">
        <v>211</v>
      </c>
      <c r="AT347" s="230" t="s">
        <v>304</v>
      </c>
      <c r="AU347" s="230" t="s">
        <v>86</v>
      </c>
      <c r="AY347" s="18" t="s">
        <v>171</v>
      </c>
      <c r="BE347" s="231">
        <f>IF(N347="základní",J347,0)</f>
        <v>0</v>
      </c>
      <c r="BF347" s="231">
        <f>IF(N347="snížená",J347,0)</f>
        <v>0</v>
      </c>
      <c r="BG347" s="231">
        <f>IF(N347="zákl. přenesená",J347,0)</f>
        <v>0</v>
      </c>
      <c r="BH347" s="231">
        <f>IF(N347="sníž. přenesená",J347,0)</f>
        <v>0</v>
      </c>
      <c r="BI347" s="231">
        <f>IF(N347="nulová",J347,0)</f>
        <v>0</v>
      </c>
      <c r="BJ347" s="18" t="s">
        <v>84</v>
      </c>
      <c r="BK347" s="231">
        <f>ROUND(I347*H347,2)</f>
        <v>0</v>
      </c>
      <c r="BL347" s="18" t="s">
        <v>178</v>
      </c>
      <c r="BM347" s="230" t="s">
        <v>492</v>
      </c>
    </row>
    <row r="348" spans="1:51" s="13" customFormat="1" ht="12">
      <c r="A348" s="13"/>
      <c r="B348" s="232"/>
      <c r="C348" s="233"/>
      <c r="D348" s="234" t="s">
        <v>180</v>
      </c>
      <c r="E348" s="235" t="s">
        <v>1</v>
      </c>
      <c r="F348" s="236" t="s">
        <v>493</v>
      </c>
      <c r="G348" s="233"/>
      <c r="H348" s="237">
        <v>503.8</v>
      </c>
      <c r="I348" s="238"/>
      <c r="J348" s="233"/>
      <c r="K348" s="233"/>
      <c r="L348" s="239"/>
      <c r="M348" s="240"/>
      <c r="N348" s="241"/>
      <c r="O348" s="241"/>
      <c r="P348" s="241"/>
      <c r="Q348" s="241"/>
      <c r="R348" s="241"/>
      <c r="S348" s="241"/>
      <c r="T348" s="242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3" t="s">
        <v>180</v>
      </c>
      <c r="AU348" s="243" t="s">
        <v>86</v>
      </c>
      <c r="AV348" s="13" t="s">
        <v>86</v>
      </c>
      <c r="AW348" s="13" t="s">
        <v>32</v>
      </c>
      <c r="AX348" s="13" t="s">
        <v>84</v>
      </c>
      <c r="AY348" s="243" t="s">
        <v>171</v>
      </c>
    </row>
    <row r="349" spans="1:51" s="13" customFormat="1" ht="12">
      <c r="A349" s="13"/>
      <c r="B349" s="232"/>
      <c r="C349" s="233"/>
      <c r="D349" s="234" t="s">
        <v>180</v>
      </c>
      <c r="E349" s="233"/>
      <c r="F349" s="236" t="s">
        <v>494</v>
      </c>
      <c r="G349" s="233"/>
      <c r="H349" s="237">
        <v>513.876</v>
      </c>
      <c r="I349" s="238"/>
      <c r="J349" s="233"/>
      <c r="K349" s="233"/>
      <c r="L349" s="239"/>
      <c r="M349" s="240"/>
      <c r="N349" s="241"/>
      <c r="O349" s="241"/>
      <c r="P349" s="241"/>
      <c r="Q349" s="241"/>
      <c r="R349" s="241"/>
      <c r="S349" s="241"/>
      <c r="T349" s="242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3" t="s">
        <v>180</v>
      </c>
      <c r="AU349" s="243" t="s">
        <v>86</v>
      </c>
      <c r="AV349" s="13" t="s">
        <v>86</v>
      </c>
      <c r="AW349" s="13" t="s">
        <v>4</v>
      </c>
      <c r="AX349" s="13" t="s">
        <v>84</v>
      </c>
      <c r="AY349" s="243" t="s">
        <v>171</v>
      </c>
    </row>
    <row r="350" spans="1:65" s="2" customFormat="1" ht="24.15" customHeight="1">
      <c r="A350" s="39"/>
      <c r="B350" s="40"/>
      <c r="C350" s="219" t="s">
        <v>495</v>
      </c>
      <c r="D350" s="219" t="s">
        <v>173</v>
      </c>
      <c r="E350" s="220" t="s">
        <v>496</v>
      </c>
      <c r="F350" s="221" t="s">
        <v>497</v>
      </c>
      <c r="G350" s="222" t="s">
        <v>176</v>
      </c>
      <c r="H350" s="223">
        <v>540</v>
      </c>
      <c r="I350" s="224"/>
      <c r="J350" s="225">
        <f>ROUND(I350*H350,2)</f>
        <v>0</v>
      </c>
      <c r="K350" s="221" t="s">
        <v>177</v>
      </c>
      <c r="L350" s="45"/>
      <c r="M350" s="226" t="s">
        <v>1</v>
      </c>
      <c r="N350" s="227" t="s">
        <v>41</v>
      </c>
      <c r="O350" s="92"/>
      <c r="P350" s="228">
        <f>O350*H350</f>
        <v>0</v>
      </c>
      <c r="Q350" s="228">
        <v>0</v>
      </c>
      <c r="R350" s="228">
        <f>Q350*H350</f>
        <v>0</v>
      </c>
      <c r="S350" s="228">
        <v>0</v>
      </c>
      <c r="T350" s="229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30" t="s">
        <v>178</v>
      </c>
      <c r="AT350" s="230" t="s">
        <v>173</v>
      </c>
      <c r="AU350" s="230" t="s">
        <v>86</v>
      </c>
      <c r="AY350" s="18" t="s">
        <v>171</v>
      </c>
      <c r="BE350" s="231">
        <f>IF(N350="základní",J350,0)</f>
        <v>0</v>
      </c>
      <c r="BF350" s="231">
        <f>IF(N350="snížená",J350,0)</f>
        <v>0</v>
      </c>
      <c r="BG350" s="231">
        <f>IF(N350="zákl. přenesená",J350,0)</f>
        <v>0</v>
      </c>
      <c r="BH350" s="231">
        <f>IF(N350="sníž. přenesená",J350,0)</f>
        <v>0</v>
      </c>
      <c r="BI350" s="231">
        <f>IF(N350="nulová",J350,0)</f>
        <v>0</v>
      </c>
      <c r="BJ350" s="18" t="s">
        <v>84</v>
      </c>
      <c r="BK350" s="231">
        <f>ROUND(I350*H350,2)</f>
        <v>0</v>
      </c>
      <c r="BL350" s="18" t="s">
        <v>178</v>
      </c>
      <c r="BM350" s="230" t="s">
        <v>498</v>
      </c>
    </row>
    <row r="351" spans="1:51" s="13" customFormat="1" ht="12">
      <c r="A351" s="13"/>
      <c r="B351" s="232"/>
      <c r="C351" s="233"/>
      <c r="D351" s="234" t="s">
        <v>180</v>
      </c>
      <c r="E351" s="235" t="s">
        <v>1</v>
      </c>
      <c r="F351" s="236" t="s">
        <v>499</v>
      </c>
      <c r="G351" s="233"/>
      <c r="H351" s="237">
        <v>540</v>
      </c>
      <c r="I351" s="238"/>
      <c r="J351" s="233"/>
      <c r="K351" s="233"/>
      <c r="L351" s="239"/>
      <c r="M351" s="240"/>
      <c r="N351" s="241"/>
      <c r="O351" s="241"/>
      <c r="P351" s="241"/>
      <c r="Q351" s="241"/>
      <c r="R351" s="241"/>
      <c r="S351" s="241"/>
      <c r="T351" s="242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3" t="s">
        <v>180</v>
      </c>
      <c r="AU351" s="243" t="s">
        <v>86</v>
      </c>
      <c r="AV351" s="13" t="s">
        <v>86</v>
      </c>
      <c r="AW351" s="13" t="s">
        <v>32</v>
      </c>
      <c r="AX351" s="13" t="s">
        <v>84</v>
      </c>
      <c r="AY351" s="243" t="s">
        <v>171</v>
      </c>
    </row>
    <row r="352" spans="1:65" s="2" customFormat="1" ht="16.5" customHeight="1">
      <c r="A352" s="39"/>
      <c r="B352" s="40"/>
      <c r="C352" s="219" t="s">
        <v>500</v>
      </c>
      <c r="D352" s="219" t="s">
        <v>173</v>
      </c>
      <c r="E352" s="220" t="s">
        <v>501</v>
      </c>
      <c r="F352" s="221" t="s">
        <v>502</v>
      </c>
      <c r="G352" s="222" t="s">
        <v>176</v>
      </c>
      <c r="H352" s="223">
        <v>886</v>
      </c>
      <c r="I352" s="224"/>
      <c r="J352" s="225">
        <f>ROUND(I352*H352,2)</f>
        <v>0</v>
      </c>
      <c r="K352" s="221" t="s">
        <v>177</v>
      </c>
      <c r="L352" s="45"/>
      <c r="M352" s="226" t="s">
        <v>1</v>
      </c>
      <c r="N352" s="227" t="s">
        <v>41</v>
      </c>
      <c r="O352" s="92"/>
      <c r="P352" s="228">
        <f>O352*H352</f>
        <v>0</v>
      </c>
      <c r="Q352" s="228">
        <v>0</v>
      </c>
      <c r="R352" s="228">
        <f>Q352*H352</f>
        <v>0</v>
      </c>
      <c r="S352" s="228">
        <v>0</v>
      </c>
      <c r="T352" s="229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30" t="s">
        <v>178</v>
      </c>
      <c r="AT352" s="230" t="s">
        <v>173</v>
      </c>
      <c r="AU352" s="230" t="s">
        <v>86</v>
      </c>
      <c r="AY352" s="18" t="s">
        <v>171</v>
      </c>
      <c r="BE352" s="231">
        <f>IF(N352="základní",J352,0)</f>
        <v>0</v>
      </c>
      <c r="BF352" s="231">
        <f>IF(N352="snížená",J352,0)</f>
        <v>0</v>
      </c>
      <c r="BG352" s="231">
        <f>IF(N352="zákl. přenesená",J352,0)</f>
        <v>0</v>
      </c>
      <c r="BH352" s="231">
        <f>IF(N352="sníž. přenesená",J352,0)</f>
        <v>0</v>
      </c>
      <c r="BI352" s="231">
        <f>IF(N352="nulová",J352,0)</f>
        <v>0</v>
      </c>
      <c r="BJ352" s="18" t="s">
        <v>84</v>
      </c>
      <c r="BK352" s="231">
        <f>ROUND(I352*H352,2)</f>
        <v>0</v>
      </c>
      <c r="BL352" s="18" t="s">
        <v>178</v>
      </c>
      <c r="BM352" s="230" t="s">
        <v>503</v>
      </c>
    </row>
    <row r="353" spans="1:51" s="13" customFormat="1" ht="12">
      <c r="A353" s="13"/>
      <c r="B353" s="232"/>
      <c r="C353" s="233"/>
      <c r="D353" s="234" t="s">
        <v>180</v>
      </c>
      <c r="E353" s="235" t="s">
        <v>1</v>
      </c>
      <c r="F353" s="236" t="s">
        <v>504</v>
      </c>
      <c r="G353" s="233"/>
      <c r="H353" s="237">
        <v>886</v>
      </c>
      <c r="I353" s="238"/>
      <c r="J353" s="233"/>
      <c r="K353" s="233"/>
      <c r="L353" s="239"/>
      <c r="M353" s="240"/>
      <c r="N353" s="241"/>
      <c r="O353" s="241"/>
      <c r="P353" s="241"/>
      <c r="Q353" s="241"/>
      <c r="R353" s="241"/>
      <c r="S353" s="241"/>
      <c r="T353" s="242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3" t="s">
        <v>180</v>
      </c>
      <c r="AU353" s="243" t="s">
        <v>86</v>
      </c>
      <c r="AV353" s="13" t="s">
        <v>86</v>
      </c>
      <c r="AW353" s="13" t="s">
        <v>32</v>
      </c>
      <c r="AX353" s="13" t="s">
        <v>84</v>
      </c>
      <c r="AY353" s="243" t="s">
        <v>171</v>
      </c>
    </row>
    <row r="354" spans="1:65" s="2" customFormat="1" ht="24.15" customHeight="1">
      <c r="A354" s="39"/>
      <c r="B354" s="40"/>
      <c r="C354" s="219" t="s">
        <v>505</v>
      </c>
      <c r="D354" s="219" t="s">
        <v>173</v>
      </c>
      <c r="E354" s="220" t="s">
        <v>506</v>
      </c>
      <c r="F354" s="221" t="s">
        <v>507</v>
      </c>
      <c r="G354" s="222" t="s">
        <v>176</v>
      </c>
      <c r="H354" s="223">
        <v>295</v>
      </c>
      <c r="I354" s="224"/>
      <c r="J354" s="225">
        <f>ROUND(I354*H354,2)</f>
        <v>0</v>
      </c>
      <c r="K354" s="221" t="s">
        <v>227</v>
      </c>
      <c r="L354" s="45"/>
      <c r="M354" s="226" t="s">
        <v>1</v>
      </c>
      <c r="N354" s="227" t="s">
        <v>41</v>
      </c>
      <c r="O354" s="92"/>
      <c r="P354" s="228">
        <f>O354*H354</f>
        <v>0</v>
      </c>
      <c r="Q354" s="228">
        <v>0</v>
      </c>
      <c r="R354" s="228">
        <f>Q354*H354</f>
        <v>0</v>
      </c>
      <c r="S354" s="228">
        <v>0</v>
      </c>
      <c r="T354" s="229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30" t="s">
        <v>178</v>
      </c>
      <c r="AT354" s="230" t="s">
        <v>173</v>
      </c>
      <c r="AU354" s="230" t="s">
        <v>86</v>
      </c>
      <c r="AY354" s="18" t="s">
        <v>171</v>
      </c>
      <c r="BE354" s="231">
        <f>IF(N354="základní",J354,0)</f>
        <v>0</v>
      </c>
      <c r="BF354" s="231">
        <f>IF(N354="snížená",J354,0)</f>
        <v>0</v>
      </c>
      <c r="BG354" s="231">
        <f>IF(N354="zákl. přenesená",J354,0)</f>
        <v>0</v>
      </c>
      <c r="BH354" s="231">
        <f>IF(N354="sníž. přenesená",J354,0)</f>
        <v>0</v>
      </c>
      <c r="BI354" s="231">
        <f>IF(N354="nulová",J354,0)</f>
        <v>0</v>
      </c>
      <c r="BJ354" s="18" t="s">
        <v>84</v>
      </c>
      <c r="BK354" s="231">
        <f>ROUND(I354*H354,2)</f>
        <v>0</v>
      </c>
      <c r="BL354" s="18" t="s">
        <v>178</v>
      </c>
      <c r="BM354" s="230" t="s">
        <v>508</v>
      </c>
    </row>
    <row r="355" spans="1:47" s="2" customFormat="1" ht="12">
      <c r="A355" s="39"/>
      <c r="B355" s="40"/>
      <c r="C355" s="41"/>
      <c r="D355" s="234" t="s">
        <v>229</v>
      </c>
      <c r="E355" s="41"/>
      <c r="F355" s="255" t="s">
        <v>509</v>
      </c>
      <c r="G355" s="41"/>
      <c r="H355" s="41"/>
      <c r="I355" s="256"/>
      <c r="J355" s="41"/>
      <c r="K355" s="41"/>
      <c r="L355" s="45"/>
      <c r="M355" s="257"/>
      <c r="N355" s="258"/>
      <c r="O355" s="92"/>
      <c r="P355" s="92"/>
      <c r="Q355" s="92"/>
      <c r="R355" s="92"/>
      <c r="S355" s="92"/>
      <c r="T355" s="93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T355" s="18" t="s">
        <v>229</v>
      </c>
      <c r="AU355" s="18" t="s">
        <v>86</v>
      </c>
    </row>
    <row r="356" spans="1:51" s="13" customFormat="1" ht="12">
      <c r="A356" s="13"/>
      <c r="B356" s="232"/>
      <c r="C356" s="233"/>
      <c r="D356" s="234" t="s">
        <v>180</v>
      </c>
      <c r="E356" s="235" t="s">
        <v>1</v>
      </c>
      <c r="F356" s="236" t="s">
        <v>510</v>
      </c>
      <c r="G356" s="233"/>
      <c r="H356" s="237">
        <v>295</v>
      </c>
      <c r="I356" s="238"/>
      <c r="J356" s="233"/>
      <c r="K356" s="233"/>
      <c r="L356" s="239"/>
      <c r="M356" s="240"/>
      <c r="N356" s="241"/>
      <c r="O356" s="241"/>
      <c r="P356" s="241"/>
      <c r="Q356" s="241"/>
      <c r="R356" s="241"/>
      <c r="S356" s="241"/>
      <c r="T356" s="242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3" t="s">
        <v>180</v>
      </c>
      <c r="AU356" s="243" t="s">
        <v>86</v>
      </c>
      <c r="AV356" s="13" t="s">
        <v>86</v>
      </c>
      <c r="AW356" s="13" t="s">
        <v>32</v>
      </c>
      <c r="AX356" s="13" t="s">
        <v>84</v>
      </c>
      <c r="AY356" s="243" t="s">
        <v>171</v>
      </c>
    </row>
    <row r="357" spans="1:65" s="2" customFormat="1" ht="37.8" customHeight="1">
      <c r="A357" s="39"/>
      <c r="B357" s="40"/>
      <c r="C357" s="219" t="s">
        <v>511</v>
      </c>
      <c r="D357" s="219" t="s">
        <v>173</v>
      </c>
      <c r="E357" s="220" t="s">
        <v>512</v>
      </c>
      <c r="F357" s="221" t="s">
        <v>513</v>
      </c>
      <c r="G357" s="222" t="s">
        <v>176</v>
      </c>
      <c r="H357" s="223">
        <v>295</v>
      </c>
      <c r="I357" s="224"/>
      <c r="J357" s="225">
        <f>ROUND(I357*H357,2)</f>
        <v>0</v>
      </c>
      <c r="K357" s="221" t="s">
        <v>227</v>
      </c>
      <c r="L357" s="45"/>
      <c r="M357" s="226" t="s">
        <v>1</v>
      </c>
      <c r="N357" s="227" t="s">
        <v>41</v>
      </c>
      <c r="O357" s="92"/>
      <c r="P357" s="228">
        <f>O357*H357</f>
        <v>0</v>
      </c>
      <c r="Q357" s="228">
        <v>0</v>
      </c>
      <c r="R357" s="228">
        <f>Q357*H357</f>
        <v>0</v>
      </c>
      <c r="S357" s="228">
        <v>0</v>
      </c>
      <c r="T357" s="229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30" t="s">
        <v>178</v>
      </c>
      <c r="AT357" s="230" t="s">
        <v>173</v>
      </c>
      <c r="AU357" s="230" t="s">
        <v>86</v>
      </c>
      <c r="AY357" s="18" t="s">
        <v>171</v>
      </c>
      <c r="BE357" s="231">
        <f>IF(N357="základní",J357,0)</f>
        <v>0</v>
      </c>
      <c r="BF357" s="231">
        <f>IF(N357="snížená",J357,0)</f>
        <v>0</v>
      </c>
      <c r="BG357" s="231">
        <f>IF(N357="zákl. přenesená",J357,0)</f>
        <v>0</v>
      </c>
      <c r="BH357" s="231">
        <f>IF(N357="sníž. přenesená",J357,0)</f>
        <v>0</v>
      </c>
      <c r="BI357" s="231">
        <f>IF(N357="nulová",J357,0)</f>
        <v>0</v>
      </c>
      <c r="BJ357" s="18" t="s">
        <v>84</v>
      </c>
      <c r="BK357" s="231">
        <f>ROUND(I357*H357,2)</f>
        <v>0</v>
      </c>
      <c r="BL357" s="18" t="s">
        <v>178</v>
      </c>
      <c r="BM357" s="230" t="s">
        <v>514</v>
      </c>
    </row>
    <row r="358" spans="1:47" s="2" customFormat="1" ht="12">
      <c r="A358" s="39"/>
      <c r="B358" s="40"/>
      <c r="C358" s="41"/>
      <c r="D358" s="234" t="s">
        <v>229</v>
      </c>
      <c r="E358" s="41"/>
      <c r="F358" s="255" t="s">
        <v>515</v>
      </c>
      <c r="G358" s="41"/>
      <c r="H358" s="41"/>
      <c r="I358" s="256"/>
      <c r="J358" s="41"/>
      <c r="K358" s="41"/>
      <c r="L358" s="45"/>
      <c r="M358" s="257"/>
      <c r="N358" s="258"/>
      <c r="O358" s="92"/>
      <c r="P358" s="92"/>
      <c r="Q358" s="92"/>
      <c r="R358" s="92"/>
      <c r="S358" s="92"/>
      <c r="T358" s="93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8" t="s">
        <v>229</v>
      </c>
      <c r="AU358" s="18" t="s">
        <v>86</v>
      </c>
    </row>
    <row r="359" spans="1:51" s="13" customFormat="1" ht="12">
      <c r="A359" s="13"/>
      <c r="B359" s="232"/>
      <c r="C359" s="233"/>
      <c r="D359" s="234" t="s">
        <v>180</v>
      </c>
      <c r="E359" s="235" t="s">
        <v>1</v>
      </c>
      <c r="F359" s="236" t="s">
        <v>510</v>
      </c>
      <c r="G359" s="233"/>
      <c r="H359" s="237">
        <v>295</v>
      </c>
      <c r="I359" s="238"/>
      <c r="J359" s="233"/>
      <c r="K359" s="233"/>
      <c r="L359" s="239"/>
      <c r="M359" s="240"/>
      <c r="N359" s="241"/>
      <c r="O359" s="241"/>
      <c r="P359" s="241"/>
      <c r="Q359" s="241"/>
      <c r="R359" s="241"/>
      <c r="S359" s="241"/>
      <c r="T359" s="242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3" t="s">
        <v>180</v>
      </c>
      <c r="AU359" s="243" t="s">
        <v>86</v>
      </c>
      <c r="AV359" s="13" t="s">
        <v>86</v>
      </c>
      <c r="AW359" s="13" t="s">
        <v>32</v>
      </c>
      <c r="AX359" s="13" t="s">
        <v>84</v>
      </c>
      <c r="AY359" s="243" t="s">
        <v>171</v>
      </c>
    </row>
    <row r="360" spans="1:65" s="2" customFormat="1" ht="24.15" customHeight="1">
      <c r="A360" s="39"/>
      <c r="B360" s="40"/>
      <c r="C360" s="219" t="s">
        <v>516</v>
      </c>
      <c r="D360" s="219" t="s">
        <v>173</v>
      </c>
      <c r="E360" s="220" t="s">
        <v>517</v>
      </c>
      <c r="F360" s="221" t="s">
        <v>518</v>
      </c>
      <c r="G360" s="222" t="s">
        <v>176</v>
      </c>
      <c r="H360" s="223">
        <v>43.5</v>
      </c>
      <c r="I360" s="224"/>
      <c r="J360" s="225">
        <f>ROUND(I360*H360,2)</f>
        <v>0</v>
      </c>
      <c r="K360" s="221" t="s">
        <v>227</v>
      </c>
      <c r="L360" s="45"/>
      <c r="M360" s="226" t="s">
        <v>1</v>
      </c>
      <c r="N360" s="227" t="s">
        <v>41</v>
      </c>
      <c r="O360" s="92"/>
      <c r="P360" s="228">
        <f>O360*H360</f>
        <v>0</v>
      </c>
      <c r="Q360" s="228">
        <v>0</v>
      </c>
      <c r="R360" s="228">
        <f>Q360*H360</f>
        <v>0</v>
      </c>
      <c r="S360" s="228">
        <v>0</v>
      </c>
      <c r="T360" s="229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30" t="s">
        <v>178</v>
      </c>
      <c r="AT360" s="230" t="s">
        <v>173</v>
      </c>
      <c r="AU360" s="230" t="s">
        <v>86</v>
      </c>
      <c r="AY360" s="18" t="s">
        <v>171</v>
      </c>
      <c r="BE360" s="231">
        <f>IF(N360="základní",J360,0)</f>
        <v>0</v>
      </c>
      <c r="BF360" s="231">
        <f>IF(N360="snížená",J360,0)</f>
        <v>0</v>
      </c>
      <c r="BG360" s="231">
        <f>IF(N360="zákl. přenesená",J360,0)</f>
        <v>0</v>
      </c>
      <c r="BH360" s="231">
        <f>IF(N360="sníž. přenesená",J360,0)</f>
        <v>0</v>
      </c>
      <c r="BI360" s="231">
        <f>IF(N360="nulová",J360,0)</f>
        <v>0</v>
      </c>
      <c r="BJ360" s="18" t="s">
        <v>84</v>
      </c>
      <c r="BK360" s="231">
        <f>ROUND(I360*H360,2)</f>
        <v>0</v>
      </c>
      <c r="BL360" s="18" t="s">
        <v>178</v>
      </c>
      <c r="BM360" s="230" t="s">
        <v>519</v>
      </c>
    </row>
    <row r="361" spans="1:47" s="2" customFormat="1" ht="12">
      <c r="A361" s="39"/>
      <c r="B361" s="40"/>
      <c r="C361" s="41"/>
      <c r="D361" s="234" t="s">
        <v>229</v>
      </c>
      <c r="E361" s="41"/>
      <c r="F361" s="255" t="s">
        <v>520</v>
      </c>
      <c r="G361" s="41"/>
      <c r="H361" s="41"/>
      <c r="I361" s="256"/>
      <c r="J361" s="41"/>
      <c r="K361" s="41"/>
      <c r="L361" s="45"/>
      <c r="M361" s="257"/>
      <c r="N361" s="258"/>
      <c r="O361" s="92"/>
      <c r="P361" s="92"/>
      <c r="Q361" s="92"/>
      <c r="R361" s="92"/>
      <c r="S361" s="92"/>
      <c r="T361" s="93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T361" s="18" t="s">
        <v>229</v>
      </c>
      <c r="AU361" s="18" t="s">
        <v>86</v>
      </c>
    </row>
    <row r="362" spans="1:51" s="13" customFormat="1" ht="12">
      <c r="A362" s="13"/>
      <c r="B362" s="232"/>
      <c r="C362" s="233"/>
      <c r="D362" s="234" t="s">
        <v>180</v>
      </c>
      <c r="E362" s="235" t="s">
        <v>1</v>
      </c>
      <c r="F362" s="236" t="s">
        <v>521</v>
      </c>
      <c r="G362" s="233"/>
      <c r="H362" s="237">
        <v>43.5</v>
      </c>
      <c r="I362" s="238"/>
      <c r="J362" s="233"/>
      <c r="K362" s="233"/>
      <c r="L362" s="239"/>
      <c r="M362" s="240"/>
      <c r="N362" s="241"/>
      <c r="O362" s="241"/>
      <c r="P362" s="241"/>
      <c r="Q362" s="241"/>
      <c r="R362" s="241"/>
      <c r="S362" s="241"/>
      <c r="T362" s="242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3" t="s">
        <v>180</v>
      </c>
      <c r="AU362" s="243" t="s">
        <v>86</v>
      </c>
      <c r="AV362" s="13" t="s">
        <v>86</v>
      </c>
      <c r="AW362" s="13" t="s">
        <v>32</v>
      </c>
      <c r="AX362" s="13" t="s">
        <v>84</v>
      </c>
      <c r="AY362" s="243" t="s">
        <v>171</v>
      </c>
    </row>
    <row r="363" spans="1:65" s="2" customFormat="1" ht="24.15" customHeight="1">
      <c r="A363" s="39"/>
      <c r="B363" s="40"/>
      <c r="C363" s="219" t="s">
        <v>323</v>
      </c>
      <c r="D363" s="219" t="s">
        <v>173</v>
      </c>
      <c r="E363" s="220" t="s">
        <v>522</v>
      </c>
      <c r="F363" s="221" t="s">
        <v>523</v>
      </c>
      <c r="G363" s="222" t="s">
        <v>176</v>
      </c>
      <c r="H363" s="223">
        <v>587</v>
      </c>
      <c r="I363" s="224"/>
      <c r="J363" s="225">
        <f>ROUND(I363*H363,2)</f>
        <v>0</v>
      </c>
      <c r="K363" s="221" t="s">
        <v>227</v>
      </c>
      <c r="L363" s="45"/>
      <c r="M363" s="226" t="s">
        <v>1</v>
      </c>
      <c r="N363" s="227" t="s">
        <v>41</v>
      </c>
      <c r="O363" s="92"/>
      <c r="P363" s="228">
        <f>O363*H363</f>
        <v>0</v>
      </c>
      <c r="Q363" s="228">
        <v>0</v>
      </c>
      <c r="R363" s="228">
        <f>Q363*H363</f>
        <v>0</v>
      </c>
      <c r="S363" s="228">
        <v>0</v>
      </c>
      <c r="T363" s="229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30" t="s">
        <v>178</v>
      </c>
      <c r="AT363" s="230" t="s">
        <v>173</v>
      </c>
      <c r="AU363" s="230" t="s">
        <v>86</v>
      </c>
      <c r="AY363" s="18" t="s">
        <v>171</v>
      </c>
      <c r="BE363" s="231">
        <f>IF(N363="základní",J363,0)</f>
        <v>0</v>
      </c>
      <c r="BF363" s="231">
        <f>IF(N363="snížená",J363,0)</f>
        <v>0</v>
      </c>
      <c r="BG363" s="231">
        <f>IF(N363="zákl. přenesená",J363,0)</f>
        <v>0</v>
      </c>
      <c r="BH363" s="231">
        <f>IF(N363="sníž. přenesená",J363,0)</f>
        <v>0</v>
      </c>
      <c r="BI363" s="231">
        <f>IF(N363="nulová",J363,0)</f>
        <v>0</v>
      </c>
      <c r="BJ363" s="18" t="s">
        <v>84</v>
      </c>
      <c r="BK363" s="231">
        <f>ROUND(I363*H363,2)</f>
        <v>0</v>
      </c>
      <c r="BL363" s="18" t="s">
        <v>178</v>
      </c>
      <c r="BM363" s="230" t="s">
        <v>524</v>
      </c>
    </row>
    <row r="364" spans="1:51" s="13" customFormat="1" ht="12">
      <c r="A364" s="13"/>
      <c r="B364" s="232"/>
      <c r="C364" s="233"/>
      <c r="D364" s="234" t="s">
        <v>180</v>
      </c>
      <c r="E364" s="235" t="s">
        <v>1</v>
      </c>
      <c r="F364" s="236" t="s">
        <v>525</v>
      </c>
      <c r="G364" s="233"/>
      <c r="H364" s="237">
        <v>587</v>
      </c>
      <c r="I364" s="238"/>
      <c r="J364" s="233"/>
      <c r="K364" s="233"/>
      <c r="L364" s="239"/>
      <c r="M364" s="240"/>
      <c r="N364" s="241"/>
      <c r="O364" s="241"/>
      <c r="P364" s="241"/>
      <c r="Q364" s="241"/>
      <c r="R364" s="241"/>
      <c r="S364" s="241"/>
      <c r="T364" s="242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3" t="s">
        <v>180</v>
      </c>
      <c r="AU364" s="243" t="s">
        <v>86</v>
      </c>
      <c r="AV364" s="13" t="s">
        <v>86</v>
      </c>
      <c r="AW364" s="13" t="s">
        <v>32</v>
      </c>
      <c r="AX364" s="13" t="s">
        <v>84</v>
      </c>
      <c r="AY364" s="243" t="s">
        <v>171</v>
      </c>
    </row>
    <row r="365" spans="1:65" s="2" customFormat="1" ht="24.15" customHeight="1">
      <c r="A365" s="39"/>
      <c r="B365" s="40"/>
      <c r="C365" s="219" t="s">
        <v>526</v>
      </c>
      <c r="D365" s="219" t="s">
        <v>173</v>
      </c>
      <c r="E365" s="220" t="s">
        <v>527</v>
      </c>
      <c r="F365" s="221" t="s">
        <v>528</v>
      </c>
      <c r="G365" s="222" t="s">
        <v>176</v>
      </c>
      <c r="H365" s="223">
        <v>6</v>
      </c>
      <c r="I365" s="224"/>
      <c r="J365" s="225">
        <f>ROUND(I365*H365,2)</f>
        <v>0</v>
      </c>
      <c r="K365" s="221" t="s">
        <v>227</v>
      </c>
      <c r="L365" s="45"/>
      <c r="M365" s="226" t="s">
        <v>1</v>
      </c>
      <c r="N365" s="227" t="s">
        <v>41</v>
      </c>
      <c r="O365" s="92"/>
      <c r="P365" s="228">
        <f>O365*H365</f>
        <v>0</v>
      </c>
      <c r="Q365" s="228">
        <v>0.1231</v>
      </c>
      <c r="R365" s="228">
        <f>Q365*H365</f>
        <v>0.7386</v>
      </c>
      <c r="S365" s="228">
        <v>0</v>
      </c>
      <c r="T365" s="229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30" t="s">
        <v>178</v>
      </c>
      <c r="AT365" s="230" t="s">
        <v>173</v>
      </c>
      <c r="AU365" s="230" t="s">
        <v>86</v>
      </c>
      <c r="AY365" s="18" t="s">
        <v>171</v>
      </c>
      <c r="BE365" s="231">
        <f>IF(N365="základní",J365,0)</f>
        <v>0</v>
      </c>
      <c r="BF365" s="231">
        <f>IF(N365="snížená",J365,0)</f>
        <v>0</v>
      </c>
      <c r="BG365" s="231">
        <f>IF(N365="zákl. přenesená",J365,0)</f>
        <v>0</v>
      </c>
      <c r="BH365" s="231">
        <f>IF(N365="sníž. přenesená",J365,0)</f>
        <v>0</v>
      </c>
      <c r="BI365" s="231">
        <f>IF(N365="nulová",J365,0)</f>
        <v>0</v>
      </c>
      <c r="BJ365" s="18" t="s">
        <v>84</v>
      </c>
      <c r="BK365" s="231">
        <f>ROUND(I365*H365,2)</f>
        <v>0</v>
      </c>
      <c r="BL365" s="18" t="s">
        <v>178</v>
      </c>
      <c r="BM365" s="230" t="s">
        <v>529</v>
      </c>
    </row>
    <row r="366" spans="1:47" s="2" customFormat="1" ht="12">
      <c r="A366" s="39"/>
      <c r="B366" s="40"/>
      <c r="C366" s="41"/>
      <c r="D366" s="234" t="s">
        <v>229</v>
      </c>
      <c r="E366" s="41"/>
      <c r="F366" s="255" t="s">
        <v>530</v>
      </c>
      <c r="G366" s="41"/>
      <c r="H366" s="41"/>
      <c r="I366" s="256"/>
      <c r="J366" s="41"/>
      <c r="K366" s="41"/>
      <c r="L366" s="45"/>
      <c r="M366" s="257"/>
      <c r="N366" s="258"/>
      <c r="O366" s="92"/>
      <c r="P366" s="92"/>
      <c r="Q366" s="92"/>
      <c r="R366" s="92"/>
      <c r="S366" s="92"/>
      <c r="T366" s="93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229</v>
      </c>
      <c r="AU366" s="18" t="s">
        <v>86</v>
      </c>
    </row>
    <row r="367" spans="1:51" s="13" customFormat="1" ht="12">
      <c r="A367" s="13"/>
      <c r="B367" s="232"/>
      <c r="C367" s="233"/>
      <c r="D367" s="234" t="s">
        <v>180</v>
      </c>
      <c r="E367" s="235" t="s">
        <v>1</v>
      </c>
      <c r="F367" s="236" t="s">
        <v>531</v>
      </c>
      <c r="G367" s="233"/>
      <c r="H367" s="237">
        <v>6</v>
      </c>
      <c r="I367" s="238"/>
      <c r="J367" s="233"/>
      <c r="K367" s="233"/>
      <c r="L367" s="239"/>
      <c r="M367" s="240"/>
      <c r="N367" s="241"/>
      <c r="O367" s="241"/>
      <c r="P367" s="241"/>
      <c r="Q367" s="241"/>
      <c r="R367" s="241"/>
      <c r="S367" s="241"/>
      <c r="T367" s="242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3" t="s">
        <v>180</v>
      </c>
      <c r="AU367" s="243" t="s">
        <v>86</v>
      </c>
      <c r="AV367" s="13" t="s">
        <v>86</v>
      </c>
      <c r="AW367" s="13" t="s">
        <v>32</v>
      </c>
      <c r="AX367" s="13" t="s">
        <v>84</v>
      </c>
      <c r="AY367" s="243" t="s">
        <v>171</v>
      </c>
    </row>
    <row r="368" spans="1:65" s="2" customFormat="1" ht="21.75" customHeight="1">
      <c r="A368" s="39"/>
      <c r="B368" s="40"/>
      <c r="C368" s="219" t="s">
        <v>532</v>
      </c>
      <c r="D368" s="219" t="s">
        <v>173</v>
      </c>
      <c r="E368" s="220" t="s">
        <v>533</v>
      </c>
      <c r="F368" s="221" t="s">
        <v>534</v>
      </c>
      <c r="G368" s="222" t="s">
        <v>176</v>
      </c>
      <c r="H368" s="223">
        <v>1</v>
      </c>
      <c r="I368" s="224"/>
      <c r="J368" s="225">
        <f>ROUND(I368*H368,2)</f>
        <v>0</v>
      </c>
      <c r="K368" s="221" t="s">
        <v>227</v>
      </c>
      <c r="L368" s="45"/>
      <c r="M368" s="226" t="s">
        <v>1</v>
      </c>
      <c r="N368" s="227" t="s">
        <v>41</v>
      </c>
      <c r="O368" s="92"/>
      <c r="P368" s="228">
        <f>O368*H368</f>
        <v>0</v>
      </c>
      <c r="Q368" s="228">
        <v>0.1231</v>
      </c>
      <c r="R368" s="228">
        <f>Q368*H368</f>
        <v>0.1231</v>
      </c>
      <c r="S368" s="228">
        <v>0</v>
      </c>
      <c r="T368" s="229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30" t="s">
        <v>178</v>
      </c>
      <c r="AT368" s="230" t="s">
        <v>173</v>
      </c>
      <c r="AU368" s="230" t="s">
        <v>86</v>
      </c>
      <c r="AY368" s="18" t="s">
        <v>171</v>
      </c>
      <c r="BE368" s="231">
        <f>IF(N368="základní",J368,0)</f>
        <v>0</v>
      </c>
      <c r="BF368" s="231">
        <f>IF(N368="snížená",J368,0)</f>
        <v>0</v>
      </c>
      <c r="BG368" s="231">
        <f>IF(N368="zákl. přenesená",J368,0)</f>
        <v>0</v>
      </c>
      <c r="BH368" s="231">
        <f>IF(N368="sníž. přenesená",J368,0)</f>
        <v>0</v>
      </c>
      <c r="BI368" s="231">
        <f>IF(N368="nulová",J368,0)</f>
        <v>0</v>
      </c>
      <c r="BJ368" s="18" t="s">
        <v>84</v>
      </c>
      <c r="BK368" s="231">
        <f>ROUND(I368*H368,2)</f>
        <v>0</v>
      </c>
      <c r="BL368" s="18" t="s">
        <v>178</v>
      </c>
      <c r="BM368" s="230" t="s">
        <v>535</v>
      </c>
    </row>
    <row r="369" spans="1:47" s="2" customFormat="1" ht="12">
      <c r="A369" s="39"/>
      <c r="B369" s="40"/>
      <c r="C369" s="41"/>
      <c r="D369" s="234" t="s">
        <v>229</v>
      </c>
      <c r="E369" s="41"/>
      <c r="F369" s="255" t="s">
        <v>536</v>
      </c>
      <c r="G369" s="41"/>
      <c r="H369" s="41"/>
      <c r="I369" s="256"/>
      <c r="J369" s="41"/>
      <c r="K369" s="41"/>
      <c r="L369" s="45"/>
      <c r="M369" s="257"/>
      <c r="N369" s="258"/>
      <c r="O369" s="92"/>
      <c r="P369" s="92"/>
      <c r="Q369" s="92"/>
      <c r="R369" s="92"/>
      <c r="S369" s="92"/>
      <c r="T369" s="93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T369" s="18" t="s">
        <v>229</v>
      </c>
      <c r="AU369" s="18" t="s">
        <v>86</v>
      </c>
    </row>
    <row r="370" spans="1:51" s="13" customFormat="1" ht="12">
      <c r="A370" s="13"/>
      <c r="B370" s="232"/>
      <c r="C370" s="233"/>
      <c r="D370" s="234" t="s">
        <v>180</v>
      </c>
      <c r="E370" s="235" t="s">
        <v>1</v>
      </c>
      <c r="F370" s="236" t="s">
        <v>537</v>
      </c>
      <c r="G370" s="233"/>
      <c r="H370" s="237">
        <v>1</v>
      </c>
      <c r="I370" s="238"/>
      <c r="J370" s="233"/>
      <c r="K370" s="233"/>
      <c r="L370" s="239"/>
      <c r="M370" s="240"/>
      <c r="N370" s="241"/>
      <c r="O370" s="241"/>
      <c r="P370" s="241"/>
      <c r="Q370" s="241"/>
      <c r="R370" s="241"/>
      <c r="S370" s="241"/>
      <c r="T370" s="242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3" t="s">
        <v>180</v>
      </c>
      <c r="AU370" s="243" t="s">
        <v>86</v>
      </c>
      <c r="AV370" s="13" t="s">
        <v>86</v>
      </c>
      <c r="AW370" s="13" t="s">
        <v>32</v>
      </c>
      <c r="AX370" s="13" t="s">
        <v>84</v>
      </c>
      <c r="AY370" s="243" t="s">
        <v>171</v>
      </c>
    </row>
    <row r="371" spans="1:65" s="2" customFormat="1" ht="24.15" customHeight="1">
      <c r="A371" s="39"/>
      <c r="B371" s="40"/>
      <c r="C371" s="219" t="s">
        <v>538</v>
      </c>
      <c r="D371" s="219" t="s">
        <v>173</v>
      </c>
      <c r="E371" s="220" t="s">
        <v>539</v>
      </c>
      <c r="F371" s="221" t="s">
        <v>540</v>
      </c>
      <c r="G371" s="222" t="s">
        <v>366</v>
      </c>
      <c r="H371" s="223">
        <v>7.15</v>
      </c>
      <c r="I371" s="224"/>
      <c r="J371" s="225">
        <f>ROUND(I371*H371,2)</f>
        <v>0</v>
      </c>
      <c r="K371" s="221" t="s">
        <v>227</v>
      </c>
      <c r="L371" s="45"/>
      <c r="M371" s="226" t="s">
        <v>1</v>
      </c>
      <c r="N371" s="227" t="s">
        <v>41</v>
      </c>
      <c r="O371" s="92"/>
      <c r="P371" s="228">
        <f>O371*H371</f>
        <v>0</v>
      </c>
      <c r="Q371" s="228">
        <v>0.1231</v>
      </c>
      <c r="R371" s="228">
        <f>Q371*H371</f>
        <v>0.880165</v>
      </c>
      <c r="S371" s="228">
        <v>0</v>
      </c>
      <c r="T371" s="229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30" t="s">
        <v>178</v>
      </c>
      <c r="AT371" s="230" t="s">
        <v>173</v>
      </c>
      <c r="AU371" s="230" t="s">
        <v>86</v>
      </c>
      <c r="AY371" s="18" t="s">
        <v>171</v>
      </c>
      <c r="BE371" s="231">
        <f>IF(N371="základní",J371,0)</f>
        <v>0</v>
      </c>
      <c r="BF371" s="231">
        <f>IF(N371="snížená",J371,0)</f>
        <v>0</v>
      </c>
      <c r="BG371" s="231">
        <f>IF(N371="zákl. přenesená",J371,0)</f>
        <v>0</v>
      </c>
      <c r="BH371" s="231">
        <f>IF(N371="sníž. přenesená",J371,0)</f>
        <v>0</v>
      </c>
      <c r="BI371" s="231">
        <f>IF(N371="nulová",J371,0)</f>
        <v>0</v>
      </c>
      <c r="BJ371" s="18" t="s">
        <v>84</v>
      </c>
      <c r="BK371" s="231">
        <f>ROUND(I371*H371,2)</f>
        <v>0</v>
      </c>
      <c r="BL371" s="18" t="s">
        <v>178</v>
      </c>
      <c r="BM371" s="230" t="s">
        <v>541</v>
      </c>
    </row>
    <row r="372" spans="1:47" s="2" customFormat="1" ht="12">
      <c r="A372" s="39"/>
      <c r="B372" s="40"/>
      <c r="C372" s="41"/>
      <c r="D372" s="234" t="s">
        <v>229</v>
      </c>
      <c r="E372" s="41"/>
      <c r="F372" s="255" t="s">
        <v>536</v>
      </c>
      <c r="G372" s="41"/>
      <c r="H372" s="41"/>
      <c r="I372" s="256"/>
      <c r="J372" s="41"/>
      <c r="K372" s="41"/>
      <c r="L372" s="45"/>
      <c r="M372" s="257"/>
      <c r="N372" s="258"/>
      <c r="O372" s="92"/>
      <c r="P372" s="92"/>
      <c r="Q372" s="92"/>
      <c r="R372" s="92"/>
      <c r="S372" s="92"/>
      <c r="T372" s="93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229</v>
      </c>
      <c r="AU372" s="18" t="s">
        <v>86</v>
      </c>
    </row>
    <row r="373" spans="1:51" s="13" customFormat="1" ht="12">
      <c r="A373" s="13"/>
      <c r="B373" s="232"/>
      <c r="C373" s="233"/>
      <c r="D373" s="234" t="s">
        <v>180</v>
      </c>
      <c r="E373" s="235" t="s">
        <v>1</v>
      </c>
      <c r="F373" s="236" t="s">
        <v>542</v>
      </c>
      <c r="G373" s="233"/>
      <c r="H373" s="237">
        <v>7.15</v>
      </c>
      <c r="I373" s="238"/>
      <c r="J373" s="233"/>
      <c r="K373" s="233"/>
      <c r="L373" s="239"/>
      <c r="M373" s="240"/>
      <c r="N373" s="241"/>
      <c r="O373" s="241"/>
      <c r="P373" s="241"/>
      <c r="Q373" s="241"/>
      <c r="R373" s="241"/>
      <c r="S373" s="241"/>
      <c r="T373" s="242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3" t="s">
        <v>180</v>
      </c>
      <c r="AU373" s="243" t="s">
        <v>86</v>
      </c>
      <c r="AV373" s="13" t="s">
        <v>86</v>
      </c>
      <c r="AW373" s="13" t="s">
        <v>32</v>
      </c>
      <c r="AX373" s="13" t="s">
        <v>84</v>
      </c>
      <c r="AY373" s="243" t="s">
        <v>171</v>
      </c>
    </row>
    <row r="374" spans="1:63" s="12" customFormat="1" ht="22.8" customHeight="1">
      <c r="A374" s="12"/>
      <c r="B374" s="203"/>
      <c r="C374" s="204"/>
      <c r="D374" s="205" t="s">
        <v>75</v>
      </c>
      <c r="E374" s="217" t="s">
        <v>215</v>
      </c>
      <c r="F374" s="217" t="s">
        <v>543</v>
      </c>
      <c r="G374" s="204"/>
      <c r="H374" s="204"/>
      <c r="I374" s="207"/>
      <c r="J374" s="218">
        <f>BK374</f>
        <v>0</v>
      </c>
      <c r="K374" s="204"/>
      <c r="L374" s="209"/>
      <c r="M374" s="210"/>
      <c r="N374" s="211"/>
      <c r="O374" s="211"/>
      <c r="P374" s="212">
        <f>SUM(P375:P438)</f>
        <v>0</v>
      </c>
      <c r="Q374" s="211"/>
      <c r="R374" s="212">
        <f>SUM(R375:R438)</f>
        <v>2.33428</v>
      </c>
      <c r="S374" s="211"/>
      <c r="T374" s="213">
        <f>SUM(T375:T438)</f>
        <v>405.4662350000001</v>
      </c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R374" s="214" t="s">
        <v>84</v>
      </c>
      <c r="AT374" s="215" t="s">
        <v>75</v>
      </c>
      <c r="AU374" s="215" t="s">
        <v>84</v>
      </c>
      <c r="AY374" s="214" t="s">
        <v>171</v>
      </c>
      <c r="BK374" s="216">
        <f>SUM(BK375:BK438)</f>
        <v>0</v>
      </c>
    </row>
    <row r="375" spans="1:65" s="2" customFormat="1" ht="33" customHeight="1">
      <c r="A375" s="39"/>
      <c r="B375" s="40"/>
      <c r="C375" s="219" t="s">
        <v>544</v>
      </c>
      <c r="D375" s="219" t="s">
        <v>173</v>
      </c>
      <c r="E375" s="220" t="s">
        <v>545</v>
      </c>
      <c r="F375" s="221" t="s">
        <v>546</v>
      </c>
      <c r="G375" s="222" t="s">
        <v>366</v>
      </c>
      <c r="H375" s="223">
        <v>12.5</v>
      </c>
      <c r="I375" s="224"/>
      <c r="J375" s="225">
        <f>ROUND(I375*H375,2)</f>
        <v>0</v>
      </c>
      <c r="K375" s="221" t="s">
        <v>177</v>
      </c>
      <c r="L375" s="45"/>
      <c r="M375" s="226" t="s">
        <v>1</v>
      </c>
      <c r="N375" s="227" t="s">
        <v>41</v>
      </c>
      <c r="O375" s="92"/>
      <c r="P375" s="228">
        <f>O375*H375</f>
        <v>0</v>
      </c>
      <c r="Q375" s="228">
        <v>0.12950000000000003</v>
      </c>
      <c r="R375" s="228">
        <f>Q375*H375</f>
        <v>1.61875</v>
      </c>
      <c r="S375" s="228">
        <v>0</v>
      </c>
      <c r="T375" s="229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30" t="s">
        <v>178</v>
      </c>
      <c r="AT375" s="230" t="s">
        <v>173</v>
      </c>
      <c r="AU375" s="230" t="s">
        <v>86</v>
      </c>
      <c r="AY375" s="18" t="s">
        <v>171</v>
      </c>
      <c r="BE375" s="231">
        <f>IF(N375="základní",J375,0)</f>
        <v>0</v>
      </c>
      <c r="BF375" s="231">
        <f>IF(N375="snížená",J375,0)</f>
        <v>0</v>
      </c>
      <c r="BG375" s="231">
        <f>IF(N375="zákl. přenesená",J375,0)</f>
        <v>0</v>
      </c>
      <c r="BH375" s="231">
        <f>IF(N375="sníž. přenesená",J375,0)</f>
        <v>0</v>
      </c>
      <c r="BI375" s="231">
        <f>IF(N375="nulová",J375,0)</f>
        <v>0</v>
      </c>
      <c r="BJ375" s="18" t="s">
        <v>84</v>
      </c>
      <c r="BK375" s="231">
        <f>ROUND(I375*H375,2)</f>
        <v>0</v>
      </c>
      <c r="BL375" s="18" t="s">
        <v>178</v>
      </c>
      <c r="BM375" s="230" t="s">
        <v>547</v>
      </c>
    </row>
    <row r="376" spans="1:51" s="13" customFormat="1" ht="12">
      <c r="A376" s="13"/>
      <c r="B376" s="232"/>
      <c r="C376" s="233"/>
      <c r="D376" s="234" t="s">
        <v>180</v>
      </c>
      <c r="E376" s="235" t="s">
        <v>1</v>
      </c>
      <c r="F376" s="236" t="s">
        <v>548</v>
      </c>
      <c r="G376" s="233"/>
      <c r="H376" s="237">
        <v>12.5</v>
      </c>
      <c r="I376" s="238"/>
      <c r="J376" s="233"/>
      <c r="K376" s="233"/>
      <c r="L376" s="239"/>
      <c r="M376" s="240"/>
      <c r="N376" s="241"/>
      <c r="O376" s="241"/>
      <c r="P376" s="241"/>
      <c r="Q376" s="241"/>
      <c r="R376" s="241"/>
      <c r="S376" s="241"/>
      <c r="T376" s="242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3" t="s">
        <v>180</v>
      </c>
      <c r="AU376" s="243" t="s">
        <v>86</v>
      </c>
      <c r="AV376" s="13" t="s">
        <v>86</v>
      </c>
      <c r="AW376" s="13" t="s">
        <v>32</v>
      </c>
      <c r="AX376" s="13" t="s">
        <v>84</v>
      </c>
      <c r="AY376" s="243" t="s">
        <v>171</v>
      </c>
    </row>
    <row r="377" spans="1:65" s="2" customFormat="1" ht="24.15" customHeight="1">
      <c r="A377" s="39"/>
      <c r="B377" s="40"/>
      <c r="C377" s="269" t="s">
        <v>549</v>
      </c>
      <c r="D377" s="269" t="s">
        <v>304</v>
      </c>
      <c r="E377" s="270" t="s">
        <v>550</v>
      </c>
      <c r="F377" s="271" t="s">
        <v>551</v>
      </c>
      <c r="G377" s="272" t="s">
        <v>226</v>
      </c>
      <c r="H377" s="273">
        <v>12.75</v>
      </c>
      <c r="I377" s="274"/>
      <c r="J377" s="275">
        <f>ROUND(I377*H377,2)</f>
        <v>0</v>
      </c>
      <c r="K377" s="271" t="s">
        <v>1</v>
      </c>
      <c r="L377" s="276"/>
      <c r="M377" s="277" t="s">
        <v>1</v>
      </c>
      <c r="N377" s="278" t="s">
        <v>41</v>
      </c>
      <c r="O377" s="92"/>
      <c r="P377" s="228">
        <f>O377*H377</f>
        <v>0</v>
      </c>
      <c r="Q377" s="228">
        <v>0.05612</v>
      </c>
      <c r="R377" s="228">
        <f>Q377*H377</f>
        <v>0.7155300000000001</v>
      </c>
      <c r="S377" s="228">
        <v>0</v>
      </c>
      <c r="T377" s="229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30" t="s">
        <v>211</v>
      </c>
      <c r="AT377" s="230" t="s">
        <v>304</v>
      </c>
      <c r="AU377" s="230" t="s">
        <v>86</v>
      </c>
      <c r="AY377" s="18" t="s">
        <v>171</v>
      </c>
      <c r="BE377" s="231">
        <f>IF(N377="základní",J377,0)</f>
        <v>0</v>
      </c>
      <c r="BF377" s="231">
        <f>IF(N377="snížená",J377,0)</f>
        <v>0</v>
      </c>
      <c r="BG377" s="231">
        <f>IF(N377="zákl. přenesená",J377,0)</f>
        <v>0</v>
      </c>
      <c r="BH377" s="231">
        <f>IF(N377="sníž. přenesená",J377,0)</f>
        <v>0</v>
      </c>
      <c r="BI377" s="231">
        <f>IF(N377="nulová",J377,0)</f>
        <v>0</v>
      </c>
      <c r="BJ377" s="18" t="s">
        <v>84</v>
      </c>
      <c r="BK377" s="231">
        <f>ROUND(I377*H377,2)</f>
        <v>0</v>
      </c>
      <c r="BL377" s="18" t="s">
        <v>178</v>
      </c>
      <c r="BM377" s="230" t="s">
        <v>552</v>
      </c>
    </row>
    <row r="378" spans="1:51" s="13" customFormat="1" ht="12">
      <c r="A378" s="13"/>
      <c r="B378" s="232"/>
      <c r="C378" s="233"/>
      <c r="D378" s="234" t="s">
        <v>180</v>
      </c>
      <c r="E378" s="233"/>
      <c r="F378" s="236" t="s">
        <v>553</v>
      </c>
      <c r="G378" s="233"/>
      <c r="H378" s="237">
        <v>12.75</v>
      </c>
      <c r="I378" s="238"/>
      <c r="J378" s="233"/>
      <c r="K378" s="233"/>
      <c r="L378" s="239"/>
      <c r="M378" s="240"/>
      <c r="N378" s="241"/>
      <c r="O378" s="241"/>
      <c r="P378" s="241"/>
      <c r="Q378" s="241"/>
      <c r="R378" s="241"/>
      <c r="S378" s="241"/>
      <c r="T378" s="242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3" t="s">
        <v>180</v>
      </c>
      <c r="AU378" s="243" t="s">
        <v>86</v>
      </c>
      <c r="AV378" s="13" t="s">
        <v>86</v>
      </c>
      <c r="AW378" s="13" t="s">
        <v>4</v>
      </c>
      <c r="AX378" s="13" t="s">
        <v>84</v>
      </c>
      <c r="AY378" s="243" t="s">
        <v>171</v>
      </c>
    </row>
    <row r="379" spans="1:65" s="2" customFormat="1" ht="21.75" customHeight="1">
      <c r="A379" s="39"/>
      <c r="B379" s="40"/>
      <c r="C379" s="219" t="s">
        <v>554</v>
      </c>
      <c r="D379" s="219" t="s">
        <v>173</v>
      </c>
      <c r="E379" s="220" t="s">
        <v>555</v>
      </c>
      <c r="F379" s="221" t="s">
        <v>556</v>
      </c>
      <c r="G379" s="222" t="s">
        <v>366</v>
      </c>
      <c r="H379" s="223">
        <v>13.3</v>
      </c>
      <c r="I379" s="224"/>
      <c r="J379" s="225">
        <f>ROUND(I379*H379,2)</f>
        <v>0</v>
      </c>
      <c r="K379" s="221" t="s">
        <v>177</v>
      </c>
      <c r="L379" s="45"/>
      <c r="M379" s="226" t="s">
        <v>1</v>
      </c>
      <c r="N379" s="227" t="s">
        <v>41</v>
      </c>
      <c r="O379" s="92"/>
      <c r="P379" s="228">
        <f>O379*H379</f>
        <v>0</v>
      </c>
      <c r="Q379" s="228">
        <v>0</v>
      </c>
      <c r="R379" s="228">
        <f>Q379*H379</f>
        <v>0</v>
      </c>
      <c r="S379" s="228">
        <v>0</v>
      </c>
      <c r="T379" s="229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30" t="s">
        <v>178</v>
      </c>
      <c r="AT379" s="230" t="s">
        <v>173</v>
      </c>
      <c r="AU379" s="230" t="s">
        <v>86</v>
      </c>
      <c r="AY379" s="18" t="s">
        <v>171</v>
      </c>
      <c r="BE379" s="231">
        <f>IF(N379="základní",J379,0)</f>
        <v>0</v>
      </c>
      <c r="BF379" s="231">
        <f>IF(N379="snížená",J379,0)</f>
        <v>0</v>
      </c>
      <c r="BG379" s="231">
        <f>IF(N379="zákl. přenesená",J379,0)</f>
        <v>0</v>
      </c>
      <c r="BH379" s="231">
        <f>IF(N379="sníž. přenesená",J379,0)</f>
        <v>0</v>
      </c>
      <c r="BI379" s="231">
        <f>IF(N379="nulová",J379,0)</f>
        <v>0</v>
      </c>
      <c r="BJ379" s="18" t="s">
        <v>84</v>
      </c>
      <c r="BK379" s="231">
        <f>ROUND(I379*H379,2)</f>
        <v>0</v>
      </c>
      <c r="BL379" s="18" t="s">
        <v>178</v>
      </c>
      <c r="BM379" s="230" t="s">
        <v>557</v>
      </c>
    </row>
    <row r="380" spans="1:65" s="2" customFormat="1" ht="33" customHeight="1">
      <c r="A380" s="39"/>
      <c r="B380" s="40"/>
      <c r="C380" s="219" t="s">
        <v>558</v>
      </c>
      <c r="D380" s="219" t="s">
        <v>173</v>
      </c>
      <c r="E380" s="220" t="s">
        <v>559</v>
      </c>
      <c r="F380" s="221" t="s">
        <v>560</v>
      </c>
      <c r="G380" s="222" t="s">
        <v>176</v>
      </c>
      <c r="H380" s="223">
        <v>1255.75</v>
      </c>
      <c r="I380" s="224"/>
      <c r="J380" s="225">
        <f>ROUND(I380*H380,2)</f>
        <v>0</v>
      </c>
      <c r="K380" s="221" t="s">
        <v>177</v>
      </c>
      <c r="L380" s="45"/>
      <c r="M380" s="226" t="s">
        <v>1</v>
      </c>
      <c r="N380" s="227" t="s">
        <v>41</v>
      </c>
      <c r="O380" s="92"/>
      <c r="P380" s="228">
        <f>O380*H380</f>
        <v>0</v>
      </c>
      <c r="Q380" s="228">
        <v>0</v>
      </c>
      <c r="R380" s="228">
        <f>Q380*H380</f>
        <v>0</v>
      </c>
      <c r="S380" s="228">
        <v>0</v>
      </c>
      <c r="T380" s="229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30" t="s">
        <v>178</v>
      </c>
      <c r="AT380" s="230" t="s">
        <v>173</v>
      </c>
      <c r="AU380" s="230" t="s">
        <v>86</v>
      </c>
      <c r="AY380" s="18" t="s">
        <v>171</v>
      </c>
      <c r="BE380" s="231">
        <f>IF(N380="základní",J380,0)</f>
        <v>0</v>
      </c>
      <c r="BF380" s="231">
        <f>IF(N380="snížená",J380,0)</f>
        <v>0</v>
      </c>
      <c r="BG380" s="231">
        <f>IF(N380="zákl. přenesená",J380,0)</f>
        <v>0</v>
      </c>
      <c r="BH380" s="231">
        <f>IF(N380="sníž. přenesená",J380,0)</f>
        <v>0</v>
      </c>
      <c r="BI380" s="231">
        <f>IF(N380="nulová",J380,0)</f>
        <v>0</v>
      </c>
      <c r="BJ380" s="18" t="s">
        <v>84</v>
      </c>
      <c r="BK380" s="231">
        <f>ROUND(I380*H380,2)</f>
        <v>0</v>
      </c>
      <c r="BL380" s="18" t="s">
        <v>178</v>
      </c>
      <c r="BM380" s="230" t="s">
        <v>561</v>
      </c>
    </row>
    <row r="381" spans="1:51" s="13" customFormat="1" ht="12">
      <c r="A381" s="13"/>
      <c r="B381" s="232"/>
      <c r="C381" s="233"/>
      <c r="D381" s="234" t="s">
        <v>180</v>
      </c>
      <c r="E381" s="235" t="s">
        <v>1</v>
      </c>
      <c r="F381" s="236" t="s">
        <v>562</v>
      </c>
      <c r="G381" s="233"/>
      <c r="H381" s="237">
        <v>1255.75</v>
      </c>
      <c r="I381" s="238"/>
      <c r="J381" s="233"/>
      <c r="K381" s="233"/>
      <c r="L381" s="239"/>
      <c r="M381" s="240"/>
      <c r="N381" s="241"/>
      <c r="O381" s="241"/>
      <c r="P381" s="241"/>
      <c r="Q381" s="241"/>
      <c r="R381" s="241"/>
      <c r="S381" s="241"/>
      <c r="T381" s="242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3" t="s">
        <v>180</v>
      </c>
      <c r="AU381" s="243" t="s">
        <v>86</v>
      </c>
      <c r="AV381" s="13" t="s">
        <v>86</v>
      </c>
      <c r="AW381" s="13" t="s">
        <v>32</v>
      </c>
      <c r="AX381" s="13" t="s">
        <v>84</v>
      </c>
      <c r="AY381" s="243" t="s">
        <v>171</v>
      </c>
    </row>
    <row r="382" spans="1:65" s="2" customFormat="1" ht="33" customHeight="1">
      <c r="A382" s="39"/>
      <c r="B382" s="40"/>
      <c r="C382" s="219" t="s">
        <v>563</v>
      </c>
      <c r="D382" s="219" t="s">
        <v>173</v>
      </c>
      <c r="E382" s="220" t="s">
        <v>564</v>
      </c>
      <c r="F382" s="221" t="s">
        <v>565</v>
      </c>
      <c r="G382" s="222" t="s">
        <v>176</v>
      </c>
      <c r="H382" s="223">
        <v>113017.5</v>
      </c>
      <c r="I382" s="224"/>
      <c r="J382" s="225">
        <f>ROUND(I382*H382,2)</f>
        <v>0</v>
      </c>
      <c r="K382" s="221" t="s">
        <v>177</v>
      </c>
      <c r="L382" s="45"/>
      <c r="M382" s="226" t="s">
        <v>1</v>
      </c>
      <c r="N382" s="227" t="s">
        <v>41</v>
      </c>
      <c r="O382" s="92"/>
      <c r="P382" s="228">
        <f>O382*H382</f>
        <v>0</v>
      </c>
      <c r="Q382" s="228">
        <v>0</v>
      </c>
      <c r="R382" s="228">
        <f>Q382*H382</f>
        <v>0</v>
      </c>
      <c r="S382" s="228">
        <v>0</v>
      </c>
      <c r="T382" s="229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30" t="s">
        <v>178</v>
      </c>
      <c r="AT382" s="230" t="s">
        <v>173</v>
      </c>
      <c r="AU382" s="230" t="s">
        <v>86</v>
      </c>
      <c r="AY382" s="18" t="s">
        <v>171</v>
      </c>
      <c r="BE382" s="231">
        <f>IF(N382="základní",J382,0)</f>
        <v>0</v>
      </c>
      <c r="BF382" s="231">
        <f>IF(N382="snížená",J382,0)</f>
        <v>0</v>
      </c>
      <c r="BG382" s="231">
        <f>IF(N382="zákl. přenesená",J382,0)</f>
        <v>0</v>
      </c>
      <c r="BH382" s="231">
        <f>IF(N382="sníž. přenesená",J382,0)</f>
        <v>0</v>
      </c>
      <c r="BI382" s="231">
        <f>IF(N382="nulová",J382,0)</f>
        <v>0</v>
      </c>
      <c r="BJ382" s="18" t="s">
        <v>84</v>
      </c>
      <c r="BK382" s="231">
        <f>ROUND(I382*H382,2)</f>
        <v>0</v>
      </c>
      <c r="BL382" s="18" t="s">
        <v>178</v>
      </c>
      <c r="BM382" s="230" t="s">
        <v>566</v>
      </c>
    </row>
    <row r="383" spans="1:51" s="13" customFormat="1" ht="12">
      <c r="A383" s="13"/>
      <c r="B383" s="232"/>
      <c r="C383" s="233"/>
      <c r="D383" s="234" t="s">
        <v>180</v>
      </c>
      <c r="E383" s="235" t="s">
        <v>1</v>
      </c>
      <c r="F383" s="236" t="s">
        <v>567</v>
      </c>
      <c r="G383" s="233"/>
      <c r="H383" s="237">
        <v>113017.5</v>
      </c>
      <c r="I383" s="238"/>
      <c r="J383" s="233"/>
      <c r="K383" s="233"/>
      <c r="L383" s="239"/>
      <c r="M383" s="240"/>
      <c r="N383" s="241"/>
      <c r="O383" s="241"/>
      <c r="P383" s="241"/>
      <c r="Q383" s="241"/>
      <c r="R383" s="241"/>
      <c r="S383" s="241"/>
      <c r="T383" s="242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3" t="s">
        <v>180</v>
      </c>
      <c r="AU383" s="243" t="s">
        <v>86</v>
      </c>
      <c r="AV383" s="13" t="s">
        <v>86</v>
      </c>
      <c r="AW383" s="13" t="s">
        <v>32</v>
      </c>
      <c r="AX383" s="13" t="s">
        <v>84</v>
      </c>
      <c r="AY383" s="243" t="s">
        <v>171</v>
      </c>
    </row>
    <row r="384" spans="1:65" s="2" customFormat="1" ht="33" customHeight="1">
      <c r="A384" s="39"/>
      <c r="B384" s="40"/>
      <c r="C384" s="219" t="s">
        <v>568</v>
      </c>
      <c r="D384" s="219" t="s">
        <v>173</v>
      </c>
      <c r="E384" s="220" t="s">
        <v>569</v>
      </c>
      <c r="F384" s="221" t="s">
        <v>570</v>
      </c>
      <c r="G384" s="222" t="s">
        <v>176</v>
      </c>
      <c r="H384" s="223">
        <v>1255.75</v>
      </c>
      <c r="I384" s="224"/>
      <c r="J384" s="225">
        <f>ROUND(I384*H384,2)</f>
        <v>0</v>
      </c>
      <c r="K384" s="221" t="s">
        <v>177</v>
      </c>
      <c r="L384" s="45"/>
      <c r="M384" s="226" t="s">
        <v>1</v>
      </c>
      <c r="N384" s="227" t="s">
        <v>41</v>
      </c>
      <c r="O384" s="92"/>
      <c r="P384" s="228">
        <f>O384*H384</f>
        <v>0</v>
      </c>
      <c r="Q384" s="228">
        <v>0</v>
      </c>
      <c r="R384" s="228">
        <f>Q384*H384</f>
        <v>0</v>
      </c>
      <c r="S384" s="228">
        <v>0</v>
      </c>
      <c r="T384" s="229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30" t="s">
        <v>178</v>
      </c>
      <c r="AT384" s="230" t="s">
        <v>173</v>
      </c>
      <c r="AU384" s="230" t="s">
        <v>86</v>
      </c>
      <c r="AY384" s="18" t="s">
        <v>171</v>
      </c>
      <c r="BE384" s="231">
        <f>IF(N384="základní",J384,0)</f>
        <v>0</v>
      </c>
      <c r="BF384" s="231">
        <f>IF(N384="snížená",J384,0)</f>
        <v>0</v>
      </c>
      <c r="BG384" s="231">
        <f>IF(N384="zákl. přenesená",J384,0)</f>
        <v>0</v>
      </c>
      <c r="BH384" s="231">
        <f>IF(N384="sníž. přenesená",J384,0)</f>
        <v>0</v>
      </c>
      <c r="BI384" s="231">
        <f>IF(N384="nulová",J384,0)</f>
        <v>0</v>
      </c>
      <c r="BJ384" s="18" t="s">
        <v>84</v>
      </c>
      <c r="BK384" s="231">
        <f>ROUND(I384*H384,2)</f>
        <v>0</v>
      </c>
      <c r="BL384" s="18" t="s">
        <v>178</v>
      </c>
      <c r="BM384" s="230" t="s">
        <v>571</v>
      </c>
    </row>
    <row r="385" spans="1:51" s="13" customFormat="1" ht="12">
      <c r="A385" s="13"/>
      <c r="B385" s="232"/>
      <c r="C385" s="233"/>
      <c r="D385" s="234" t="s">
        <v>180</v>
      </c>
      <c r="E385" s="235" t="s">
        <v>1</v>
      </c>
      <c r="F385" s="236" t="s">
        <v>562</v>
      </c>
      <c r="G385" s="233"/>
      <c r="H385" s="237">
        <v>1255.75</v>
      </c>
      <c r="I385" s="238"/>
      <c r="J385" s="233"/>
      <c r="K385" s="233"/>
      <c r="L385" s="239"/>
      <c r="M385" s="240"/>
      <c r="N385" s="241"/>
      <c r="O385" s="241"/>
      <c r="P385" s="241"/>
      <c r="Q385" s="241"/>
      <c r="R385" s="241"/>
      <c r="S385" s="241"/>
      <c r="T385" s="242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3" t="s">
        <v>180</v>
      </c>
      <c r="AU385" s="243" t="s">
        <v>86</v>
      </c>
      <c r="AV385" s="13" t="s">
        <v>86</v>
      </c>
      <c r="AW385" s="13" t="s">
        <v>32</v>
      </c>
      <c r="AX385" s="13" t="s">
        <v>84</v>
      </c>
      <c r="AY385" s="243" t="s">
        <v>171</v>
      </c>
    </row>
    <row r="386" spans="1:65" s="2" customFormat="1" ht="16.5" customHeight="1">
      <c r="A386" s="39"/>
      <c r="B386" s="40"/>
      <c r="C386" s="219" t="s">
        <v>572</v>
      </c>
      <c r="D386" s="219" t="s">
        <v>173</v>
      </c>
      <c r="E386" s="220" t="s">
        <v>573</v>
      </c>
      <c r="F386" s="221" t="s">
        <v>574</v>
      </c>
      <c r="G386" s="222" t="s">
        <v>176</v>
      </c>
      <c r="H386" s="223">
        <v>1255.75</v>
      </c>
      <c r="I386" s="224"/>
      <c r="J386" s="225">
        <f>ROUND(I386*H386,2)</f>
        <v>0</v>
      </c>
      <c r="K386" s="221" t="s">
        <v>177</v>
      </c>
      <c r="L386" s="45"/>
      <c r="M386" s="226" t="s">
        <v>1</v>
      </c>
      <c r="N386" s="227" t="s">
        <v>41</v>
      </c>
      <c r="O386" s="92"/>
      <c r="P386" s="228">
        <f>O386*H386</f>
        <v>0</v>
      </c>
      <c r="Q386" s="228">
        <v>0</v>
      </c>
      <c r="R386" s="228">
        <f>Q386*H386</f>
        <v>0</v>
      </c>
      <c r="S386" s="228">
        <v>0</v>
      </c>
      <c r="T386" s="229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30" t="s">
        <v>178</v>
      </c>
      <c r="AT386" s="230" t="s">
        <v>173</v>
      </c>
      <c r="AU386" s="230" t="s">
        <v>86</v>
      </c>
      <c r="AY386" s="18" t="s">
        <v>171</v>
      </c>
      <c r="BE386" s="231">
        <f>IF(N386="základní",J386,0)</f>
        <v>0</v>
      </c>
      <c r="BF386" s="231">
        <f>IF(N386="snížená",J386,0)</f>
        <v>0</v>
      </c>
      <c r="BG386" s="231">
        <f>IF(N386="zákl. přenesená",J386,0)</f>
        <v>0</v>
      </c>
      <c r="BH386" s="231">
        <f>IF(N386="sníž. přenesená",J386,0)</f>
        <v>0</v>
      </c>
      <c r="BI386" s="231">
        <f>IF(N386="nulová",J386,0)</f>
        <v>0</v>
      </c>
      <c r="BJ386" s="18" t="s">
        <v>84</v>
      </c>
      <c r="BK386" s="231">
        <f>ROUND(I386*H386,2)</f>
        <v>0</v>
      </c>
      <c r="BL386" s="18" t="s">
        <v>178</v>
      </c>
      <c r="BM386" s="230" t="s">
        <v>575</v>
      </c>
    </row>
    <row r="387" spans="1:65" s="2" customFormat="1" ht="21.75" customHeight="1">
      <c r="A387" s="39"/>
      <c r="B387" s="40"/>
      <c r="C387" s="219" t="s">
        <v>576</v>
      </c>
      <c r="D387" s="219" t="s">
        <v>173</v>
      </c>
      <c r="E387" s="220" t="s">
        <v>577</v>
      </c>
      <c r="F387" s="221" t="s">
        <v>578</v>
      </c>
      <c r="G387" s="222" t="s">
        <v>176</v>
      </c>
      <c r="H387" s="223">
        <v>113017.5</v>
      </c>
      <c r="I387" s="224"/>
      <c r="J387" s="225">
        <f>ROUND(I387*H387,2)</f>
        <v>0</v>
      </c>
      <c r="K387" s="221" t="s">
        <v>177</v>
      </c>
      <c r="L387" s="45"/>
      <c r="M387" s="226" t="s">
        <v>1</v>
      </c>
      <c r="N387" s="227" t="s">
        <v>41</v>
      </c>
      <c r="O387" s="92"/>
      <c r="P387" s="228">
        <f>O387*H387</f>
        <v>0</v>
      </c>
      <c r="Q387" s="228">
        <v>0</v>
      </c>
      <c r="R387" s="228">
        <f>Q387*H387</f>
        <v>0</v>
      </c>
      <c r="S387" s="228">
        <v>0</v>
      </c>
      <c r="T387" s="229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30" t="s">
        <v>178</v>
      </c>
      <c r="AT387" s="230" t="s">
        <v>173</v>
      </c>
      <c r="AU387" s="230" t="s">
        <v>86</v>
      </c>
      <c r="AY387" s="18" t="s">
        <v>171</v>
      </c>
      <c r="BE387" s="231">
        <f>IF(N387="základní",J387,0)</f>
        <v>0</v>
      </c>
      <c r="BF387" s="231">
        <f>IF(N387="snížená",J387,0)</f>
        <v>0</v>
      </c>
      <c r="BG387" s="231">
        <f>IF(N387="zákl. přenesená",J387,0)</f>
        <v>0</v>
      </c>
      <c r="BH387" s="231">
        <f>IF(N387="sníž. přenesená",J387,0)</f>
        <v>0</v>
      </c>
      <c r="BI387" s="231">
        <f>IF(N387="nulová",J387,0)</f>
        <v>0</v>
      </c>
      <c r="BJ387" s="18" t="s">
        <v>84</v>
      </c>
      <c r="BK387" s="231">
        <f>ROUND(I387*H387,2)</f>
        <v>0</v>
      </c>
      <c r="BL387" s="18" t="s">
        <v>178</v>
      </c>
      <c r="BM387" s="230" t="s">
        <v>579</v>
      </c>
    </row>
    <row r="388" spans="1:65" s="2" customFormat="1" ht="21.75" customHeight="1">
      <c r="A388" s="39"/>
      <c r="B388" s="40"/>
      <c r="C388" s="219" t="s">
        <v>580</v>
      </c>
      <c r="D388" s="219" t="s">
        <v>173</v>
      </c>
      <c r="E388" s="220" t="s">
        <v>581</v>
      </c>
      <c r="F388" s="221" t="s">
        <v>582</v>
      </c>
      <c r="G388" s="222" t="s">
        <v>176</v>
      </c>
      <c r="H388" s="223">
        <v>1255.75</v>
      </c>
      <c r="I388" s="224"/>
      <c r="J388" s="225">
        <f>ROUND(I388*H388,2)</f>
        <v>0</v>
      </c>
      <c r="K388" s="221" t="s">
        <v>177</v>
      </c>
      <c r="L388" s="45"/>
      <c r="M388" s="226" t="s">
        <v>1</v>
      </c>
      <c r="N388" s="227" t="s">
        <v>41</v>
      </c>
      <c r="O388" s="92"/>
      <c r="P388" s="228">
        <f>O388*H388</f>
        <v>0</v>
      </c>
      <c r="Q388" s="228">
        <v>0</v>
      </c>
      <c r="R388" s="228">
        <f>Q388*H388</f>
        <v>0</v>
      </c>
      <c r="S388" s="228">
        <v>0</v>
      </c>
      <c r="T388" s="229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30" t="s">
        <v>178</v>
      </c>
      <c r="AT388" s="230" t="s">
        <v>173</v>
      </c>
      <c r="AU388" s="230" t="s">
        <v>86</v>
      </c>
      <c r="AY388" s="18" t="s">
        <v>171</v>
      </c>
      <c r="BE388" s="231">
        <f>IF(N388="základní",J388,0)</f>
        <v>0</v>
      </c>
      <c r="BF388" s="231">
        <f>IF(N388="snížená",J388,0)</f>
        <v>0</v>
      </c>
      <c r="BG388" s="231">
        <f>IF(N388="zákl. přenesená",J388,0)</f>
        <v>0</v>
      </c>
      <c r="BH388" s="231">
        <f>IF(N388="sníž. přenesená",J388,0)</f>
        <v>0</v>
      </c>
      <c r="BI388" s="231">
        <f>IF(N388="nulová",J388,0)</f>
        <v>0</v>
      </c>
      <c r="BJ388" s="18" t="s">
        <v>84</v>
      </c>
      <c r="BK388" s="231">
        <f>ROUND(I388*H388,2)</f>
        <v>0</v>
      </c>
      <c r="BL388" s="18" t="s">
        <v>178</v>
      </c>
      <c r="BM388" s="230" t="s">
        <v>583</v>
      </c>
    </row>
    <row r="389" spans="1:65" s="2" customFormat="1" ht="16.5" customHeight="1">
      <c r="A389" s="39"/>
      <c r="B389" s="40"/>
      <c r="C389" s="219" t="s">
        <v>584</v>
      </c>
      <c r="D389" s="219" t="s">
        <v>173</v>
      </c>
      <c r="E389" s="220" t="s">
        <v>585</v>
      </c>
      <c r="F389" s="221" t="s">
        <v>586</v>
      </c>
      <c r="G389" s="222" t="s">
        <v>176</v>
      </c>
      <c r="H389" s="223">
        <v>2506</v>
      </c>
      <c r="I389" s="224"/>
      <c r="J389" s="225">
        <f>ROUND(I389*H389,2)</f>
        <v>0</v>
      </c>
      <c r="K389" s="221" t="s">
        <v>177</v>
      </c>
      <c r="L389" s="45"/>
      <c r="M389" s="226" t="s">
        <v>1</v>
      </c>
      <c r="N389" s="227" t="s">
        <v>41</v>
      </c>
      <c r="O389" s="92"/>
      <c r="P389" s="228">
        <f>O389*H389</f>
        <v>0</v>
      </c>
      <c r="Q389" s="228">
        <v>0</v>
      </c>
      <c r="R389" s="228">
        <f>Q389*H389</f>
        <v>0</v>
      </c>
      <c r="S389" s="228">
        <v>0</v>
      </c>
      <c r="T389" s="229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30" t="s">
        <v>178</v>
      </c>
      <c r="AT389" s="230" t="s">
        <v>173</v>
      </c>
      <c r="AU389" s="230" t="s">
        <v>86</v>
      </c>
      <c r="AY389" s="18" t="s">
        <v>171</v>
      </c>
      <c r="BE389" s="231">
        <f>IF(N389="základní",J389,0)</f>
        <v>0</v>
      </c>
      <c r="BF389" s="231">
        <f>IF(N389="snížená",J389,0)</f>
        <v>0</v>
      </c>
      <c r="BG389" s="231">
        <f>IF(N389="zákl. přenesená",J389,0)</f>
        <v>0</v>
      </c>
      <c r="BH389" s="231">
        <f>IF(N389="sníž. přenesená",J389,0)</f>
        <v>0</v>
      </c>
      <c r="BI389" s="231">
        <f>IF(N389="nulová",J389,0)</f>
        <v>0</v>
      </c>
      <c r="BJ389" s="18" t="s">
        <v>84</v>
      </c>
      <c r="BK389" s="231">
        <f>ROUND(I389*H389,2)</f>
        <v>0</v>
      </c>
      <c r="BL389" s="18" t="s">
        <v>178</v>
      </c>
      <c r="BM389" s="230" t="s">
        <v>587</v>
      </c>
    </row>
    <row r="390" spans="1:51" s="13" customFormat="1" ht="12">
      <c r="A390" s="13"/>
      <c r="B390" s="232"/>
      <c r="C390" s="233"/>
      <c r="D390" s="234" t="s">
        <v>180</v>
      </c>
      <c r="E390" s="235" t="s">
        <v>1</v>
      </c>
      <c r="F390" s="236" t="s">
        <v>588</v>
      </c>
      <c r="G390" s="233"/>
      <c r="H390" s="237">
        <v>2506</v>
      </c>
      <c r="I390" s="238"/>
      <c r="J390" s="233"/>
      <c r="K390" s="233"/>
      <c r="L390" s="239"/>
      <c r="M390" s="240"/>
      <c r="N390" s="241"/>
      <c r="O390" s="241"/>
      <c r="P390" s="241"/>
      <c r="Q390" s="241"/>
      <c r="R390" s="241"/>
      <c r="S390" s="241"/>
      <c r="T390" s="242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3" t="s">
        <v>180</v>
      </c>
      <c r="AU390" s="243" t="s">
        <v>86</v>
      </c>
      <c r="AV390" s="13" t="s">
        <v>86</v>
      </c>
      <c r="AW390" s="13" t="s">
        <v>32</v>
      </c>
      <c r="AX390" s="13" t="s">
        <v>84</v>
      </c>
      <c r="AY390" s="243" t="s">
        <v>171</v>
      </c>
    </row>
    <row r="391" spans="1:65" s="2" customFormat="1" ht="16.5" customHeight="1">
      <c r="A391" s="39"/>
      <c r="B391" s="40"/>
      <c r="C391" s="219" t="s">
        <v>589</v>
      </c>
      <c r="D391" s="219" t="s">
        <v>173</v>
      </c>
      <c r="E391" s="220" t="s">
        <v>590</v>
      </c>
      <c r="F391" s="221" t="s">
        <v>591</v>
      </c>
      <c r="G391" s="222" t="s">
        <v>193</v>
      </c>
      <c r="H391" s="223">
        <v>0.97</v>
      </c>
      <c r="I391" s="224"/>
      <c r="J391" s="225">
        <f>ROUND(I391*H391,2)</f>
        <v>0</v>
      </c>
      <c r="K391" s="221" t="s">
        <v>177</v>
      </c>
      <c r="L391" s="45"/>
      <c r="M391" s="226" t="s">
        <v>1</v>
      </c>
      <c r="N391" s="227" t="s">
        <v>41</v>
      </c>
      <c r="O391" s="92"/>
      <c r="P391" s="228">
        <f>O391*H391</f>
        <v>0</v>
      </c>
      <c r="Q391" s="228">
        <v>0</v>
      </c>
      <c r="R391" s="228">
        <f>Q391*H391</f>
        <v>0</v>
      </c>
      <c r="S391" s="228">
        <v>2.4</v>
      </c>
      <c r="T391" s="229">
        <f>S391*H391</f>
        <v>2.328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30" t="s">
        <v>178</v>
      </c>
      <c r="AT391" s="230" t="s">
        <v>173</v>
      </c>
      <c r="AU391" s="230" t="s">
        <v>86</v>
      </c>
      <c r="AY391" s="18" t="s">
        <v>171</v>
      </c>
      <c r="BE391" s="231">
        <f>IF(N391="základní",J391,0)</f>
        <v>0</v>
      </c>
      <c r="BF391" s="231">
        <f>IF(N391="snížená",J391,0)</f>
        <v>0</v>
      </c>
      <c r="BG391" s="231">
        <f>IF(N391="zákl. přenesená",J391,0)</f>
        <v>0</v>
      </c>
      <c r="BH391" s="231">
        <f>IF(N391="sníž. přenesená",J391,0)</f>
        <v>0</v>
      </c>
      <c r="BI391" s="231">
        <f>IF(N391="nulová",J391,0)</f>
        <v>0</v>
      </c>
      <c r="BJ391" s="18" t="s">
        <v>84</v>
      </c>
      <c r="BK391" s="231">
        <f>ROUND(I391*H391,2)</f>
        <v>0</v>
      </c>
      <c r="BL391" s="18" t="s">
        <v>178</v>
      </c>
      <c r="BM391" s="230" t="s">
        <v>592</v>
      </c>
    </row>
    <row r="392" spans="1:51" s="13" customFormat="1" ht="12">
      <c r="A392" s="13"/>
      <c r="B392" s="232"/>
      <c r="C392" s="233"/>
      <c r="D392" s="234" t="s">
        <v>180</v>
      </c>
      <c r="E392" s="235" t="s">
        <v>1</v>
      </c>
      <c r="F392" s="236" t="s">
        <v>593</v>
      </c>
      <c r="G392" s="233"/>
      <c r="H392" s="237">
        <v>0.97</v>
      </c>
      <c r="I392" s="238"/>
      <c r="J392" s="233"/>
      <c r="K392" s="233"/>
      <c r="L392" s="239"/>
      <c r="M392" s="240"/>
      <c r="N392" s="241"/>
      <c r="O392" s="241"/>
      <c r="P392" s="241"/>
      <c r="Q392" s="241"/>
      <c r="R392" s="241"/>
      <c r="S392" s="241"/>
      <c r="T392" s="242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3" t="s">
        <v>180</v>
      </c>
      <c r="AU392" s="243" t="s">
        <v>86</v>
      </c>
      <c r="AV392" s="13" t="s">
        <v>86</v>
      </c>
      <c r="AW392" s="13" t="s">
        <v>32</v>
      </c>
      <c r="AX392" s="13" t="s">
        <v>84</v>
      </c>
      <c r="AY392" s="243" t="s">
        <v>171</v>
      </c>
    </row>
    <row r="393" spans="1:65" s="2" customFormat="1" ht="24.15" customHeight="1">
      <c r="A393" s="39"/>
      <c r="B393" s="40"/>
      <c r="C393" s="219" t="s">
        <v>594</v>
      </c>
      <c r="D393" s="219" t="s">
        <v>173</v>
      </c>
      <c r="E393" s="220" t="s">
        <v>595</v>
      </c>
      <c r="F393" s="221" t="s">
        <v>596</v>
      </c>
      <c r="G393" s="222" t="s">
        <v>193</v>
      </c>
      <c r="H393" s="223">
        <v>115.544</v>
      </c>
      <c r="I393" s="224"/>
      <c r="J393" s="225">
        <f>ROUND(I393*H393,2)</f>
        <v>0</v>
      </c>
      <c r="K393" s="221" t="s">
        <v>177</v>
      </c>
      <c r="L393" s="45"/>
      <c r="M393" s="226" t="s">
        <v>1</v>
      </c>
      <c r="N393" s="227" t="s">
        <v>41</v>
      </c>
      <c r="O393" s="92"/>
      <c r="P393" s="228">
        <f>O393*H393</f>
        <v>0</v>
      </c>
      <c r="Q393" s="228">
        <v>0</v>
      </c>
      <c r="R393" s="228">
        <f>Q393*H393</f>
        <v>0</v>
      </c>
      <c r="S393" s="228">
        <v>1.95</v>
      </c>
      <c r="T393" s="229">
        <f>S393*H393</f>
        <v>225.3108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30" t="s">
        <v>178</v>
      </c>
      <c r="AT393" s="230" t="s">
        <v>173</v>
      </c>
      <c r="AU393" s="230" t="s">
        <v>86</v>
      </c>
      <c r="AY393" s="18" t="s">
        <v>171</v>
      </c>
      <c r="BE393" s="231">
        <f>IF(N393="základní",J393,0)</f>
        <v>0</v>
      </c>
      <c r="BF393" s="231">
        <f>IF(N393="snížená",J393,0)</f>
        <v>0</v>
      </c>
      <c r="BG393" s="231">
        <f>IF(N393="zákl. přenesená",J393,0)</f>
        <v>0</v>
      </c>
      <c r="BH393" s="231">
        <f>IF(N393="sníž. přenesená",J393,0)</f>
        <v>0</v>
      </c>
      <c r="BI393" s="231">
        <f>IF(N393="nulová",J393,0)</f>
        <v>0</v>
      </c>
      <c r="BJ393" s="18" t="s">
        <v>84</v>
      </c>
      <c r="BK393" s="231">
        <f>ROUND(I393*H393,2)</f>
        <v>0</v>
      </c>
      <c r="BL393" s="18" t="s">
        <v>178</v>
      </c>
      <c r="BM393" s="230" t="s">
        <v>597</v>
      </c>
    </row>
    <row r="394" spans="1:51" s="13" customFormat="1" ht="12">
      <c r="A394" s="13"/>
      <c r="B394" s="232"/>
      <c r="C394" s="233"/>
      <c r="D394" s="234" t="s">
        <v>180</v>
      </c>
      <c r="E394" s="235" t="s">
        <v>1</v>
      </c>
      <c r="F394" s="236" t="s">
        <v>598</v>
      </c>
      <c r="G394" s="233"/>
      <c r="H394" s="237">
        <v>5.429</v>
      </c>
      <c r="I394" s="238"/>
      <c r="J394" s="233"/>
      <c r="K394" s="233"/>
      <c r="L394" s="239"/>
      <c r="M394" s="240"/>
      <c r="N394" s="241"/>
      <c r="O394" s="241"/>
      <c r="P394" s="241"/>
      <c r="Q394" s="241"/>
      <c r="R394" s="241"/>
      <c r="S394" s="241"/>
      <c r="T394" s="242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3" t="s">
        <v>180</v>
      </c>
      <c r="AU394" s="243" t="s">
        <v>86</v>
      </c>
      <c r="AV394" s="13" t="s">
        <v>86</v>
      </c>
      <c r="AW394" s="13" t="s">
        <v>32</v>
      </c>
      <c r="AX394" s="13" t="s">
        <v>76</v>
      </c>
      <c r="AY394" s="243" t="s">
        <v>171</v>
      </c>
    </row>
    <row r="395" spans="1:51" s="13" customFormat="1" ht="12">
      <c r="A395" s="13"/>
      <c r="B395" s="232"/>
      <c r="C395" s="233"/>
      <c r="D395" s="234" t="s">
        <v>180</v>
      </c>
      <c r="E395" s="235" t="s">
        <v>1</v>
      </c>
      <c r="F395" s="236" t="s">
        <v>599</v>
      </c>
      <c r="G395" s="233"/>
      <c r="H395" s="237">
        <v>0.414</v>
      </c>
      <c r="I395" s="238"/>
      <c r="J395" s="233"/>
      <c r="K395" s="233"/>
      <c r="L395" s="239"/>
      <c r="M395" s="240"/>
      <c r="N395" s="241"/>
      <c r="O395" s="241"/>
      <c r="P395" s="241"/>
      <c r="Q395" s="241"/>
      <c r="R395" s="241"/>
      <c r="S395" s="241"/>
      <c r="T395" s="242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3" t="s">
        <v>180</v>
      </c>
      <c r="AU395" s="243" t="s">
        <v>86</v>
      </c>
      <c r="AV395" s="13" t="s">
        <v>86</v>
      </c>
      <c r="AW395" s="13" t="s">
        <v>32</v>
      </c>
      <c r="AX395" s="13" t="s">
        <v>76</v>
      </c>
      <c r="AY395" s="243" t="s">
        <v>171</v>
      </c>
    </row>
    <row r="396" spans="1:51" s="13" customFormat="1" ht="12">
      <c r="A396" s="13"/>
      <c r="B396" s="232"/>
      <c r="C396" s="233"/>
      <c r="D396" s="234" t="s">
        <v>180</v>
      </c>
      <c r="E396" s="235" t="s">
        <v>1</v>
      </c>
      <c r="F396" s="236" t="s">
        <v>600</v>
      </c>
      <c r="G396" s="233"/>
      <c r="H396" s="237">
        <v>38.364</v>
      </c>
      <c r="I396" s="238"/>
      <c r="J396" s="233"/>
      <c r="K396" s="233"/>
      <c r="L396" s="239"/>
      <c r="M396" s="240"/>
      <c r="N396" s="241"/>
      <c r="O396" s="241"/>
      <c r="P396" s="241"/>
      <c r="Q396" s="241"/>
      <c r="R396" s="241"/>
      <c r="S396" s="241"/>
      <c r="T396" s="242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3" t="s">
        <v>180</v>
      </c>
      <c r="AU396" s="243" t="s">
        <v>86</v>
      </c>
      <c r="AV396" s="13" t="s">
        <v>86</v>
      </c>
      <c r="AW396" s="13" t="s">
        <v>32</v>
      </c>
      <c r="AX396" s="13" t="s">
        <v>76</v>
      </c>
      <c r="AY396" s="243" t="s">
        <v>171</v>
      </c>
    </row>
    <row r="397" spans="1:51" s="13" customFormat="1" ht="12">
      <c r="A397" s="13"/>
      <c r="B397" s="232"/>
      <c r="C397" s="233"/>
      <c r="D397" s="234" t="s">
        <v>180</v>
      </c>
      <c r="E397" s="235" t="s">
        <v>1</v>
      </c>
      <c r="F397" s="236" t="s">
        <v>601</v>
      </c>
      <c r="G397" s="233"/>
      <c r="H397" s="237">
        <v>12.446999999999997</v>
      </c>
      <c r="I397" s="238"/>
      <c r="J397" s="233"/>
      <c r="K397" s="233"/>
      <c r="L397" s="239"/>
      <c r="M397" s="240"/>
      <c r="N397" s="241"/>
      <c r="O397" s="241"/>
      <c r="P397" s="241"/>
      <c r="Q397" s="241"/>
      <c r="R397" s="241"/>
      <c r="S397" s="241"/>
      <c r="T397" s="242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3" t="s">
        <v>180</v>
      </c>
      <c r="AU397" s="243" t="s">
        <v>86</v>
      </c>
      <c r="AV397" s="13" t="s">
        <v>86</v>
      </c>
      <c r="AW397" s="13" t="s">
        <v>32</v>
      </c>
      <c r="AX397" s="13" t="s">
        <v>76</v>
      </c>
      <c r="AY397" s="243" t="s">
        <v>171</v>
      </c>
    </row>
    <row r="398" spans="1:51" s="13" customFormat="1" ht="12">
      <c r="A398" s="13"/>
      <c r="B398" s="232"/>
      <c r="C398" s="233"/>
      <c r="D398" s="234" t="s">
        <v>180</v>
      </c>
      <c r="E398" s="235" t="s">
        <v>1</v>
      </c>
      <c r="F398" s="236" t="s">
        <v>602</v>
      </c>
      <c r="G398" s="233"/>
      <c r="H398" s="237">
        <v>7.02</v>
      </c>
      <c r="I398" s="238"/>
      <c r="J398" s="233"/>
      <c r="K398" s="233"/>
      <c r="L398" s="239"/>
      <c r="M398" s="240"/>
      <c r="N398" s="241"/>
      <c r="O398" s="241"/>
      <c r="P398" s="241"/>
      <c r="Q398" s="241"/>
      <c r="R398" s="241"/>
      <c r="S398" s="241"/>
      <c r="T398" s="242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3" t="s">
        <v>180</v>
      </c>
      <c r="AU398" s="243" t="s">
        <v>86</v>
      </c>
      <c r="AV398" s="13" t="s">
        <v>86</v>
      </c>
      <c r="AW398" s="13" t="s">
        <v>32</v>
      </c>
      <c r="AX398" s="13" t="s">
        <v>76</v>
      </c>
      <c r="AY398" s="243" t="s">
        <v>171</v>
      </c>
    </row>
    <row r="399" spans="1:51" s="13" customFormat="1" ht="12">
      <c r="A399" s="13"/>
      <c r="B399" s="232"/>
      <c r="C399" s="233"/>
      <c r="D399" s="234" t="s">
        <v>180</v>
      </c>
      <c r="E399" s="235" t="s">
        <v>1</v>
      </c>
      <c r="F399" s="236" t="s">
        <v>603</v>
      </c>
      <c r="G399" s="233"/>
      <c r="H399" s="237">
        <v>51.87</v>
      </c>
      <c r="I399" s="238"/>
      <c r="J399" s="233"/>
      <c r="K399" s="233"/>
      <c r="L399" s="239"/>
      <c r="M399" s="240"/>
      <c r="N399" s="241"/>
      <c r="O399" s="241"/>
      <c r="P399" s="241"/>
      <c r="Q399" s="241"/>
      <c r="R399" s="241"/>
      <c r="S399" s="241"/>
      <c r="T399" s="242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3" t="s">
        <v>180</v>
      </c>
      <c r="AU399" s="243" t="s">
        <v>86</v>
      </c>
      <c r="AV399" s="13" t="s">
        <v>86</v>
      </c>
      <c r="AW399" s="13" t="s">
        <v>32</v>
      </c>
      <c r="AX399" s="13" t="s">
        <v>76</v>
      </c>
      <c r="AY399" s="243" t="s">
        <v>171</v>
      </c>
    </row>
    <row r="400" spans="1:51" s="14" customFormat="1" ht="12">
      <c r="A400" s="14"/>
      <c r="B400" s="244"/>
      <c r="C400" s="245"/>
      <c r="D400" s="234" t="s">
        <v>180</v>
      </c>
      <c r="E400" s="246" t="s">
        <v>1</v>
      </c>
      <c r="F400" s="247" t="s">
        <v>221</v>
      </c>
      <c r="G400" s="245"/>
      <c r="H400" s="248">
        <v>115.544</v>
      </c>
      <c r="I400" s="249"/>
      <c r="J400" s="245"/>
      <c r="K400" s="245"/>
      <c r="L400" s="250"/>
      <c r="M400" s="251"/>
      <c r="N400" s="252"/>
      <c r="O400" s="252"/>
      <c r="P400" s="252"/>
      <c r="Q400" s="252"/>
      <c r="R400" s="252"/>
      <c r="S400" s="252"/>
      <c r="T400" s="253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54" t="s">
        <v>180</v>
      </c>
      <c r="AU400" s="254" t="s">
        <v>86</v>
      </c>
      <c r="AV400" s="14" t="s">
        <v>178</v>
      </c>
      <c r="AW400" s="14" t="s">
        <v>32</v>
      </c>
      <c r="AX400" s="14" t="s">
        <v>84</v>
      </c>
      <c r="AY400" s="254" t="s">
        <v>171</v>
      </c>
    </row>
    <row r="401" spans="1:65" s="2" customFormat="1" ht="21.75" customHeight="1">
      <c r="A401" s="39"/>
      <c r="B401" s="40"/>
      <c r="C401" s="219" t="s">
        <v>604</v>
      </c>
      <c r="D401" s="219" t="s">
        <v>173</v>
      </c>
      <c r="E401" s="220" t="s">
        <v>605</v>
      </c>
      <c r="F401" s="221" t="s">
        <v>606</v>
      </c>
      <c r="G401" s="222" t="s">
        <v>193</v>
      </c>
      <c r="H401" s="223">
        <v>34.62</v>
      </c>
      <c r="I401" s="224"/>
      <c r="J401" s="225">
        <f>ROUND(I401*H401,2)</f>
        <v>0</v>
      </c>
      <c r="K401" s="221" t="s">
        <v>177</v>
      </c>
      <c r="L401" s="45"/>
      <c r="M401" s="226" t="s">
        <v>1</v>
      </c>
      <c r="N401" s="227" t="s">
        <v>41</v>
      </c>
      <c r="O401" s="92"/>
      <c r="P401" s="228">
        <f>O401*H401</f>
        <v>0</v>
      </c>
      <c r="Q401" s="228">
        <v>0</v>
      </c>
      <c r="R401" s="228">
        <f>Q401*H401</f>
        <v>0</v>
      </c>
      <c r="S401" s="228">
        <v>2.1</v>
      </c>
      <c r="T401" s="229">
        <f>S401*H401</f>
        <v>72.702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30" t="s">
        <v>178</v>
      </c>
      <c r="AT401" s="230" t="s">
        <v>173</v>
      </c>
      <c r="AU401" s="230" t="s">
        <v>86</v>
      </c>
      <c r="AY401" s="18" t="s">
        <v>171</v>
      </c>
      <c r="BE401" s="231">
        <f>IF(N401="základní",J401,0)</f>
        <v>0</v>
      </c>
      <c r="BF401" s="231">
        <f>IF(N401="snížená",J401,0)</f>
        <v>0</v>
      </c>
      <c r="BG401" s="231">
        <f>IF(N401="zákl. přenesená",J401,0)</f>
        <v>0</v>
      </c>
      <c r="BH401" s="231">
        <f>IF(N401="sníž. přenesená",J401,0)</f>
        <v>0</v>
      </c>
      <c r="BI401" s="231">
        <f>IF(N401="nulová",J401,0)</f>
        <v>0</v>
      </c>
      <c r="BJ401" s="18" t="s">
        <v>84</v>
      </c>
      <c r="BK401" s="231">
        <f>ROUND(I401*H401,2)</f>
        <v>0</v>
      </c>
      <c r="BL401" s="18" t="s">
        <v>178</v>
      </c>
      <c r="BM401" s="230" t="s">
        <v>607</v>
      </c>
    </row>
    <row r="402" spans="1:51" s="13" customFormat="1" ht="12">
      <c r="A402" s="13"/>
      <c r="B402" s="232"/>
      <c r="C402" s="233"/>
      <c r="D402" s="234" t="s">
        <v>180</v>
      </c>
      <c r="E402" s="235" t="s">
        <v>1</v>
      </c>
      <c r="F402" s="236" t="s">
        <v>608</v>
      </c>
      <c r="G402" s="233"/>
      <c r="H402" s="237">
        <v>34.62</v>
      </c>
      <c r="I402" s="238"/>
      <c r="J402" s="233"/>
      <c r="K402" s="233"/>
      <c r="L402" s="239"/>
      <c r="M402" s="240"/>
      <c r="N402" s="241"/>
      <c r="O402" s="241"/>
      <c r="P402" s="241"/>
      <c r="Q402" s="241"/>
      <c r="R402" s="241"/>
      <c r="S402" s="241"/>
      <c r="T402" s="242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3" t="s">
        <v>180</v>
      </c>
      <c r="AU402" s="243" t="s">
        <v>86</v>
      </c>
      <c r="AV402" s="13" t="s">
        <v>86</v>
      </c>
      <c r="AW402" s="13" t="s">
        <v>32</v>
      </c>
      <c r="AX402" s="13" t="s">
        <v>84</v>
      </c>
      <c r="AY402" s="243" t="s">
        <v>171</v>
      </c>
    </row>
    <row r="403" spans="1:65" s="2" customFormat="1" ht="24.15" customHeight="1">
      <c r="A403" s="39"/>
      <c r="B403" s="40"/>
      <c r="C403" s="219" t="s">
        <v>609</v>
      </c>
      <c r="D403" s="219" t="s">
        <v>173</v>
      </c>
      <c r="E403" s="220" t="s">
        <v>610</v>
      </c>
      <c r="F403" s="221" t="s">
        <v>611</v>
      </c>
      <c r="G403" s="222" t="s">
        <v>176</v>
      </c>
      <c r="H403" s="223">
        <v>619</v>
      </c>
      <c r="I403" s="224"/>
      <c r="J403" s="225">
        <f>ROUND(I403*H403,2)</f>
        <v>0</v>
      </c>
      <c r="K403" s="221" t="s">
        <v>177</v>
      </c>
      <c r="L403" s="45"/>
      <c r="M403" s="226" t="s">
        <v>1</v>
      </c>
      <c r="N403" s="227" t="s">
        <v>41</v>
      </c>
      <c r="O403" s="92"/>
      <c r="P403" s="228">
        <f>O403*H403</f>
        <v>0</v>
      </c>
      <c r="Q403" s="228">
        <v>0</v>
      </c>
      <c r="R403" s="228">
        <f>Q403*H403</f>
        <v>0</v>
      </c>
      <c r="S403" s="228">
        <v>0.09</v>
      </c>
      <c r="T403" s="229">
        <f>S403*H403</f>
        <v>55.71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30" t="s">
        <v>178</v>
      </c>
      <c r="AT403" s="230" t="s">
        <v>173</v>
      </c>
      <c r="AU403" s="230" t="s">
        <v>86</v>
      </c>
      <c r="AY403" s="18" t="s">
        <v>171</v>
      </c>
      <c r="BE403" s="231">
        <f>IF(N403="základní",J403,0)</f>
        <v>0</v>
      </c>
      <c r="BF403" s="231">
        <f>IF(N403="snížená",J403,0)</f>
        <v>0</v>
      </c>
      <c r="BG403" s="231">
        <f>IF(N403="zákl. přenesená",J403,0)</f>
        <v>0</v>
      </c>
      <c r="BH403" s="231">
        <f>IF(N403="sníž. přenesená",J403,0)</f>
        <v>0</v>
      </c>
      <c r="BI403" s="231">
        <f>IF(N403="nulová",J403,0)</f>
        <v>0</v>
      </c>
      <c r="BJ403" s="18" t="s">
        <v>84</v>
      </c>
      <c r="BK403" s="231">
        <f>ROUND(I403*H403,2)</f>
        <v>0</v>
      </c>
      <c r="BL403" s="18" t="s">
        <v>178</v>
      </c>
      <c r="BM403" s="230" t="s">
        <v>612</v>
      </c>
    </row>
    <row r="404" spans="1:51" s="13" customFormat="1" ht="12">
      <c r="A404" s="13"/>
      <c r="B404" s="232"/>
      <c r="C404" s="233"/>
      <c r="D404" s="234" t="s">
        <v>180</v>
      </c>
      <c r="E404" s="235" t="s">
        <v>1</v>
      </c>
      <c r="F404" s="236" t="s">
        <v>613</v>
      </c>
      <c r="G404" s="233"/>
      <c r="H404" s="237">
        <v>619</v>
      </c>
      <c r="I404" s="238"/>
      <c r="J404" s="233"/>
      <c r="K404" s="233"/>
      <c r="L404" s="239"/>
      <c r="M404" s="240"/>
      <c r="N404" s="241"/>
      <c r="O404" s="241"/>
      <c r="P404" s="241"/>
      <c r="Q404" s="241"/>
      <c r="R404" s="241"/>
      <c r="S404" s="241"/>
      <c r="T404" s="242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3" t="s">
        <v>180</v>
      </c>
      <c r="AU404" s="243" t="s">
        <v>86</v>
      </c>
      <c r="AV404" s="13" t="s">
        <v>86</v>
      </c>
      <c r="AW404" s="13" t="s">
        <v>32</v>
      </c>
      <c r="AX404" s="13" t="s">
        <v>84</v>
      </c>
      <c r="AY404" s="243" t="s">
        <v>171</v>
      </c>
    </row>
    <row r="405" spans="1:65" s="2" customFormat="1" ht="24.15" customHeight="1">
      <c r="A405" s="39"/>
      <c r="B405" s="40"/>
      <c r="C405" s="219" t="s">
        <v>614</v>
      </c>
      <c r="D405" s="219" t="s">
        <v>173</v>
      </c>
      <c r="E405" s="220" t="s">
        <v>615</v>
      </c>
      <c r="F405" s="221" t="s">
        <v>616</v>
      </c>
      <c r="G405" s="222" t="s">
        <v>193</v>
      </c>
      <c r="H405" s="223">
        <v>6.3</v>
      </c>
      <c r="I405" s="224"/>
      <c r="J405" s="225">
        <f>ROUND(I405*H405,2)</f>
        <v>0</v>
      </c>
      <c r="K405" s="221" t="s">
        <v>177</v>
      </c>
      <c r="L405" s="45"/>
      <c r="M405" s="226" t="s">
        <v>1</v>
      </c>
      <c r="N405" s="227" t="s">
        <v>41</v>
      </c>
      <c r="O405" s="92"/>
      <c r="P405" s="228">
        <f>O405*H405</f>
        <v>0</v>
      </c>
      <c r="Q405" s="228">
        <v>0</v>
      </c>
      <c r="R405" s="228">
        <f>Q405*H405</f>
        <v>0</v>
      </c>
      <c r="S405" s="228">
        <v>1.4</v>
      </c>
      <c r="T405" s="229">
        <f>S405*H405</f>
        <v>8.819999999999999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30" t="s">
        <v>178</v>
      </c>
      <c r="AT405" s="230" t="s">
        <v>173</v>
      </c>
      <c r="AU405" s="230" t="s">
        <v>86</v>
      </c>
      <c r="AY405" s="18" t="s">
        <v>171</v>
      </c>
      <c r="BE405" s="231">
        <f>IF(N405="základní",J405,0)</f>
        <v>0</v>
      </c>
      <c r="BF405" s="231">
        <f>IF(N405="snížená",J405,0)</f>
        <v>0</v>
      </c>
      <c r="BG405" s="231">
        <f>IF(N405="zákl. přenesená",J405,0)</f>
        <v>0</v>
      </c>
      <c r="BH405" s="231">
        <f>IF(N405="sníž. přenesená",J405,0)</f>
        <v>0</v>
      </c>
      <c r="BI405" s="231">
        <f>IF(N405="nulová",J405,0)</f>
        <v>0</v>
      </c>
      <c r="BJ405" s="18" t="s">
        <v>84</v>
      </c>
      <c r="BK405" s="231">
        <f>ROUND(I405*H405,2)</f>
        <v>0</v>
      </c>
      <c r="BL405" s="18" t="s">
        <v>178</v>
      </c>
      <c r="BM405" s="230" t="s">
        <v>617</v>
      </c>
    </row>
    <row r="406" spans="1:51" s="13" customFormat="1" ht="12">
      <c r="A406" s="13"/>
      <c r="B406" s="232"/>
      <c r="C406" s="233"/>
      <c r="D406" s="234" t="s">
        <v>180</v>
      </c>
      <c r="E406" s="235" t="s">
        <v>1</v>
      </c>
      <c r="F406" s="236" t="s">
        <v>618</v>
      </c>
      <c r="G406" s="233"/>
      <c r="H406" s="237">
        <v>6.3</v>
      </c>
      <c r="I406" s="238"/>
      <c r="J406" s="233"/>
      <c r="K406" s="233"/>
      <c r="L406" s="239"/>
      <c r="M406" s="240"/>
      <c r="N406" s="241"/>
      <c r="O406" s="241"/>
      <c r="P406" s="241"/>
      <c r="Q406" s="241"/>
      <c r="R406" s="241"/>
      <c r="S406" s="241"/>
      <c r="T406" s="242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3" t="s">
        <v>180</v>
      </c>
      <c r="AU406" s="243" t="s">
        <v>86</v>
      </c>
      <c r="AV406" s="13" t="s">
        <v>86</v>
      </c>
      <c r="AW406" s="13" t="s">
        <v>32</v>
      </c>
      <c r="AX406" s="13" t="s">
        <v>84</v>
      </c>
      <c r="AY406" s="243" t="s">
        <v>171</v>
      </c>
    </row>
    <row r="407" spans="1:65" s="2" customFormat="1" ht="24.15" customHeight="1">
      <c r="A407" s="39"/>
      <c r="B407" s="40"/>
      <c r="C407" s="219" t="s">
        <v>619</v>
      </c>
      <c r="D407" s="219" t="s">
        <v>173</v>
      </c>
      <c r="E407" s="220" t="s">
        <v>620</v>
      </c>
      <c r="F407" s="221" t="s">
        <v>621</v>
      </c>
      <c r="G407" s="222" t="s">
        <v>176</v>
      </c>
      <c r="H407" s="223">
        <v>9.72</v>
      </c>
      <c r="I407" s="224"/>
      <c r="J407" s="225">
        <f>ROUND(I407*H407,2)</f>
        <v>0</v>
      </c>
      <c r="K407" s="221" t="s">
        <v>177</v>
      </c>
      <c r="L407" s="45"/>
      <c r="M407" s="226" t="s">
        <v>1</v>
      </c>
      <c r="N407" s="227" t="s">
        <v>41</v>
      </c>
      <c r="O407" s="92"/>
      <c r="P407" s="228">
        <f>O407*H407</f>
        <v>0</v>
      </c>
      <c r="Q407" s="228">
        <v>0</v>
      </c>
      <c r="R407" s="228">
        <f>Q407*H407</f>
        <v>0</v>
      </c>
      <c r="S407" s="228">
        <v>0.075</v>
      </c>
      <c r="T407" s="229">
        <f>S407*H407</f>
        <v>0.729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30" t="s">
        <v>178</v>
      </c>
      <c r="AT407" s="230" t="s">
        <v>173</v>
      </c>
      <c r="AU407" s="230" t="s">
        <v>86</v>
      </c>
      <c r="AY407" s="18" t="s">
        <v>171</v>
      </c>
      <c r="BE407" s="231">
        <f>IF(N407="základní",J407,0)</f>
        <v>0</v>
      </c>
      <c r="BF407" s="231">
        <f>IF(N407="snížená",J407,0)</f>
        <v>0</v>
      </c>
      <c r="BG407" s="231">
        <f>IF(N407="zákl. přenesená",J407,0)</f>
        <v>0</v>
      </c>
      <c r="BH407" s="231">
        <f>IF(N407="sníž. přenesená",J407,0)</f>
        <v>0</v>
      </c>
      <c r="BI407" s="231">
        <f>IF(N407="nulová",J407,0)</f>
        <v>0</v>
      </c>
      <c r="BJ407" s="18" t="s">
        <v>84</v>
      </c>
      <c r="BK407" s="231">
        <f>ROUND(I407*H407,2)</f>
        <v>0</v>
      </c>
      <c r="BL407" s="18" t="s">
        <v>178</v>
      </c>
      <c r="BM407" s="230" t="s">
        <v>622</v>
      </c>
    </row>
    <row r="408" spans="1:51" s="13" customFormat="1" ht="12">
      <c r="A408" s="13"/>
      <c r="B408" s="232"/>
      <c r="C408" s="233"/>
      <c r="D408" s="234" t="s">
        <v>180</v>
      </c>
      <c r="E408" s="235" t="s">
        <v>1</v>
      </c>
      <c r="F408" s="236" t="s">
        <v>623</v>
      </c>
      <c r="G408" s="233"/>
      <c r="H408" s="237">
        <v>3.24</v>
      </c>
      <c r="I408" s="238"/>
      <c r="J408" s="233"/>
      <c r="K408" s="233"/>
      <c r="L408" s="239"/>
      <c r="M408" s="240"/>
      <c r="N408" s="241"/>
      <c r="O408" s="241"/>
      <c r="P408" s="241"/>
      <c r="Q408" s="241"/>
      <c r="R408" s="241"/>
      <c r="S408" s="241"/>
      <c r="T408" s="242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3" t="s">
        <v>180</v>
      </c>
      <c r="AU408" s="243" t="s">
        <v>86</v>
      </c>
      <c r="AV408" s="13" t="s">
        <v>86</v>
      </c>
      <c r="AW408" s="13" t="s">
        <v>32</v>
      </c>
      <c r="AX408" s="13" t="s">
        <v>76</v>
      </c>
      <c r="AY408" s="243" t="s">
        <v>171</v>
      </c>
    </row>
    <row r="409" spans="1:51" s="13" customFormat="1" ht="12">
      <c r="A409" s="13"/>
      <c r="B409" s="232"/>
      <c r="C409" s="233"/>
      <c r="D409" s="234" t="s">
        <v>180</v>
      </c>
      <c r="E409" s="235" t="s">
        <v>1</v>
      </c>
      <c r="F409" s="236" t="s">
        <v>624</v>
      </c>
      <c r="G409" s="233"/>
      <c r="H409" s="237">
        <v>3.24</v>
      </c>
      <c r="I409" s="238"/>
      <c r="J409" s="233"/>
      <c r="K409" s="233"/>
      <c r="L409" s="239"/>
      <c r="M409" s="240"/>
      <c r="N409" s="241"/>
      <c r="O409" s="241"/>
      <c r="P409" s="241"/>
      <c r="Q409" s="241"/>
      <c r="R409" s="241"/>
      <c r="S409" s="241"/>
      <c r="T409" s="242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3" t="s">
        <v>180</v>
      </c>
      <c r="AU409" s="243" t="s">
        <v>86</v>
      </c>
      <c r="AV409" s="13" t="s">
        <v>86</v>
      </c>
      <c r="AW409" s="13" t="s">
        <v>32</v>
      </c>
      <c r="AX409" s="13" t="s">
        <v>76</v>
      </c>
      <c r="AY409" s="243" t="s">
        <v>171</v>
      </c>
    </row>
    <row r="410" spans="1:51" s="13" customFormat="1" ht="12">
      <c r="A410" s="13"/>
      <c r="B410" s="232"/>
      <c r="C410" s="233"/>
      <c r="D410" s="234" t="s">
        <v>180</v>
      </c>
      <c r="E410" s="235" t="s">
        <v>1</v>
      </c>
      <c r="F410" s="236" t="s">
        <v>625</v>
      </c>
      <c r="G410" s="233"/>
      <c r="H410" s="237">
        <v>3.24</v>
      </c>
      <c r="I410" s="238"/>
      <c r="J410" s="233"/>
      <c r="K410" s="233"/>
      <c r="L410" s="239"/>
      <c r="M410" s="240"/>
      <c r="N410" s="241"/>
      <c r="O410" s="241"/>
      <c r="P410" s="241"/>
      <c r="Q410" s="241"/>
      <c r="R410" s="241"/>
      <c r="S410" s="241"/>
      <c r="T410" s="242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3" t="s">
        <v>180</v>
      </c>
      <c r="AU410" s="243" t="s">
        <v>86</v>
      </c>
      <c r="AV410" s="13" t="s">
        <v>86</v>
      </c>
      <c r="AW410" s="13" t="s">
        <v>32</v>
      </c>
      <c r="AX410" s="13" t="s">
        <v>76</v>
      </c>
      <c r="AY410" s="243" t="s">
        <v>171</v>
      </c>
    </row>
    <row r="411" spans="1:51" s="14" customFormat="1" ht="12">
      <c r="A411" s="14"/>
      <c r="B411" s="244"/>
      <c r="C411" s="245"/>
      <c r="D411" s="234" t="s">
        <v>180</v>
      </c>
      <c r="E411" s="246" t="s">
        <v>1</v>
      </c>
      <c r="F411" s="247" t="s">
        <v>221</v>
      </c>
      <c r="G411" s="245"/>
      <c r="H411" s="248">
        <v>9.72</v>
      </c>
      <c r="I411" s="249"/>
      <c r="J411" s="245"/>
      <c r="K411" s="245"/>
      <c r="L411" s="250"/>
      <c r="M411" s="251"/>
      <c r="N411" s="252"/>
      <c r="O411" s="252"/>
      <c r="P411" s="252"/>
      <c r="Q411" s="252"/>
      <c r="R411" s="252"/>
      <c r="S411" s="252"/>
      <c r="T411" s="253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54" t="s">
        <v>180</v>
      </c>
      <c r="AU411" s="254" t="s">
        <v>86</v>
      </c>
      <c r="AV411" s="14" t="s">
        <v>178</v>
      </c>
      <c r="AW411" s="14" t="s">
        <v>32</v>
      </c>
      <c r="AX411" s="14" t="s">
        <v>84</v>
      </c>
      <c r="AY411" s="254" t="s">
        <v>171</v>
      </c>
    </row>
    <row r="412" spans="1:65" s="2" customFormat="1" ht="24.15" customHeight="1">
      <c r="A412" s="39"/>
      <c r="B412" s="40"/>
      <c r="C412" s="219" t="s">
        <v>626</v>
      </c>
      <c r="D412" s="219" t="s">
        <v>173</v>
      </c>
      <c r="E412" s="220" t="s">
        <v>627</v>
      </c>
      <c r="F412" s="221" t="s">
        <v>628</v>
      </c>
      <c r="G412" s="222" t="s">
        <v>176</v>
      </c>
      <c r="H412" s="223">
        <v>14.4</v>
      </c>
      <c r="I412" s="224"/>
      <c r="J412" s="225">
        <f>ROUND(I412*H412,2)</f>
        <v>0</v>
      </c>
      <c r="K412" s="221" t="s">
        <v>177</v>
      </c>
      <c r="L412" s="45"/>
      <c r="M412" s="226" t="s">
        <v>1</v>
      </c>
      <c r="N412" s="227" t="s">
        <v>41</v>
      </c>
      <c r="O412" s="92"/>
      <c r="P412" s="228">
        <f>O412*H412</f>
        <v>0</v>
      </c>
      <c r="Q412" s="228">
        <v>0</v>
      </c>
      <c r="R412" s="228">
        <f>Q412*H412</f>
        <v>0</v>
      </c>
      <c r="S412" s="228">
        <v>0.054</v>
      </c>
      <c r="T412" s="229">
        <f>S412*H412</f>
        <v>0.7776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30" t="s">
        <v>178</v>
      </c>
      <c r="AT412" s="230" t="s">
        <v>173</v>
      </c>
      <c r="AU412" s="230" t="s">
        <v>86</v>
      </c>
      <c r="AY412" s="18" t="s">
        <v>171</v>
      </c>
      <c r="BE412" s="231">
        <f>IF(N412="základní",J412,0)</f>
        <v>0</v>
      </c>
      <c r="BF412" s="231">
        <f>IF(N412="snížená",J412,0)</f>
        <v>0</v>
      </c>
      <c r="BG412" s="231">
        <f>IF(N412="zákl. přenesená",J412,0)</f>
        <v>0</v>
      </c>
      <c r="BH412" s="231">
        <f>IF(N412="sníž. přenesená",J412,0)</f>
        <v>0</v>
      </c>
      <c r="BI412" s="231">
        <f>IF(N412="nulová",J412,0)</f>
        <v>0</v>
      </c>
      <c r="BJ412" s="18" t="s">
        <v>84</v>
      </c>
      <c r="BK412" s="231">
        <f>ROUND(I412*H412,2)</f>
        <v>0</v>
      </c>
      <c r="BL412" s="18" t="s">
        <v>178</v>
      </c>
      <c r="BM412" s="230" t="s">
        <v>629</v>
      </c>
    </row>
    <row r="413" spans="1:51" s="13" customFormat="1" ht="12">
      <c r="A413" s="13"/>
      <c r="B413" s="232"/>
      <c r="C413" s="233"/>
      <c r="D413" s="234" t="s">
        <v>180</v>
      </c>
      <c r="E413" s="235" t="s">
        <v>1</v>
      </c>
      <c r="F413" s="236" t="s">
        <v>630</v>
      </c>
      <c r="G413" s="233"/>
      <c r="H413" s="237">
        <v>2.52</v>
      </c>
      <c r="I413" s="238"/>
      <c r="J413" s="233"/>
      <c r="K413" s="233"/>
      <c r="L413" s="239"/>
      <c r="M413" s="240"/>
      <c r="N413" s="241"/>
      <c r="O413" s="241"/>
      <c r="P413" s="241"/>
      <c r="Q413" s="241"/>
      <c r="R413" s="241"/>
      <c r="S413" s="241"/>
      <c r="T413" s="242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3" t="s">
        <v>180</v>
      </c>
      <c r="AU413" s="243" t="s">
        <v>86</v>
      </c>
      <c r="AV413" s="13" t="s">
        <v>86</v>
      </c>
      <c r="AW413" s="13" t="s">
        <v>32</v>
      </c>
      <c r="AX413" s="13" t="s">
        <v>76</v>
      </c>
      <c r="AY413" s="243" t="s">
        <v>171</v>
      </c>
    </row>
    <row r="414" spans="1:51" s="13" customFormat="1" ht="12">
      <c r="A414" s="13"/>
      <c r="B414" s="232"/>
      <c r="C414" s="233"/>
      <c r="D414" s="234" t="s">
        <v>180</v>
      </c>
      <c r="E414" s="235" t="s">
        <v>1</v>
      </c>
      <c r="F414" s="236" t="s">
        <v>631</v>
      </c>
      <c r="G414" s="233"/>
      <c r="H414" s="237">
        <v>2.52</v>
      </c>
      <c r="I414" s="238"/>
      <c r="J414" s="233"/>
      <c r="K414" s="233"/>
      <c r="L414" s="239"/>
      <c r="M414" s="240"/>
      <c r="N414" s="241"/>
      <c r="O414" s="241"/>
      <c r="P414" s="241"/>
      <c r="Q414" s="241"/>
      <c r="R414" s="241"/>
      <c r="S414" s="241"/>
      <c r="T414" s="242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3" t="s">
        <v>180</v>
      </c>
      <c r="AU414" s="243" t="s">
        <v>86</v>
      </c>
      <c r="AV414" s="13" t="s">
        <v>86</v>
      </c>
      <c r="AW414" s="13" t="s">
        <v>32</v>
      </c>
      <c r="AX414" s="13" t="s">
        <v>76</v>
      </c>
      <c r="AY414" s="243" t="s">
        <v>171</v>
      </c>
    </row>
    <row r="415" spans="1:51" s="13" customFormat="1" ht="12">
      <c r="A415" s="13"/>
      <c r="B415" s="232"/>
      <c r="C415" s="233"/>
      <c r="D415" s="234" t="s">
        <v>180</v>
      </c>
      <c r="E415" s="235" t="s">
        <v>1</v>
      </c>
      <c r="F415" s="236" t="s">
        <v>632</v>
      </c>
      <c r="G415" s="233"/>
      <c r="H415" s="237">
        <v>2.52</v>
      </c>
      <c r="I415" s="238"/>
      <c r="J415" s="233"/>
      <c r="K415" s="233"/>
      <c r="L415" s="239"/>
      <c r="M415" s="240"/>
      <c r="N415" s="241"/>
      <c r="O415" s="241"/>
      <c r="P415" s="241"/>
      <c r="Q415" s="241"/>
      <c r="R415" s="241"/>
      <c r="S415" s="241"/>
      <c r="T415" s="242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3" t="s">
        <v>180</v>
      </c>
      <c r="AU415" s="243" t="s">
        <v>86</v>
      </c>
      <c r="AV415" s="13" t="s">
        <v>86</v>
      </c>
      <c r="AW415" s="13" t="s">
        <v>32</v>
      </c>
      <c r="AX415" s="13" t="s">
        <v>76</v>
      </c>
      <c r="AY415" s="243" t="s">
        <v>171</v>
      </c>
    </row>
    <row r="416" spans="1:51" s="13" customFormat="1" ht="12">
      <c r="A416" s="13"/>
      <c r="B416" s="232"/>
      <c r="C416" s="233"/>
      <c r="D416" s="234" t="s">
        <v>180</v>
      </c>
      <c r="E416" s="235" t="s">
        <v>1</v>
      </c>
      <c r="F416" s="236" t="s">
        <v>633</v>
      </c>
      <c r="G416" s="233"/>
      <c r="H416" s="237">
        <v>6.84</v>
      </c>
      <c r="I416" s="238"/>
      <c r="J416" s="233"/>
      <c r="K416" s="233"/>
      <c r="L416" s="239"/>
      <c r="M416" s="240"/>
      <c r="N416" s="241"/>
      <c r="O416" s="241"/>
      <c r="P416" s="241"/>
      <c r="Q416" s="241"/>
      <c r="R416" s="241"/>
      <c r="S416" s="241"/>
      <c r="T416" s="242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3" t="s">
        <v>180</v>
      </c>
      <c r="AU416" s="243" t="s">
        <v>86</v>
      </c>
      <c r="AV416" s="13" t="s">
        <v>86</v>
      </c>
      <c r="AW416" s="13" t="s">
        <v>32</v>
      </c>
      <c r="AX416" s="13" t="s">
        <v>76</v>
      </c>
      <c r="AY416" s="243" t="s">
        <v>171</v>
      </c>
    </row>
    <row r="417" spans="1:51" s="14" customFormat="1" ht="12">
      <c r="A417" s="14"/>
      <c r="B417" s="244"/>
      <c r="C417" s="245"/>
      <c r="D417" s="234" t="s">
        <v>180</v>
      </c>
      <c r="E417" s="246" t="s">
        <v>1</v>
      </c>
      <c r="F417" s="247" t="s">
        <v>221</v>
      </c>
      <c r="G417" s="245"/>
      <c r="H417" s="248">
        <v>14.4</v>
      </c>
      <c r="I417" s="249"/>
      <c r="J417" s="245"/>
      <c r="K417" s="245"/>
      <c r="L417" s="250"/>
      <c r="M417" s="251"/>
      <c r="N417" s="252"/>
      <c r="O417" s="252"/>
      <c r="P417" s="252"/>
      <c r="Q417" s="252"/>
      <c r="R417" s="252"/>
      <c r="S417" s="252"/>
      <c r="T417" s="253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54" t="s">
        <v>180</v>
      </c>
      <c r="AU417" s="254" t="s">
        <v>86</v>
      </c>
      <c r="AV417" s="14" t="s">
        <v>178</v>
      </c>
      <c r="AW417" s="14" t="s">
        <v>32</v>
      </c>
      <c r="AX417" s="14" t="s">
        <v>84</v>
      </c>
      <c r="AY417" s="254" t="s">
        <v>171</v>
      </c>
    </row>
    <row r="418" spans="1:65" s="2" customFormat="1" ht="24.15" customHeight="1">
      <c r="A418" s="39"/>
      <c r="B418" s="40"/>
      <c r="C418" s="219" t="s">
        <v>634</v>
      </c>
      <c r="D418" s="219" t="s">
        <v>173</v>
      </c>
      <c r="E418" s="220" t="s">
        <v>635</v>
      </c>
      <c r="F418" s="221" t="s">
        <v>636</v>
      </c>
      <c r="G418" s="222" t="s">
        <v>176</v>
      </c>
      <c r="H418" s="223">
        <v>232.56</v>
      </c>
      <c r="I418" s="224"/>
      <c r="J418" s="225">
        <f>ROUND(I418*H418,2)</f>
        <v>0</v>
      </c>
      <c r="K418" s="221" t="s">
        <v>177</v>
      </c>
      <c r="L418" s="45"/>
      <c r="M418" s="226" t="s">
        <v>1</v>
      </c>
      <c r="N418" s="227" t="s">
        <v>41</v>
      </c>
      <c r="O418" s="92"/>
      <c r="P418" s="228">
        <f>O418*H418</f>
        <v>0</v>
      </c>
      <c r="Q418" s="228">
        <v>0</v>
      </c>
      <c r="R418" s="228">
        <f>Q418*H418</f>
        <v>0</v>
      </c>
      <c r="S418" s="228">
        <v>0.047</v>
      </c>
      <c r="T418" s="229">
        <f>S418*H418</f>
        <v>10.93032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30" t="s">
        <v>178</v>
      </c>
      <c r="AT418" s="230" t="s">
        <v>173</v>
      </c>
      <c r="AU418" s="230" t="s">
        <v>86</v>
      </c>
      <c r="AY418" s="18" t="s">
        <v>171</v>
      </c>
      <c r="BE418" s="231">
        <f>IF(N418="základní",J418,0)</f>
        <v>0</v>
      </c>
      <c r="BF418" s="231">
        <f>IF(N418="snížená",J418,0)</f>
        <v>0</v>
      </c>
      <c r="BG418" s="231">
        <f>IF(N418="zákl. přenesená",J418,0)</f>
        <v>0</v>
      </c>
      <c r="BH418" s="231">
        <f>IF(N418="sníž. přenesená",J418,0)</f>
        <v>0</v>
      </c>
      <c r="BI418" s="231">
        <f>IF(N418="nulová",J418,0)</f>
        <v>0</v>
      </c>
      <c r="BJ418" s="18" t="s">
        <v>84</v>
      </c>
      <c r="BK418" s="231">
        <f>ROUND(I418*H418,2)</f>
        <v>0</v>
      </c>
      <c r="BL418" s="18" t="s">
        <v>178</v>
      </c>
      <c r="BM418" s="230" t="s">
        <v>637</v>
      </c>
    </row>
    <row r="419" spans="1:51" s="13" customFormat="1" ht="12">
      <c r="A419" s="13"/>
      <c r="B419" s="232"/>
      <c r="C419" s="233"/>
      <c r="D419" s="234" t="s">
        <v>180</v>
      </c>
      <c r="E419" s="235" t="s">
        <v>1</v>
      </c>
      <c r="F419" s="236" t="s">
        <v>638</v>
      </c>
      <c r="G419" s="233"/>
      <c r="H419" s="237">
        <v>23.76</v>
      </c>
      <c r="I419" s="238"/>
      <c r="J419" s="233"/>
      <c r="K419" s="233"/>
      <c r="L419" s="239"/>
      <c r="M419" s="240"/>
      <c r="N419" s="241"/>
      <c r="O419" s="241"/>
      <c r="P419" s="241"/>
      <c r="Q419" s="241"/>
      <c r="R419" s="241"/>
      <c r="S419" s="241"/>
      <c r="T419" s="242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3" t="s">
        <v>180</v>
      </c>
      <c r="AU419" s="243" t="s">
        <v>86</v>
      </c>
      <c r="AV419" s="13" t="s">
        <v>86</v>
      </c>
      <c r="AW419" s="13" t="s">
        <v>32</v>
      </c>
      <c r="AX419" s="13" t="s">
        <v>76</v>
      </c>
      <c r="AY419" s="243" t="s">
        <v>171</v>
      </c>
    </row>
    <row r="420" spans="1:51" s="13" customFormat="1" ht="12">
      <c r="A420" s="13"/>
      <c r="B420" s="232"/>
      <c r="C420" s="233"/>
      <c r="D420" s="234" t="s">
        <v>180</v>
      </c>
      <c r="E420" s="235" t="s">
        <v>1</v>
      </c>
      <c r="F420" s="236" t="s">
        <v>639</v>
      </c>
      <c r="G420" s="233"/>
      <c r="H420" s="237">
        <v>50.04</v>
      </c>
      <c r="I420" s="238"/>
      <c r="J420" s="233"/>
      <c r="K420" s="233"/>
      <c r="L420" s="239"/>
      <c r="M420" s="240"/>
      <c r="N420" s="241"/>
      <c r="O420" s="241"/>
      <c r="P420" s="241"/>
      <c r="Q420" s="241"/>
      <c r="R420" s="241"/>
      <c r="S420" s="241"/>
      <c r="T420" s="242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3" t="s">
        <v>180</v>
      </c>
      <c r="AU420" s="243" t="s">
        <v>86</v>
      </c>
      <c r="AV420" s="13" t="s">
        <v>86</v>
      </c>
      <c r="AW420" s="13" t="s">
        <v>32</v>
      </c>
      <c r="AX420" s="13" t="s">
        <v>76</v>
      </c>
      <c r="AY420" s="243" t="s">
        <v>171</v>
      </c>
    </row>
    <row r="421" spans="1:51" s="13" customFormat="1" ht="12">
      <c r="A421" s="13"/>
      <c r="B421" s="232"/>
      <c r="C421" s="233"/>
      <c r="D421" s="234" t="s">
        <v>180</v>
      </c>
      <c r="E421" s="235" t="s">
        <v>1</v>
      </c>
      <c r="F421" s="236" t="s">
        <v>640</v>
      </c>
      <c r="G421" s="233"/>
      <c r="H421" s="237">
        <v>50.4</v>
      </c>
      <c r="I421" s="238"/>
      <c r="J421" s="233"/>
      <c r="K421" s="233"/>
      <c r="L421" s="239"/>
      <c r="M421" s="240"/>
      <c r="N421" s="241"/>
      <c r="O421" s="241"/>
      <c r="P421" s="241"/>
      <c r="Q421" s="241"/>
      <c r="R421" s="241"/>
      <c r="S421" s="241"/>
      <c r="T421" s="242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3" t="s">
        <v>180</v>
      </c>
      <c r="AU421" s="243" t="s">
        <v>86</v>
      </c>
      <c r="AV421" s="13" t="s">
        <v>86</v>
      </c>
      <c r="AW421" s="13" t="s">
        <v>32</v>
      </c>
      <c r="AX421" s="13" t="s">
        <v>76</v>
      </c>
      <c r="AY421" s="243" t="s">
        <v>171</v>
      </c>
    </row>
    <row r="422" spans="1:51" s="13" customFormat="1" ht="12">
      <c r="A422" s="13"/>
      <c r="B422" s="232"/>
      <c r="C422" s="233"/>
      <c r="D422" s="234" t="s">
        <v>180</v>
      </c>
      <c r="E422" s="235" t="s">
        <v>1</v>
      </c>
      <c r="F422" s="236" t="s">
        <v>641</v>
      </c>
      <c r="G422" s="233"/>
      <c r="H422" s="237">
        <v>50.4</v>
      </c>
      <c r="I422" s="238"/>
      <c r="J422" s="233"/>
      <c r="K422" s="233"/>
      <c r="L422" s="239"/>
      <c r="M422" s="240"/>
      <c r="N422" s="241"/>
      <c r="O422" s="241"/>
      <c r="P422" s="241"/>
      <c r="Q422" s="241"/>
      <c r="R422" s="241"/>
      <c r="S422" s="241"/>
      <c r="T422" s="242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3" t="s">
        <v>180</v>
      </c>
      <c r="AU422" s="243" t="s">
        <v>86</v>
      </c>
      <c r="AV422" s="13" t="s">
        <v>86</v>
      </c>
      <c r="AW422" s="13" t="s">
        <v>32</v>
      </c>
      <c r="AX422" s="13" t="s">
        <v>76</v>
      </c>
      <c r="AY422" s="243" t="s">
        <v>171</v>
      </c>
    </row>
    <row r="423" spans="1:51" s="13" customFormat="1" ht="12">
      <c r="A423" s="13"/>
      <c r="B423" s="232"/>
      <c r="C423" s="233"/>
      <c r="D423" s="234" t="s">
        <v>180</v>
      </c>
      <c r="E423" s="235" t="s">
        <v>1</v>
      </c>
      <c r="F423" s="236" t="s">
        <v>642</v>
      </c>
      <c r="G423" s="233"/>
      <c r="H423" s="237">
        <v>50.4</v>
      </c>
      <c r="I423" s="238"/>
      <c r="J423" s="233"/>
      <c r="K423" s="233"/>
      <c r="L423" s="239"/>
      <c r="M423" s="240"/>
      <c r="N423" s="241"/>
      <c r="O423" s="241"/>
      <c r="P423" s="241"/>
      <c r="Q423" s="241"/>
      <c r="R423" s="241"/>
      <c r="S423" s="241"/>
      <c r="T423" s="242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3" t="s">
        <v>180</v>
      </c>
      <c r="AU423" s="243" t="s">
        <v>86</v>
      </c>
      <c r="AV423" s="13" t="s">
        <v>86</v>
      </c>
      <c r="AW423" s="13" t="s">
        <v>32</v>
      </c>
      <c r="AX423" s="13" t="s">
        <v>76</v>
      </c>
      <c r="AY423" s="243" t="s">
        <v>171</v>
      </c>
    </row>
    <row r="424" spans="1:51" s="13" customFormat="1" ht="12">
      <c r="A424" s="13"/>
      <c r="B424" s="232"/>
      <c r="C424" s="233"/>
      <c r="D424" s="234" t="s">
        <v>180</v>
      </c>
      <c r="E424" s="235" t="s">
        <v>1</v>
      </c>
      <c r="F424" s="236" t="s">
        <v>643</v>
      </c>
      <c r="G424" s="233"/>
      <c r="H424" s="237">
        <v>7.56</v>
      </c>
      <c r="I424" s="238"/>
      <c r="J424" s="233"/>
      <c r="K424" s="233"/>
      <c r="L424" s="239"/>
      <c r="M424" s="240"/>
      <c r="N424" s="241"/>
      <c r="O424" s="241"/>
      <c r="P424" s="241"/>
      <c r="Q424" s="241"/>
      <c r="R424" s="241"/>
      <c r="S424" s="241"/>
      <c r="T424" s="242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3" t="s">
        <v>180</v>
      </c>
      <c r="AU424" s="243" t="s">
        <v>86</v>
      </c>
      <c r="AV424" s="13" t="s">
        <v>86</v>
      </c>
      <c r="AW424" s="13" t="s">
        <v>32</v>
      </c>
      <c r="AX424" s="13" t="s">
        <v>76</v>
      </c>
      <c r="AY424" s="243" t="s">
        <v>171</v>
      </c>
    </row>
    <row r="425" spans="1:51" s="14" customFormat="1" ht="12">
      <c r="A425" s="14"/>
      <c r="B425" s="244"/>
      <c r="C425" s="245"/>
      <c r="D425" s="234" t="s">
        <v>180</v>
      </c>
      <c r="E425" s="246" t="s">
        <v>1</v>
      </c>
      <c r="F425" s="247" t="s">
        <v>221</v>
      </c>
      <c r="G425" s="245"/>
      <c r="H425" s="248">
        <v>232.56</v>
      </c>
      <c r="I425" s="249"/>
      <c r="J425" s="245"/>
      <c r="K425" s="245"/>
      <c r="L425" s="250"/>
      <c r="M425" s="251"/>
      <c r="N425" s="252"/>
      <c r="O425" s="252"/>
      <c r="P425" s="252"/>
      <c r="Q425" s="252"/>
      <c r="R425" s="252"/>
      <c r="S425" s="252"/>
      <c r="T425" s="253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54" t="s">
        <v>180</v>
      </c>
      <c r="AU425" s="254" t="s">
        <v>86</v>
      </c>
      <c r="AV425" s="14" t="s">
        <v>178</v>
      </c>
      <c r="AW425" s="14" t="s">
        <v>32</v>
      </c>
      <c r="AX425" s="14" t="s">
        <v>84</v>
      </c>
      <c r="AY425" s="254" t="s">
        <v>171</v>
      </c>
    </row>
    <row r="426" spans="1:65" s="2" customFormat="1" ht="21.75" customHeight="1">
      <c r="A426" s="39"/>
      <c r="B426" s="40"/>
      <c r="C426" s="219" t="s">
        <v>644</v>
      </c>
      <c r="D426" s="219" t="s">
        <v>173</v>
      </c>
      <c r="E426" s="220" t="s">
        <v>645</v>
      </c>
      <c r="F426" s="221" t="s">
        <v>646</v>
      </c>
      <c r="G426" s="222" t="s">
        <v>176</v>
      </c>
      <c r="H426" s="223">
        <v>3.045</v>
      </c>
      <c r="I426" s="224"/>
      <c r="J426" s="225">
        <f>ROUND(I426*H426,2)</f>
        <v>0</v>
      </c>
      <c r="K426" s="221" t="s">
        <v>177</v>
      </c>
      <c r="L426" s="45"/>
      <c r="M426" s="226" t="s">
        <v>1</v>
      </c>
      <c r="N426" s="227" t="s">
        <v>41</v>
      </c>
      <c r="O426" s="92"/>
      <c r="P426" s="228">
        <f>O426*H426</f>
        <v>0</v>
      </c>
      <c r="Q426" s="228">
        <v>0</v>
      </c>
      <c r="R426" s="228">
        <f>Q426*H426</f>
        <v>0</v>
      </c>
      <c r="S426" s="228">
        <v>0.063</v>
      </c>
      <c r="T426" s="229">
        <f>S426*H426</f>
        <v>0.19183500000000003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30" t="s">
        <v>178</v>
      </c>
      <c r="AT426" s="230" t="s">
        <v>173</v>
      </c>
      <c r="AU426" s="230" t="s">
        <v>86</v>
      </c>
      <c r="AY426" s="18" t="s">
        <v>171</v>
      </c>
      <c r="BE426" s="231">
        <f>IF(N426="základní",J426,0)</f>
        <v>0</v>
      </c>
      <c r="BF426" s="231">
        <f>IF(N426="snížená",J426,0)</f>
        <v>0</v>
      </c>
      <c r="BG426" s="231">
        <f>IF(N426="zákl. přenesená",J426,0)</f>
        <v>0</v>
      </c>
      <c r="BH426" s="231">
        <f>IF(N426="sníž. přenesená",J426,0)</f>
        <v>0</v>
      </c>
      <c r="BI426" s="231">
        <f>IF(N426="nulová",J426,0)</f>
        <v>0</v>
      </c>
      <c r="BJ426" s="18" t="s">
        <v>84</v>
      </c>
      <c r="BK426" s="231">
        <f>ROUND(I426*H426,2)</f>
        <v>0</v>
      </c>
      <c r="BL426" s="18" t="s">
        <v>178</v>
      </c>
      <c r="BM426" s="230" t="s">
        <v>647</v>
      </c>
    </row>
    <row r="427" spans="1:51" s="13" customFormat="1" ht="12">
      <c r="A427" s="13"/>
      <c r="B427" s="232"/>
      <c r="C427" s="233"/>
      <c r="D427" s="234" t="s">
        <v>180</v>
      </c>
      <c r="E427" s="235" t="s">
        <v>1</v>
      </c>
      <c r="F427" s="236" t="s">
        <v>648</v>
      </c>
      <c r="G427" s="233"/>
      <c r="H427" s="237">
        <v>3.045</v>
      </c>
      <c r="I427" s="238"/>
      <c r="J427" s="233"/>
      <c r="K427" s="233"/>
      <c r="L427" s="239"/>
      <c r="M427" s="240"/>
      <c r="N427" s="241"/>
      <c r="O427" s="241"/>
      <c r="P427" s="241"/>
      <c r="Q427" s="241"/>
      <c r="R427" s="241"/>
      <c r="S427" s="241"/>
      <c r="T427" s="242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3" t="s">
        <v>180</v>
      </c>
      <c r="AU427" s="243" t="s">
        <v>86</v>
      </c>
      <c r="AV427" s="13" t="s">
        <v>86</v>
      </c>
      <c r="AW427" s="13" t="s">
        <v>32</v>
      </c>
      <c r="AX427" s="13" t="s">
        <v>84</v>
      </c>
      <c r="AY427" s="243" t="s">
        <v>171</v>
      </c>
    </row>
    <row r="428" spans="1:65" s="2" customFormat="1" ht="16.5" customHeight="1">
      <c r="A428" s="39"/>
      <c r="B428" s="40"/>
      <c r="C428" s="219" t="s">
        <v>649</v>
      </c>
      <c r="D428" s="219" t="s">
        <v>173</v>
      </c>
      <c r="E428" s="220" t="s">
        <v>650</v>
      </c>
      <c r="F428" s="221" t="s">
        <v>651</v>
      </c>
      <c r="G428" s="222" t="s">
        <v>176</v>
      </c>
      <c r="H428" s="223">
        <v>22</v>
      </c>
      <c r="I428" s="224"/>
      <c r="J428" s="225">
        <f>ROUND(I428*H428,2)</f>
        <v>0</v>
      </c>
      <c r="K428" s="221" t="s">
        <v>177</v>
      </c>
      <c r="L428" s="45"/>
      <c r="M428" s="226" t="s">
        <v>1</v>
      </c>
      <c r="N428" s="227" t="s">
        <v>41</v>
      </c>
      <c r="O428" s="92"/>
      <c r="P428" s="228">
        <f>O428*H428</f>
        <v>0</v>
      </c>
      <c r="Q428" s="228">
        <v>0</v>
      </c>
      <c r="R428" s="228">
        <f>Q428*H428</f>
        <v>0</v>
      </c>
      <c r="S428" s="228">
        <v>0.025</v>
      </c>
      <c r="T428" s="229">
        <f>S428*H428</f>
        <v>0.55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30" t="s">
        <v>178</v>
      </c>
      <c r="AT428" s="230" t="s">
        <v>173</v>
      </c>
      <c r="AU428" s="230" t="s">
        <v>86</v>
      </c>
      <c r="AY428" s="18" t="s">
        <v>171</v>
      </c>
      <c r="BE428" s="231">
        <f>IF(N428="základní",J428,0)</f>
        <v>0</v>
      </c>
      <c r="BF428" s="231">
        <f>IF(N428="snížená",J428,0)</f>
        <v>0</v>
      </c>
      <c r="BG428" s="231">
        <f>IF(N428="zákl. přenesená",J428,0)</f>
        <v>0</v>
      </c>
      <c r="BH428" s="231">
        <f>IF(N428="sníž. přenesená",J428,0)</f>
        <v>0</v>
      </c>
      <c r="BI428" s="231">
        <f>IF(N428="nulová",J428,0)</f>
        <v>0</v>
      </c>
      <c r="BJ428" s="18" t="s">
        <v>84</v>
      </c>
      <c r="BK428" s="231">
        <f>ROUND(I428*H428,2)</f>
        <v>0</v>
      </c>
      <c r="BL428" s="18" t="s">
        <v>178</v>
      </c>
      <c r="BM428" s="230" t="s">
        <v>652</v>
      </c>
    </row>
    <row r="429" spans="1:51" s="13" customFormat="1" ht="12">
      <c r="A429" s="13"/>
      <c r="B429" s="232"/>
      <c r="C429" s="233"/>
      <c r="D429" s="234" t="s">
        <v>180</v>
      </c>
      <c r="E429" s="235" t="s">
        <v>1</v>
      </c>
      <c r="F429" s="236" t="s">
        <v>653</v>
      </c>
      <c r="G429" s="233"/>
      <c r="H429" s="237">
        <v>22</v>
      </c>
      <c r="I429" s="238"/>
      <c r="J429" s="233"/>
      <c r="K429" s="233"/>
      <c r="L429" s="239"/>
      <c r="M429" s="240"/>
      <c r="N429" s="241"/>
      <c r="O429" s="241"/>
      <c r="P429" s="241"/>
      <c r="Q429" s="241"/>
      <c r="R429" s="241"/>
      <c r="S429" s="241"/>
      <c r="T429" s="242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3" t="s">
        <v>180</v>
      </c>
      <c r="AU429" s="243" t="s">
        <v>86</v>
      </c>
      <c r="AV429" s="13" t="s">
        <v>86</v>
      </c>
      <c r="AW429" s="13" t="s">
        <v>32</v>
      </c>
      <c r="AX429" s="13" t="s">
        <v>84</v>
      </c>
      <c r="AY429" s="243" t="s">
        <v>171</v>
      </c>
    </row>
    <row r="430" spans="1:65" s="2" customFormat="1" ht="37.8" customHeight="1">
      <c r="A430" s="39"/>
      <c r="B430" s="40"/>
      <c r="C430" s="219" t="s">
        <v>654</v>
      </c>
      <c r="D430" s="219" t="s">
        <v>173</v>
      </c>
      <c r="E430" s="220" t="s">
        <v>655</v>
      </c>
      <c r="F430" s="221" t="s">
        <v>656</v>
      </c>
      <c r="G430" s="222" t="s">
        <v>176</v>
      </c>
      <c r="H430" s="223">
        <v>792.2</v>
      </c>
      <c r="I430" s="224"/>
      <c r="J430" s="225">
        <f>ROUND(I430*H430,2)</f>
        <v>0</v>
      </c>
      <c r="K430" s="221" t="s">
        <v>177</v>
      </c>
      <c r="L430" s="45"/>
      <c r="M430" s="226" t="s">
        <v>1</v>
      </c>
      <c r="N430" s="227" t="s">
        <v>41</v>
      </c>
      <c r="O430" s="92"/>
      <c r="P430" s="228">
        <f>O430*H430</f>
        <v>0</v>
      </c>
      <c r="Q430" s="228">
        <v>0</v>
      </c>
      <c r="R430" s="228">
        <f>Q430*H430</f>
        <v>0</v>
      </c>
      <c r="S430" s="228">
        <v>0.029000000000000005</v>
      </c>
      <c r="T430" s="229">
        <f>S430*H430</f>
        <v>22.973800000000004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30" t="s">
        <v>178</v>
      </c>
      <c r="AT430" s="230" t="s">
        <v>173</v>
      </c>
      <c r="AU430" s="230" t="s">
        <v>86</v>
      </c>
      <c r="AY430" s="18" t="s">
        <v>171</v>
      </c>
      <c r="BE430" s="231">
        <f>IF(N430="základní",J430,0)</f>
        <v>0</v>
      </c>
      <c r="BF430" s="231">
        <f>IF(N430="snížená",J430,0)</f>
        <v>0</v>
      </c>
      <c r="BG430" s="231">
        <f>IF(N430="zákl. přenesená",J430,0)</f>
        <v>0</v>
      </c>
      <c r="BH430" s="231">
        <f>IF(N430="sníž. přenesená",J430,0)</f>
        <v>0</v>
      </c>
      <c r="BI430" s="231">
        <f>IF(N430="nulová",J430,0)</f>
        <v>0</v>
      </c>
      <c r="BJ430" s="18" t="s">
        <v>84</v>
      </c>
      <c r="BK430" s="231">
        <f>ROUND(I430*H430,2)</f>
        <v>0</v>
      </c>
      <c r="BL430" s="18" t="s">
        <v>178</v>
      </c>
      <c r="BM430" s="230" t="s">
        <v>657</v>
      </c>
    </row>
    <row r="431" spans="1:51" s="13" customFormat="1" ht="12">
      <c r="A431" s="13"/>
      <c r="B431" s="232"/>
      <c r="C431" s="233"/>
      <c r="D431" s="234" t="s">
        <v>180</v>
      </c>
      <c r="E431" s="235" t="s">
        <v>1</v>
      </c>
      <c r="F431" s="236" t="s">
        <v>658</v>
      </c>
      <c r="G431" s="233"/>
      <c r="H431" s="237">
        <v>792.2</v>
      </c>
      <c r="I431" s="238"/>
      <c r="J431" s="233"/>
      <c r="K431" s="233"/>
      <c r="L431" s="239"/>
      <c r="M431" s="240"/>
      <c r="N431" s="241"/>
      <c r="O431" s="241"/>
      <c r="P431" s="241"/>
      <c r="Q431" s="241"/>
      <c r="R431" s="241"/>
      <c r="S431" s="241"/>
      <c r="T431" s="242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3" t="s">
        <v>180</v>
      </c>
      <c r="AU431" s="243" t="s">
        <v>86</v>
      </c>
      <c r="AV431" s="13" t="s">
        <v>86</v>
      </c>
      <c r="AW431" s="13" t="s">
        <v>32</v>
      </c>
      <c r="AX431" s="13" t="s">
        <v>84</v>
      </c>
      <c r="AY431" s="243" t="s">
        <v>171</v>
      </c>
    </row>
    <row r="432" spans="1:65" s="2" customFormat="1" ht="24.15" customHeight="1">
      <c r="A432" s="39"/>
      <c r="B432" s="40"/>
      <c r="C432" s="219" t="s">
        <v>659</v>
      </c>
      <c r="D432" s="219" t="s">
        <v>173</v>
      </c>
      <c r="E432" s="220" t="s">
        <v>660</v>
      </c>
      <c r="F432" s="221" t="s">
        <v>661</v>
      </c>
      <c r="G432" s="222" t="s">
        <v>176</v>
      </c>
      <c r="H432" s="223">
        <v>49.92</v>
      </c>
      <c r="I432" s="224"/>
      <c r="J432" s="225">
        <f>ROUND(I432*H432,2)</f>
        <v>0</v>
      </c>
      <c r="K432" s="221" t="s">
        <v>177</v>
      </c>
      <c r="L432" s="45"/>
      <c r="M432" s="226" t="s">
        <v>1</v>
      </c>
      <c r="N432" s="227" t="s">
        <v>41</v>
      </c>
      <c r="O432" s="92"/>
      <c r="P432" s="228">
        <f>O432*H432</f>
        <v>0</v>
      </c>
      <c r="Q432" s="228">
        <v>0</v>
      </c>
      <c r="R432" s="228">
        <f>Q432*H432</f>
        <v>0</v>
      </c>
      <c r="S432" s="228">
        <v>0.089</v>
      </c>
      <c r="T432" s="229">
        <f>S432*H432</f>
        <v>4.44288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30" t="s">
        <v>178</v>
      </c>
      <c r="AT432" s="230" t="s">
        <v>173</v>
      </c>
      <c r="AU432" s="230" t="s">
        <v>86</v>
      </c>
      <c r="AY432" s="18" t="s">
        <v>171</v>
      </c>
      <c r="BE432" s="231">
        <f>IF(N432="základní",J432,0)</f>
        <v>0</v>
      </c>
      <c r="BF432" s="231">
        <f>IF(N432="snížená",J432,0)</f>
        <v>0</v>
      </c>
      <c r="BG432" s="231">
        <f>IF(N432="zákl. přenesená",J432,0)</f>
        <v>0</v>
      </c>
      <c r="BH432" s="231">
        <f>IF(N432="sníž. přenesená",J432,0)</f>
        <v>0</v>
      </c>
      <c r="BI432" s="231">
        <f>IF(N432="nulová",J432,0)</f>
        <v>0</v>
      </c>
      <c r="BJ432" s="18" t="s">
        <v>84</v>
      </c>
      <c r="BK432" s="231">
        <f>ROUND(I432*H432,2)</f>
        <v>0</v>
      </c>
      <c r="BL432" s="18" t="s">
        <v>178</v>
      </c>
      <c r="BM432" s="230" t="s">
        <v>662</v>
      </c>
    </row>
    <row r="433" spans="1:51" s="13" customFormat="1" ht="12">
      <c r="A433" s="13"/>
      <c r="B433" s="232"/>
      <c r="C433" s="233"/>
      <c r="D433" s="234" t="s">
        <v>180</v>
      </c>
      <c r="E433" s="235" t="s">
        <v>1</v>
      </c>
      <c r="F433" s="236" t="s">
        <v>391</v>
      </c>
      <c r="G433" s="233"/>
      <c r="H433" s="237">
        <v>49.92</v>
      </c>
      <c r="I433" s="238"/>
      <c r="J433" s="233"/>
      <c r="K433" s="233"/>
      <c r="L433" s="239"/>
      <c r="M433" s="240"/>
      <c r="N433" s="241"/>
      <c r="O433" s="241"/>
      <c r="P433" s="241"/>
      <c r="Q433" s="241"/>
      <c r="R433" s="241"/>
      <c r="S433" s="241"/>
      <c r="T433" s="242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3" t="s">
        <v>180</v>
      </c>
      <c r="AU433" s="243" t="s">
        <v>86</v>
      </c>
      <c r="AV433" s="13" t="s">
        <v>86</v>
      </c>
      <c r="AW433" s="13" t="s">
        <v>32</v>
      </c>
      <c r="AX433" s="13" t="s">
        <v>84</v>
      </c>
      <c r="AY433" s="243" t="s">
        <v>171</v>
      </c>
    </row>
    <row r="434" spans="1:65" s="2" customFormat="1" ht="21.75" customHeight="1">
      <c r="A434" s="39"/>
      <c r="B434" s="40"/>
      <c r="C434" s="219" t="s">
        <v>663</v>
      </c>
      <c r="D434" s="219" t="s">
        <v>173</v>
      </c>
      <c r="E434" s="220" t="s">
        <v>664</v>
      </c>
      <c r="F434" s="221" t="s">
        <v>665</v>
      </c>
      <c r="G434" s="222" t="s">
        <v>366</v>
      </c>
      <c r="H434" s="223">
        <v>45</v>
      </c>
      <c r="I434" s="224"/>
      <c r="J434" s="225">
        <f>ROUND(I434*H434,2)</f>
        <v>0</v>
      </c>
      <c r="K434" s="221" t="s">
        <v>227</v>
      </c>
      <c r="L434" s="45"/>
      <c r="M434" s="226" t="s">
        <v>1</v>
      </c>
      <c r="N434" s="227" t="s">
        <v>41</v>
      </c>
      <c r="O434" s="92"/>
      <c r="P434" s="228">
        <f>O434*H434</f>
        <v>0</v>
      </c>
      <c r="Q434" s="228">
        <v>0</v>
      </c>
      <c r="R434" s="228">
        <f>Q434*H434</f>
        <v>0</v>
      </c>
      <c r="S434" s="228">
        <v>0</v>
      </c>
      <c r="T434" s="229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30" t="s">
        <v>178</v>
      </c>
      <c r="AT434" s="230" t="s">
        <v>173</v>
      </c>
      <c r="AU434" s="230" t="s">
        <v>86</v>
      </c>
      <c r="AY434" s="18" t="s">
        <v>171</v>
      </c>
      <c r="BE434" s="231">
        <f>IF(N434="základní",J434,0)</f>
        <v>0</v>
      </c>
      <c r="BF434" s="231">
        <f>IF(N434="snížená",J434,0)</f>
        <v>0</v>
      </c>
      <c r="BG434" s="231">
        <f>IF(N434="zákl. přenesená",J434,0)</f>
        <v>0</v>
      </c>
      <c r="BH434" s="231">
        <f>IF(N434="sníž. přenesená",J434,0)</f>
        <v>0</v>
      </c>
      <c r="BI434" s="231">
        <f>IF(N434="nulová",J434,0)</f>
        <v>0</v>
      </c>
      <c r="BJ434" s="18" t="s">
        <v>84</v>
      </c>
      <c r="BK434" s="231">
        <f>ROUND(I434*H434,2)</f>
        <v>0</v>
      </c>
      <c r="BL434" s="18" t="s">
        <v>178</v>
      </c>
      <c r="BM434" s="230" t="s">
        <v>666</v>
      </c>
    </row>
    <row r="435" spans="1:51" s="13" customFormat="1" ht="12">
      <c r="A435" s="13"/>
      <c r="B435" s="232"/>
      <c r="C435" s="233"/>
      <c r="D435" s="234" t="s">
        <v>180</v>
      </c>
      <c r="E435" s="235" t="s">
        <v>1</v>
      </c>
      <c r="F435" s="236" t="s">
        <v>667</v>
      </c>
      <c r="G435" s="233"/>
      <c r="H435" s="237">
        <v>45</v>
      </c>
      <c r="I435" s="238"/>
      <c r="J435" s="233"/>
      <c r="K435" s="233"/>
      <c r="L435" s="239"/>
      <c r="M435" s="240"/>
      <c r="N435" s="241"/>
      <c r="O435" s="241"/>
      <c r="P435" s="241"/>
      <c r="Q435" s="241"/>
      <c r="R435" s="241"/>
      <c r="S435" s="241"/>
      <c r="T435" s="242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3" t="s">
        <v>180</v>
      </c>
      <c r="AU435" s="243" t="s">
        <v>86</v>
      </c>
      <c r="AV435" s="13" t="s">
        <v>86</v>
      </c>
      <c r="AW435" s="13" t="s">
        <v>32</v>
      </c>
      <c r="AX435" s="13" t="s">
        <v>84</v>
      </c>
      <c r="AY435" s="243" t="s">
        <v>171</v>
      </c>
    </row>
    <row r="436" spans="1:65" s="2" customFormat="1" ht="24.15" customHeight="1">
      <c r="A436" s="39"/>
      <c r="B436" s="40"/>
      <c r="C436" s="219" t="s">
        <v>668</v>
      </c>
      <c r="D436" s="219" t="s">
        <v>173</v>
      </c>
      <c r="E436" s="220" t="s">
        <v>669</v>
      </c>
      <c r="F436" s="221" t="s">
        <v>670</v>
      </c>
      <c r="G436" s="222" t="s">
        <v>176</v>
      </c>
      <c r="H436" s="223">
        <v>72</v>
      </c>
      <c r="I436" s="224"/>
      <c r="J436" s="225">
        <f>ROUND(I436*H436,2)</f>
        <v>0</v>
      </c>
      <c r="K436" s="221" t="s">
        <v>227</v>
      </c>
      <c r="L436" s="45"/>
      <c r="M436" s="226" t="s">
        <v>1</v>
      </c>
      <c r="N436" s="227" t="s">
        <v>41</v>
      </c>
      <c r="O436" s="92"/>
      <c r="P436" s="228">
        <f>O436*H436</f>
        <v>0</v>
      </c>
      <c r="Q436" s="228">
        <v>0</v>
      </c>
      <c r="R436" s="228">
        <f>Q436*H436</f>
        <v>0</v>
      </c>
      <c r="S436" s="228">
        <v>0</v>
      </c>
      <c r="T436" s="229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30" t="s">
        <v>178</v>
      </c>
      <c r="AT436" s="230" t="s">
        <v>173</v>
      </c>
      <c r="AU436" s="230" t="s">
        <v>86</v>
      </c>
      <c r="AY436" s="18" t="s">
        <v>171</v>
      </c>
      <c r="BE436" s="231">
        <f>IF(N436="základní",J436,0)</f>
        <v>0</v>
      </c>
      <c r="BF436" s="231">
        <f>IF(N436="snížená",J436,0)</f>
        <v>0</v>
      </c>
      <c r="BG436" s="231">
        <f>IF(N436="zákl. přenesená",J436,0)</f>
        <v>0</v>
      </c>
      <c r="BH436" s="231">
        <f>IF(N436="sníž. přenesená",J436,0)</f>
        <v>0</v>
      </c>
      <c r="BI436" s="231">
        <f>IF(N436="nulová",J436,0)</f>
        <v>0</v>
      </c>
      <c r="BJ436" s="18" t="s">
        <v>84</v>
      </c>
      <c r="BK436" s="231">
        <f>ROUND(I436*H436,2)</f>
        <v>0</v>
      </c>
      <c r="BL436" s="18" t="s">
        <v>178</v>
      </c>
      <c r="BM436" s="230" t="s">
        <v>671</v>
      </c>
    </row>
    <row r="437" spans="1:65" s="2" customFormat="1" ht="16.5" customHeight="1">
      <c r="A437" s="39"/>
      <c r="B437" s="40"/>
      <c r="C437" s="219" t="s">
        <v>672</v>
      </c>
      <c r="D437" s="219" t="s">
        <v>173</v>
      </c>
      <c r="E437" s="220" t="s">
        <v>673</v>
      </c>
      <c r="F437" s="221" t="s">
        <v>674</v>
      </c>
      <c r="G437" s="222" t="s">
        <v>226</v>
      </c>
      <c r="H437" s="223">
        <v>17</v>
      </c>
      <c r="I437" s="224"/>
      <c r="J437" s="225">
        <f>ROUND(I437*H437,2)</f>
        <v>0</v>
      </c>
      <c r="K437" s="221" t="s">
        <v>227</v>
      </c>
      <c r="L437" s="45"/>
      <c r="M437" s="226" t="s">
        <v>1</v>
      </c>
      <c r="N437" s="227" t="s">
        <v>41</v>
      </c>
      <c r="O437" s="92"/>
      <c r="P437" s="228">
        <f>O437*H437</f>
        <v>0</v>
      </c>
      <c r="Q437" s="228">
        <v>0</v>
      </c>
      <c r="R437" s="228">
        <f>Q437*H437</f>
        <v>0</v>
      </c>
      <c r="S437" s="228">
        <v>0</v>
      </c>
      <c r="T437" s="229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30" t="s">
        <v>178</v>
      </c>
      <c r="AT437" s="230" t="s">
        <v>173</v>
      </c>
      <c r="AU437" s="230" t="s">
        <v>86</v>
      </c>
      <c r="AY437" s="18" t="s">
        <v>171</v>
      </c>
      <c r="BE437" s="231">
        <f>IF(N437="základní",J437,0)</f>
        <v>0</v>
      </c>
      <c r="BF437" s="231">
        <f>IF(N437="snížená",J437,0)</f>
        <v>0</v>
      </c>
      <c r="BG437" s="231">
        <f>IF(N437="zákl. přenesená",J437,0)</f>
        <v>0</v>
      </c>
      <c r="BH437" s="231">
        <f>IF(N437="sníž. přenesená",J437,0)</f>
        <v>0</v>
      </c>
      <c r="BI437" s="231">
        <f>IF(N437="nulová",J437,0)</f>
        <v>0</v>
      </c>
      <c r="BJ437" s="18" t="s">
        <v>84</v>
      </c>
      <c r="BK437" s="231">
        <f>ROUND(I437*H437,2)</f>
        <v>0</v>
      </c>
      <c r="BL437" s="18" t="s">
        <v>178</v>
      </c>
      <c r="BM437" s="230" t="s">
        <v>675</v>
      </c>
    </row>
    <row r="438" spans="1:51" s="13" customFormat="1" ht="12">
      <c r="A438" s="13"/>
      <c r="B438" s="232"/>
      <c r="C438" s="233"/>
      <c r="D438" s="234" t="s">
        <v>180</v>
      </c>
      <c r="E438" s="235" t="s">
        <v>1</v>
      </c>
      <c r="F438" s="236" t="s">
        <v>676</v>
      </c>
      <c r="G438" s="233"/>
      <c r="H438" s="237">
        <v>17</v>
      </c>
      <c r="I438" s="238"/>
      <c r="J438" s="233"/>
      <c r="K438" s="233"/>
      <c r="L438" s="239"/>
      <c r="M438" s="240"/>
      <c r="N438" s="241"/>
      <c r="O438" s="241"/>
      <c r="P438" s="241"/>
      <c r="Q438" s="241"/>
      <c r="R438" s="241"/>
      <c r="S438" s="241"/>
      <c r="T438" s="242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3" t="s">
        <v>180</v>
      </c>
      <c r="AU438" s="243" t="s">
        <v>86</v>
      </c>
      <c r="AV438" s="13" t="s">
        <v>86</v>
      </c>
      <c r="AW438" s="13" t="s">
        <v>32</v>
      </c>
      <c r="AX438" s="13" t="s">
        <v>84</v>
      </c>
      <c r="AY438" s="243" t="s">
        <v>171</v>
      </c>
    </row>
    <row r="439" spans="1:63" s="12" customFormat="1" ht="22.8" customHeight="1">
      <c r="A439" s="12"/>
      <c r="B439" s="203"/>
      <c r="C439" s="204"/>
      <c r="D439" s="205" t="s">
        <v>75</v>
      </c>
      <c r="E439" s="217" t="s">
        <v>677</v>
      </c>
      <c r="F439" s="217" t="s">
        <v>678</v>
      </c>
      <c r="G439" s="204"/>
      <c r="H439" s="204"/>
      <c r="I439" s="207"/>
      <c r="J439" s="218">
        <f>BK439</f>
        <v>0</v>
      </c>
      <c r="K439" s="204"/>
      <c r="L439" s="209"/>
      <c r="M439" s="210"/>
      <c r="N439" s="211"/>
      <c r="O439" s="211"/>
      <c r="P439" s="212">
        <f>SUM(P440:P450)</f>
        <v>0</v>
      </c>
      <c r="Q439" s="211"/>
      <c r="R439" s="212">
        <f>SUM(R440:R450)</f>
        <v>0</v>
      </c>
      <c r="S439" s="211"/>
      <c r="T439" s="213">
        <f>SUM(T440:T450)</f>
        <v>0</v>
      </c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R439" s="214" t="s">
        <v>84</v>
      </c>
      <c r="AT439" s="215" t="s">
        <v>75</v>
      </c>
      <c r="AU439" s="215" t="s">
        <v>84</v>
      </c>
      <c r="AY439" s="214" t="s">
        <v>171</v>
      </c>
      <c r="BK439" s="216">
        <f>SUM(BK440:BK450)</f>
        <v>0</v>
      </c>
    </row>
    <row r="440" spans="1:65" s="2" customFormat="1" ht="33" customHeight="1">
      <c r="A440" s="39"/>
      <c r="B440" s="40"/>
      <c r="C440" s="219" t="s">
        <v>679</v>
      </c>
      <c r="D440" s="219" t="s">
        <v>173</v>
      </c>
      <c r="E440" s="220" t="s">
        <v>680</v>
      </c>
      <c r="F440" s="221" t="s">
        <v>681</v>
      </c>
      <c r="G440" s="222" t="s">
        <v>208</v>
      </c>
      <c r="H440" s="223">
        <v>491.064</v>
      </c>
      <c r="I440" s="224"/>
      <c r="J440" s="225">
        <f>ROUND(I440*H440,2)</f>
        <v>0</v>
      </c>
      <c r="K440" s="221" t="s">
        <v>177</v>
      </c>
      <c r="L440" s="45"/>
      <c r="M440" s="226" t="s">
        <v>1</v>
      </c>
      <c r="N440" s="227" t="s">
        <v>41</v>
      </c>
      <c r="O440" s="92"/>
      <c r="P440" s="228">
        <f>O440*H440</f>
        <v>0</v>
      </c>
      <c r="Q440" s="228">
        <v>0</v>
      </c>
      <c r="R440" s="228">
        <f>Q440*H440</f>
        <v>0</v>
      </c>
      <c r="S440" s="228">
        <v>0</v>
      </c>
      <c r="T440" s="229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30" t="s">
        <v>178</v>
      </c>
      <c r="AT440" s="230" t="s">
        <v>173</v>
      </c>
      <c r="AU440" s="230" t="s">
        <v>86</v>
      </c>
      <c r="AY440" s="18" t="s">
        <v>171</v>
      </c>
      <c r="BE440" s="231">
        <f>IF(N440="základní",J440,0)</f>
        <v>0</v>
      </c>
      <c r="BF440" s="231">
        <f>IF(N440="snížená",J440,0)</f>
        <v>0</v>
      </c>
      <c r="BG440" s="231">
        <f>IF(N440="zákl. přenesená",J440,0)</f>
        <v>0</v>
      </c>
      <c r="BH440" s="231">
        <f>IF(N440="sníž. přenesená",J440,0)</f>
        <v>0</v>
      </c>
      <c r="BI440" s="231">
        <f>IF(N440="nulová",J440,0)</f>
        <v>0</v>
      </c>
      <c r="BJ440" s="18" t="s">
        <v>84</v>
      </c>
      <c r="BK440" s="231">
        <f>ROUND(I440*H440,2)</f>
        <v>0</v>
      </c>
      <c r="BL440" s="18" t="s">
        <v>178</v>
      </c>
      <c r="BM440" s="230" t="s">
        <v>682</v>
      </c>
    </row>
    <row r="441" spans="1:65" s="2" customFormat="1" ht="24.15" customHeight="1">
      <c r="A441" s="39"/>
      <c r="B441" s="40"/>
      <c r="C441" s="219" t="s">
        <v>683</v>
      </c>
      <c r="D441" s="219" t="s">
        <v>173</v>
      </c>
      <c r="E441" s="220" t="s">
        <v>684</v>
      </c>
      <c r="F441" s="221" t="s">
        <v>685</v>
      </c>
      <c r="G441" s="222" t="s">
        <v>208</v>
      </c>
      <c r="H441" s="223">
        <v>491.064</v>
      </c>
      <c r="I441" s="224"/>
      <c r="J441" s="225">
        <f>ROUND(I441*H441,2)</f>
        <v>0</v>
      </c>
      <c r="K441" s="221" t="s">
        <v>177</v>
      </c>
      <c r="L441" s="45"/>
      <c r="M441" s="226" t="s">
        <v>1</v>
      </c>
      <c r="N441" s="227" t="s">
        <v>41</v>
      </c>
      <c r="O441" s="92"/>
      <c r="P441" s="228">
        <f>O441*H441</f>
        <v>0</v>
      </c>
      <c r="Q441" s="228">
        <v>0</v>
      </c>
      <c r="R441" s="228">
        <f>Q441*H441</f>
        <v>0</v>
      </c>
      <c r="S441" s="228">
        <v>0</v>
      </c>
      <c r="T441" s="229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30" t="s">
        <v>178</v>
      </c>
      <c r="AT441" s="230" t="s">
        <v>173</v>
      </c>
      <c r="AU441" s="230" t="s">
        <v>86</v>
      </c>
      <c r="AY441" s="18" t="s">
        <v>171</v>
      </c>
      <c r="BE441" s="231">
        <f>IF(N441="základní",J441,0)</f>
        <v>0</v>
      </c>
      <c r="BF441" s="231">
        <f>IF(N441="snížená",J441,0)</f>
        <v>0</v>
      </c>
      <c r="BG441" s="231">
        <f>IF(N441="zákl. přenesená",J441,0)</f>
        <v>0</v>
      </c>
      <c r="BH441" s="231">
        <f>IF(N441="sníž. přenesená",J441,0)</f>
        <v>0</v>
      </c>
      <c r="BI441" s="231">
        <f>IF(N441="nulová",J441,0)</f>
        <v>0</v>
      </c>
      <c r="BJ441" s="18" t="s">
        <v>84</v>
      </c>
      <c r="BK441" s="231">
        <f>ROUND(I441*H441,2)</f>
        <v>0</v>
      </c>
      <c r="BL441" s="18" t="s">
        <v>178</v>
      </c>
      <c r="BM441" s="230" t="s">
        <v>686</v>
      </c>
    </row>
    <row r="442" spans="1:65" s="2" customFormat="1" ht="24.15" customHeight="1">
      <c r="A442" s="39"/>
      <c r="B442" s="40"/>
      <c r="C442" s="219" t="s">
        <v>687</v>
      </c>
      <c r="D442" s="219" t="s">
        <v>173</v>
      </c>
      <c r="E442" s="220" t="s">
        <v>688</v>
      </c>
      <c r="F442" s="221" t="s">
        <v>689</v>
      </c>
      <c r="G442" s="222" t="s">
        <v>208</v>
      </c>
      <c r="H442" s="223">
        <v>6874.896</v>
      </c>
      <c r="I442" s="224"/>
      <c r="J442" s="225">
        <f>ROUND(I442*H442,2)</f>
        <v>0</v>
      </c>
      <c r="K442" s="221" t="s">
        <v>177</v>
      </c>
      <c r="L442" s="45"/>
      <c r="M442" s="226" t="s">
        <v>1</v>
      </c>
      <c r="N442" s="227" t="s">
        <v>41</v>
      </c>
      <c r="O442" s="92"/>
      <c r="P442" s="228">
        <f>O442*H442</f>
        <v>0</v>
      </c>
      <c r="Q442" s="228">
        <v>0</v>
      </c>
      <c r="R442" s="228">
        <f>Q442*H442</f>
        <v>0</v>
      </c>
      <c r="S442" s="228">
        <v>0</v>
      </c>
      <c r="T442" s="229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30" t="s">
        <v>178</v>
      </c>
      <c r="AT442" s="230" t="s">
        <v>173</v>
      </c>
      <c r="AU442" s="230" t="s">
        <v>86</v>
      </c>
      <c r="AY442" s="18" t="s">
        <v>171</v>
      </c>
      <c r="BE442" s="231">
        <f>IF(N442="základní",J442,0)</f>
        <v>0</v>
      </c>
      <c r="BF442" s="231">
        <f>IF(N442="snížená",J442,0)</f>
        <v>0</v>
      </c>
      <c r="BG442" s="231">
        <f>IF(N442="zákl. přenesená",J442,0)</f>
        <v>0</v>
      </c>
      <c r="BH442" s="231">
        <f>IF(N442="sníž. přenesená",J442,0)</f>
        <v>0</v>
      </c>
      <c r="BI442" s="231">
        <f>IF(N442="nulová",J442,0)</f>
        <v>0</v>
      </c>
      <c r="BJ442" s="18" t="s">
        <v>84</v>
      </c>
      <c r="BK442" s="231">
        <f>ROUND(I442*H442,2)</f>
        <v>0</v>
      </c>
      <c r="BL442" s="18" t="s">
        <v>178</v>
      </c>
      <c r="BM442" s="230" t="s">
        <v>690</v>
      </c>
    </row>
    <row r="443" spans="1:51" s="13" customFormat="1" ht="12">
      <c r="A443" s="13"/>
      <c r="B443" s="232"/>
      <c r="C443" s="233"/>
      <c r="D443" s="234" t="s">
        <v>180</v>
      </c>
      <c r="E443" s="233"/>
      <c r="F443" s="236" t="s">
        <v>691</v>
      </c>
      <c r="G443" s="233"/>
      <c r="H443" s="237">
        <v>6874.896</v>
      </c>
      <c r="I443" s="238"/>
      <c r="J443" s="233"/>
      <c r="K443" s="233"/>
      <c r="L443" s="239"/>
      <c r="M443" s="240"/>
      <c r="N443" s="241"/>
      <c r="O443" s="241"/>
      <c r="P443" s="241"/>
      <c r="Q443" s="241"/>
      <c r="R443" s="241"/>
      <c r="S443" s="241"/>
      <c r="T443" s="242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3" t="s">
        <v>180</v>
      </c>
      <c r="AU443" s="243" t="s">
        <v>86</v>
      </c>
      <c r="AV443" s="13" t="s">
        <v>86</v>
      </c>
      <c r="AW443" s="13" t="s">
        <v>4</v>
      </c>
      <c r="AX443" s="13" t="s">
        <v>84</v>
      </c>
      <c r="AY443" s="243" t="s">
        <v>171</v>
      </c>
    </row>
    <row r="444" spans="1:65" s="2" customFormat="1" ht="37.8" customHeight="1">
      <c r="A444" s="39"/>
      <c r="B444" s="40"/>
      <c r="C444" s="219" t="s">
        <v>692</v>
      </c>
      <c r="D444" s="219" t="s">
        <v>173</v>
      </c>
      <c r="E444" s="220" t="s">
        <v>693</v>
      </c>
      <c r="F444" s="221" t="s">
        <v>694</v>
      </c>
      <c r="G444" s="222" t="s">
        <v>208</v>
      </c>
      <c r="H444" s="223">
        <v>167.727</v>
      </c>
      <c r="I444" s="224"/>
      <c r="J444" s="225">
        <f>ROUND(I444*H444,2)</f>
        <v>0</v>
      </c>
      <c r="K444" s="221" t="s">
        <v>177</v>
      </c>
      <c r="L444" s="45"/>
      <c r="M444" s="226" t="s">
        <v>1</v>
      </c>
      <c r="N444" s="227" t="s">
        <v>41</v>
      </c>
      <c r="O444" s="92"/>
      <c r="P444" s="228">
        <f>O444*H444</f>
        <v>0</v>
      </c>
      <c r="Q444" s="228">
        <v>0</v>
      </c>
      <c r="R444" s="228">
        <f>Q444*H444</f>
        <v>0</v>
      </c>
      <c r="S444" s="228">
        <v>0</v>
      </c>
      <c r="T444" s="229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30" t="s">
        <v>178</v>
      </c>
      <c r="AT444" s="230" t="s">
        <v>173</v>
      </c>
      <c r="AU444" s="230" t="s">
        <v>86</v>
      </c>
      <c r="AY444" s="18" t="s">
        <v>171</v>
      </c>
      <c r="BE444" s="231">
        <f>IF(N444="základní",J444,0)</f>
        <v>0</v>
      </c>
      <c r="BF444" s="231">
        <f>IF(N444="snížená",J444,0)</f>
        <v>0</v>
      </c>
      <c r="BG444" s="231">
        <f>IF(N444="zákl. přenesená",J444,0)</f>
        <v>0</v>
      </c>
      <c r="BH444" s="231">
        <f>IF(N444="sníž. přenesená",J444,0)</f>
        <v>0</v>
      </c>
      <c r="BI444" s="231">
        <f>IF(N444="nulová",J444,0)</f>
        <v>0</v>
      </c>
      <c r="BJ444" s="18" t="s">
        <v>84</v>
      </c>
      <c r="BK444" s="231">
        <f>ROUND(I444*H444,2)</f>
        <v>0</v>
      </c>
      <c r="BL444" s="18" t="s">
        <v>178</v>
      </c>
      <c r="BM444" s="230" t="s">
        <v>695</v>
      </c>
    </row>
    <row r="445" spans="1:65" s="2" customFormat="1" ht="33" customHeight="1">
      <c r="A445" s="39"/>
      <c r="B445" s="40"/>
      <c r="C445" s="219" t="s">
        <v>696</v>
      </c>
      <c r="D445" s="219" t="s">
        <v>173</v>
      </c>
      <c r="E445" s="220" t="s">
        <v>697</v>
      </c>
      <c r="F445" s="221" t="s">
        <v>698</v>
      </c>
      <c r="G445" s="222" t="s">
        <v>208</v>
      </c>
      <c r="H445" s="223">
        <v>264.868</v>
      </c>
      <c r="I445" s="224"/>
      <c r="J445" s="225">
        <f>ROUND(I445*H445,2)</f>
        <v>0</v>
      </c>
      <c r="K445" s="221" t="s">
        <v>177</v>
      </c>
      <c r="L445" s="45"/>
      <c r="M445" s="226" t="s">
        <v>1</v>
      </c>
      <c r="N445" s="227" t="s">
        <v>41</v>
      </c>
      <c r="O445" s="92"/>
      <c r="P445" s="228">
        <f>O445*H445</f>
        <v>0</v>
      </c>
      <c r="Q445" s="228">
        <v>0</v>
      </c>
      <c r="R445" s="228">
        <f>Q445*H445</f>
        <v>0</v>
      </c>
      <c r="S445" s="228">
        <v>0</v>
      </c>
      <c r="T445" s="229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30" t="s">
        <v>178</v>
      </c>
      <c r="AT445" s="230" t="s">
        <v>173</v>
      </c>
      <c r="AU445" s="230" t="s">
        <v>86</v>
      </c>
      <c r="AY445" s="18" t="s">
        <v>171</v>
      </c>
      <c r="BE445" s="231">
        <f>IF(N445="základní",J445,0)</f>
        <v>0</v>
      </c>
      <c r="BF445" s="231">
        <f>IF(N445="snížená",J445,0)</f>
        <v>0</v>
      </c>
      <c r="BG445" s="231">
        <f>IF(N445="zákl. přenesená",J445,0)</f>
        <v>0</v>
      </c>
      <c r="BH445" s="231">
        <f>IF(N445="sníž. přenesená",J445,0)</f>
        <v>0</v>
      </c>
      <c r="BI445" s="231">
        <f>IF(N445="nulová",J445,0)</f>
        <v>0</v>
      </c>
      <c r="BJ445" s="18" t="s">
        <v>84</v>
      </c>
      <c r="BK445" s="231">
        <f>ROUND(I445*H445,2)</f>
        <v>0</v>
      </c>
      <c r="BL445" s="18" t="s">
        <v>178</v>
      </c>
      <c r="BM445" s="230" t="s">
        <v>699</v>
      </c>
    </row>
    <row r="446" spans="1:65" s="2" customFormat="1" ht="33" customHeight="1">
      <c r="A446" s="39"/>
      <c r="B446" s="40"/>
      <c r="C446" s="219" t="s">
        <v>700</v>
      </c>
      <c r="D446" s="219" t="s">
        <v>173</v>
      </c>
      <c r="E446" s="220" t="s">
        <v>701</v>
      </c>
      <c r="F446" s="221" t="s">
        <v>702</v>
      </c>
      <c r="G446" s="222" t="s">
        <v>208</v>
      </c>
      <c r="H446" s="223">
        <v>13.587999999999997</v>
      </c>
      <c r="I446" s="224"/>
      <c r="J446" s="225">
        <f>ROUND(I446*H446,2)</f>
        <v>0</v>
      </c>
      <c r="K446" s="221" t="s">
        <v>177</v>
      </c>
      <c r="L446" s="45"/>
      <c r="M446" s="226" t="s">
        <v>1</v>
      </c>
      <c r="N446" s="227" t="s">
        <v>41</v>
      </c>
      <c r="O446" s="92"/>
      <c r="P446" s="228">
        <f>O446*H446</f>
        <v>0</v>
      </c>
      <c r="Q446" s="228">
        <v>0</v>
      </c>
      <c r="R446" s="228">
        <f>Q446*H446</f>
        <v>0</v>
      </c>
      <c r="S446" s="228">
        <v>0</v>
      </c>
      <c r="T446" s="229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30" t="s">
        <v>178</v>
      </c>
      <c r="AT446" s="230" t="s">
        <v>173</v>
      </c>
      <c r="AU446" s="230" t="s">
        <v>86</v>
      </c>
      <c r="AY446" s="18" t="s">
        <v>171</v>
      </c>
      <c r="BE446" s="231">
        <f>IF(N446="základní",J446,0)</f>
        <v>0</v>
      </c>
      <c r="BF446" s="231">
        <f>IF(N446="snížená",J446,0)</f>
        <v>0</v>
      </c>
      <c r="BG446" s="231">
        <f>IF(N446="zákl. přenesená",J446,0)</f>
        <v>0</v>
      </c>
      <c r="BH446" s="231">
        <f>IF(N446="sníž. přenesená",J446,0)</f>
        <v>0</v>
      </c>
      <c r="BI446" s="231">
        <f>IF(N446="nulová",J446,0)</f>
        <v>0</v>
      </c>
      <c r="BJ446" s="18" t="s">
        <v>84</v>
      </c>
      <c r="BK446" s="231">
        <f>ROUND(I446*H446,2)</f>
        <v>0</v>
      </c>
      <c r="BL446" s="18" t="s">
        <v>178</v>
      </c>
      <c r="BM446" s="230" t="s">
        <v>703</v>
      </c>
    </row>
    <row r="447" spans="1:65" s="2" customFormat="1" ht="24.15" customHeight="1">
      <c r="A447" s="39"/>
      <c r="B447" s="40"/>
      <c r="C447" s="219" t="s">
        <v>704</v>
      </c>
      <c r="D447" s="219" t="s">
        <v>173</v>
      </c>
      <c r="E447" s="220" t="s">
        <v>705</v>
      </c>
      <c r="F447" s="221" t="s">
        <v>207</v>
      </c>
      <c r="G447" s="222" t="s">
        <v>208</v>
      </c>
      <c r="H447" s="223">
        <v>12.044</v>
      </c>
      <c r="I447" s="224"/>
      <c r="J447" s="225">
        <f>ROUND(I447*H447,2)</f>
        <v>0</v>
      </c>
      <c r="K447" s="221" t="s">
        <v>706</v>
      </c>
      <c r="L447" s="45"/>
      <c r="M447" s="226" t="s">
        <v>1</v>
      </c>
      <c r="N447" s="227" t="s">
        <v>41</v>
      </c>
      <c r="O447" s="92"/>
      <c r="P447" s="228">
        <f>O447*H447</f>
        <v>0</v>
      </c>
      <c r="Q447" s="228">
        <v>0</v>
      </c>
      <c r="R447" s="228">
        <f>Q447*H447</f>
        <v>0</v>
      </c>
      <c r="S447" s="228">
        <v>0</v>
      </c>
      <c r="T447" s="229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30" t="s">
        <v>178</v>
      </c>
      <c r="AT447" s="230" t="s">
        <v>173</v>
      </c>
      <c r="AU447" s="230" t="s">
        <v>86</v>
      </c>
      <c r="AY447" s="18" t="s">
        <v>171</v>
      </c>
      <c r="BE447" s="231">
        <f>IF(N447="základní",J447,0)</f>
        <v>0</v>
      </c>
      <c r="BF447" s="231">
        <f>IF(N447="snížená",J447,0)</f>
        <v>0</v>
      </c>
      <c r="BG447" s="231">
        <f>IF(N447="zákl. přenesená",J447,0)</f>
        <v>0</v>
      </c>
      <c r="BH447" s="231">
        <f>IF(N447="sníž. přenesená",J447,0)</f>
        <v>0</v>
      </c>
      <c r="BI447" s="231">
        <f>IF(N447="nulová",J447,0)</f>
        <v>0</v>
      </c>
      <c r="BJ447" s="18" t="s">
        <v>84</v>
      </c>
      <c r="BK447" s="231">
        <f>ROUND(I447*H447,2)</f>
        <v>0</v>
      </c>
      <c r="BL447" s="18" t="s">
        <v>178</v>
      </c>
      <c r="BM447" s="230" t="s">
        <v>707</v>
      </c>
    </row>
    <row r="448" spans="1:65" s="2" customFormat="1" ht="33" customHeight="1">
      <c r="A448" s="39"/>
      <c r="B448" s="40"/>
      <c r="C448" s="219" t="s">
        <v>708</v>
      </c>
      <c r="D448" s="219" t="s">
        <v>173</v>
      </c>
      <c r="E448" s="220" t="s">
        <v>709</v>
      </c>
      <c r="F448" s="221" t="s">
        <v>710</v>
      </c>
      <c r="G448" s="222" t="s">
        <v>208</v>
      </c>
      <c r="H448" s="223">
        <v>6.23</v>
      </c>
      <c r="I448" s="224"/>
      <c r="J448" s="225">
        <f>ROUND(I448*H448,2)</f>
        <v>0</v>
      </c>
      <c r="K448" s="221" t="s">
        <v>177</v>
      </c>
      <c r="L448" s="45"/>
      <c r="M448" s="226" t="s">
        <v>1</v>
      </c>
      <c r="N448" s="227" t="s">
        <v>41</v>
      </c>
      <c r="O448" s="92"/>
      <c r="P448" s="228">
        <f>O448*H448</f>
        <v>0</v>
      </c>
      <c r="Q448" s="228">
        <v>0</v>
      </c>
      <c r="R448" s="228">
        <f>Q448*H448</f>
        <v>0</v>
      </c>
      <c r="S448" s="228">
        <v>0</v>
      </c>
      <c r="T448" s="229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30" t="s">
        <v>178</v>
      </c>
      <c r="AT448" s="230" t="s">
        <v>173</v>
      </c>
      <c r="AU448" s="230" t="s">
        <v>86</v>
      </c>
      <c r="AY448" s="18" t="s">
        <v>171</v>
      </c>
      <c r="BE448" s="231">
        <f>IF(N448="základní",J448,0)</f>
        <v>0</v>
      </c>
      <c r="BF448" s="231">
        <f>IF(N448="snížená",J448,0)</f>
        <v>0</v>
      </c>
      <c r="BG448" s="231">
        <f>IF(N448="zákl. přenesená",J448,0)</f>
        <v>0</v>
      </c>
      <c r="BH448" s="231">
        <f>IF(N448="sníž. přenesená",J448,0)</f>
        <v>0</v>
      </c>
      <c r="BI448" s="231">
        <f>IF(N448="nulová",J448,0)</f>
        <v>0</v>
      </c>
      <c r="BJ448" s="18" t="s">
        <v>84</v>
      </c>
      <c r="BK448" s="231">
        <f>ROUND(I448*H448,2)</f>
        <v>0</v>
      </c>
      <c r="BL448" s="18" t="s">
        <v>178</v>
      </c>
      <c r="BM448" s="230" t="s">
        <v>711</v>
      </c>
    </row>
    <row r="449" spans="1:65" s="2" customFormat="1" ht="33" customHeight="1">
      <c r="A449" s="39"/>
      <c r="B449" s="40"/>
      <c r="C449" s="219" t="s">
        <v>712</v>
      </c>
      <c r="D449" s="219" t="s">
        <v>173</v>
      </c>
      <c r="E449" s="220" t="s">
        <v>713</v>
      </c>
      <c r="F449" s="221" t="s">
        <v>714</v>
      </c>
      <c r="G449" s="222" t="s">
        <v>208</v>
      </c>
      <c r="H449" s="223">
        <v>5.65</v>
      </c>
      <c r="I449" s="224"/>
      <c r="J449" s="225">
        <f>ROUND(I449*H449,2)</f>
        <v>0</v>
      </c>
      <c r="K449" s="221" t="s">
        <v>177</v>
      </c>
      <c r="L449" s="45"/>
      <c r="M449" s="226" t="s">
        <v>1</v>
      </c>
      <c r="N449" s="227" t="s">
        <v>41</v>
      </c>
      <c r="O449" s="92"/>
      <c r="P449" s="228">
        <f>O449*H449</f>
        <v>0</v>
      </c>
      <c r="Q449" s="228">
        <v>0</v>
      </c>
      <c r="R449" s="228">
        <f>Q449*H449</f>
        <v>0</v>
      </c>
      <c r="S449" s="228">
        <v>0</v>
      </c>
      <c r="T449" s="229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30" t="s">
        <v>178</v>
      </c>
      <c r="AT449" s="230" t="s">
        <v>173</v>
      </c>
      <c r="AU449" s="230" t="s">
        <v>86</v>
      </c>
      <c r="AY449" s="18" t="s">
        <v>171</v>
      </c>
      <c r="BE449" s="231">
        <f>IF(N449="základní",J449,0)</f>
        <v>0</v>
      </c>
      <c r="BF449" s="231">
        <f>IF(N449="snížená",J449,0)</f>
        <v>0</v>
      </c>
      <c r="BG449" s="231">
        <f>IF(N449="zákl. přenesená",J449,0)</f>
        <v>0</v>
      </c>
      <c r="BH449" s="231">
        <f>IF(N449="sníž. přenesená",J449,0)</f>
        <v>0</v>
      </c>
      <c r="BI449" s="231">
        <f>IF(N449="nulová",J449,0)</f>
        <v>0</v>
      </c>
      <c r="BJ449" s="18" t="s">
        <v>84</v>
      </c>
      <c r="BK449" s="231">
        <f>ROUND(I449*H449,2)</f>
        <v>0</v>
      </c>
      <c r="BL449" s="18" t="s">
        <v>178</v>
      </c>
      <c r="BM449" s="230" t="s">
        <v>715</v>
      </c>
    </row>
    <row r="450" spans="1:65" s="2" customFormat="1" ht="33" customHeight="1">
      <c r="A450" s="39"/>
      <c r="B450" s="40"/>
      <c r="C450" s="219" t="s">
        <v>716</v>
      </c>
      <c r="D450" s="219" t="s">
        <v>173</v>
      </c>
      <c r="E450" s="220" t="s">
        <v>717</v>
      </c>
      <c r="F450" s="221" t="s">
        <v>718</v>
      </c>
      <c r="G450" s="222" t="s">
        <v>208</v>
      </c>
      <c r="H450" s="223">
        <v>21.533</v>
      </c>
      <c r="I450" s="224"/>
      <c r="J450" s="225">
        <f>ROUND(I450*H450,2)</f>
        <v>0</v>
      </c>
      <c r="K450" s="221" t="s">
        <v>177</v>
      </c>
      <c r="L450" s="45"/>
      <c r="M450" s="226" t="s">
        <v>1</v>
      </c>
      <c r="N450" s="227" t="s">
        <v>41</v>
      </c>
      <c r="O450" s="92"/>
      <c r="P450" s="228">
        <f>O450*H450</f>
        <v>0</v>
      </c>
      <c r="Q450" s="228">
        <v>0</v>
      </c>
      <c r="R450" s="228">
        <f>Q450*H450</f>
        <v>0</v>
      </c>
      <c r="S450" s="228">
        <v>0</v>
      </c>
      <c r="T450" s="229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30" t="s">
        <v>178</v>
      </c>
      <c r="AT450" s="230" t="s">
        <v>173</v>
      </c>
      <c r="AU450" s="230" t="s">
        <v>86</v>
      </c>
      <c r="AY450" s="18" t="s">
        <v>171</v>
      </c>
      <c r="BE450" s="231">
        <f>IF(N450="základní",J450,0)</f>
        <v>0</v>
      </c>
      <c r="BF450" s="231">
        <f>IF(N450="snížená",J450,0)</f>
        <v>0</v>
      </c>
      <c r="BG450" s="231">
        <f>IF(N450="zákl. přenesená",J450,0)</f>
        <v>0</v>
      </c>
      <c r="BH450" s="231">
        <f>IF(N450="sníž. přenesená",J450,0)</f>
        <v>0</v>
      </c>
      <c r="BI450" s="231">
        <f>IF(N450="nulová",J450,0)</f>
        <v>0</v>
      </c>
      <c r="BJ450" s="18" t="s">
        <v>84</v>
      </c>
      <c r="BK450" s="231">
        <f>ROUND(I450*H450,2)</f>
        <v>0</v>
      </c>
      <c r="BL450" s="18" t="s">
        <v>178</v>
      </c>
      <c r="BM450" s="230" t="s">
        <v>719</v>
      </c>
    </row>
    <row r="451" spans="1:63" s="12" customFormat="1" ht="22.8" customHeight="1">
      <c r="A451" s="12"/>
      <c r="B451" s="203"/>
      <c r="C451" s="204"/>
      <c r="D451" s="205" t="s">
        <v>75</v>
      </c>
      <c r="E451" s="217" t="s">
        <v>720</v>
      </c>
      <c r="F451" s="217" t="s">
        <v>721</v>
      </c>
      <c r="G451" s="204"/>
      <c r="H451" s="204"/>
      <c r="I451" s="207"/>
      <c r="J451" s="218">
        <f>BK451</f>
        <v>0</v>
      </c>
      <c r="K451" s="204"/>
      <c r="L451" s="209"/>
      <c r="M451" s="210"/>
      <c r="N451" s="211"/>
      <c r="O451" s="211"/>
      <c r="P451" s="212">
        <f>P452</f>
        <v>0</v>
      </c>
      <c r="Q451" s="211"/>
      <c r="R451" s="212">
        <f>R452</f>
        <v>0</v>
      </c>
      <c r="S451" s="211"/>
      <c r="T451" s="213">
        <f>T452</f>
        <v>0</v>
      </c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R451" s="214" t="s">
        <v>84</v>
      </c>
      <c r="AT451" s="215" t="s">
        <v>75</v>
      </c>
      <c r="AU451" s="215" t="s">
        <v>84</v>
      </c>
      <c r="AY451" s="214" t="s">
        <v>171</v>
      </c>
      <c r="BK451" s="216">
        <f>BK452</f>
        <v>0</v>
      </c>
    </row>
    <row r="452" spans="1:65" s="2" customFormat="1" ht="16.5" customHeight="1">
      <c r="A452" s="39"/>
      <c r="B452" s="40"/>
      <c r="C452" s="219" t="s">
        <v>722</v>
      </c>
      <c r="D452" s="219" t="s">
        <v>173</v>
      </c>
      <c r="E452" s="220" t="s">
        <v>723</v>
      </c>
      <c r="F452" s="221" t="s">
        <v>724</v>
      </c>
      <c r="G452" s="222" t="s">
        <v>208</v>
      </c>
      <c r="H452" s="223">
        <v>152.284</v>
      </c>
      <c r="I452" s="224"/>
      <c r="J452" s="225">
        <f>ROUND(I452*H452,2)</f>
        <v>0</v>
      </c>
      <c r="K452" s="221" t="s">
        <v>177</v>
      </c>
      <c r="L452" s="45"/>
      <c r="M452" s="226" t="s">
        <v>1</v>
      </c>
      <c r="N452" s="227" t="s">
        <v>41</v>
      </c>
      <c r="O452" s="92"/>
      <c r="P452" s="228">
        <f>O452*H452</f>
        <v>0</v>
      </c>
      <c r="Q452" s="228">
        <v>0</v>
      </c>
      <c r="R452" s="228">
        <f>Q452*H452</f>
        <v>0</v>
      </c>
      <c r="S452" s="228">
        <v>0</v>
      </c>
      <c r="T452" s="229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30" t="s">
        <v>178</v>
      </c>
      <c r="AT452" s="230" t="s">
        <v>173</v>
      </c>
      <c r="AU452" s="230" t="s">
        <v>86</v>
      </c>
      <c r="AY452" s="18" t="s">
        <v>171</v>
      </c>
      <c r="BE452" s="231">
        <f>IF(N452="základní",J452,0)</f>
        <v>0</v>
      </c>
      <c r="BF452" s="231">
        <f>IF(N452="snížená",J452,0)</f>
        <v>0</v>
      </c>
      <c r="BG452" s="231">
        <f>IF(N452="zákl. přenesená",J452,0)</f>
        <v>0</v>
      </c>
      <c r="BH452" s="231">
        <f>IF(N452="sníž. přenesená",J452,0)</f>
        <v>0</v>
      </c>
      <c r="BI452" s="231">
        <f>IF(N452="nulová",J452,0)</f>
        <v>0</v>
      </c>
      <c r="BJ452" s="18" t="s">
        <v>84</v>
      </c>
      <c r="BK452" s="231">
        <f>ROUND(I452*H452,2)</f>
        <v>0</v>
      </c>
      <c r="BL452" s="18" t="s">
        <v>178</v>
      </c>
      <c r="BM452" s="230" t="s">
        <v>725</v>
      </c>
    </row>
    <row r="453" spans="1:63" s="12" customFormat="1" ht="25.9" customHeight="1">
      <c r="A453" s="12"/>
      <c r="B453" s="203"/>
      <c r="C453" s="204"/>
      <c r="D453" s="205" t="s">
        <v>75</v>
      </c>
      <c r="E453" s="206" t="s">
        <v>726</v>
      </c>
      <c r="F453" s="206" t="s">
        <v>727</v>
      </c>
      <c r="G453" s="204"/>
      <c r="H453" s="204"/>
      <c r="I453" s="207"/>
      <c r="J453" s="208">
        <f>BK453</f>
        <v>0</v>
      </c>
      <c r="K453" s="204"/>
      <c r="L453" s="209"/>
      <c r="M453" s="210"/>
      <c r="N453" s="211"/>
      <c r="O453" s="211"/>
      <c r="P453" s="212">
        <f>P454+P462+P480+P498+P502+P546+P595+P617+P629</f>
        <v>0</v>
      </c>
      <c r="Q453" s="211"/>
      <c r="R453" s="212">
        <f>R454+R462+R480+R498+R502+R546+R595+R617+R629</f>
        <v>24.9151254</v>
      </c>
      <c r="S453" s="211"/>
      <c r="T453" s="213">
        <f>T454+T462+T480+T498+T502+T546+T595+T617+T629</f>
        <v>26.019451999999998</v>
      </c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R453" s="214" t="s">
        <v>86</v>
      </c>
      <c r="AT453" s="215" t="s">
        <v>75</v>
      </c>
      <c r="AU453" s="215" t="s">
        <v>76</v>
      </c>
      <c r="AY453" s="214" t="s">
        <v>171</v>
      </c>
      <c r="BK453" s="216">
        <f>BK454+BK462+BK480+BK498+BK502+BK546+BK595+BK617+BK629</f>
        <v>0</v>
      </c>
    </row>
    <row r="454" spans="1:63" s="12" customFormat="1" ht="22.8" customHeight="1">
      <c r="A454" s="12"/>
      <c r="B454" s="203"/>
      <c r="C454" s="204"/>
      <c r="D454" s="205" t="s">
        <v>75</v>
      </c>
      <c r="E454" s="217" t="s">
        <v>728</v>
      </c>
      <c r="F454" s="217" t="s">
        <v>729</v>
      </c>
      <c r="G454" s="204"/>
      <c r="H454" s="204"/>
      <c r="I454" s="207"/>
      <c r="J454" s="218">
        <f>BK454</f>
        <v>0</v>
      </c>
      <c r="K454" s="204"/>
      <c r="L454" s="209"/>
      <c r="M454" s="210"/>
      <c r="N454" s="211"/>
      <c r="O454" s="211"/>
      <c r="P454" s="212">
        <f>SUM(P455:P461)</f>
        <v>0</v>
      </c>
      <c r="Q454" s="211"/>
      <c r="R454" s="212">
        <f>SUM(R455:R461)</f>
        <v>0.0432</v>
      </c>
      <c r="S454" s="211"/>
      <c r="T454" s="213">
        <f>SUM(T455:T461)</f>
        <v>0</v>
      </c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R454" s="214" t="s">
        <v>86</v>
      </c>
      <c r="AT454" s="215" t="s">
        <v>75</v>
      </c>
      <c r="AU454" s="215" t="s">
        <v>84</v>
      </c>
      <c r="AY454" s="214" t="s">
        <v>171</v>
      </c>
      <c r="BK454" s="216">
        <f>SUM(BK455:BK461)</f>
        <v>0</v>
      </c>
    </row>
    <row r="455" spans="1:65" s="2" customFormat="1" ht="24.15" customHeight="1">
      <c r="A455" s="39"/>
      <c r="B455" s="40"/>
      <c r="C455" s="219" t="s">
        <v>730</v>
      </c>
      <c r="D455" s="219" t="s">
        <v>173</v>
      </c>
      <c r="E455" s="220" t="s">
        <v>731</v>
      </c>
      <c r="F455" s="221" t="s">
        <v>732</v>
      </c>
      <c r="G455" s="222" t="s">
        <v>176</v>
      </c>
      <c r="H455" s="223">
        <v>45</v>
      </c>
      <c r="I455" s="224"/>
      <c r="J455" s="225">
        <f>ROUND(I455*H455,2)</f>
        <v>0</v>
      </c>
      <c r="K455" s="221" t="s">
        <v>177</v>
      </c>
      <c r="L455" s="45"/>
      <c r="M455" s="226" t="s">
        <v>1</v>
      </c>
      <c r="N455" s="227" t="s">
        <v>41</v>
      </c>
      <c r="O455" s="92"/>
      <c r="P455" s="228">
        <f>O455*H455</f>
        <v>0</v>
      </c>
      <c r="Q455" s="228">
        <v>0.0008</v>
      </c>
      <c r="R455" s="228">
        <f>Q455*H455</f>
        <v>0.036000000000000004</v>
      </c>
      <c r="S455" s="228">
        <v>0</v>
      </c>
      <c r="T455" s="229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30" t="s">
        <v>267</v>
      </c>
      <c r="AT455" s="230" t="s">
        <v>173</v>
      </c>
      <c r="AU455" s="230" t="s">
        <v>86</v>
      </c>
      <c r="AY455" s="18" t="s">
        <v>171</v>
      </c>
      <c r="BE455" s="231">
        <f>IF(N455="základní",J455,0)</f>
        <v>0</v>
      </c>
      <c r="BF455" s="231">
        <f>IF(N455="snížená",J455,0)</f>
        <v>0</v>
      </c>
      <c r="BG455" s="231">
        <f>IF(N455="zákl. přenesená",J455,0)</f>
        <v>0</v>
      </c>
      <c r="BH455" s="231">
        <f>IF(N455="sníž. přenesená",J455,0)</f>
        <v>0</v>
      </c>
      <c r="BI455" s="231">
        <f>IF(N455="nulová",J455,0)</f>
        <v>0</v>
      </c>
      <c r="BJ455" s="18" t="s">
        <v>84</v>
      </c>
      <c r="BK455" s="231">
        <f>ROUND(I455*H455,2)</f>
        <v>0</v>
      </c>
      <c r="BL455" s="18" t="s">
        <v>267</v>
      </c>
      <c r="BM455" s="230" t="s">
        <v>733</v>
      </c>
    </row>
    <row r="456" spans="1:51" s="13" customFormat="1" ht="12">
      <c r="A456" s="13"/>
      <c r="B456" s="232"/>
      <c r="C456" s="233"/>
      <c r="D456" s="234" t="s">
        <v>180</v>
      </c>
      <c r="E456" s="235" t="s">
        <v>1</v>
      </c>
      <c r="F456" s="236" t="s">
        <v>734</v>
      </c>
      <c r="G456" s="233"/>
      <c r="H456" s="237">
        <v>45</v>
      </c>
      <c r="I456" s="238"/>
      <c r="J456" s="233"/>
      <c r="K456" s="233"/>
      <c r="L456" s="239"/>
      <c r="M456" s="240"/>
      <c r="N456" s="241"/>
      <c r="O456" s="241"/>
      <c r="P456" s="241"/>
      <c r="Q456" s="241"/>
      <c r="R456" s="241"/>
      <c r="S456" s="241"/>
      <c r="T456" s="242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3" t="s">
        <v>180</v>
      </c>
      <c r="AU456" s="243" t="s">
        <v>86</v>
      </c>
      <c r="AV456" s="13" t="s">
        <v>86</v>
      </c>
      <c r="AW456" s="13" t="s">
        <v>32</v>
      </c>
      <c r="AX456" s="13" t="s">
        <v>84</v>
      </c>
      <c r="AY456" s="243" t="s">
        <v>171</v>
      </c>
    </row>
    <row r="457" spans="1:65" s="2" customFormat="1" ht="24.15" customHeight="1">
      <c r="A457" s="39"/>
      <c r="B457" s="40"/>
      <c r="C457" s="219" t="s">
        <v>735</v>
      </c>
      <c r="D457" s="219" t="s">
        <v>173</v>
      </c>
      <c r="E457" s="220" t="s">
        <v>736</v>
      </c>
      <c r="F457" s="221" t="s">
        <v>737</v>
      </c>
      <c r="G457" s="222" t="s">
        <v>366</v>
      </c>
      <c r="H457" s="223">
        <v>45</v>
      </c>
      <c r="I457" s="224"/>
      <c r="J457" s="225">
        <f>ROUND(I457*H457,2)</f>
        <v>0</v>
      </c>
      <c r="K457" s="221" t="s">
        <v>177</v>
      </c>
      <c r="L457" s="45"/>
      <c r="M457" s="226" t="s">
        <v>1</v>
      </c>
      <c r="N457" s="227" t="s">
        <v>41</v>
      </c>
      <c r="O457" s="92"/>
      <c r="P457" s="228">
        <f>O457*H457</f>
        <v>0</v>
      </c>
      <c r="Q457" s="228">
        <v>0.00016</v>
      </c>
      <c r="R457" s="228">
        <f>Q457*H457</f>
        <v>0.007200000000000001</v>
      </c>
      <c r="S457" s="228">
        <v>0</v>
      </c>
      <c r="T457" s="229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30" t="s">
        <v>267</v>
      </c>
      <c r="AT457" s="230" t="s">
        <v>173</v>
      </c>
      <c r="AU457" s="230" t="s">
        <v>86</v>
      </c>
      <c r="AY457" s="18" t="s">
        <v>171</v>
      </c>
      <c r="BE457" s="231">
        <f>IF(N457="základní",J457,0)</f>
        <v>0</v>
      </c>
      <c r="BF457" s="231">
        <f>IF(N457="snížená",J457,0)</f>
        <v>0</v>
      </c>
      <c r="BG457" s="231">
        <f>IF(N457="zákl. přenesená",J457,0)</f>
        <v>0</v>
      </c>
      <c r="BH457" s="231">
        <f>IF(N457="sníž. přenesená",J457,0)</f>
        <v>0</v>
      </c>
      <c r="BI457" s="231">
        <f>IF(N457="nulová",J457,0)</f>
        <v>0</v>
      </c>
      <c r="BJ457" s="18" t="s">
        <v>84</v>
      </c>
      <c r="BK457" s="231">
        <f>ROUND(I457*H457,2)</f>
        <v>0</v>
      </c>
      <c r="BL457" s="18" t="s">
        <v>267</v>
      </c>
      <c r="BM457" s="230" t="s">
        <v>738</v>
      </c>
    </row>
    <row r="458" spans="1:65" s="2" customFormat="1" ht="24.15" customHeight="1">
      <c r="A458" s="39"/>
      <c r="B458" s="40"/>
      <c r="C458" s="219" t="s">
        <v>739</v>
      </c>
      <c r="D458" s="219" t="s">
        <v>173</v>
      </c>
      <c r="E458" s="220" t="s">
        <v>740</v>
      </c>
      <c r="F458" s="221" t="s">
        <v>741</v>
      </c>
      <c r="G458" s="222" t="s">
        <v>742</v>
      </c>
      <c r="H458" s="279"/>
      <c r="I458" s="224"/>
      <c r="J458" s="225">
        <f>ROUND(I458*H458,2)</f>
        <v>0</v>
      </c>
      <c r="K458" s="221" t="s">
        <v>177</v>
      </c>
      <c r="L458" s="45"/>
      <c r="M458" s="226" t="s">
        <v>1</v>
      </c>
      <c r="N458" s="227" t="s">
        <v>41</v>
      </c>
      <c r="O458" s="92"/>
      <c r="P458" s="228">
        <f>O458*H458</f>
        <v>0</v>
      </c>
      <c r="Q458" s="228">
        <v>0</v>
      </c>
      <c r="R458" s="228">
        <f>Q458*H458</f>
        <v>0</v>
      </c>
      <c r="S458" s="228">
        <v>0</v>
      </c>
      <c r="T458" s="229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30" t="s">
        <v>267</v>
      </c>
      <c r="AT458" s="230" t="s">
        <v>173</v>
      </c>
      <c r="AU458" s="230" t="s">
        <v>86</v>
      </c>
      <c r="AY458" s="18" t="s">
        <v>171</v>
      </c>
      <c r="BE458" s="231">
        <f>IF(N458="základní",J458,0)</f>
        <v>0</v>
      </c>
      <c r="BF458" s="231">
        <f>IF(N458="snížená",J458,0)</f>
        <v>0</v>
      </c>
      <c r="BG458" s="231">
        <f>IF(N458="zákl. přenesená",J458,0)</f>
        <v>0</v>
      </c>
      <c r="BH458" s="231">
        <f>IF(N458="sníž. přenesená",J458,0)</f>
        <v>0</v>
      </c>
      <c r="BI458" s="231">
        <f>IF(N458="nulová",J458,0)</f>
        <v>0</v>
      </c>
      <c r="BJ458" s="18" t="s">
        <v>84</v>
      </c>
      <c r="BK458" s="231">
        <f>ROUND(I458*H458,2)</f>
        <v>0</v>
      </c>
      <c r="BL458" s="18" t="s">
        <v>267</v>
      </c>
      <c r="BM458" s="230" t="s">
        <v>743</v>
      </c>
    </row>
    <row r="459" spans="1:65" s="2" customFormat="1" ht="33" customHeight="1">
      <c r="A459" s="39"/>
      <c r="B459" s="40"/>
      <c r="C459" s="219" t="s">
        <v>744</v>
      </c>
      <c r="D459" s="219" t="s">
        <v>173</v>
      </c>
      <c r="E459" s="220" t="s">
        <v>745</v>
      </c>
      <c r="F459" s="221" t="s">
        <v>746</v>
      </c>
      <c r="G459" s="222" t="s">
        <v>176</v>
      </c>
      <c r="H459" s="223">
        <v>36</v>
      </c>
      <c r="I459" s="224"/>
      <c r="J459" s="225">
        <f>ROUND(I459*H459,2)</f>
        <v>0</v>
      </c>
      <c r="K459" s="221" t="s">
        <v>227</v>
      </c>
      <c r="L459" s="45"/>
      <c r="M459" s="226" t="s">
        <v>1</v>
      </c>
      <c r="N459" s="227" t="s">
        <v>41</v>
      </c>
      <c r="O459" s="92"/>
      <c r="P459" s="228">
        <f>O459*H459</f>
        <v>0</v>
      </c>
      <c r="Q459" s="228">
        <v>0</v>
      </c>
      <c r="R459" s="228">
        <f>Q459*H459</f>
        <v>0</v>
      </c>
      <c r="S459" s="228">
        <v>0</v>
      </c>
      <c r="T459" s="229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30" t="s">
        <v>267</v>
      </c>
      <c r="AT459" s="230" t="s">
        <v>173</v>
      </c>
      <c r="AU459" s="230" t="s">
        <v>86</v>
      </c>
      <c r="AY459" s="18" t="s">
        <v>171</v>
      </c>
      <c r="BE459" s="231">
        <f>IF(N459="základní",J459,0)</f>
        <v>0</v>
      </c>
      <c r="BF459" s="231">
        <f>IF(N459="snížená",J459,0)</f>
        <v>0</v>
      </c>
      <c r="BG459" s="231">
        <f>IF(N459="zákl. přenesená",J459,0)</f>
        <v>0</v>
      </c>
      <c r="BH459" s="231">
        <f>IF(N459="sníž. přenesená",J459,0)</f>
        <v>0</v>
      </c>
      <c r="BI459" s="231">
        <f>IF(N459="nulová",J459,0)</f>
        <v>0</v>
      </c>
      <c r="BJ459" s="18" t="s">
        <v>84</v>
      </c>
      <c r="BK459" s="231">
        <f>ROUND(I459*H459,2)</f>
        <v>0</v>
      </c>
      <c r="BL459" s="18" t="s">
        <v>267</v>
      </c>
      <c r="BM459" s="230" t="s">
        <v>747</v>
      </c>
    </row>
    <row r="460" spans="1:47" s="2" customFormat="1" ht="12">
      <c r="A460" s="39"/>
      <c r="B460" s="40"/>
      <c r="C460" s="41"/>
      <c r="D460" s="234" t="s">
        <v>229</v>
      </c>
      <c r="E460" s="41"/>
      <c r="F460" s="255" t="s">
        <v>748</v>
      </c>
      <c r="G460" s="41"/>
      <c r="H460" s="41"/>
      <c r="I460" s="256"/>
      <c r="J460" s="41"/>
      <c r="K460" s="41"/>
      <c r="L460" s="45"/>
      <c r="M460" s="257"/>
      <c r="N460" s="258"/>
      <c r="O460" s="92"/>
      <c r="P460" s="92"/>
      <c r="Q460" s="92"/>
      <c r="R460" s="92"/>
      <c r="S460" s="92"/>
      <c r="T460" s="93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T460" s="18" t="s">
        <v>229</v>
      </c>
      <c r="AU460" s="18" t="s">
        <v>86</v>
      </c>
    </row>
    <row r="461" spans="1:51" s="13" customFormat="1" ht="12">
      <c r="A461" s="13"/>
      <c r="B461" s="232"/>
      <c r="C461" s="233"/>
      <c r="D461" s="234" t="s">
        <v>180</v>
      </c>
      <c r="E461" s="235" t="s">
        <v>1</v>
      </c>
      <c r="F461" s="236" t="s">
        <v>749</v>
      </c>
      <c r="G461" s="233"/>
      <c r="H461" s="237">
        <v>36</v>
      </c>
      <c r="I461" s="238"/>
      <c r="J461" s="233"/>
      <c r="K461" s="233"/>
      <c r="L461" s="239"/>
      <c r="M461" s="240"/>
      <c r="N461" s="241"/>
      <c r="O461" s="241"/>
      <c r="P461" s="241"/>
      <c r="Q461" s="241"/>
      <c r="R461" s="241"/>
      <c r="S461" s="241"/>
      <c r="T461" s="242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3" t="s">
        <v>180</v>
      </c>
      <c r="AU461" s="243" t="s">
        <v>86</v>
      </c>
      <c r="AV461" s="13" t="s">
        <v>86</v>
      </c>
      <c r="AW461" s="13" t="s">
        <v>32</v>
      </c>
      <c r="AX461" s="13" t="s">
        <v>84</v>
      </c>
      <c r="AY461" s="243" t="s">
        <v>171</v>
      </c>
    </row>
    <row r="462" spans="1:63" s="12" customFormat="1" ht="22.8" customHeight="1">
      <c r="A462" s="12"/>
      <c r="B462" s="203"/>
      <c r="C462" s="204"/>
      <c r="D462" s="205" t="s">
        <v>75</v>
      </c>
      <c r="E462" s="217" t="s">
        <v>750</v>
      </c>
      <c r="F462" s="217" t="s">
        <v>751</v>
      </c>
      <c r="G462" s="204"/>
      <c r="H462" s="204"/>
      <c r="I462" s="207"/>
      <c r="J462" s="218">
        <f>BK462</f>
        <v>0</v>
      </c>
      <c r="K462" s="204"/>
      <c r="L462" s="209"/>
      <c r="M462" s="210"/>
      <c r="N462" s="211"/>
      <c r="O462" s="211"/>
      <c r="P462" s="212">
        <f>SUM(P463:P479)</f>
        <v>0</v>
      </c>
      <c r="Q462" s="211"/>
      <c r="R462" s="212">
        <f>SUM(R463:R479)</f>
        <v>12.914392000000001</v>
      </c>
      <c r="S462" s="211"/>
      <c r="T462" s="213">
        <f>SUM(T463:T479)</f>
        <v>15.59</v>
      </c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R462" s="214" t="s">
        <v>86</v>
      </c>
      <c r="AT462" s="215" t="s">
        <v>75</v>
      </c>
      <c r="AU462" s="215" t="s">
        <v>84</v>
      </c>
      <c r="AY462" s="214" t="s">
        <v>171</v>
      </c>
      <c r="BK462" s="216">
        <f>SUM(BK463:BK479)</f>
        <v>0</v>
      </c>
    </row>
    <row r="463" spans="1:65" s="2" customFormat="1" ht="21.75" customHeight="1">
      <c r="A463" s="39"/>
      <c r="B463" s="40"/>
      <c r="C463" s="219" t="s">
        <v>752</v>
      </c>
      <c r="D463" s="219" t="s">
        <v>173</v>
      </c>
      <c r="E463" s="220" t="s">
        <v>753</v>
      </c>
      <c r="F463" s="221" t="s">
        <v>754</v>
      </c>
      <c r="G463" s="222" t="s">
        <v>176</v>
      </c>
      <c r="H463" s="223">
        <v>619</v>
      </c>
      <c r="I463" s="224"/>
      <c r="J463" s="225">
        <f>ROUND(I463*H463,2)</f>
        <v>0</v>
      </c>
      <c r="K463" s="221" t="s">
        <v>184</v>
      </c>
      <c r="L463" s="45"/>
      <c r="M463" s="226" t="s">
        <v>1</v>
      </c>
      <c r="N463" s="227" t="s">
        <v>41</v>
      </c>
      <c r="O463" s="92"/>
      <c r="P463" s="228">
        <f>O463*H463</f>
        <v>0</v>
      </c>
      <c r="Q463" s="228">
        <v>0</v>
      </c>
      <c r="R463" s="228">
        <f>Q463*H463</f>
        <v>0</v>
      </c>
      <c r="S463" s="228">
        <v>0.014</v>
      </c>
      <c r="T463" s="229">
        <f>S463*H463</f>
        <v>8.666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30" t="s">
        <v>267</v>
      </c>
      <c r="AT463" s="230" t="s">
        <v>173</v>
      </c>
      <c r="AU463" s="230" t="s">
        <v>86</v>
      </c>
      <c r="AY463" s="18" t="s">
        <v>171</v>
      </c>
      <c r="BE463" s="231">
        <f>IF(N463="základní",J463,0)</f>
        <v>0</v>
      </c>
      <c r="BF463" s="231">
        <f>IF(N463="snížená",J463,0)</f>
        <v>0</v>
      </c>
      <c r="BG463" s="231">
        <f>IF(N463="zákl. přenesená",J463,0)</f>
        <v>0</v>
      </c>
      <c r="BH463" s="231">
        <f>IF(N463="sníž. přenesená",J463,0)</f>
        <v>0</v>
      </c>
      <c r="BI463" s="231">
        <f>IF(N463="nulová",J463,0)</f>
        <v>0</v>
      </c>
      <c r="BJ463" s="18" t="s">
        <v>84</v>
      </c>
      <c r="BK463" s="231">
        <f>ROUND(I463*H463,2)</f>
        <v>0</v>
      </c>
      <c r="BL463" s="18" t="s">
        <v>267</v>
      </c>
      <c r="BM463" s="230" t="s">
        <v>755</v>
      </c>
    </row>
    <row r="464" spans="1:51" s="13" customFormat="1" ht="12">
      <c r="A464" s="13"/>
      <c r="B464" s="232"/>
      <c r="C464" s="233"/>
      <c r="D464" s="234" t="s">
        <v>180</v>
      </c>
      <c r="E464" s="235" t="s">
        <v>1</v>
      </c>
      <c r="F464" s="236" t="s">
        <v>613</v>
      </c>
      <c r="G464" s="233"/>
      <c r="H464" s="237">
        <v>619</v>
      </c>
      <c r="I464" s="238"/>
      <c r="J464" s="233"/>
      <c r="K464" s="233"/>
      <c r="L464" s="239"/>
      <c r="M464" s="240"/>
      <c r="N464" s="241"/>
      <c r="O464" s="241"/>
      <c r="P464" s="241"/>
      <c r="Q464" s="241"/>
      <c r="R464" s="241"/>
      <c r="S464" s="241"/>
      <c r="T464" s="242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3" t="s">
        <v>180</v>
      </c>
      <c r="AU464" s="243" t="s">
        <v>86</v>
      </c>
      <c r="AV464" s="13" t="s">
        <v>86</v>
      </c>
      <c r="AW464" s="13" t="s">
        <v>32</v>
      </c>
      <c r="AX464" s="13" t="s">
        <v>84</v>
      </c>
      <c r="AY464" s="243" t="s">
        <v>171</v>
      </c>
    </row>
    <row r="465" spans="1:65" s="2" customFormat="1" ht="24.15" customHeight="1">
      <c r="A465" s="39"/>
      <c r="B465" s="40"/>
      <c r="C465" s="219" t="s">
        <v>756</v>
      </c>
      <c r="D465" s="219" t="s">
        <v>173</v>
      </c>
      <c r="E465" s="220" t="s">
        <v>757</v>
      </c>
      <c r="F465" s="221" t="s">
        <v>758</v>
      </c>
      <c r="G465" s="222" t="s">
        <v>176</v>
      </c>
      <c r="H465" s="223">
        <v>1154</v>
      </c>
      <c r="I465" s="224"/>
      <c r="J465" s="225">
        <f>ROUND(I465*H465,2)</f>
        <v>0</v>
      </c>
      <c r="K465" s="221" t="s">
        <v>759</v>
      </c>
      <c r="L465" s="45"/>
      <c r="M465" s="226" t="s">
        <v>1</v>
      </c>
      <c r="N465" s="227" t="s">
        <v>41</v>
      </c>
      <c r="O465" s="92"/>
      <c r="P465" s="228">
        <f>O465*H465</f>
        <v>0</v>
      </c>
      <c r="Q465" s="228">
        <v>0</v>
      </c>
      <c r="R465" s="228">
        <f>Q465*H465</f>
        <v>0</v>
      </c>
      <c r="S465" s="228">
        <v>0.006</v>
      </c>
      <c r="T465" s="229">
        <f>S465*H465</f>
        <v>6.924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30" t="s">
        <v>267</v>
      </c>
      <c r="AT465" s="230" t="s">
        <v>173</v>
      </c>
      <c r="AU465" s="230" t="s">
        <v>86</v>
      </c>
      <c r="AY465" s="18" t="s">
        <v>171</v>
      </c>
      <c r="BE465" s="231">
        <f>IF(N465="základní",J465,0)</f>
        <v>0</v>
      </c>
      <c r="BF465" s="231">
        <f>IF(N465="snížená",J465,0)</f>
        <v>0</v>
      </c>
      <c r="BG465" s="231">
        <f>IF(N465="zákl. přenesená",J465,0)</f>
        <v>0</v>
      </c>
      <c r="BH465" s="231">
        <f>IF(N465="sníž. přenesená",J465,0)</f>
        <v>0</v>
      </c>
      <c r="BI465" s="231">
        <f>IF(N465="nulová",J465,0)</f>
        <v>0</v>
      </c>
      <c r="BJ465" s="18" t="s">
        <v>84</v>
      </c>
      <c r="BK465" s="231">
        <f>ROUND(I465*H465,2)</f>
        <v>0</v>
      </c>
      <c r="BL465" s="18" t="s">
        <v>267</v>
      </c>
      <c r="BM465" s="230" t="s">
        <v>760</v>
      </c>
    </row>
    <row r="466" spans="1:51" s="13" customFormat="1" ht="12">
      <c r="A466" s="13"/>
      <c r="B466" s="232"/>
      <c r="C466" s="233"/>
      <c r="D466" s="234" t="s">
        <v>180</v>
      </c>
      <c r="E466" s="235" t="s">
        <v>1</v>
      </c>
      <c r="F466" s="236" t="s">
        <v>761</v>
      </c>
      <c r="G466" s="233"/>
      <c r="H466" s="237">
        <v>1154</v>
      </c>
      <c r="I466" s="238"/>
      <c r="J466" s="233"/>
      <c r="K466" s="233"/>
      <c r="L466" s="239"/>
      <c r="M466" s="240"/>
      <c r="N466" s="241"/>
      <c r="O466" s="241"/>
      <c r="P466" s="241"/>
      <c r="Q466" s="241"/>
      <c r="R466" s="241"/>
      <c r="S466" s="241"/>
      <c r="T466" s="242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3" t="s">
        <v>180</v>
      </c>
      <c r="AU466" s="243" t="s">
        <v>86</v>
      </c>
      <c r="AV466" s="13" t="s">
        <v>86</v>
      </c>
      <c r="AW466" s="13" t="s">
        <v>32</v>
      </c>
      <c r="AX466" s="13" t="s">
        <v>84</v>
      </c>
      <c r="AY466" s="243" t="s">
        <v>171</v>
      </c>
    </row>
    <row r="467" spans="1:65" s="2" customFormat="1" ht="24.15" customHeight="1">
      <c r="A467" s="39"/>
      <c r="B467" s="40"/>
      <c r="C467" s="219" t="s">
        <v>762</v>
      </c>
      <c r="D467" s="219" t="s">
        <v>173</v>
      </c>
      <c r="E467" s="220" t="s">
        <v>763</v>
      </c>
      <c r="F467" s="221" t="s">
        <v>764</v>
      </c>
      <c r="G467" s="222" t="s">
        <v>176</v>
      </c>
      <c r="H467" s="223">
        <v>1518.4</v>
      </c>
      <c r="I467" s="224"/>
      <c r="J467" s="225">
        <f>ROUND(I467*H467,2)</f>
        <v>0</v>
      </c>
      <c r="K467" s="221" t="s">
        <v>177</v>
      </c>
      <c r="L467" s="45"/>
      <c r="M467" s="226" t="s">
        <v>1</v>
      </c>
      <c r="N467" s="227" t="s">
        <v>41</v>
      </c>
      <c r="O467" s="92"/>
      <c r="P467" s="228">
        <f>O467*H467</f>
        <v>0</v>
      </c>
      <c r="Q467" s="228">
        <v>3E-05</v>
      </c>
      <c r="R467" s="228">
        <f>Q467*H467</f>
        <v>0.045552</v>
      </c>
      <c r="S467" s="228">
        <v>0</v>
      </c>
      <c r="T467" s="229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30" t="s">
        <v>267</v>
      </c>
      <c r="AT467" s="230" t="s">
        <v>173</v>
      </c>
      <c r="AU467" s="230" t="s">
        <v>86</v>
      </c>
      <c r="AY467" s="18" t="s">
        <v>171</v>
      </c>
      <c r="BE467" s="231">
        <f>IF(N467="základní",J467,0)</f>
        <v>0</v>
      </c>
      <c r="BF467" s="231">
        <f>IF(N467="snížená",J467,0)</f>
        <v>0</v>
      </c>
      <c r="BG467" s="231">
        <f>IF(N467="zákl. přenesená",J467,0)</f>
        <v>0</v>
      </c>
      <c r="BH467" s="231">
        <f>IF(N467="sníž. přenesená",J467,0)</f>
        <v>0</v>
      </c>
      <c r="BI467" s="231">
        <f>IF(N467="nulová",J467,0)</f>
        <v>0</v>
      </c>
      <c r="BJ467" s="18" t="s">
        <v>84</v>
      </c>
      <c r="BK467" s="231">
        <f>ROUND(I467*H467,2)</f>
        <v>0</v>
      </c>
      <c r="BL467" s="18" t="s">
        <v>267</v>
      </c>
      <c r="BM467" s="230" t="s">
        <v>765</v>
      </c>
    </row>
    <row r="468" spans="1:51" s="13" customFormat="1" ht="12">
      <c r="A468" s="13"/>
      <c r="B468" s="232"/>
      <c r="C468" s="233"/>
      <c r="D468" s="234" t="s">
        <v>180</v>
      </c>
      <c r="E468" s="235" t="s">
        <v>1</v>
      </c>
      <c r="F468" s="236" t="s">
        <v>766</v>
      </c>
      <c r="G468" s="233"/>
      <c r="H468" s="237">
        <v>1518.4</v>
      </c>
      <c r="I468" s="238"/>
      <c r="J468" s="233"/>
      <c r="K468" s="233"/>
      <c r="L468" s="239"/>
      <c r="M468" s="240"/>
      <c r="N468" s="241"/>
      <c r="O468" s="241"/>
      <c r="P468" s="241"/>
      <c r="Q468" s="241"/>
      <c r="R468" s="241"/>
      <c r="S468" s="241"/>
      <c r="T468" s="242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3" t="s">
        <v>180</v>
      </c>
      <c r="AU468" s="243" t="s">
        <v>86</v>
      </c>
      <c r="AV468" s="13" t="s">
        <v>86</v>
      </c>
      <c r="AW468" s="13" t="s">
        <v>32</v>
      </c>
      <c r="AX468" s="13" t="s">
        <v>84</v>
      </c>
      <c r="AY468" s="243" t="s">
        <v>171</v>
      </c>
    </row>
    <row r="469" spans="1:65" s="2" customFormat="1" ht="16.5" customHeight="1">
      <c r="A469" s="39"/>
      <c r="B469" s="40"/>
      <c r="C469" s="269" t="s">
        <v>767</v>
      </c>
      <c r="D469" s="269" t="s">
        <v>304</v>
      </c>
      <c r="E469" s="270" t="s">
        <v>768</v>
      </c>
      <c r="F469" s="271" t="s">
        <v>769</v>
      </c>
      <c r="G469" s="272" t="s">
        <v>208</v>
      </c>
      <c r="H469" s="273">
        <v>2.278</v>
      </c>
      <c r="I469" s="274"/>
      <c r="J469" s="275">
        <f>ROUND(I469*H469,2)</f>
        <v>0</v>
      </c>
      <c r="K469" s="271" t="s">
        <v>177</v>
      </c>
      <c r="L469" s="276"/>
      <c r="M469" s="277" t="s">
        <v>1</v>
      </c>
      <c r="N469" s="278" t="s">
        <v>41</v>
      </c>
      <c r="O469" s="92"/>
      <c r="P469" s="228">
        <f>O469*H469</f>
        <v>0</v>
      </c>
      <c r="Q469" s="228">
        <v>1</v>
      </c>
      <c r="R469" s="228">
        <f>Q469*H469</f>
        <v>2.278</v>
      </c>
      <c r="S469" s="228">
        <v>0</v>
      </c>
      <c r="T469" s="229">
        <f>S469*H469</f>
        <v>0</v>
      </c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R469" s="230" t="s">
        <v>392</v>
      </c>
      <c r="AT469" s="230" t="s">
        <v>304</v>
      </c>
      <c r="AU469" s="230" t="s">
        <v>86</v>
      </c>
      <c r="AY469" s="18" t="s">
        <v>171</v>
      </c>
      <c r="BE469" s="231">
        <f>IF(N469="základní",J469,0)</f>
        <v>0</v>
      </c>
      <c r="BF469" s="231">
        <f>IF(N469="snížená",J469,0)</f>
        <v>0</v>
      </c>
      <c r="BG469" s="231">
        <f>IF(N469="zákl. přenesená",J469,0)</f>
        <v>0</v>
      </c>
      <c r="BH469" s="231">
        <f>IF(N469="sníž. přenesená",J469,0)</f>
        <v>0</v>
      </c>
      <c r="BI469" s="231">
        <f>IF(N469="nulová",J469,0)</f>
        <v>0</v>
      </c>
      <c r="BJ469" s="18" t="s">
        <v>84</v>
      </c>
      <c r="BK469" s="231">
        <f>ROUND(I469*H469,2)</f>
        <v>0</v>
      </c>
      <c r="BL469" s="18" t="s">
        <v>267</v>
      </c>
      <c r="BM469" s="230" t="s">
        <v>770</v>
      </c>
    </row>
    <row r="470" spans="1:51" s="13" customFormat="1" ht="12">
      <c r="A470" s="13"/>
      <c r="B470" s="232"/>
      <c r="C470" s="233"/>
      <c r="D470" s="234" t="s">
        <v>180</v>
      </c>
      <c r="E470" s="233"/>
      <c r="F470" s="236" t="s">
        <v>771</v>
      </c>
      <c r="G470" s="233"/>
      <c r="H470" s="237">
        <v>2.278</v>
      </c>
      <c r="I470" s="238"/>
      <c r="J470" s="233"/>
      <c r="K470" s="233"/>
      <c r="L470" s="239"/>
      <c r="M470" s="240"/>
      <c r="N470" s="241"/>
      <c r="O470" s="241"/>
      <c r="P470" s="241"/>
      <c r="Q470" s="241"/>
      <c r="R470" s="241"/>
      <c r="S470" s="241"/>
      <c r="T470" s="242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3" t="s">
        <v>180</v>
      </c>
      <c r="AU470" s="243" t="s">
        <v>86</v>
      </c>
      <c r="AV470" s="13" t="s">
        <v>86</v>
      </c>
      <c r="AW470" s="13" t="s">
        <v>4</v>
      </c>
      <c r="AX470" s="13" t="s">
        <v>84</v>
      </c>
      <c r="AY470" s="243" t="s">
        <v>171</v>
      </c>
    </row>
    <row r="471" spans="1:65" s="2" customFormat="1" ht="24.15" customHeight="1">
      <c r="A471" s="39"/>
      <c r="B471" s="40"/>
      <c r="C471" s="219" t="s">
        <v>772</v>
      </c>
      <c r="D471" s="219" t="s">
        <v>173</v>
      </c>
      <c r="E471" s="220" t="s">
        <v>773</v>
      </c>
      <c r="F471" s="221" t="s">
        <v>774</v>
      </c>
      <c r="G471" s="222" t="s">
        <v>176</v>
      </c>
      <c r="H471" s="223">
        <v>1518.4</v>
      </c>
      <c r="I471" s="224"/>
      <c r="J471" s="225">
        <f>ROUND(I471*H471,2)</f>
        <v>0</v>
      </c>
      <c r="K471" s="221" t="s">
        <v>177</v>
      </c>
      <c r="L471" s="45"/>
      <c r="M471" s="226" t="s">
        <v>1</v>
      </c>
      <c r="N471" s="227" t="s">
        <v>41</v>
      </c>
      <c r="O471" s="92"/>
      <c r="P471" s="228">
        <f>O471*H471</f>
        <v>0</v>
      </c>
      <c r="Q471" s="228">
        <v>0.00088</v>
      </c>
      <c r="R471" s="228">
        <f>Q471*H471</f>
        <v>1.3361920000000003</v>
      </c>
      <c r="S471" s="228">
        <v>0</v>
      </c>
      <c r="T471" s="229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30" t="s">
        <v>267</v>
      </c>
      <c r="AT471" s="230" t="s">
        <v>173</v>
      </c>
      <c r="AU471" s="230" t="s">
        <v>86</v>
      </c>
      <c r="AY471" s="18" t="s">
        <v>171</v>
      </c>
      <c r="BE471" s="231">
        <f>IF(N471="základní",J471,0)</f>
        <v>0</v>
      </c>
      <c r="BF471" s="231">
        <f>IF(N471="snížená",J471,0)</f>
        <v>0</v>
      </c>
      <c r="BG471" s="231">
        <f>IF(N471="zákl. přenesená",J471,0)</f>
        <v>0</v>
      </c>
      <c r="BH471" s="231">
        <f>IF(N471="sníž. přenesená",J471,0)</f>
        <v>0</v>
      </c>
      <c r="BI471" s="231">
        <f>IF(N471="nulová",J471,0)</f>
        <v>0</v>
      </c>
      <c r="BJ471" s="18" t="s">
        <v>84</v>
      </c>
      <c r="BK471" s="231">
        <f>ROUND(I471*H471,2)</f>
        <v>0</v>
      </c>
      <c r="BL471" s="18" t="s">
        <v>267</v>
      </c>
      <c r="BM471" s="230" t="s">
        <v>775</v>
      </c>
    </row>
    <row r="472" spans="1:51" s="13" customFormat="1" ht="12">
      <c r="A472" s="13"/>
      <c r="B472" s="232"/>
      <c r="C472" s="233"/>
      <c r="D472" s="234" t="s">
        <v>180</v>
      </c>
      <c r="E472" s="235" t="s">
        <v>1</v>
      </c>
      <c r="F472" s="236" t="s">
        <v>766</v>
      </c>
      <c r="G472" s="233"/>
      <c r="H472" s="237">
        <v>1518.4</v>
      </c>
      <c r="I472" s="238"/>
      <c r="J472" s="233"/>
      <c r="K472" s="233"/>
      <c r="L472" s="239"/>
      <c r="M472" s="240"/>
      <c r="N472" s="241"/>
      <c r="O472" s="241"/>
      <c r="P472" s="241"/>
      <c r="Q472" s="241"/>
      <c r="R472" s="241"/>
      <c r="S472" s="241"/>
      <c r="T472" s="242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43" t="s">
        <v>180</v>
      </c>
      <c r="AU472" s="243" t="s">
        <v>86</v>
      </c>
      <c r="AV472" s="13" t="s">
        <v>86</v>
      </c>
      <c r="AW472" s="13" t="s">
        <v>32</v>
      </c>
      <c r="AX472" s="13" t="s">
        <v>84</v>
      </c>
      <c r="AY472" s="243" t="s">
        <v>171</v>
      </c>
    </row>
    <row r="473" spans="1:65" s="2" customFormat="1" ht="21.75" customHeight="1">
      <c r="A473" s="39"/>
      <c r="B473" s="40"/>
      <c r="C473" s="269" t="s">
        <v>776</v>
      </c>
      <c r="D473" s="269" t="s">
        <v>304</v>
      </c>
      <c r="E473" s="270" t="s">
        <v>777</v>
      </c>
      <c r="F473" s="271" t="s">
        <v>778</v>
      </c>
      <c r="G473" s="272" t="s">
        <v>176</v>
      </c>
      <c r="H473" s="273">
        <v>1746.16</v>
      </c>
      <c r="I473" s="274"/>
      <c r="J473" s="275">
        <f>ROUND(I473*H473,2)</f>
        <v>0</v>
      </c>
      <c r="K473" s="271" t="s">
        <v>177</v>
      </c>
      <c r="L473" s="276"/>
      <c r="M473" s="277" t="s">
        <v>1</v>
      </c>
      <c r="N473" s="278" t="s">
        <v>41</v>
      </c>
      <c r="O473" s="92"/>
      <c r="P473" s="228">
        <f>O473*H473</f>
        <v>0</v>
      </c>
      <c r="Q473" s="228">
        <v>0.0053</v>
      </c>
      <c r="R473" s="228">
        <f>Q473*H473</f>
        <v>9.254648000000001</v>
      </c>
      <c r="S473" s="228">
        <v>0</v>
      </c>
      <c r="T473" s="229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30" t="s">
        <v>392</v>
      </c>
      <c r="AT473" s="230" t="s">
        <v>304</v>
      </c>
      <c r="AU473" s="230" t="s">
        <v>86</v>
      </c>
      <c r="AY473" s="18" t="s">
        <v>171</v>
      </c>
      <c r="BE473" s="231">
        <f>IF(N473="základní",J473,0)</f>
        <v>0</v>
      </c>
      <c r="BF473" s="231">
        <f>IF(N473="snížená",J473,0)</f>
        <v>0</v>
      </c>
      <c r="BG473" s="231">
        <f>IF(N473="zákl. přenesená",J473,0)</f>
        <v>0</v>
      </c>
      <c r="BH473" s="231">
        <f>IF(N473="sníž. přenesená",J473,0)</f>
        <v>0</v>
      </c>
      <c r="BI473" s="231">
        <f>IF(N473="nulová",J473,0)</f>
        <v>0</v>
      </c>
      <c r="BJ473" s="18" t="s">
        <v>84</v>
      </c>
      <c r="BK473" s="231">
        <f>ROUND(I473*H473,2)</f>
        <v>0</v>
      </c>
      <c r="BL473" s="18" t="s">
        <v>267</v>
      </c>
      <c r="BM473" s="230" t="s">
        <v>779</v>
      </c>
    </row>
    <row r="474" spans="1:51" s="13" customFormat="1" ht="12">
      <c r="A474" s="13"/>
      <c r="B474" s="232"/>
      <c r="C474" s="233"/>
      <c r="D474" s="234" t="s">
        <v>180</v>
      </c>
      <c r="E474" s="233"/>
      <c r="F474" s="236" t="s">
        <v>780</v>
      </c>
      <c r="G474" s="233"/>
      <c r="H474" s="237">
        <v>1746.16</v>
      </c>
      <c r="I474" s="238"/>
      <c r="J474" s="233"/>
      <c r="K474" s="233"/>
      <c r="L474" s="239"/>
      <c r="M474" s="240"/>
      <c r="N474" s="241"/>
      <c r="O474" s="241"/>
      <c r="P474" s="241"/>
      <c r="Q474" s="241"/>
      <c r="R474" s="241"/>
      <c r="S474" s="241"/>
      <c r="T474" s="242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3" t="s">
        <v>180</v>
      </c>
      <c r="AU474" s="243" t="s">
        <v>86</v>
      </c>
      <c r="AV474" s="13" t="s">
        <v>86</v>
      </c>
      <c r="AW474" s="13" t="s">
        <v>4</v>
      </c>
      <c r="AX474" s="13" t="s">
        <v>84</v>
      </c>
      <c r="AY474" s="243" t="s">
        <v>171</v>
      </c>
    </row>
    <row r="475" spans="1:65" s="2" customFormat="1" ht="24.15" customHeight="1">
      <c r="A475" s="39"/>
      <c r="B475" s="40"/>
      <c r="C475" s="219" t="s">
        <v>781</v>
      </c>
      <c r="D475" s="219" t="s">
        <v>173</v>
      </c>
      <c r="E475" s="220" t="s">
        <v>782</v>
      </c>
      <c r="F475" s="221" t="s">
        <v>783</v>
      </c>
      <c r="G475" s="222" t="s">
        <v>742</v>
      </c>
      <c r="H475" s="279"/>
      <c r="I475" s="224"/>
      <c r="J475" s="225">
        <f>ROUND(I475*H475,2)</f>
        <v>0</v>
      </c>
      <c r="K475" s="221" t="s">
        <v>177</v>
      </c>
      <c r="L475" s="45"/>
      <c r="M475" s="226" t="s">
        <v>1</v>
      </c>
      <c r="N475" s="227" t="s">
        <v>41</v>
      </c>
      <c r="O475" s="92"/>
      <c r="P475" s="228">
        <f>O475*H475</f>
        <v>0</v>
      </c>
      <c r="Q475" s="228">
        <v>0</v>
      </c>
      <c r="R475" s="228">
        <f>Q475*H475</f>
        <v>0</v>
      </c>
      <c r="S475" s="228">
        <v>0</v>
      </c>
      <c r="T475" s="229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30" t="s">
        <v>267</v>
      </c>
      <c r="AT475" s="230" t="s">
        <v>173</v>
      </c>
      <c r="AU475" s="230" t="s">
        <v>86</v>
      </c>
      <c r="AY475" s="18" t="s">
        <v>171</v>
      </c>
      <c r="BE475" s="231">
        <f>IF(N475="základní",J475,0)</f>
        <v>0</v>
      </c>
      <c r="BF475" s="231">
        <f>IF(N475="snížená",J475,0)</f>
        <v>0</v>
      </c>
      <c r="BG475" s="231">
        <f>IF(N475="zákl. přenesená",J475,0)</f>
        <v>0</v>
      </c>
      <c r="BH475" s="231">
        <f>IF(N475="sníž. přenesená",J475,0)</f>
        <v>0</v>
      </c>
      <c r="BI475" s="231">
        <f>IF(N475="nulová",J475,0)</f>
        <v>0</v>
      </c>
      <c r="BJ475" s="18" t="s">
        <v>84</v>
      </c>
      <c r="BK475" s="231">
        <f>ROUND(I475*H475,2)</f>
        <v>0</v>
      </c>
      <c r="BL475" s="18" t="s">
        <v>267</v>
      </c>
      <c r="BM475" s="230" t="s">
        <v>784</v>
      </c>
    </row>
    <row r="476" spans="1:65" s="2" customFormat="1" ht="37.8" customHeight="1">
      <c r="A476" s="39"/>
      <c r="B476" s="40"/>
      <c r="C476" s="219" t="s">
        <v>785</v>
      </c>
      <c r="D476" s="219" t="s">
        <v>173</v>
      </c>
      <c r="E476" s="220" t="s">
        <v>786</v>
      </c>
      <c r="F476" s="221" t="s">
        <v>787</v>
      </c>
      <c r="G476" s="222" t="s">
        <v>176</v>
      </c>
      <c r="H476" s="223">
        <v>759.2</v>
      </c>
      <c r="I476" s="224"/>
      <c r="J476" s="225">
        <f>ROUND(I476*H476,2)</f>
        <v>0</v>
      </c>
      <c r="K476" s="221" t="s">
        <v>227</v>
      </c>
      <c r="L476" s="45"/>
      <c r="M476" s="226" t="s">
        <v>1</v>
      </c>
      <c r="N476" s="227" t="s">
        <v>41</v>
      </c>
      <c r="O476" s="92"/>
      <c r="P476" s="228">
        <f>O476*H476</f>
        <v>0</v>
      </c>
      <c r="Q476" s="228">
        <v>0</v>
      </c>
      <c r="R476" s="228">
        <f>Q476*H476</f>
        <v>0</v>
      </c>
      <c r="S476" s="228">
        <v>0</v>
      </c>
      <c r="T476" s="229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30" t="s">
        <v>267</v>
      </c>
      <c r="AT476" s="230" t="s">
        <v>173</v>
      </c>
      <c r="AU476" s="230" t="s">
        <v>86</v>
      </c>
      <c r="AY476" s="18" t="s">
        <v>171</v>
      </c>
      <c r="BE476" s="231">
        <f>IF(N476="základní",J476,0)</f>
        <v>0</v>
      </c>
      <c r="BF476" s="231">
        <f>IF(N476="snížená",J476,0)</f>
        <v>0</v>
      </c>
      <c r="BG476" s="231">
        <f>IF(N476="zákl. přenesená",J476,0)</f>
        <v>0</v>
      </c>
      <c r="BH476" s="231">
        <f>IF(N476="sníž. přenesená",J476,0)</f>
        <v>0</v>
      </c>
      <c r="BI476" s="231">
        <f>IF(N476="nulová",J476,0)</f>
        <v>0</v>
      </c>
      <c r="BJ476" s="18" t="s">
        <v>84</v>
      </c>
      <c r="BK476" s="231">
        <f>ROUND(I476*H476,2)</f>
        <v>0</v>
      </c>
      <c r="BL476" s="18" t="s">
        <v>267</v>
      </c>
      <c r="BM476" s="230" t="s">
        <v>788</v>
      </c>
    </row>
    <row r="477" spans="1:47" s="2" customFormat="1" ht="12">
      <c r="A477" s="39"/>
      <c r="B477" s="40"/>
      <c r="C477" s="41"/>
      <c r="D477" s="234" t="s">
        <v>229</v>
      </c>
      <c r="E477" s="41"/>
      <c r="F477" s="255" t="s">
        <v>789</v>
      </c>
      <c r="G477" s="41"/>
      <c r="H477" s="41"/>
      <c r="I477" s="256"/>
      <c r="J477" s="41"/>
      <c r="K477" s="41"/>
      <c r="L477" s="45"/>
      <c r="M477" s="257"/>
      <c r="N477" s="258"/>
      <c r="O477" s="92"/>
      <c r="P477" s="92"/>
      <c r="Q477" s="92"/>
      <c r="R477" s="92"/>
      <c r="S477" s="92"/>
      <c r="T477" s="93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T477" s="18" t="s">
        <v>229</v>
      </c>
      <c r="AU477" s="18" t="s">
        <v>86</v>
      </c>
    </row>
    <row r="478" spans="1:51" s="13" customFormat="1" ht="12">
      <c r="A478" s="13"/>
      <c r="B478" s="232"/>
      <c r="C478" s="233"/>
      <c r="D478" s="234" t="s">
        <v>180</v>
      </c>
      <c r="E478" s="235" t="s">
        <v>1</v>
      </c>
      <c r="F478" s="236" t="s">
        <v>790</v>
      </c>
      <c r="G478" s="233"/>
      <c r="H478" s="237">
        <v>759.2</v>
      </c>
      <c r="I478" s="238"/>
      <c r="J478" s="233"/>
      <c r="K478" s="233"/>
      <c r="L478" s="239"/>
      <c r="M478" s="240"/>
      <c r="N478" s="241"/>
      <c r="O478" s="241"/>
      <c r="P478" s="241"/>
      <c r="Q478" s="241"/>
      <c r="R478" s="241"/>
      <c r="S478" s="241"/>
      <c r="T478" s="242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3" t="s">
        <v>180</v>
      </c>
      <c r="AU478" s="243" t="s">
        <v>86</v>
      </c>
      <c r="AV478" s="13" t="s">
        <v>86</v>
      </c>
      <c r="AW478" s="13" t="s">
        <v>32</v>
      </c>
      <c r="AX478" s="13" t="s">
        <v>84</v>
      </c>
      <c r="AY478" s="243" t="s">
        <v>171</v>
      </c>
    </row>
    <row r="479" spans="1:65" s="2" customFormat="1" ht="21.75" customHeight="1">
      <c r="A479" s="39"/>
      <c r="B479" s="40"/>
      <c r="C479" s="219" t="s">
        <v>791</v>
      </c>
      <c r="D479" s="219" t="s">
        <v>173</v>
      </c>
      <c r="E479" s="220" t="s">
        <v>792</v>
      </c>
      <c r="F479" s="221" t="s">
        <v>793</v>
      </c>
      <c r="G479" s="222" t="s">
        <v>176</v>
      </c>
      <c r="H479" s="223">
        <v>308</v>
      </c>
      <c r="I479" s="224"/>
      <c r="J479" s="225">
        <f>ROUND(I479*H479,2)</f>
        <v>0</v>
      </c>
      <c r="K479" s="221" t="s">
        <v>227</v>
      </c>
      <c r="L479" s="45"/>
      <c r="M479" s="226" t="s">
        <v>1</v>
      </c>
      <c r="N479" s="227" t="s">
        <v>41</v>
      </c>
      <c r="O479" s="92"/>
      <c r="P479" s="228">
        <f>O479*H479</f>
        <v>0</v>
      </c>
      <c r="Q479" s="228">
        <v>0</v>
      </c>
      <c r="R479" s="228">
        <f>Q479*H479</f>
        <v>0</v>
      </c>
      <c r="S479" s="228">
        <v>0</v>
      </c>
      <c r="T479" s="229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30" t="s">
        <v>267</v>
      </c>
      <c r="AT479" s="230" t="s">
        <v>173</v>
      </c>
      <c r="AU479" s="230" t="s">
        <v>86</v>
      </c>
      <c r="AY479" s="18" t="s">
        <v>171</v>
      </c>
      <c r="BE479" s="231">
        <f>IF(N479="základní",J479,0)</f>
        <v>0</v>
      </c>
      <c r="BF479" s="231">
        <f>IF(N479="snížená",J479,0)</f>
        <v>0</v>
      </c>
      <c r="BG479" s="231">
        <f>IF(N479="zákl. přenesená",J479,0)</f>
        <v>0</v>
      </c>
      <c r="BH479" s="231">
        <f>IF(N479="sníž. přenesená",J479,0)</f>
        <v>0</v>
      </c>
      <c r="BI479" s="231">
        <f>IF(N479="nulová",J479,0)</f>
        <v>0</v>
      </c>
      <c r="BJ479" s="18" t="s">
        <v>84</v>
      </c>
      <c r="BK479" s="231">
        <f>ROUND(I479*H479,2)</f>
        <v>0</v>
      </c>
      <c r="BL479" s="18" t="s">
        <v>267</v>
      </c>
      <c r="BM479" s="230" t="s">
        <v>794</v>
      </c>
    </row>
    <row r="480" spans="1:63" s="12" customFormat="1" ht="22.8" customHeight="1">
      <c r="A480" s="12"/>
      <c r="B480" s="203"/>
      <c r="C480" s="204"/>
      <c r="D480" s="205" t="s">
        <v>75</v>
      </c>
      <c r="E480" s="217" t="s">
        <v>795</v>
      </c>
      <c r="F480" s="217" t="s">
        <v>796</v>
      </c>
      <c r="G480" s="204"/>
      <c r="H480" s="204"/>
      <c r="I480" s="207"/>
      <c r="J480" s="218">
        <f>BK480</f>
        <v>0</v>
      </c>
      <c r="K480" s="204"/>
      <c r="L480" s="209"/>
      <c r="M480" s="210"/>
      <c r="N480" s="211"/>
      <c r="O480" s="211"/>
      <c r="P480" s="212">
        <f>SUM(P481:P497)</f>
        <v>0</v>
      </c>
      <c r="Q480" s="211"/>
      <c r="R480" s="212">
        <f>SUM(R481:R497)</f>
        <v>8.930384400000001</v>
      </c>
      <c r="S480" s="211"/>
      <c r="T480" s="213">
        <f>SUM(T481:T497)</f>
        <v>8.3665</v>
      </c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R480" s="214" t="s">
        <v>86</v>
      </c>
      <c r="AT480" s="215" t="s">
        <v>75</v>
      </c>
      <c r="AU480" s="215" t="s">
        <v>84</v>
      </c>
      <c r="AY480" s="214" t="s">
        <v>171</v>
      </c>
      <c r="BK480" s="216">
        <f>SUM(BK481:BK497)</f>
        <v>0</v>
      </c>
    </row>
    <row r="481" spans="1:65" s="2" customFormat="1" ht="33" customHeight="1">
      <c r="A481" s="39"/>
      <c r="B481" s="40"/>
      <c r="C481" s="219" t="s">
        <v>797</v>
      </c>
      <c r="D481" s="219" t="s">
        <v>173</v>
      </c>
      <c r="E481" s="220" t="s">
        <v>798</v>
      </c>
      <c r="F481" s="221" t="s">
        <v>799</v>
      </c>
      <c r="G481" s="222" t="s">
        <v>176</v>
      </c>
      <c r="H481" s="223">
        <v>577</v>
      </c>
      <c r="I481" s="224"/>
      <c r="J481" s="225">
        <f>ROUND(I481*H481,2)</f>
        <v>0</v>
      </c>
      <c r="K481" s="221" t="s">
        <v>177</v>
      </c>
      <c r="L481" s="45"/>
      <c r="M481" s="226" t="s">
        <v>1</v>
      </c>
      <c r="N481" s="227" t="s">
        <v>41</v>
      </c>
      <c r="O481" s="92"/>
      <c r="P481" s="228">
        <f>O481*H481</f>
        <v>0</v>
      </c>
      <c r="Q481" s="228">
        <v>0</v>
      </c>
      <c r="R481" s="228">
        <f>Q481*H481</f>
        <v>0</v>
      </c>
      <c r="S481" s="228">
        <v>0.0145</v>
      </c>
      <c r="T481" s="229">
        <f>S481*H481</f>
        <v>8.3665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30" t="s">
        <v>267</v>
      </c>
      <c r="AT481" s="230" t="s">
        <v>173</v>
      </c>
      <c r="AU481" s="230" t="s">
        <v>86</v>
      </c>
      <c r="AY481" s="18" t="s">
        <v>171</v>
      </c>
      <c r="BE481" s="231">
        <f>IF(N481="základní",J481,0)</f>
        <v>0</v>
      </c>
      <c r="BF481" s="231">
        <f>IF(N481="snížená",J481,0)</f>
        <v>0</v>
      </c>
      <c r="BG481" s="231">
        <f>IF(N481="zákl. přenesená",J481,0)</f>
        <v>0</v>
      </c>
      <c r="BH481" s="231">
        <f>IF(N481="sníž. přenesená",J481,0)</f>
        <v>0</v>
      </c>
      <c r="BI481" s="231">
        <f>IF(N481="nulová",J481,0)</f>
        <v>0</v>
      </c>
      <c r="BJ481" s="18" t="s">
        <v>84</v>
      </c>
      <c r="BK481" s="231">
        <f>ROUND(I481*H481,2)</f>
        <v>0</v>
      </c>
      <c r="BL481" s="18" t="s">
        <v>267</v>
      </c>
      <c r="BM481" s="230" t="s">
        <v>800</v>
      </c>
    </row>
    <row r="482" spans="1:51" s="13" customFormat="1" ht="12">
      <c r="A482" s="13"/>
      <c r="B482" s="232"/>
      <c r="C482" s="233"/>
      <c r="D482" s="234" t="s">
        <v>180</v>
      </c>
      <c r="E482" s="235" t="s">
        <v>1</v>
      </c>
      <c r="F482" s="236" t="s">
        <v>801</v>
      </c>
      <c r="G482" s="233"/>
      <c r="H482" s="237">
        <v>577</v>
      </c>
      <c r="I482" s="238"/>
      <c r="J482" s="233"/>
      <c r="K482" s="233"/>
      <c r="L482" s="239"/>
      <c r="M482" s="240"/>
      <c r="N482" s="241"/>
      <c r="O482" s="241"/>
      <c r="P482" s="241"/>
      <c r="Q482" s="241"/>
      <c r="R482" s="241"/>
      <c r="S482" s="241"/>
      <c r="T482" s="242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43" t="s">
        <v>180</v>
      </c>
      <c r="AU482" s="243" t="s">
        <v>86</v>
      </c>
      <c r="AV482" s="13" t="s">
        <v>86</v>
      </c>
      <c r="AW482" s="13" t="s">
        <v>32</v>
      </c>
      <c r="AX482" s="13" t="s">
        <v>84</v>
      </c>
      <c r="AY482" s="243" t="s">
        <v>171</v>
      </c>
    </row>
    <row r="483" spans="1:65" s="2" customFormat="1" ht="24.15" customHeight="1">
      <c r="A483" s="39"/>
      <c r="B483" s="40"/>
      <c r="C483" s="219" t="s">
        <v>802</v>
      </c>
      <c r="D483" s="219" t="s">
        <v>173</v>
      </c>
      <c r="E483" s="220" t="s">
        <v>803</v>
      </c>
      <c r="F483" s="221" t="s">
        <v>804</v>
      </c>
      <c r="G483" s="222" t="s">
        <v>176</v>
      </c>
      <c r="H483" s="223">
        <v>545</v>
      </c>
      <c r="I483" s="224"/>
      <c r="J483" s="225">
        <f>ROUND(I483*H483,2)</f>
        <v>0</v>
      </c>
      <c r="K483" s="221" t="s">
        <v>177</v>
      </c>
      <c r="L483" s="45"/>
      <c r="M483" s="226" t="s">
        <v>1</v>
      </c>
      <c r="N483" s="227" t="s">
        <v>41</v>
      </c>
      <c r="O483" s="92"/>
      <c r="P483" s="228">
        <f>O483*H483</f>
        <v>0</v>
      </c>
      <c r="Q483" s="228">
        <v>0</v>
      </c>
      <c r="R483" s="228">
        <f>Q483*H483</f>
        <v>0</v>
      </c>
      <c r="S483" s="228">
        <v>0</v>
      </c>
      <c r="T483" s="229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30" t="s">
        <v>267</v>
      </c>
      <c r="AT483" s="230" t="s">
        <v>173</v>
      </c>
      <c r="AU483" s="230" t="s">
        <v>86</v>
      </c>
      <c r="AY483" s="18" t="s">
        <v>171</v>
      </c>
      <c r="BE483" s="231">
        <f>IF(N483="základní",J483,0)</f>
        <v>0</v>
      </c>
      <c r="BF483" s="231">
        <f>IF(N483="snížená",J483,0)</f>
        <v>0</v>
      </c>
      <c r="BG483" s="231">
        <f>IF(N483="zákl. přenesená",J483,0)</f>
        <v>0</v>
      </c>
      <c r="BH483" s="231">
        <f>IF(N483="sníž. přenesená",J483,0)</f>
        <v>0</v>
      </c>
      <c r="BI483" s="231">
        <f>IF(N483="nulová",J483,0)</f>
        <v>0</v>
      </c>
      <c r="BJ483" s="18" t="s">
        <v>84</v>
      </c>
      <c r="BK483" s="231">
        <f>ROUND(I483*H483,2)</f>
        <v>0</v>
      </c>
      <c r="BL483" s="18" t="s">
        <v>267</v>
      </c>
      <c r="BM483" s="230" t="s">
        <v>805</v>
      </c>
    </row>
    <row r="484" spans="1:51" s="13" customFormat="1" ht="12">
      <c r="A484" s="13"/>
      <c r="B484" s="232"/>
      <c r="C484" s="233"/>
      <c r="D484" s="234" t="s">
        <v>180</v>
      </c>
      <c r="E484" s="235" t="s">
        <v>1</v>
      </c>
      <c r="F484" s="236" t="s">
        <v>806</v>
      </c>
      <c r="G484" s="233"/>
      <c r="H484" s="237">
        <v>545</v>
      </c>
      <c r="I484" s="238"/>
      <c r="J484" s="233"/>
      <c r="K484" s="233"/>
      <c r="L484" s="239"/>
      <c r="M484" s="240"/>
      <c r="N484" s="241"/>
      <c r="O484" s="241"/>
      <c r="P484" s="241"/>
      <c r="Q484" s="241"/>
      <c r="R484" s="241"/>
      <c r="S484" s="241"/>
      <c r="T484" s="242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43" t="s">
        <v>180</v>
      </c>
      <c r="AU484" s="243" t="s">
        <v>86</v>
      </c>
      <c r="AV484" s="13" t="s">
        <v>86</v>
      </c>
      <c r="AW484" s="13" t="s">
        <v>32</v>
      </c>
      <c r="AX484" s="13" t="s">
        <v>84</v>
      </c>
      <c r="AY484" s="243" t="s">
        <v>171</v>
      </c>
    </row>
    <row r="485" spans="1:65" s="2" customFormat="1" ht="21.75" customHeight="1">
      <c r="A485" s="39"/>
      <c r="B485" s="40"/>
      <c r="C485" s="269" t="s">
        <v>807</v>
      </c>
      <c r="D485" s="269" t="s">
        <v>304</v>
      </c>
      <c r="E485" s="270" t="s">
        <v>808</v>
      </c>
      <c r="F485" s="271" t="s">
        <v>809</v>
      </c>
      <c r="G485" s="272" t="s">
        <v>176</v>
      </c>
      <c r="H485" s="273">
        <v>1199</v>
      </c>
      <c r="I485" s="274"/>
      <c r="J485" s="275">
        <f>ROUND(I485*H485,2)</f>
        <v>0</v>
      </c>
      <c r="K485" s="271" t="s">
        <v>177</v>
      </c>
      <c r="L485" s="276"/>
      <c r="M485" s="277" t="s">
        <v>1</v>
      </c>
      <c r="N485" s="278" t="s">
        <v>41</v>
      </c>
      <c r="O485" s="92"/>
      <c r="P485" s="228">
        <f>O485*H485</f>
        <v>0</v>
      </c>
      <c r="Q485" s="228">
        <v>0.00386</v>
      </c>
      <c r="R485" s="228">
        <f>Q485*H485</f>
        <v>4.62814</v>
      </c>
      <c r="S485" s="228">
        <v>0</v>
      </c>
      <c r="T485" s="229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30" t="s">
        <v>392</v>
      </c>
      <c r="AT485" s="230" t="s">
        <v>304</v>
      </c>
      <c r="AU485" s="230" t="s">
        <v>86</v>
      </c>
      <c r="AY485" s="18" t="s">
        <v>171</v>
      </c>
      <c r="BE485" s="231">
        <f>IF(N485="základní",J485,0)</f>
        <v>0</v>
      </c>
      <c r="BF485" s="231">
        <f>IF(N485="snížená",J485,0)</f>
        <v>0</v>
      </c>
      <c r="BG485" s="231">
        <f>IF(N485="zákl. přenesená",J485,0)</f>
        <v>0</v>
      </c>
      <c r="BH485" s="231">
        <f>IF(N485="sníž. přenesená",J485,0)</f>
        <v>0</v>
      </c>
      <c r="BI485" s="231">
        <f>IF(N485="nulová",J485,0)</f>
        <v>0</v>
      </c>
      <c r="BJ485" s="18" t="s">
        <v>84</v>
      </c>
      <c r="BK485" s="231">
        <f>ROUND(I485*H485,2)</f>
        <v>0</v>
      </c>
      <c r="BL485" s="18" t="s">
        <v>267</v>
      </c>
      <c r="BM485" s="230" t="s">
        <v>810</v>
      </c>
    </row>
    <row r="486" spans="1:51" s="13" customFormat="1" ht="12">
      <c r="A486" s="13"/>
      <c r="B486" s="232"/>
      <c r="C486" s="233"/>
      <c r="D486" s="234" t="s">
        <v>180</v>
      </c>
      <c r="E486" s="233"/>
      <c r="F486" s="236" t="s">
        <v>811</v>
      </c>
      <c r="G486" s="233"/>
      <c r="H486" s="237">
        <v>1199</v>
      </c>
      <c r="I486" s="238"/>
      <c r="J486" s="233"/>
      <c r="K486" s="233"/>
      <c r="L486" s="239"/>
      <c r="M486" s="240"/>
      <c r="N486" s="241"/>
      <c r="O486" s="241"/>
      <c r="P486" s="241"/>
      <c r="Q486" s="241"/>
      <c r="R486" s="241"/>
      <c r="S486" s="241"/>
      <c r="T486" s="242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3" t="s">
        <v>180</v>
      </c>
      <c r="AU486" s="243" t="s">
        <v>86</v>
      </c>
      <c r="AV486" s="13" t="s">
        <v>86</v>
      </c>
      <c r="AW486" s="13" t="s">
        <v>4</v>
      </c>
      <c r="AX486" s="13" t="s">
        <v>84</v>
      </c>
      <c r="AY486" s="243" t="s">
        <v>171</v>
      </c>
    </row>
    <row r="487" spans="1:65" s="2" customFormat="1" ht="24.15" customHeight="1">
      <c r="A487" s="39"/>
      <c r="B487" s="40"/>
      <c r="C487" s="219" t="s">
        <v>812</v>
      </c>
      <c r="D487" s="219" t="s">
        <v>173</v>
      </c>
      <c r="E487" s="220" t="s">
        <v>813</v>
      </c>
      <c r="F487" s="221" t="s">
        <v>814</v>
      </c>
      <c r="G487" s="222" t="s">
        <v>176</v>
      </c>
      <c r="H487" s="223">
        <v>545</v>
      </c>
      <c r="I487" s="224"/>
      <c r="J487" s="225">
        <f>ROUND(I487*H487,2)</f>
        <v>0</v>
      </c>
      <c r="K487" s="221" t="s">
        <v>177</v>
      </c>
      <c r="L487" s="45"/>
      <c r="M487" s="226" t="s">
        <v>1</v>
      </c>
      <c r="N487" s="227" t="s">
        <v>41</v>
      </c>
      <c r="O487" s="92"/>
      <c r="P487" s="228">
        <f>O487*H487</f>
        <v>0</v>
      </c>
      <c r="Q487" s="228">
        <v>0.0001</v>
      </c>
      <c r="R487" s="228">
        <f>Q487*H487</f>
        <v>0.0545</v>
      </c>
      <c r="S487" s="228">
        <v>0</v>
      </c>
      <c r="T487" s="229">
        <f>S487*H487</f>
        <v>0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30" t="s">
        <v>267</v>
      </c>
      <c r="AT487" s="230" t="s">
        <v>173</v>
      </c>
      <c r="AU487" s="230" t="s">
        <v>86</v>
      </c>
      <c r="AY487" s="18" t="s">
        <v>171</v>
      </c>
      <c r="BE487" s="231">
        <f>IF(N487="základní",J487,0)</f>
        <v>0</v>
      </c>
      <c r="BF487" s="231">
        <f>IF(N487="snížená",J487,0)</f>
        <v>0</v>
      </c>
      <c r="BG487" s="231">
        <f>IF(N487="zákl. přenesená",J487,0)</f>
        <v>0</v>
      </c>
      <c r="BH487" s="231">
        <f>IF(N487="sníž. přenesená",J487,0)</f>
        <v>0</v>
      </c>
      <c r="BI487" s="231">
        <f>IF(N487="nulová",J487,0)</f>
        <v>0</v>
      </c>
      <c r="BJ487" s="18" t="s">
        <v>84</v>
      </c>
      <c r="BK487" s="231">
        <f>ROUND(I487*H487,2)</f>
        <v>0</v>
      </c>
      <c r="BL487" s="18" t="s">
        <v>267</v>
      </c>
      <c r="BM487" s="230" t="s">
        <v>815</v>
      </c>
    </row>
    <row r="488" spans="1:65" s="2" customFormat="1" ht="24.15" customHeight="1">
      <c r="A488" s="39"/>
      <c r="B488" s="40"/>
      <c r="C488" s="219" t="s">
        <v>816</v>
      </c>
      <c r="D488" s="219" t="s">
        <v>173</v>
      </c>
      <c r="E488" s="220" t="s">
        <v>817</v>
      </c>
      <c r="F488" s="221" t="s">
        <v>818</v>
      </c>
      <c r="G488" s="222" t="s">
        <v>176</v>
      </c>
      <c r="H488" s="223">
        <v>625.34</v>
      </c>
      <c r="I488" s="224"/>
      <c r="J488" s="225">
        <f>ROUND(I488*H488,2)</f>
        <v>0</v>
      </c>
      <c r="K488" s="221" t="s">
        <v>177</v>
      </c>
      <c r="L488" s="45"/>
      <c r="M488" s="226" t="s">
        <v>1</v>
      </c>
      <c r="N488" s="227" t="s">
        <v>41</v>
      </c>
      <c r="O488" s="92"/>
      <c r="P488" s="228">
        <f>O488*H488</f>
        <v>0</v>
      </c>
      <c r="Q488" s="228">
        <v>0.00116</v>
      </c>
      <c r="R488" s="228">
        <f>Q488*H488</f>
        <v>0.7253944</v>
      </c>
      <c r="S488" s="228">
        <v>0</v>
      </c>
      <c r="T488" s="229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30" t="s">
        <v>267</v>
      </c>
      <c r="AT488" s="230" t="s">
        <v>173</v>
      </c>
      <c r="AU488" s="230" t="s">
        <v>86</v>
      </c>
      <c r="AY488" s="18" t="s">
        <v>171</v>
      </c>
      <c r="BE488" s="231">
        <f>IF(N488="základní",J488,0)</f>
        <v>0</v>
      </c>
      <c r="BF488" s="231">
        <f>IF(N488="snížená",J488,0)</f>
        <v>0</v>
      </c>
      <c r="BG488" s="231">
        <f>IF(N488="zákl. přenesená",J488,0)</f>
        <v>0</v>
      </c>
      <c r="BH488" s="231">
        <f>IF(N488="sníž. přenesená",J488,0)</f>
        <v>0</v>
      </c>
      <c r="BI488" s="231">
        <f>IF(N488="nulová",J488,0)</f>
        <v>0</v>
      </c>
      <c r="BJ488" s="18" t="s">
        <v>84</v>
      </c>
      <c r="BK488" s="231">
        <f>ROUND(I488*H488,2)</f>
        <v>0</v>
      </c>
      <c r="BL488" s="18" t="s">
        <v>267</v>
      </c>
      <c r="BM488" s="230" t="s">
        <v>819</v>
      </c>
    </row>
    <row r="489" spans="1:51" s="13" customFormat="1" ht="12">
      <c r="A489" s="13"/>
      <c r="B489" s="232"/>
      <c r="C489" s="233"/>
      <c r="D489" s="234" t="s">
        <v>180</v>
      </c>
      <c r="E489" s="235" t="s">
        <v>1</v>
      </c>
      <c r="F489" s="236" t="s">
        <v>820</v>
      </c>
      <c r="G489" s="233"/>
      <c r="H489" s="237">
        <v>587</v>
      </c>
      <c r="I489" s="238"/>
      <c r="J489" s="233"/>
      <c r="K489" s="233"/>
      <c r="L489" s="239"/>
      <c r="M489" s="240"/>
      <c r="N489" s="241"/>
      <c r="O489" s="241"/>
      <c r="P489" s="241"/>
      <c r="Q489" s="241"/>
      <c r="R489" s="241"/>
      <c r="S489" s="241"/>
      <c r="T489" s="242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43" t="s">
        <v>180</v>
      </c>
      <c r="AU489" s="243" t="s">
        <v>86</v>
      </c>
      <c r="AV489" s="13" t="s">
        <v>86</v>
      </c>
      <c r="AW489" s="13" t="s">
        <v>32</v>
      </c>
      <c r="AX489" s="13" t="s">
        <v>76</v>
      </c>
      <c r="AY489" s="243" t="s">
        <v>171</v>
      </c>
    </row>
    <row r="490" spans="1:51" s="13" customFormat="1" ht="12">
      <c r="A490" s="13"/>
      <c r="B490" s="232"/>
      <c r="C490" s="233"/>
      <c r="D490" s="234" t="s">
        <v>180</v>
      </c>
      <c r="E490" s="235" t="s">
        <v>1</v>
      </c>
      <c r="F490" s="236" t="s">
        <v>821</v>
      </c>
      <c r="G490" s="233"/>
      <c r="H490" s="237">
        <v>38.34</v>
      </c>
      <c r="I490" s="238"/>
      <c r="J490" s="233"/>
      <c r="K490" s="233"/>
      <c r="L490" s="239"/>
      <c r="M490" s="240"/>
      <c r="N490" s="241"/>
      <c r="O490" s="241"/>
      <c r="P490" s="241"/>
      <c r="Q490" s="241"/>
      <c r="R490" s="241"/>
      <c r="S490" s="241"/>
      <c r="T490" s="242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43" t="s">
        <v>180</v>
      </c>
      <c r="AU490" s="243" t="s">
        <v>86</v>
      </c>
      <c r="AV490" s="13" t="s">
        <v>86</v>
      </c>
      <c r="AW490" s="13" t="s">
        <v>32</v>
      </c>
      <c r="AX490" s="13" t="s">
        <v>76</v>
      </c>
      <c r="AY490" s="243" t="s">
        <v>171</v>
      </c>
    </row>
    <row r="491" spans="1:51" s="14" customFormat="1" ht="12">
      <c r="A491" s="14"/>
      <c r="B491" s="244"/>
      <c r="C491" s="245"/>
      <c r="D491" s="234" t="s">
        <v>180</v>
      </c>
      <c r="E491" s="246" t="s">
        <v>1</v>
      </c>
      <c r="F491" s="247" t="s">
        <v>221</v>
      </c>
      <c r="G491" s="245"/>
      <c r="H491" s="248">
        <v>625.34</v>
      </c>
      <c r="I491" s="249"/>
      <c r="J491" s="245"/>
      <c r="K491" s="245"/>
      <c r="L491" s="250"/>
      <c r="M491" s="251"/>
      <c r="N491" s="252"/>
      <c r="O491" s="252"/>
      <c r="P491" s="252"/>
      <c r="Q491" s="252"/>
      <c r="R491" s="252"/>
      <c r="S491" s="252"/>
      <c r="T491" s="253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54" t="s">
        <v>180</v>
      </c>
      <c r="AU491" s="254" t="s">
        <v>86</v>
      </c>
      <c r="AV491" s="14" t="s">
        <v>178</v>
      </c>
      <c r="AW491" s="14" t="s">
        <v>32</v>
      </c>
      <c r="AX491" s="14" t="s">
        <v>84</v>
      </c>
      <c r="AY491" s="254" t="s">
        <v>171</v>
      </c>
    </row>
    <row r="492" spans="1:65" s="2" customFormat="1" ht="21.75" customHeight="1">
      <c r="A492" s="39"/>
      <c r="B492" s="40"/>
      <c r="C492" s="269" t="s">
        <v>822</v>
      </c>
      <c r="D492" s="269" t="s">
        <v>304</v>
      </c>
      <c r="E492" s="270" t="s">
        <v>823</v>
      </c>
      <c r="F492" s="271" t="s">
        <v>824</v>
      </c>
      <c r="G492" s="272" t="s">
        <v>193</v>
      </c>
      <c r="H492" s="273">
        <v>140.894</v>
      </c>
      <c r="I492" s="274"/>
      <c r="J492" s="275">
        <f>ROUND(I492*H492,2)</f>
        <v>0</v>
      </c>
      <c r="K492" s="271" t="s">
        <v>177</v>
      </c>
      <c r="L492" s="276"/>
      <c r="M492" s="277" t="s">
        <v>1</v>
      </c>
      <c r="N492" s="278" t="s">
        <v>41</v>
      </c>
      <c r="O492" s="92"/>
      <c r="P492" s="228">
        <f>O492*H492</f>
        <v>0</v>
      </c>
      <c r="Q492" s="228">
        <v>0.025</v>
      </c>
      <c r="R492" s="228">
        <f>Q492*H492</f>
        <v>3.5223500000000003</v>
      </c>
      <c r="S492" s="228">
        <v>0</v>
      </c>
      <c r="T492" s="229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30" t="s">
        <v>392</v>
      </c>
      <c r="AT492" s="230" t="s">
        <v>304</v>
      </c>
      <c r="AU492" s="230" t="s">
        <v>86</v>
      </c>
      <c r="AY492" s="18" t="s">
        <v>171</v>
      </c>
      <c r="BE492" s="231">
        <f>IF(N492="základní",J492,0)</f>
        <v>0</v>
      </c>
      <c r="BF492" s="231">
        <f>IF(N492="snížená",J492,0)</f>
        <v>0</v>
      </c>
      <c r="BG492" s="231">
        <f>IF(N492="zákl. přenesená",J492,0)</f>
        <v>0</v>
      </c>
      <c r="BH492" s="231">
        <f>IF(N492="sníž. přenesená",J492,0)</f>
        <v>0</v>
      </c>
      <c r="BI492" s="231">
        <f>IF(N492="nulová",J492,0)</f>
        <v>0</v>
      </c>
      <c r="BJ492" s="18" t="s">
        <v>84</v>
      </c>
      <c r="BK492" s="231">
        <f>ROUND(I492*H492,2)</f>
        <v>0</v>
      </c>
      <c r="BL492" s="18" t="s">
        <v>267</v>
      </c>
      <c r="BM492" s="230" t="s">
        <v>825</v>
      </c>
    </row>
    <row r="493" spans="1:51" s="13" customFormat="1" ht="12">
      <c r="A493" s="13"/>
      <c r="B493" s="232"/>
      <c r="C493" s="233"/>
      <c r="D493" s="234" t="s">
        <v>180</v>
      </c>
      <c r="E493" s="235" t="s">
        <v>1</v>
      </c>
      <c r="F493" s="236" t="s">
        <v>826</v>
      </c>
      <c r="G493" s="233"/>
      <c r="H493" s="237">
        <v>131.89</v>
      </c>
      <c r="I493" s="238"/>
      <c r="J493" s="233"/>
      <c r="K493" s="233"/>
      <c r="L493" s="239"/>
      <c r="M493" s="240"/>
      <c r="N493" s="241"/>
      <c r="O493" s="241"/>
      <c r="P493" s="241"/>
      <c r="Q493" s="241"/>
      <c r="R493" s="241"/>
      <c r="S493" s="241"/>
      <c r="T493" s="242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43" t="s">
        <v>180</v>
      </c>
      <c r="AU493" s="243" t="s">
        <v>86</v>
      </c>
      <c r="AV493" s="13" t="s">
        <v>86</v>
      </c>
      <c r="AW493" s="13" t="s">
        <v>32</v>
      </c>
      <c r="AX493" s="13" t="s">
        <v>76</v>
      </c>
      <c r="AY493" s="243" t="s">
        <v>171</v>
      </c>
    </row>
    <row r="494" spans="1:51" s="13" customFormat="1" ht="12">
      <c r="A494" s="13"/>
      <c r="B494" s="232"/>
      <c r="C494" s="233"/>
      <c r="D494" s="234" t="s">
        <v>180</v>
      </c>
      <c r="E494" s="235" t="s">
        <v>1</v>
      </c>
      <c r="F494" s="236" t="s">
        <v>827</v>
      </c>
      <c r="G494" s="233"/>
      <c r="H494" s="237">
        <v>5.17</v>
      </c>
      <c r="I494" s="238"/>
      <c r="J494" s="233"/>
      <c r="K494" s="233"/>
      <c r="L494" s="239"/>
      <c r="M494" s="240"/>
      <c r="N494" s="241"/>
      <c r="O494" s="241"/>
      <c r="P494" s="241"/>
      <c r="Q494" s="241"/>
      <c r="R494" s="241"/>
      <c r="S494" s="241"/>
      <c r="T494" s="242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3" t="s">
        <v>180</v>
      </c>
      <c r="AU494" s="243" t="s">
        <v>86</v>
      </c>
      <c r="AV494" s="13" t="s">
        <v>86</v>
      </c>
      <c r="AW494" s="13" t="s">
        <v>32</v>
      </c>
      <c r="AX494" s="13" t="s">
        <v>76</v>
      </c>
      <c r="AY494" s="243" t="s">
        <v>171</v>
      </c>
    </row>
    <row r="495" spans="1:51" s="13" customFormat="1" ht="12">
      <c r="A495" s="13"/>
      <c r="B495" s="232"/>
      <c r="C495" s="233"/>
      <c r="D495" s="234" t="s">
        <v>180</v>
      </c>
      <c r="E495" s="235" t="s">
        <v>1</v>
      </c>
      <c r="F495" s="236" t="s">
        <v>828</v>
      </c>
      <c r="G495" s="233"/>
      <c r="H495" s="237">
        <v>3.834</v>
      </c>
      <c r="I495" s="238"/>
      <c r="J495" s="233"/>
      <c r="K495" s="233"/>
      <c r="L495" s="239"/>
      <c r="M495" s="240"/>
      <c r="N495" s="241"/>
      <c r="O495" s="241"/>
      <c r="P495" s="241"/>
      <c r="Q495" s="241"/>
      <c r="R495" s="241"/>
      <c r="S495" s="241"/>
      <c r="T495" s="242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3" t="s">
        <v>180</v>
      </c>
      <c r="AU495" s="243" t="s">
        <v>86</v>
      </c>
      <c r="AV495" s="13" t="s">
        <v>86</v>
      </c>
      <c r="AW495" s="13" t="s">
        <v>32</v>
      </c>
      <c r="AX495" s="13" t="s">
        <v>76</v>
      </c>
      <c r="AY495" s="243" t="s">
        <v>171</v>
      </c>
    </row>
    <row r="496" spans="1:51" s="14" customFormat="1" ht="12">
      <c r="A496" s="14"/>
      <c r="B496" s="244"/>
      <c r="C496" s="245"/>
      <c r="D496" s="234" t="s">
        <v>180</v>
      </c>
      <c r="E496" s="246" t="s">
        <v>1</v>
      </c>
      <c r="F496" s="247" t="s">
        <v>221</v>
      </c>
      <c r="G496" s="245"/>
      <c r="H496" s="248">
        <v>140.894</v>
      </c>
      <c r="I496" s="249"/>
      <c r="J496" s="245"/>
      <c r="K496" s="245"/>
      <c r="L496" s="250"/>
      <c r="M496" s="251"/>
      <c r="N496" s="252"/>
      <c r="O496" s="252"/>
      <c r="P496" s="252"/>
      <c r="Q496" s="252"/>
      <c r="R496" s="252"/>
      <c r="S496" s="252"/>
      <c r="T496" s="253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54" t="s">
        <v>180</v>
      </c>
      <c r="AU496" s="254" t="s">
        <v>86</v>
      </c>
      <c r="AV496" s="14" t="s">
        <v>178</v>
      </c>
      <c r="AW496" s="14" t="s">
        <v>32</v>
      </c>
      <c r="AX496" s="14" t="s">
        <v>84</v>
      </c>
      <c r="AY496" s="254" t="s">
        <v>171</v>
      </c>
    </row>
    <row r="497" spans="1:65" s="2" customFormat="1" ht="24.15" customHeight="1">
      <c r="A497" s="39"/>
      <c r="B497" s="40"/>
      <c r="C497" s="219" t="s">
        <v>829</v>
      </c>
      <c r="D497" s="219" t="s">
        <v>173</v>
      </c>
      <c r="E497" s="220" t="s">
        <v>830</v>
      </c>
      <c r="F497" s="221" t="s">
        <v>831</v>
      </c>
      <c r="G497" s="222" t="s">
        <v>742</v>
      </c>
      <c r="H497" s="279"/>
      <c r="I497" s="224"/>
      <c r="J497" s="225">
        <f>ROUND(I497*H497,2)</f>
        <v>0</v>
      </c>
      <c r="K497" s="221" t="s">
        <v>177</v>
      </c>
      <c r="L497" s="45"/>
      <c r="M497" s="226" t="s">
        <v>1</v>
      </c>
      <c r="N497" s="227" t="s">
        <v>41</v>
      </c>
      <c r="O497" s="92"/>
      <c r="P497" s="228">
        <f>O497*H497</f>
        <v>0</v>
      </c>
      <c r="Q497" s="228">
        <v>0</v>
      </c>
      <c r="R497" s="228">
        <f>Q497*H497</f>
        <v>0</v>
      </c>
      <c r="S497" s="228">
        <v>0</v>
      </c>
      <c r="T497" s="229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30" t="s">
        <v>267</v>
      </c>
      <c r="AT497" s="230" t="s">
        <v>173</v>
      </c>
      <c r="AU497" s="230" t="s">
        <v>86</v>
      </c>
      <c r="AY497" s="18" t="s">
        <v>171</v>
      </c>
      <c r="BE497" s="231">
        <f>IF(N497="základní",J497,0)</f>
        <v>0</v>
      </c>
      <c r="BF497" s="231">
        <f>IF(N497="snížená",J497,0)</f>
        <v>0</v>
      </c>
      <c r="BG497" s="231">
        <f>IF(N497="zákl. přenesená",J497,0)</f>
        <v>0</v>
      </c>
      <c r="BH497" s="231">
        <f>IF(N497="sníž. přenesená",J497,0)</f>
        <v>0</v>
      </c>
      <c r="BI497" s="231">
        <f>IF(N497="nulová",J497,0)</f>
        <v>0</v>
      </c>
      <c r="BJ497" s="18" t="s">
        <v>84</v>
      </c>
      <c r="BK497" s="231">
        <f>ROUND(I497*H497,2)</f>
        <v>0</v>
      </c>
      <c r="BL497" s="18" t="s">
        <v>267</v>
      </c>
      <c r="BM497" s="230" t="s">
        <v>832</v>
      </c>
    </row>
    <row r="498" spans="1:63" s="12" customFormat="1" ht="22.8" customHeight="1">
      <c r="A498" s="12"/>
      <c r="B498" s="203"/>
      <c r="C498" s="204"/>
      <c r="D498" s="205" t="s">
        <v>75</v>
      </c>
      <c r="E498" s="217" t="s">
        <v>833</v>
      </c>
      <c r="F498" s="217" t="s">
        <v>834</v>
      </c>
      <c r="G498" s="204"/>
      <c r="H498" s="204"/>
      <c r="I498" s="207"/>
      <c r="J498" s="218">
        <f>BK498</f>
        <v>0</v>
      </c>
      <c r="K498" s="204"/>
      <c r="L498" s="209"/>
      <c r="M498" s="210"/>
      <c r="N498" s="211"/>
      <c r="O498" s="211"/>
      <c r="P498" s="212">
        <f>SUM(P499:P501)</f>
        <v>0</v>
      </c>
      <c r="Q498" s="211"/>
      <c r="R498" s="212">
        <f>SUM(R499:R501)</f>
        <v>0</v>
      </c>
      <c r="S498" s="211"/>
      <c r="T498" s="213">
        <f>SUM(T499:T501)</f>
        <v>0</v>
      </c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R498" s="214" t="s">
        <v>86</v>
      </c>
      <c r="AT498" s="215" t="s">
        <v>75</v>
      </c>
      <c r="AU498" s="215" t="s">
        <v>84</v>
      </c>
      <c r="AY498" s="214" t="s">
        <v>171</v>
      </c>
      <c r="BK498" s="216">
        <f>SUM(BK499:BK501)</f>
        <v>0</v>
      </c>
    </row>
    <row r="499" spans="1:65" s="2" customFormat="1" ht="24.15" customHeight="1">
      <c r="A499" s="39"/>
      <c r="B499" s="40"/>
      <c r="C499" s="219" t="s">
        <v>835</v>
      </c>
      <c r="D499" s="219" t="s">
        <v>173</v>
      </c>
      <c r="E499" s="220" t="s">
        <v>836</v>
      </c>
      <c r="F499" s="221" t="s">
        <v>837</v>
      </c>
      <c r="G499" s="222" t="s">
        <v>742</v>
      </c>
      <c r="H499" s="279"/>
      <c r="I499" s="224"/>
      <c r="J499" s="225">
        <f>ROUND(I499*H499,2)</f>
        <v>0</v>
      </c>
      <c r="K499" s="221" t="s">
        <v>177</v>
      </c>
      <c r="L499" s="45"/>
      <c r="M499" s="226" t="s">
        <v>1</v>
      </c>
      <c r="N499" s="227" t="s">
        <v>41</v>
      </c>
      <c r="O499" s="92"/>
      <c r="P499" s="228">
        <f>O499*H499</f>
        <v>0</v>
      </c>
      <c r="Q499" s="228">
        <v>0</v>
      </c>
      <c r="R499" s="228">
        <f>Q499*H499</f>
        <v>0</v>
      </c>
      <c r="S499" s="228">
        <v>0</v>
      </c>
      <c r="T499" s="229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30" t="s">
        <v>267</v>
      </c>
      <c r="AT499" s="230" t="s">
        <v>173</v>
      </c>
      <c r="AU499" s="230" t="s">
        <v>86</v>
      </c>
      <c r="AY499" s="18" t="s">
        <v>171</v>
      </c>
      <c r="BE499" s="231">
        <f>IF(N499="základní",J499,0)</f>
        <v>0</v>
      </c>
      <c r="BF499" s="231">
        <f>IF(N499="snížená",J499,0)</f>
        <v>0</v>
      </c>
      <c r="BG499" s="231">
        <f>IF(N499="zákl. přenesená",J499,0)</f>
        <v>0</v>
      </c>
      <c r="BH499" s="231">
        <f>IF(N499="sníž. přenesená",J499,0)</f>
        <v>0</v>
      </c>
      <c r="BI499" s="231">
        <f>IF(N499="nulová",J499,0)</f>
        <v>0</v>
      </c>
      <c r="BJ499" s="18" t="s">
        <v>84</v>
      </c>
      <c r="BK499" s="231">
        <f>ROUND(I499*H499,2)</f>
        <v>0</v>
      </c>
      <c r="BL499" s="18" t="s">
        <v>267</v>
      </c>
      <c r="BM499" s="230" t="s">
        <v>838</v>
      </c>
    </row>
    <row r="500" spans="1:65" s="2" customFormat="1" ht="37.8" customHeight="1">
      <c r="A500" s="39"/>
      <c r="B500" s="40"/>
      <c r="C500" s="219" t="s">
        <v>839</v>
      </c>
      <c r="D500" s="219" t="s">
        <v>173</v>
      </c>
      <c r="E500" s="220" t="s">
        <v>840</v>
      </c>
      <c r="F500" s="221" t="s">
        <v>841</v>
      </c>
      <c r="G500" s="222" t="s">
        <v>842</v>
      </c>
      <c r="H500" s="223">
        <v>76.68</v>
      </c>
      <c r="I500" s="224"/>
      <c r="J500" s="225">
        <f>ROUND(I500*H500,2)</f>
        <v>0</v>
      </c>
      <c r="K500" s="221" t="s">
        <v>227</v>
      </c>
      <c r="L500" s="45"/>
      <c r="M500" s="226" t="s">
        <v>1</v>
      </c>
      <c r="N500" s="227" t="s">
        <v>41</v>
      </c>
      <c r="O500" s="92"/>
      <c r="P500" s="228">
        <f>O500*H500</f>
        <v>0</v>
      </c>
      <c r="Q500" s="228">
        <v>0</v>
      </c>
      <c r="R500" s="228">
        <f>Q500*H500</f>
        <v>0</v>
      </c>
      <c r="S500" s="228">
        <v>0</v>
      </c>
      <c r="T500" s="229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30" t="s">
        <v>267</v>
      </c>
      <c r="AT500" s="230" t="s">
        <v>173</v>
      </c>
      <c r="AU500" s="230" t="s">
        <v>86</v>
      </c>
      <c r="AY500" s="18" t="s">
        <v>171</v>
      </c>
      <c r="BE500" s="231">
        <f>IF(N500="základní",J500,0)</f>
        <v>0</v>
      </c>
      <c r="BF500" s="231">
        <f>IF(N500="snížená",J500,0)</f>
        <v>0</v>
      </c>
      <c r="BG500" s="231">
        <f>IF(N500="zákl. přenesená",J500,0)</f>
        <v>0</v>
      </c>
      <c r="BH500" s="231">
        <f>IF(N500="sníž. přenesená",J500,0)</f>
        <v>0</v>
      </c>
      <c r="BI500" s="231">
        <f>IF(N500="nulová",J500,0)</f>
        <v>0</v>
      </c>
      <c r="BJ500" s="18" t="s">
        <v>84</v>
      </c>
      <c r="BK500" s="231">
        <f>ROUND(I500*H500,2)</f>
        <v>0</v>
      </c>
      <c r="BL500" s="18" t="s">
        <v>267</v>
      </c>
      <c r="BM500" s="230" t="s">
        <v>843</v>
      </c>
    </row>
    <row r="501" spans="1:51" s="13" customFormat="1" ht="12">
      <c r="A501" s="13"/>
      <c r="B501" s="232"/>
      <c r="C501" s="233"/>
      <c r="D501" s="234" t="s">
        <v>180</v>
      </c>
      <c r="E501" s="235" t="s">
        <v>1</v>
      </c>
      <c r="F501" s="236" t="s">
        <v>844</v>
      </c>
      <c r="G501" s="233"/>
      <c r="H501" s="237">
        <v>76.68</v>
      </c>
      <c r="I501" s="238"/>
      <c r="J501" s="233"/>
      <c r="K501" s="233"/>
      <c r="L501" s="239"/>
      <c r="M501" s="240"/>
      <c r="N501" s="241"/>
      <c r="O501" s="241"/>
      <c r="P501" s="241"/>
      <c r="Q501" s="241"/>
      <c r="R501" s="241"/>
      <c r="S501" s="241"/>
      <c r="T501" s="242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43" t="s">
        <v>180</v>
      </c>
      <c r="AU501" s="243" t="s">
        <v>86</v>
      </c>
      <c r="AV501" s="13" t="s">
        <v>86</v>
      </c>
      <c r="AW501" s="13" t="s">
        <v>32</v>
      </c>
      <c r="AX501" s="13" t="s">
        <v>84</v>
      </c>
      <c r="AY501" s="243" t="s">
        <v>171</v>
      </c>
    </row>
    <row r="502" spans="1:63" s="12" customFormat="1" ht="22.8" customHeight="1">
      <c r="A502" s="12"/>
      <c r="B502" s="203"/>
      <c r="C502" s="204"/>
      <c r="D502" s="205" t="s">
        <v>75</v>
      </c>
      <c r="E502" s="217" t="s">
        <v>845</v>
      </c>
      <c r="F502" s="217" t="s">
        <v>846</v>
      </c>
      <c r="G502" s="204"/>
      <c r="H502" s="204"/>
      <c r="I502" s="207"/>
      <c r="J502" s="218">
        <f>BK502</f>
        <v>0</v>
      </c>
      <c r="K502" s="204"/>
      <c r="L502" s="209"/>
      <c r="M502" s="210"/>
      <c r="N502" s="211"/>
      <c r="O502" s="211"/>
      <c r="P502" s="212">
        <f>SUM(P503:P545)</f>
        <v>0</v>
      </c>
      <c r="Q502" s="211"/>
      <c r="R502" s="212">
        <f>SUM(R503:R545)</f>
        <v>0.778211</v>
      </c>
      <c r="S502" s="211"/>
      <c r="T502" s="213">
        <f>SUM(T503:T545)</f>
        <v>0.5818319999999999</v>
      </c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R502" s="214" t="s">
        <v>86</v>
      </c>
      <c r="AT502" s="215" t="s">
        <v>75</v>
      </c>
      <c r="AU502" s="215" t="s">
        <v>84</v>
      </c>
      <c r="AY502" s="214" t="s">
        <v>171</v>
      </c>
      <c r="BK502" s="216">
        <f>SUM(BK503:BK545)</f>
        <v>0</v>
      </c>
    </row>
    <row r="503" spans="1:65" s="2" customFormat="1" ht="16.5" customHeight="1">
      <c r="A503" s="39"/>
      <c r="B503" s="40"/>
      <c r="C503" s="219" t="s">
        <v>847</v>
      </c>
      <c r="D503" s="219" t="s">
        <v>173</v>
      </c>
      <c r="E503" s="220" t="s">
        <v>848</v>
      </c>
      <c r="F503" s="221" t="s">
        <v>849</v>
      </c>
      <c r="G503" s="222" t="s">
        <v>366</v>
      </c>
      <c r="H503" s="223">
        <v>129.6</v>
      </c>
      <c r="I503" s="224"/>
      <c r="J503" s="225">
        <f>ROUND(I503*H503,2)</f>
        <v>0</v>
      </c>
      <c r="K503" s="221" t="s">
        <v>177</v>
      </c>
      <c r="L503" s="45"/>
      <c r="M503" s="226" t="s">
        <v>1</v>
      </c>
      <c r="N503" s="227" t="s">
        <v>41</v>
      </c>
      <c r="O503" s="92"/>
      <c r="P503" s="228">
        <f>O503*H503</f>
        <v>0</v>
      </c>
      <c r="Q503" s="228">
        <v>0</v>
      </c>
      <c r="R503" s="228">
        <f>Q503*H503</f>
        <v>0</v>
      </c>
      <c r="S503" s="228">
        <v>0.00167</v>
      </c>
      <c r="T503" s="229">
        <f>S503*H503</f>
        <v>0.216432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30" t="s">
        <v>267</v>
      </c>
      <c r="AT503" s="230" t="s">
        <v>173</v>
      </c>
      <c r="AU503" s="230" t="s">
        <v>86</v>
      </c>
      <c r="AY503" s="18" t="s">
        <v>171</v>
      </c>
      <c r="BE503" s="231">
        <f>IF(N503="základní",J503,0)</f>
        <v>0</v>
      </c>
      <c r="BF503" s="231">
        <f>IF(N503="snížená",J503,0)</f>
        <v>0</v>
      </c>
      <c r="BG503" s="231">
        <f>IF(N503="zákl. přenesená",J503,0)</f>
        <v>0</v>
      </c>
      <c r="BH503" s="231">
        <f>IF(N503="sníž. přenesená",J503,0)</f>
        <v>0</v>
      </c>
      <c r="BI503" s="231">
        <f>IF(N503="nulová",J503,0)</f>
        <v>0</v>
      </c>
      <c r="BJ503" s="18" t="s">
        <v>84</v>
      </c>
      <c r="BK503" s="231">
        <f>ROUND(I503*H503,2)</f>
        <v>0</v>
      </c>
      <c r="BL503" s="18" t="s">
        <v>267</v>
      </c>
      <c r="BM503" s="230" t="s">
        <v>850</v>
      </c>
    </row>
    <row r="504" spans="1:51" s="13" customFormat="1" ht="12">
      <c r="A504" s="13"/>
      <c r="B504" s="232"/>
      <c r="C504" s="233"/>
      <c r="D504" s="234" t="s">
        <v>180</v>
      </c>
      <c r="E504" s="235" t="s">
        <v>1</v>
      </c>
      <c r="F504" s="236" t="s">
        <v>851</v>
      </c>
      <c r="G504" s="233"/>
      <c r="H504" s="237">
        <v>3.6</v>
      </c>
      <c r="I504" s="238"/>
      <c r="J504" s="233"/>
      <c r="K504" s="233"/>
      <c r="L504" s="239"/>
      <c r="M504" s="240"/>
      <c r="N504" s="241"/>
      <c r="O504" s="241"/>
      <c r="P504" s="241"/>
      <c r="Q504" s="241"/>
      <c r="R504" s="241"/>
      <c r="S504" s="241"/>
      <c r="T504" s="242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3" t="s">
        <v>180</v>
      </c>
      <c r="AU504" s="243" t="s">
        <v>86</v>
      </c>
      <c r="AV504" s="13" t="s">
        <v>86</v>
      </c>
      <c r="AW504" s="13" t="s">
        <v>32</v>
      </c>
      <c r="AX504" s="13" t="s">
        <v>76</v>
      </c>
      <c r="AY504" s="243" t="s">
        <v>171</v>
      </c>
    </row>
    <row r="505" spans="1:51" s="13" customFormat="1" ht="12">
      <c r="A505" s="13"/>
      <c r="B505" s="232"/>
      <c r="C505" s="233"/>
      <c r="D505" s="234" t="s">
        <v>180</v>
      </c>
      <c r="E505" s="235" t="s">
        <v>1</v>
      </c>
      <c r="F505" s="236" t="s">
        <v>852</v>
      </c>
      <c r="G505" s="233"/>
      <c r="H505" s="237">
        <v>3.6</v>
      </c>
      <c r="I505" s="238"/>
      <c r="J505" s="233"/>
      <c r="K505" s="233"/>
      <c r="L505" s="239"/>
      <c r="M505" s="240"/>
      <c r="N505" s="241"/>
      <c r="O505" s="241"/>
      <c r="P505" s="241"/>
      <c r="Q505" s="241"/>
      <c r="R505" s="241"/>
      <c r="S505" s="241"/>
      <c r="T505" s="242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3" t="s">
        <v>180</v>
      </c>
      <c r="AU505" s="243" t="s">
        <v>86</v>
      </c>
      <c r="AV505" s="13" t="s">
        <v>86</v>
      </c>
      <c r="AW505" s="13" t="s">
        <v>32</v>
      </c>
      <c r="AX505" s="13" t="s">
        <v>76</v>
      </c>
      <c r="AY505" s="243" t="s">
        <v>171</v>
      </c>
    </row>
    <row r="506" spans="1:51" s="13" customFormat="1" ht="12">
      <c r="A506" s="13"/>
      <c r="B506" s="232"/>
      <c r="C506" s="233"/>
      <c r="D506" s="234" t="s">
        <v>180</v>
      </c>
      <c r="E506" s="235" t="s">
        <v>1</v>
      </c>
      <c r="F506" s="236" t="s">
        <v>853</v>
      </c>
      <c r="G506" s="233"/>
      <c r="H506" s="237">
        <v>3.6</v>
      </c>
      <c r="I506" s="238"/>
      <c r="J506" s="233"/>
      <c r="K506" s="233"/>
      <c r="L506" s="239"/>
      <c r="M506" s="240"/>
      <c r="N506" s="241"/>
      <c r="O506" s="241"/>
      <c r="P506" s="241"/>
      <c r="Q506" s="241"/>
      <c r="R506" s="241"/>
      <c r="S506" s="241"/>
      <c r="T506" s="242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3" t="s">
        <v>180</v>
      </c>
      <c r="AU506" s="243" t="s">
        <v>86</v>
      </c>
      <c r="AV506" s="13" t="s">
        <v>86</v>
      </c>
      <c r="AW506" s="13" t="s">
        <v>32</v>
      </c>
      <c r="AX506" s="13" t="s">
        <v>76</v>
      </c>
      <c r="AY506" s="243" t="s">
        <v>171</v>
      </c>
    </row>
    <row r="507" spans="1:51" s="13" customFormat="1" ht="12">
      <c r="A507" s="13"/>
      <c r="B507" s="232"/>
      <c r="C507" s="233"/>
      <c r="D507" s="234" t="s">
        <v>180</v>
      </c>
      <c r="E507" s="235" t="s">
        <v>1</v>
      </c>
      <c r="F507" s="236" t="s">
        <v>854</v>
      </c>
      <c r="G507" s="233"/>
      <c r="H507" s="237">
        <v>1.2</v>
      </c>
      <c r="I507" s="238"/>
      <c r="J507" s="233"/>
      <c r="K507" s="233"/>
      <c r="L507" s="239"/>
      <c r="M507" s="240"/>
      <c r="N507" s="241"/>
      <c r="O507" s="241"/>
      <c r="P507" s="241"/>
      <c r="Q507" s="241"/>
      <c r="R507" s="241"/>
      <c r="S507" s="241"/>
      <c r="T507" s="242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3" t="s">
        <v>180</v>
      </c>
      <c r="AU507" s="243" t="s">
        <v>86</v>
      </c>
      <c r="AV507" s="13" t="s">
        <v>86</v>
      </c>
      <c r="AW507" s="13" t="s">
        <v>32</v>
      </c>
      <c r="AX507" s="13" t="s">
        <v>76</v>
      </c>
      <c r="AY507" s="243" t="s">
        <v>171</v>
      </c>
    </row>
    <row r="508" spans="1:51" s="13" customFormat="1" ht="12">
      <c r="A508" s="13"/>
      <c r="B508" s="232"/>
      <c r="C508" s="233"/>
      <c r="D508" s="234" t="s">
        <v>180</v>
      </c>
      <c r="E508" s="235" t="s">
        <v>1</v>
      </c>
      <c r="F508" s="236" t="s">
        <v>855</v>
      </c>
      <c r="G508" s="233"/>
      <c r="H508" s="237">
        <v>1.2</v>
      </c>
      <c r="I508" s="238"/>
      <c r="J508" s="233"/>
      <c r="K508" s="233"/>
      <c r="L508" s="239"/>
      <c r="M508" s="240"/>
      <c r="N508" s="241"/>
      <c r="O508" s="241"/>
      <c r="P508" s="241"/>
      <c r="Q508" s="241"/>
      <c r="R508" s="241"/>
      <c r="S508" s="241"/>
      <c r="T508" s="242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3" t="s">
        <v>180</v>
      </c>
      <c r="AU508" s="243" t="s">
        <v>86</v>
      </c>
      <c r="AV508" s="13" t="s">
        <v>86</v>
      </c>
      <c r="AW508" s="13" t="s">
        <v>32</v>
      </c>
      <c r="AX508" s="13" t="s">
        <v>76</v>
      </c>
      <c r="AY508" s="243" t="s">
        <v>171</v>
      </c>
    </row>
    <row r="509" spans="1:51" s="13" customFormat="1" ht="12">
      <c r="A509" s="13"/>
      <c r="B509" s="232"/>
      <c r="C509" s="233"/>
      <c r="D509" s="234" t="s">
        <v>180</v>
      </c>
      <c r="E509" s="235" t="s">
        <v>1</v>
      </c>
      <c r="F509" s="236" t="s">
        <v>856</v>
      </c>
      <c r="G509" s="233"/>
      <c r="H509" s="237">
        <v>1.2</v>
      </c>
      <c r="I509" s="238"/>
      <c r="J509" s="233"/>
      <c r="K509" s="233"/>
      <c r="L509" s="239"/>
      <c r="M509" s="240"/>
      <c r="N509" s="241"/>
      <c r="O509" s="241"/>
      <c r="P509" s="241"/>
      <c r="Q509" s="241"/>
      <c r="R509" s="241"/>
      <c r="S509" s="241"/>
      <c r="T509" s="242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3" t="s">
        <v>180</v>
      </c>
      <c r="AU509" s="243" t="s">
        <v>86</v>
      </c>
      <c r="AV509" s="13" t="s">
        <v>86</v>
      </c>
      <c r="AW509" s="13" t="s">
        <v>32</v>
      </c>
      <c r="AX509" s="13" t="s">
        <v>76</v>
      </c>
      <c r="AY509" s="243" t="s">
        <v>171</v>
      </c>
    </row>
    <row r="510" spans="1:51" s="13" customFormat="1" ht="12">
      <c r="A510" s="13"/>
      <c r="B510" s="232"/>
      <c r="C510" s="233"/>
      <c r="D510" s="234" t="s">
        <v>180</v>
      </c>
      <c r="E510" s="235" t="s">
        <v>1</v>
      </c>
      <c r="F510" s="236" t="s">
        <v>857</v>
      </c>
      <c r="G510" s="233"/>
      <c r="H510" s="237">
        <v>6</v>
      </c>
      <c r="I510" s="238"/>
      <c r="J510" s="233"/>
      <c r="K510" s="233"/>
      <c r="L510" s="239"/>
      <c r="M510" s="240"/>
      <c r="N510" s="241"/>
      <c r="O510" s="241"/>
      <c r="P510" s="241"/>
      <c r="Q510" s="241"/>
      <c r="R510" s="241"/>
      <c r="S510" s="241"/>
      <c r="T510" s="242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43" t="s">
        <v>180</v>
      </c>
      <c r="AU510" s="243" t="s">
        <v>86</v>
      </c>
      <c r="AV510" s="13" t="s">
        <v>86</v>
      </c>
      <c r="AW510" s="13" t="s">
        <v>32</v>
      </c>
      <c r="AX510" s="13" t="s">
        <v>76</v>
      </c>
      <c r="AY510" s="243" t="s">
        <v>171</v>
      </c>
    </row>
    <row r="511" spans="1:51" s="13" customFormat="1" ht="12">
      <c r="A511" s="13"/>
      <c r="B511" s="232"/>
      <c r="C511" s="233"/>
      <c r="D511" s="234" t="s">
        <v>180</v>
      </c>
      <c r="E511" s="235" t="s">
        <v>1</v>
      </c>
      <c r="F511" s="236" t="s">
        <v>858</v>
      </c>
      <c r="G511" s="233"/>
      <c r="H511" s="237">
        <v>13.2</v>
      </c>
      <c r="I511" s="238"/>
      <c r="J511" s="233"/>
      <c r="K511" s="233"/>
      <c r="L511" s="239"/>
      <c r="M511" s="240"/>
      <c r="N511" s="241"/>
      <c r="O511" s="241"/>
      <c r="P511" s="241"/>
      <c r="Q511" s="241"/>
      <c r="R511" s="241"/>
      <c r="S511" s="241"/>
      <c r="T511" s="242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3" t="s">
        <v>180</v>
      </c>
      <c r="AU511" s="243" t="s">
        <v>86</v>
      </c>
      <c r="AV511" s="13" t="s">
        <v>86</v>
      </c>
      <c r="AW511" s="13" t="s">
        <v>32</v>
      </c>
      <c r="AX511" s="13" t="s">
        <v>76</v>
      </c>
      <c r="AY511" s="243" t="s">
        <v>171</v>
      </c>
    </row>
    <row r="512" spans="1:51" s="13" customFormat="1" ht="12">
      <c r="A512" s="13"/>
      <c r="B512" s="232"/>
      <c r="C512" s="233"/>
      <c r="D512" s="234" t="s">
        <v>180</v>
      </c>
      <c r="E512" s="235" t="s">
        <v>1</v>
      </c>
      <c r="F512" s="236" t="s">
        <v>859</v>
      </c>
      <c r="G512" s="233"/>
      <c r="H512" s="237">
        <v>20.4</v>
      </c>
      <c r="I512" s="238"/>
      <c r="J512" s="233"/>
      <c r="K512" s="233"/>
      <c r="L512" s="239"/>
      <c r="M512" s="240"/>
      <c r="N512" s="241"/>
      <c r="O512" s="241"/>
      <c r="P512" s="241"/>
      <c r="Q512" s="241"/>
      <c r="R512" s="241"/>
      <c r="S512" s="241"/>
      <c r="T512" s="242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3" t="s">
        <v>180</v>
      </c>
      <c r="AU512" s="243" t="s">
        <v>86</v>
      </c>
      <c r="AV512" s="13" t="s">
        <v>86</v>
      </c>
      <c r="AW512" s="13" t="s">
        <v>32</v>
      </c>
      <c r="AX512" s="13" t="s">
        <v>76</v>
      </c>
      <c r="AY512" s="243" t="s">
        <v>171</v>
      </c>
    </row>
    <row r="513" spans="1:51" s="13" customFormat="1" ht="12">
      <c r="A513" s="13"/>
      <c r="B513" s="232"/>
      <c r="C513" s="233"/>
      <c r="D513" s="234" t="s">
        <v>180</v>
      </c>
      <c r="E513" s="235" t="s">
        <v>1</v>
      </c>
      <c r="F513" s="236" t="s">
        <v>860</v>
      </c>
      <c r="G513" s="233"/>
      <c r="H513" s="237">
        <v>24</v>
      </c>
      <c r="I513" s="238"/>
      <c r="J513" s="233"/>
      <c r="K513" s="233"/>
      <c r="L513" s="239"/>
      <c r="M513" s="240"/>
      <c r="N513" s="241"/>
      <c r="O513" s="241"/>
      <c r="P513" s="241"/>
      <c r="Q513" s="241"/>
      <c r="R513" s="241"/>
      <c r="S513" s="241"/>
      <c r="T513" s="242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43" t="s">
        <v>180</v>
      </c>
      <c r="AU513" s="243" t="s">
        <v>86</v>
      </c>
      <c r="AV513" s="13" t="s">
        <v>86</v>
      </c>
      <c r="AW513" s="13" t="s">
        <v>32</v>
      </c>
      <c r="AX513" s="13" t="s">
        <v>76</v>
      </c>
      <c r="AY513" s="243" t="s">
        <v>171</v>
      </c>
    </row>
    <row r="514" spans="1:51" s="13" customFormat="1" ht="12">
      <c r="A514" s="13"/>
      <c r="B514" s="232"/>
      <c r="C514" s="233"/>
      <c r="D514" s="234" t="s">
        <v>180</v>
      </c>
      <c r="E514" s="235" t="s">
        <v>1</v>
      </c>
      <c r="F514" s="236" t="s">
        <v>861</v>
      </c>
      <c r="G514" s="233"/>
      <c r="H514" s="237">
        <v>24</v>
      </c>
      <c r="I514" s="238"/>
      <c r="J514" s="233"/>
      <c r="K514" s="233"/>
      <c r="L514" s="239"/>
      <c r="M514" s="240"/>
      <c r="N514" s="241"/>
      <c r="O514" s="241"/>
      <c r="P514" s="241"/>
      <c r="Q514" s="241"/>
      <c r="R514" s="241"/>
      <c r="S514" s="241"/>
      <c r="T514" s="242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43" t="s">
        <v>180</v>
      </c>
      <c r="AU514" s="243" t="s">
        <v>86</v>
      </c>
      <c r="AV514" s="13" t="s">
        <v>86</v>
      </c>
      <c r="AW514" s="13" t="s">
        <v>32</v>
      </c>
      <c r="AX514" s="13" t="s">
        <v>76</v>
      </c>
      <c r="AY514" s="243" t="s">
        <v>171</v>
      </c>
    </row>
    <row r="515" spans="1:51" s="13" customFormat="1" ht="12">
      <c r="A515" s="13"/>
      <c r="B515" s="232"/>
      <c r="C515" s="233"/>
      <c r="D515" s="234" t="s">
        <v>180</v>
      </c>
      <c r="E515" s="235" t="s">
        <v>1</v>
      </c>
      <c r="F515" s="236" t="s">
        <v>862</v>
      </c>
      <c r="G515" s="233"/>
      <c r="H515" s="237">
        <v>24</v>
      </c>
      <c r="I515" s="238"/>
      <c r="J515" s="233"/>
      <c r="K515" s="233"/>
      <c r="L515" s="239"/>
      <c r="M515" s="240"/>
      <c r="N515" s="241"/>
      <c r="O515" s="241"/>
      <c r="P515" s="241"/>
      <c r="Q515" s="241"/>
      <c r="R515" s="241"/>
      <c r="S515" s="241"/>
      <c r="T515" s="242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3" t="s">
        <v>180</v>
      </c>
      <c r="AU515" s="243" t="s">
        <v>86</v>
      </c>
      <c r="AV515" s="13" t="s">
        <v>86</v>
      </c>
      <c r="AW515" s="13" t="s">
        <v>32</v>
      </c>
      <c r="AX515" s="13" t="s">
        <v>76</v>
      </c>
      <c r="AY515" s="243" t="s">
        <v>171</v>
      </c>
    </row>
    <row r="516" spans="1:51" s="13" customFormat="1" ht="12">
      <c r="A516" s="13"/>
      <c r="B516" s="232"/>
      <c r="C516" s="233"/>
      <c r="D516" s="234" t="s">
        <v>180</v>
      </c>
      <c r="E516" s="235" t="s">
        <v>1</v>
      </c>
      <c r="F516" s="236" t="s">
        <v>863</v>
      </c>
      <c r="G516" s="233"/>
      <c r="H516" s="237">
        <v>3.6</v>
      </c>
      <c r="I516" s="238"/>
      <c r="J516" s="233"/>
      <c r="K516" s="233"/>
      <c r="L516" s="239"/>
      <c r="M516" s="240"/>
      <c r="N516" s="241"/>
      <c r="O516" s="241"/>
      <c r="P516" s="241"/>
      <c r="Q516" s="241"/>
      <c r="R516" s="241"/>
      <c r="S516" s="241"/>
      <c r="T516" s="242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43" t="s">
        <v>180</v>
      </c>
      <c r="AU516" s="243" t="s">
        <v>86</v>
      </c>
      <c r="AV516" s="13" t="s">
        <v>86</v>
      </c>
      <c r="AW516" s="13" t="s">
        <v>32</v>
      </c>
      <c r="AX516" s="13" t="s">
        <v>76</v>
      </c>
      <c r="AY516" s="243" t="s">
        <v>171</v>
      </c>
    </row>
    <row r="517" spans="1:51" s="14" customFormat="1" ht="12">
      <c r="A517" s="14"/>
      <c r="B517" s="244"/>
      <c r="C517" s="245"/>
      <c r="D517" s="234" t="s">
        <v>180</v>
      </c>
      <c r="E517" s="246" t="s">
        <v>1</v>
      </c>
      <c r="F517" s="247" t="s">
        <v>221</v>
      </c>
      <c r="G517" s="245"/>
      <c r="H517" s="248">
        <v>129.6</v>
      </c>
      <c r="I517" s="249"/>
      <c r="J517" s="245"/>
      <c r="K517" s="245"/>
      <c r="L517" s="250"/>
      <c r="M517" s="251"/>
      <c r="N517" s="252"/>
      <c r="O517" s="252"/>
      <c r="P517" s="252"/>
      <c r="Q517" s="252"/>
      <c r="R517" s="252"/>
      <c r="S517" s="252"/>
      <c r="T517" s="253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54" t="s">
        <v>180</v>
      </c>
      <c r="AU517" s="254" t="s">
        <v>86</v>
      </c>
      <c r="AV517" s="14" t="s">
        <v>178</v>
      </c>
      <c r="AW517" s="14" t="s">
        <v>32</v>
      </c>
      <c r="AX517" s="14" t="s">
        <v>84</v>
      </c>
      <c r="AY517" s="254" t="s">
        <v>171</v>
      </c>
    </row>
    <row r="518" spans="1:65" s="2" customFormat="1" ht="16.5" customHeight="1">
      <c r="A518" s="39"/>
      <c r="B518" s="40"/>
      <c r="C518" s="219" t="s">
        <v>864</v>
      </c>
      <c r="D518" s="219" t="s">
        <v>173</v>
      </c>
      <c r="E518" s="220" t="s">
        <v>865</v>
      </c>
      <c r="F518" s="221" t="s">
        <v>866</v>
      </c>
      <c r="G518" s="222" t="s">
        <v>366</v>
      </c>
      <c r="H518" s="223">
        <v>183.6</v>
      </c>
      <c r="I518" s="224"/>
      <c r="J518" s="225">
        <f>ROUND(I518*H518,2)</f>
        <v>0</v>
      </c>
      <c r="K518" s="221" t="s">
        <v>177</v>
      </c>
      <c r="L518" s="45"/>
      <c r="M518" s="226" t="s">
        <v>1</v>
      </c>
      <c r="N518" s="227" t="s">
        <v>41</v>
      </c>
      <c r="O518" s="92"/>
      <c r="P518" s="228">
        <f>O518*H518</f>
        <v>0</v>
      </c>
      <c r="Q518" s="228">
        <v>0</v>
      </c>
      <c r="R518" s="228">
        <f>Q518*H518</f>
        <v>0</v>
      </c>
      <c r="S518" s="228">
        <v>0.00175</v>
      </c>
      <c r="T518" s="229">
        <f>S518*H518</f>
        <v>0.3213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R518" s="230" t="s">
        <v>267</v>
      </c>
      <c r="AT518" s="230" t="s">
        <v>173</v>
      </c>
      <c r="AU518" s="230" t="s">
        <v>86</v>
      </c>
      <c r="AY518" s="18" t="s">
        <v>171</v>
      </c>
      <c r="BE518" s="231">
        <f>IF(N518="základní",J518,0)</f>
        <v>0</v>
      </c>
      <c r="BF518" s="231">
        <f>IF(N518="snížená",J518,0)</f>
        <v>0</v>
      </c>
      <c r="BG518" s="231">
        <f>IF(N518="zákl. přenesená",J518,0)</f>
        <v>0</v>
      </c>
      <c r="BH518" s="231">
        <f>IF(N518="sníž. přenesená",J518,0)</f>
        <v>0</v>
      </c>
      <c r="BI518" s="231">
        <f>IF(N518="nulová",J518,0)</f>
        <v>0</v>
      </c>
      <c r="BJ518" s="18" t="s">
        <v>84</v>
      </c>
      <c r="BK518" s="231">
        <f>ROUND(I518*H518,2)</f>
        <v>0</v>
      </c>
      <c r="BL518" s="18" t="s">
        <v>267</v>
      </c>
      <c r="BM518" s="230" t="s">
        <v>867</v>
      </c>
    </row>
    <row r="519" spans="1:51" s="13" customFormat="1" ht="12">
      <c r="A519" s="13"/>
      <c r="B519" s="232"/>
      <c r="C519" s="233"/>
      <c r="D519" s="234" t="s">
        <v>180</v>
      </c>
      <c r="E519" s="235" t="s">
        <v>1</v>
      </c>
      <c r="F519" s="236" t="s">
        <v>868</v>
      </c>
      <c r="G519" s="233"/>
      <c r="H519" s="237">
        <v>14.5</v>
      </c>
      <c r="I519" s="238"/>
      <c r="J519" s="233"/>
      <c r="K519" s="233"/>
      <c r="L519" s="239"/>
      <c r="M519" s="240"/>
      <c r="N519" s="241"/>
      <c r="O519" s="241"/>
      <c r="P519" s="241"/>
      <c r="Q519" s="241"/>
      <c r="R519" s="241"/>
      <c r="S519" s="241"/>
      <c r="T519" s="242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3" t="s">
        <v>180</v>
      </c>
      <c r="AU519" s="243" t="s">
        <v>86</v>
      </c>
      <c r="AV519" s="13" t="s">
        <v>86</v>
      </c>
      <c r="AW519" s="13" t="s">
        <v>32</v>
      </c>
      <c r="AX519" s="13" t="s">
        <v>76</v>
      </c>
      <c r="AY519" s="243" t="s">
        <v>171</v>
      </c>
    </row>
    <row r="520" spans="1:51" s="13" customFormat="1" ht="12">
      <c r="A520" s="13"/>
      <c r="B520" s="232"/>
      <c r="C520" s="233"/>
      <c r="D520" s="234" t="s">
        <v>180</v>
      </c>
      <c r="E520" s="235" t="s">
        <v>1</v>
      </c>
      <c r="F520" s="236" t="s">
        <v>869</v>
      </c>
      <c r="G520" s="233"/>
      <c r="H520" s="237">
        <v>124.1</v>
      </c>
      <c r="I520" s="238"/>
      <c r="J520" s="233"/>
      <c r="K520" s="233"/>
      <c r="L520" s="239"/>
      <c r="M520" s="240"/>
      <c r="N520" s="241"/>
      <c r="O520" s="241"/>
      <c r="P520" s="241"/>
      <c r="Q520" s="241"/>
      <c r="R520" s="241"/>
      <c r="S520" s="241"/>
      <c r="T520" s="242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43" t="s">
        <v>180</v>
      </c>
      <c r="AU520" s="243" t="s">
        <v>86</v>
      </c>
      <c r="AV520" s="13" t="s">
        <v>86</v>
      </c>
      <c r="AW520" s="13" t="s">
        <v>32</v>
      </c>
      <c r="AX520" s="13" t="s">
        <v>76</v>
      </c>
      <c r="AY520" s="243" t="s">
        <v>171</v>
      </c>
    </row>
    <row r="521" spans="1:51" s="13" customFormat="1" ht="12">
      <c r="A521" s="13"/>
      <c r="B521" s="232"/>
      <c r="C521" s="233"/>
      <c r="D521" s="234" t="s">
        <v>180</v>
      </c>
      <c r="E521" s="235" t="s">
        <v>1</v>
      </c>
      <c r="F521" s="236" t="s">
        <v>870</v>
      </c>
      <c r="G521" s="233"/>
      <c r="H521" s="237">
        <v>45</v>
      </c>
      <c r="I521" s="238"/>
      <c r="J521" s="233"/>
      <c r="K521" s="233"/>
      <c r="L521" s="239"/>
      <c r="M521" s="240"/>
      <c r="N521" s="241"/>
      <c r="O521" s="241"/>
      <c r="P521" s="241"/>
      <c r="Q521" s="241"/>
      <c r="R521" s="241"/>
      <c r="S521" s="241"/>
      <c r="T521" s="242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3" t="s">
        <v>180</v>
      </c>
      <c r="AU521" s="243" t="s">
        <v>86</v>
      </c>
      <c r="AV521" s="13" t="s">
        <v>86</v>
      </c>
      <c r="AW521" s="13" t="s">
        <v>32</v>
      </c>
      <c r="AX521" s="13" t="s">
        <v>76</v>
      </c>
      <c r="AY521" s="243" t="s">
        <v>171</v>
      </c>
    </row>
    <row r="522" spans="1:51" s="14" customFormat="1" ht="12">
      <c r="A522" s="14"/>
      <c r="B522" s="244"/>
      <c r="C522" s="245"/>
      <c r="D522" s="234" t="s">
        <v>180</v>
      </c>
      <c r="E522" s="246" t="s">
        <v>1</v>
      </c>
      <c r="F522" s="247" t="s">
        <v>221</v>
      </c>
      <c r="G522" s="245"/>
      <c r="H522" s="248">
        <v>183.6</v>
      </c>
      <c r="I522" s="249"/>
      <c r="J522" s="245"/>
      <c r="K522" s="245"/>
      <c r="L522" s="250"/>
      <c r="M522" s="251"/>
      <c r="N522" s="252"/>
      <c r="O522" s="252"/>
      <c r="P522" s="252"/>
      <c r="Q522" s="252"/>
      <c r="R522" s="252"/>
      <c r="S522" s="252"/>
      <c r="T522" s="253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54" t="s">
        <v>180</v>
      </c>
      <c r="AU522" s="254" t="s">
        <v>86</v>
      </c>
      <c r="AV522" s="14" t="s">
        <v>178</v>
      </c>
      <c r="AW522" s="14" t="s">
        <v>32</v>
      </c>
      <c r="AX522" s="14" t="s">
        <v>84</v>
      </c>
      <c r="AY522" s="254" t="s">
        <v>171</v>
      </c>
    </row>
    <row r="523" spans="1:65" s="2" customFormat="1" ht="16.5" customHeight="1">
      <c r="A523" s="39"/>
      <c r="B523" s="40"/>
      <c r="C523" s="219" t="s">
        <v>871</v>
      </c>
      <c r="D523" s="219" t="s">
        <v>173</v>
      </c>
      <c r="E523" s="220" t="s">
        <v>872</v>
      </c>
      <c r="F523" s="221" t="s">
        <v>873</v>
      </c>
      <c r="G523" s="222" t="s">
        <v>366</v>
      </c>
      <c r="H523" s="223">
        <v>10.9</v>
      </c>
      <c r="I523" s="224"/>
      <c r="J523" s="225">
        <f>ROUND(I523*H523,2)</f>
        <v>0</v>
      </c>
      <c r="K523" s="221" t="s">
        <v>177</v>
      </c>
      <c r="L523" s="45"/>
      <c r="M523" s="226" t="s">
        <v>1</v>
      </c>
      <c r="N523" s="227" t="s">
        <v>41</v>
      </c>
      <c r="O523" s="92"/>
      <c r="P523" s="228">
        <f>O523*H523</f>
        <v>0</v>
      </c>
      <c r="Q523" s="228">
        <v>0</v>
      </c>
      <c r="R523" s="228">
        <f>Q523*H523</f>
        <v>0</v>
      </c>
      <c r="S523" s="228">
        <v>0.0026</v>
      </c>
      <c r="T523" s="229">
        <f>S523*H523</f>
        <v>0.02834</v>
      </c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R523" s="230" t="s">
        <v>267</v>
      </c>
      <c r="AT523" s="230" t="s">
        <v>173</v>
      </c>
      <c r="AU523" s="230" t="s">
        <v>86</v>
      </c>
      <c r="AY523" s="18" t="s">
        <v>171</v>
      </c>
      <c r="BE523" s="231">
        <f>IF(N523="základní",J523,0)</f>
        <v>0</v>
      </c>
      <c r="BF523" s="231">
        <f>IF(N523="snížená",J523,0)</f>
        <v>0</v>
      </c>
      <c r="BG523" s="231">
        <f>IF(N523="zákl. přenesená",J523,0)</f>
        <v>0</v>
      </c>
      <c r="BH523" s="231">
        <f>IF(N523="sníž. přenesená",J523,0)</f>
        <v>0</v>
      </c>
      <c r="BI523" s="231">
        <f>IF(N523="nulová",J523,0)</f>
        <v>0</v>
      </c>
      <c r="BJ523" s="18" t="s">
        <v>84</v>
      </c>
      <c r="BK523" s="231">
        <f>ROUND(I523*H523,2)</f>
        <v>0</v>
      </c>
      <c r="BL523" s="18" t="s">
        <v>267</v>
      </c>
      <c r="BM523" s="230" t="s">
        <v>874</v>
      </c>
    </row>
    <row r="524" spans="1:65" s="2" customFormat="1" ht="16.5" customHeight="1">
      <c r="A524" s="39"/>
      <c r="B524" s="40"/>
      <c r="C524" s="219" t="s">
        <v>875</v>
      </c>
      <c r="D524" s="219" t="s">
        <v>173</v>
      </c>
      <c r="E524" s="220" t="s">
        <v>876</v>
      </c>
      <c r="F524" s="221" t="s">
        <v>877</v>
      </c>
      <c r="G524" s="222" t="s">
        <v>366</v>
      </c>
      <c r="H524" s="223">
        <v>4</v>
      </c>
      <c r="I524" s="224"/>
      <c r="J524" s="225">
        <f>ROUND(I524*H524,2)</f>
        <v>0</v>
      </c>
      <c r="K524" s="221" t="s">
        <v>177</v>
      </c>
      <c r="L524" s="45"/>
      <c r="M524" s="226" t="s">
        <v>1</v>
      </c>
      <c r="N524" s="227" t="s">
        <v>41</v>
      </c>
      <c r="O524" s="92"/>
      <c r="P524" s="228">
        <f>O524*H524</f>
        <v>0</v>
      </c>
      <c r="Q524" s="228">
        <v>0</v>
      </c>
      <c r="R524" s="228">
        <f>Q524*H524</f>
        <v>0</v>
      </c>
      <c r="S524" s="228">
        <v>0.00394</v>
      </c>
      <c r="T524" s="229">
        <f>S524*H524</f>
        <v>0.01576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230" t="s">
        <v>267</v>
      </c>
      <c r="AT524" s="230" t="s">
        <v>173</v>
      </c>
      <c r="AU524" s="230" t="s">
        <v>86</v>
      </c>
      <c r="AY524" s="18" t="s">
        <v>171</v>
      </c>
      <c r="BE524" s="231">
        <f>IF(N524="základní",J524,0)</f>
        <v>0</v>
      </c>
      <c r="BF524" s="231">
        <f>IF(N524="snížená",J524,0)</f>
        <v>0</v>
      </c>
      <c r="BG524" s="231">
        <f>IF(N524="zákl. přenesená",J524,0)</f>
        <v>0</v>
      </c>
      <c r="BH524" s="231">
        <f>IF(N524="sníž. přenesená",J524,0)</f>
        <v>0</v>
      </c>
      <c r="BI524" s="231">
        <f>IF(N524="nulová",J524,0)</f>
        <v>0</v>
      </c>
      <c r="BJ524" s="18" t="s">
        <v>84</v>
      </c>
      <c r="BK524" s="231">
        <f>ROUND(I524*H524,2)</f>
        <v>0</v>
      </c>
      <c r="BL524" s="18" t="s">
        <v>267</v>
      </c>
      <c r="BM524" s="230" t="s">
        <v>878</v>
      </c>
    </row>
    <row r="525" spans="1:65" s="2" customFormat="1" ht="24.15" customHeight="1">
      <c r="A525" s="39"/>
      <c r="B525" s="40"/>
      <c r="C525" s="219" t="s">
        <v>879</v>
      </c>
      <c r="D525" s="219" t="s">
        <v>173</v>
      </c>
      <c r="E525" s="220" t="s">
        <v>880</v>
      </c>
      <c r="F525" s="221" t="s">
        <v>881</v>
      </c>
      <c r="G525" s="222" t="s">
        <v>366</v>
      </c>
      <c r="H525" s="223">
        <v>96</v>
      </c>
      <c r="I525" s="224"/>
      <c r="J525" s="225">
        <f>ROUND(I525*H525,2)</f>
        <v>0</v>
      </c>
      <c r="K525" s="221" t="s">
        <v>177</v>
      </c>
      <c r="L525" s="45"/>
      <c r="M525" s="226" t="s">
        <v>1</v>
      </c>
      <c r="N525" s="227" t="s">
        <v>41</v>
      </c>
      <c r="O525" s="92"/>
      <c r="P525" s="228">
        <f>O525*H525</f>
        <v>0</v>
      </c>
      <c r="Q525" s="228">
        <v>0.00222</v>
      </c>
      <c r="R525" s="228">
        <f>Q525*H525</f>
        <v>0.21312000000000003</v>
      </c>
      <c r="S525" s="228">
        <v>0</v>
      </c>
      <c r="T525" s="229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30" t="s">
        <v>267</v>
      </c>
      <c r="AT525" s="230" t="s">
        <v>173</v>
      </c>
      <c r="AU525" s="230" t="s">
        <v>86</v>
      </c>
      <c r="AY525" s="18" t="s">
        <v>171</v>
      </c>
      <c r="BE525" s="231">
        <f>IF(N525="základní",J525,0)</f>
        <v>0</v>
      </c>
      <c r="BF525" s="231">
        <f>IF(N525="snížená",J525,0)</f>
        <v>0</v>
      </c>
      <c r="BG525" s="231">
        <f>IF(N525="zákl. přenesená",J525,0)</f>
        <v>0</v>
      </c>
      <c r="BH525" s="231">
        <f>IF(N525="sníž. přenesená",J525,0)</f>
        <v>0</v>
      </c>
      <c r="BI525" s="231">
        <f>IF(N525="nulová",J525,0)</f>
        <v>0</v>
      </c>
      <c r="BJ525" s="18" t="s">
        <v>84</v>
      </c>
      <c r="BK525" s="231">
        <f>ROUND(I525*H525,2)</f>
        <v>0</v>
      </c>
      <c r="BL525" s="18" t="s">
        <v>267</v>
      </c>
      <c r="BM525" s="230" t="s">
        <v>882</v>
      </c>
    </row>
    <row r="526" spans="1:47" s="2" customFormat="1" ht="12">
      <c r="A526" s="39"/>
      <c r="B526" s="40"/>
      <c r="C526" s="41"/>
      <c r="D526" s="234" t="s">
        <v>229</v>
      </c>
      <c r="E526" s="41"/>
      <c r="F526" s="255" t="s">
        <v>883</v>
      </c>
      <c r="G526" s="41"/>
      <c r="H526" s="41"/>
      <c r="I526" s="256"/>
      <c r="J526" s="41"/>
      <c r="K526" s="41"/>
      <c r="L526" s="45"/>
      <c r="M526" s="257"/>
      <c r="N526" s="258"/>
      <c r="O526" s="92"/>
      <c r="P526" s="92"/>
      <c r="Q526" s="92"/>
      <c r="R526" s="92"/>
      <c r="S526" s="92"/>
      <c r="T526" s="93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T526" s="18" t="s">
        <v>229</v>
      </c>
      <c r="AU526" s="18" t="s">
        <v>86</v>
      </c>
    </row>
    <row r="527" spans="1:51" s="13" customFormat="1" ht="12">
      <c r="A527" s="13"/>
      <c r="B527" s="232"/>
      <c r="C527" s="233"/>
      <c r="D527" s="234" t="s">
        <v>180</v>
      </c>
      <c r="E527" s="235" t="s">
        <v>1</v>
      </c>
      <c r="F527" s="236" t="s">
        <v>884</v>
      </c>
      <c r="G527" s="233"/>
      <c r="H527" s="237">
        <v>96</v>
      </c>
      <c r="I527" s="238"/>
      <c r="J527" s="233"/>
      <c r="K527" s="233"/>
      <c r="L527" s="239"/>
      <c r="M527" s="240"/>
      <c r="N527" s="241"/>
      <c r="O527" s="241"/>
      <c r="P527" s="241"/>
      <c r="Q527" s="241"/>
      <c r="R527" s="241"/>
      <c r="S527" s="241"/>
      <c r="T527" s="242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3" t="s">
        <v>180</v>
      </c>
      <c r="AU527" s="243" t="s">
        <v>86</v>
      </c>
      <c r="AV527" s="13" t="s">
        <v>86</v>
      </c>
      <c r="AW527" s="13" t="s">
        <v>32</v>
      </c>
      <c r="AX527" s="13" t="s">
        <v>84</v>
      </c>
      <c r="AY527" s="243" t="s">
        <v>171</v>
      </c>
    </row>
    <row r="528" spans="1:65" s="2" customFormat="1" ht="24.15" customHeight="1">
      <c r="A528" s="39"/>
      <c r="B528" s="40"/>
      <c r="C528" s="219" t="s">
        <v>885</v>
      </c>
      <c r="D528" s="219" t="s">
        <v>173</v>
      </c>
      <c r="E528" s="220" t="s">
        <v>886</v>
      </c>
      <c r="F528" s="221" t="s">
        <v>887</v>
      </c>
      <c r="G528" s="222" t="s">
        <v>366</v>
      </c>
      <c r="H528" s="223">
        <v>7</v>
      </c>
      <c r="I528" s="224"/>
      <c r="J528" s="225">
        <f>ROUND(I528*H528,2)</f>
        <v>0</v>
      </c>
      <c r="K528" s="221" t="s">
        <v>177</v>
      </c>
      <c r="L528" s="45"/>
      <c r="M528" s="226" t="s">
        <v>1</v>
      </c>
      <c r="N528" s="227" t="s">
        <v>41</v>
      </c>
      <c r="O528" s="92"/>
      <c r="P528" s="228">
        <f>O528*H528</f>
        <v>0</v>
      </c>
      <c r="Q528" s="228">
        <v>0.00438</v>
      </c>
      <c r="R528" s="228">
        <f>Q528*H528</f>
        <v>0.03066</v>
      </c>
      <c r="S528" s="228">
        <v>0</v>
      </c>
      <c r="T528" s="229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30" t="s">
        <v>267</v>
      </c>
      <c r="AT528" s="230" t="s">
        <v>173</v>
      </c>
      <c r="AU528" s="230" t="s">
        <v>86</v>
      </c>
      <c r="AY528" s="18" t="s">
        <v>171</v>
      </c>
      <c r="BE528" s="231">
        <f>IF(N528="základní",J528,0)</f>
        <v>0</v>
      </c>
      <c r="BF528" s="231">
        <f>IF(N528="snížená",J528,0)</f>
        <v>0</v>
      </c>
      <c r="BG528" s="231">
        <f>IF(N528="zákl. přenesená",J528,0)</f>
        <v>0</v>
      </c>
      <c r="BH528" s="231">
        <f>IF(N528="sníž. přenesená",J528,0)</f>
        <v>0</v>
      </c>
      <c r="BI528" s="231">
        <f>IF(N528="nulová",J528,0)</f>
        <v>0</v>
      </c>
      <c r="BJ528" s="18" t="s">
        <v>84</v>
      </c>
      <c r="BK528" s="231">
        <f>ROUND(I528*H528,2)</f>
        <v>0</v>
      </c>
      <c r="BL528" s="18" t="s">
        <v>267</v>
      </c>
      <c r="BM528" s="230" t="s">
        <v>888</v>
      </c>
    </row>
    <row r="529" spans="1:47" s="2" customFormat="1" ht="12">
      <c r="A529" s="39"/>
      <c r="B529" s="40"/>
      <c r="C529" s="41"/>
      <c r="D529" s="234" t="s">
        <v>229</v>
      </c>
      <c r="E529" s="41"/>
      <c r="F529" s="255" t="s">
        <v>889</v>
      </c>
      <c r="G529" s="41"/>
      <c r="H529" s="41"/>
      <c r="I529" s="256"/>
      <c r="J529" s="41"/>
      <c r="K529" s="41"/>
      <c r="L529" s="45"/>
      <c r="M529" s="257"/>
      <c r="N529" s="258"/>
      <c r="O529" s="92"/>
      <c r="P529" s="92"/>
      <c r="Q529" s="92"/>
      <c r="R529" s="92"/>
      <c r="S529" s="92"/>
      <c r="T529" s="93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T529" s="18" t="s">
        <v>229</v>
      </c>
      <c r="AU529" s="18" t="s">
        <v>86</v>
      </c>
    </row>
    <row r="530" spans="1:51" s="13" customFormat="1" ht="12">
      <c r="A530" s="13"/>
      <c r="B530" s="232"/>
      <c r="C530" s="233"/>
      <c r="D530" s="234" t="s">
        <v>180</v>
      </c>
      <c r="E530" s="235" t="s">
        <v>1</v>
      </c>
      <c r="F530" s="236" t="s">
        <v>890</v>
      </c>
      <c r="G530" s="233"/>
      <c r="H530" s="237">
        <v>7</v>
      </c>
      <c r="I530" s="238"/>
      <c r="J530" s="233"/>
      <c r="K530" s="233"/>
      <c r="L530" s="239"/>
      <c r="M530" s="240"/>
      <c r="N530" s="241"/>
      <c r="O530" s="241"/>
      <c r="P530" s="241"/>
      <c r="Q530" s="241"/>
      <c r="R530" s="241"/>
      <c r="S530" s="241"/>
      <c r="T530" s="242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3" t="s">
        <v>180</v>
      </c>
      <c r="AU530" s="243" t="s">
        <v>86</v>
      </c>
      <c r="AV530" s="13" t="s">
        <v>86</v>
      </c>
      <c r="AW530" s="13" t="s">
        <v>32</v>
      </c>
      <c r="AX530" s="13" t="s">
        <v>84</v>
      </c>
      <c r="AY530" s="243" t="s">
        <v>171</v>
      </c>
    </row>
    <row r="531" spans="1:65" s="2" customFormat="1" ht="24.15" customHeight="1">
      <c r="A531" s="39"/>
      <c r="B531" s="40"/>
      <c r="C531" s="219" t="s">
        <v>891</v>
      </c>
      <c r="D531" s="219" t="s">
        <v>173</v>
      </c>
      <c r="E531" s="220" t="s">
        <v>892</v>
      </c>
      <c r="F531" s="221" t="s">
        <v>893</v>
      </c>
      <c r="G531" s="222" t="s">
        <v>366</v>
      </c>
      <c r="H531" s="223">
        <v>31.5</v>
      </c>
      <c r="I531" s="224"/>
      <c r="J531" s="225">
        <f>ROUND(I531*H531,2)</f>
        <v>0</v>
      </c>
      <c r="K531" s="221" t="s">
        <v>177</v>
      </c>
      <c r="L531" s="45"/>
      <c r="M531" s="226" t="s">
        <v>1</v>
      </c>
      <c r="N531" s="227" t="s">
        <v>41</v>
      </c>
      <c r="O531" s="92"/>
      <c r="P531" s="228">
        <f>O531*H531</f>
        <v>0</v>
      </c>
      <c r="Q531" s="228">
        <v>0.00696</v>
      </c>
      <c r="R531" s="228">
        <f>Q531*H531</f>
        <v>0.21924</v>
      </c>
      <c r="S531" s="228">
        <v>0</v>
      </c>
      <c r="T531" s="229">
        <f>S531*H531</f>
        <v>0</v>
      </c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R531" s="230" t="s">
        <v>267</v>
      </c>
      <c r="AT531" s="230" t="s">
        <v>173</v>
      </c>
      <c r="AU531" s="230" t="s">
        <v>86</v>
      </c>
      <c r="AY531" s="18" t="s">
        <v>171</v>
      </c>
      <c r="BE531" s="231">
        <f>IF(N531="základní",J531,0)</f>
        <v>0</v>
      </c>
      <c r="BF531" s="231">
        <f>IF(N531="snížená",J531,0)</f>
        <v>0</v>
      </c>
      <c r="BG531" s="231">
        <f>IF(N531="zákl. přenesená",J531,0)</f>
        <v>0</v>
      </c>
      <c r="BH531" s="231">
        <f>IF(N531="sníž. přenesená",J531,0)</f>
        <v>0</v>
      </c>
      <c r="BI531" s="231">
        <f>IF(N531="nulová",J531,0)</f>
        <v>0</v>
      </c>
      <c r="BJ531" s="18" t="s">
        <v>84</v>
      </c>
      <c r="BK531" s="231">
        <f>ROUND(I531*H531,2)</f>
        <v>0</v>
      </c>
      <c r="BL531" s="18" t="s">
        <v>267</v>
      </c>
      <c r="BM531" s="230" t="s">
        <v>894</v>
      </c>
    </row>
    <row r="532" spans="1:47" s="2" customFormat="1" ht="12">
      <c r="A532" s="39"/>
      <c r="B532" s="40"/>
      <c r="C532" s="41"/>
      <c r="D532" s="234" t="s">
        <v>229</v>
      </c>
      <c r="E532" s="41"/>
      <c r="F532" s="255" t="s">
        <v>895</v>
      </c>
      <c r="G532" s="41"/>
      <c r="H532" s="41"/>
      <c r="I532" s="256"/>
      <c r="J532" s="41"/>
      <c r="K532" s="41"/>
      <c r="L532" s="45"/>
      <c r="M532" s="257"/>
      <c r="N532" s="258"/>
      <c r="O532" s="92"/>
      <c r="P532" s="92"/>
      <c r="Q532" s="92"/>
      <c r="R532" s="92"/>
      <c r="S532" s="92"/>
      <c r="T532" s="93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T532" s="18" t="s">
        <v>229</v>
      </c>
      <c r="AU532" s="18" t="s">
        <v>86</v>
      </c>
    </row>
    <row r="533" spans="1:51" s="13" customFormat="1" ht="12">
      <c r="A533" s="13"/>
      <c r="B533" s="232"/>
      <c r="C533" s="233"/>
      <c r="D533" s="234" t="s">
        <v>180</v>
      </c>
      <c r="E533" s="235" t="s">
        <v>1</v>
      </c>
      <c r="F533" s="236" t="s">
        <v>896</v>
      </c>
      <c r="G533" s="233"/>
      <c r="H533" s="237">
        <v>31.5</v>
      </c>
      <c r="I533" s="238"/>
      <c r="J533" s="233"/>
      <c r="K533" s="233"/>
      <c r="L533" s="239"/>
      <c r="M533" s="240"/>
      <c r="N533" s="241"/>
      <c r="O533" s="241"/>
      <c r="P533" s="241"/>
      <c r="Q533" s="241"/>
      <c r="R533" s="241"/>
      <c r="S533" s="241"/>
      <c r="T533" s="242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43" t="s">
        <v>180</v>
      </c>
      <c r="AU533" s="243" t="s">
        <v>86</v>
      </c>
      <c r="AV533" s="13" t="s">
        <v>86</v>
      </c>
      <c r="AW533" s="13" t="s">
        <v>32</v>
      </c>
      <c r="AX533" s="13" t="s">
        <v>84</v>
      </c>
      <c r="AY533" s="243" t="s">
        <v>171</v>
      </c>
    </row>
    <row r="534" spans="1:65" s="2" customFormat="1" ht="24.15" customHeight="1">
      <c r="A534" s="39"/>
      <c r="B534" s="40"/>
      <c r="C534" s="219" t="s">
        <v>897</v>
      </c>
      <c r="D534" s="219" t="s">
        <v>173</v>
      </c>
      <c r="E534" s="220" t="s">
        <v>898</v>
      </c>
      <c r="F534" s="221" t="s">
        <v>899</v>
      </c>
      <c r="G534" s="222" t="s">
        <v>366</v>
      </c>
      <c r="H534" s="223">
        <v>99</v>
      </c>
      <c r="I534" s="224"/>
      <c r="J534" s="225">
        <f>ROUND(I534*H534,2)</f>
        <v>0</v>
      </c>
      <c r="K534" s="221" t="s">
        <v>177</v>
      </c>
      <c r="L534" s="45"/>
      <c r="M534" s="226" t="s">
        <v>1</v>
      </c>
      <c r="N534" s="227" t="s">
        <v>41</v>
      </c>
      <c r="O534" s="92"/>
      <c r="P534" s="228">
        <f>O534*H534</f>
        <v>0</v>
      </c>
      <c r="Q534" s="228">
        <v>0.0029099999999999994</v>
      </c>
      <c r="R534" s="228">
        <f>Q534*H534</f>
        <v>0.28808999999999996</v>
      </c>
      <c r="S534" s="228">
        <v>0</v>
      </c>
      <c r="T534" s="229">
        <f>S534*H534</f>
        <v>0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230" t="s">
        <v>267</v>
      </c>
      <c r="AT534" s="230" t="s">
        <v>173</v>
      </c>
      <c r="AU534" s="230" t="s">
        <v>86</v>
      </c>
      <c r="AY534" s="18" t="s">
        <v>171</v>
      </c>
      <c r="BE534" s="231">
        <f>IF(N534="základní",J534,0)</f>
        <v>0</v>
      </c>
      <c r="BF534" s="231">
        <f>IF(N534="snížená",J534,0)</f>
        <v>0</v>
      </c>
      <c r="BG534" s="231">
        <f>IF(N534="zákl. přenesená",J534,0)</f>
        <v>0</v>
      </c>
      <c r="BH534" s="231">
        <f>IF(N534="sníž. přenesená",J534,0)</f>
        <v>0</v>
      </c>
      <c r="BI534" s="231">
        <f>IF(N534="nulová",J534,0)</f>
        <v>0</v>
      </c>
      <c r="BJ534" s="18" t="s">
        <v>84</v>
      </c>
      <c r="BK534" s="231">
        <f>ROUND(I534*H534,2)</f>
        <v>0</v>
      </c>
      <c r="BL534" s="18" t="s">
        <v>267</v>
      </c>
      <c r="BM534" s="230" t="s">
        <v>900</v>
      </c>
    </row>
    <row r="535" spans="1:47" s="2" customFormat="1" ht="12">
      <c r="A535" s="39"/>
      <c r="B535" s="40"/>
      <c r="C535" s="41"/>
      <c r="D535" s="234" t="s">
        <v>229</v>
      </c>
      <c r="E535" s="41"/>
      <c r="F535" s="255" t="s">
        <v>901</v>
      </c>
      <c r="G535" s="41"/>
      <c r="H535" s="41"/>
      <c r="I535" s="256"/>
      <c r="J535" s="41"/>
      <c r="K535" s="41"/>
      <c r="L535" s="45"/>
      <c r="M535" s="257"/>
      <c r="N535" s="258"/>
      <c r="O535" s="92"/>
      <c r="P535" s="92"/>
      <c r="Q535" s="92"/>
      <c r="R535" s="92"/>
      <c r="S535" s="92"/>
      <c r="T535" s="93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T535" s="18" t="s">
        <v>229</v>
      </c>
      <c r="AU535" s="18" t="s">
        <v>86</v>
      </c>
    </row>
    <row r="536" spans="1:51" s="13" customFormat="1" ht="12">
      <c r="A536" s="13"/>
      <c r="B536" s="232"/>
      <c r="C536" s="233"/>
      <c r="D536" s="234" t="s">
        <v>180</v>
      </c>
      <c r="E536" s="235" t="s">
        <v>1</v>
      </c>
      <c r="F536" s="236" t="s">
        <v>436</v>
      </c>
      <c r="G536" s="233"/>
      <c r="H536" s="237">
        <v>96</v>
      </c>
      <c r="I536" s="238"/>
      <c r="J536" s="233"/>
      <c r="K536" s="233"/>
      <c r="L536" s="239"/>
      <c r="M536" s="240"/>
      <c r="N536" s="241"/>
      <c r="O536" s="241"/>
      <c r="P536" s="241"/>
      <c r="Q536" s="241"/>
      <c r="R536" s="241"/>
      <c r="S536" s="241"/>
      <c r="T536" s="242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43" t="s">
        <v>180</v>
      </c>
      <c r="AU536" s="243" t="s">
        <v>86</v>
      </c>
      <c r="AV536" s="13" t="s">
        <v>86</v>
      </c>
      <c r="AW536" s="13" t="s">
        <v>32</v>
      </c>
      <c r="AX536" s="13" t="s">
        <v>76</v>
      </c>
      <c r="AY536" s="243" t="s">
        <v>171</v>
      </c>
    </row>
    <row r="537" spans="1:51" s="13" customFormat="1" ht="12">
      <c r="A537" s="13"/>
      <c r="B537" s="232"/>
      <c r="C537" s="233"/>
      <c r="D537" s="234" t="s">
        <v>180</v>
      </c>
      <c r="E537" s="235" t="s">
        <v>1</v>
      </c>
      <c r="F537" s="236" t="s">
        <v>437</v>
      </c>
      <c r="G537" s="233"/>
      <c r="H537" s="237">
        <v>3</v>
      </c>
      <c r="I537" s="238"/>
      <c r="J537" s="233"/>
      <c r="K537" s="233"/>
      <c r="L537" s="239"/>
      <c r="M537" s="240"/>
      <c r="N537" s="241"/>
      <c r="O537" s="241"/>
      <c r="P537" s="241"/>
      <c r="Q537" s="241"/>
      <c r="R537" s="241"/>
      <c r="S537" s="241"/>
      <c r="T537" s="242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3" t="s">
        <v>180</v>
      </c>
      <c r="AU537" s="243" t="s">
        <v>86</v>
      </c>
      <c r="AV537" s="13" t="s">
        <v>86</v>
      </c>
      <c r="AW537" s="13" t="s">
        <v>32</v>
      </c>
      <c r="AX537" s="13" t="s">
        <v>76</v>
      </c>
      <c r="AY537" s="243" t="s">
        <v>171</v>
      </c>
    </row>
    <row r="538" spans="1:51" s="14" customFormat="1" ht="12">
      <c r="A538" s="14"/>
      <c r="B538" s="244"/>
      <c r="C538" s="245"/>
      <c r="D538" s="234" t="s">
        <v>180</v>
      </c>
      <c r="E538" s="246" t="s">
        <v>1</v>
      </c>
      <c r="F538" s="247" t="s">
        <v>221</v>
      </c>
      <c r="G538" s="245"/>
      <c r="H538" s="248">
        <v>99</v>
      </c>
      <c r="I538" s="249"/>
      <c r="J538" s="245"/>
      <c r="K538" s="245"/>
      <c r="L538" s="250"/>
      <c r="M538" s="251"/>
      <c r="N538" s="252"/>
      <c r="O538" s="252"/>
      <c r="P538" s="252"/>
      <c r="Q538" s="252"/>
      <c r="R538" s="252"/>
      <c r="S538" s="252"/>
      <c r="T538" s="253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54" t="s">
        <v>180</v>
      </c>
      <c r="AU538" s="254" t="s">
        <v>86</v>
      </c>
      <c r="AV538" s="14" t="s">
        <v>178</v>
      </c>
      <c r="AW538" s="14" t="s">
        <v>32</v>
      </c>
      <c r="AX538" s="14" t="s">
        <v>84</v>
      </c>
      <c r="AY538" s="254" t="s">
        <v>171</v>
      </c>
    </row>
    <row r="539" spans="1:65" s="2" customFormat="1" ht="24.15" customHeight="1">
      <c r="A539" s="39"/>
      <c r="B539" s="40"/>
      <c r="C539" s="219" t="s">
        <v>902</v>
      </c>
      <c r="D539" s="219" t="s">
        <v>173</v>
      </c>
      <c r="E539" s="220" t="s">
        <v>903</v>
      </c>
      <c r="F539" s="221" t="s">
        <v>904</v>
      </c>
      <c r="G539" s="222" t="s">
        <v>366</v>
      </c>
      <c r="H539" s="223">
        <v>10.9</v>
      </c>
      <c r="I539" s="224"/>
      <c r="J539" s="225">
        <f>ROUND(I539*H539,2)</f>
        <v>0</v>
      </c>
      <c r="K539" s="221" t="s">
        <v>177</v>
      </c>
      <c r="L539" s="45"/>
      <c r="M539" s="226" t="s">
        <v>1</v>
      </c>
      <c r="N539" s="227" t="s">
        <v>41</v>
      </c>
      <c r="O539" s="92"/>
      <c r="P539" s="228">
        <f>O539*H539</f>
        <v>0</v>
      </c>
      <c r="Q539" s="228">
        <v>0.0016900000000000003</v>
      </c>
      <c r="R539" s="228">
        <f>Q539*H539</f>
        <v>0.018421000000000003</v>
      </c>
      <c r="S539" s="228">
        <v>0</v>
      </c>
      <c r="T539" s="229">
        <f>S539*H539</f>
        <v>0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R539" s="230" t="s">
        <v>267</v>
      </c>
      <c r="AT539" s="230" t="s">
        <v>173</v>
      </c>
      <c r="AU539" s="230" t="s">
        <v>86</v>
      </c>
      <c r="AY539" s="18" t="s">
        <v>171</v>
      </c>
      <c r="BE539" s="231">
        <f>IF(N539="základní",J539,0)</f>
        <v>0</v>
      </c>
      <c r="BF539" s="231">
        <f>IF(N539="snížená",J539,0)</f>
        <v>0</v>
      </c>
      <c r="BG539" s="231">
        <f>IF(N539="zákl. přenesená",J539,0)</f>
        <v>0</v>
      </c>
      <c r="BH539" s="231">
        <f>IF(N539="sníž. přenesená",J539,0)</f>
        <v>0</v>
      </c>
      <c r="BI539" s="231">
        <f>IF(N539="nulová",J539,0)</f>
        <v>0</v>
      </c>
      <c r="BJ539" s="18" t="s">
        <v>84</v>
      </c>
      <c r="BK539" s="231">
        <f>ROUND(I539*H539,2)</f>
        <v>0</v>
      </c>
      <c r="BL539" s="18" t="s">
        <v>267</v>
      </c>
      <c r="BM539" s="230" t="s">
        <v>905</v>
      </c>
    </row>
    <row r="540" spans="1:51" s="13" customFormat="1" ht="12">
      <c r="A540" s="13"/>
      <c r="B540" s="232"/>
      <c r="C540" s="233"/>
      <c r="D540" s="234" t="s">
        <v>180</v>
      </c>
      <c r="E540" s="235" t="s">
        <v>1</v>
      </c>
      <c r="F540" s="236" t="s">
        <v>906</v>
      </c>
      <c r="G540" s="233"/>
      <c r="H540" s="237">
        <v>10.9</v>
      </c>
      <c r="I540" s="238"/>
      <c r="J540" s="233"/>
      <c r="K540" s="233"/>
      <c r="L540" s="239"/>
      <c r="M540" s="240"/>
      <c r="N540" s="241"/>
      <c r="O540" s="241"/>
      <c r="P540" s="241"/>
      <c r="Q540" s="241"/>
      <c r="R540" s="241"/>
      <c r="S540" s="241"/>
      <c r="T540" s="242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43" t="s">
        <v>180</v>
      </c>
      <c r="AU540" s="243" t="s">
        <v>86</v>
      </c>
      <c r="AV540" s="13" t="s">
        <v>86</v>
      </c>
      <c r="AW540" s="13" t="s">
        <v>32</v>
      </c>
      <c r="AX540" s="13" t="s">
        <v>84</v>
      </c>
      <c r="AY540" s="243" t="s">
        <v>171</v>
      </c>
    </row>
    <row r="541" spans="1:65" s="2" customFormat="1" ht="24.15" customHeight="1">
      <c r="A541" s="39"/>
      <c r="B541" s="40"/>
      <c r="C541" s="219" t="s">
        <v>907</v>
      </c>
      <c r="D541" s="219" t="s">
        <v>173</v>
      </c>
      <c r="E541" s="220" t="s">
        <v>908</v>
      </c>
      <c r="F541" s="221" t="s">
        <v>909</v>
      </c>
      <c r="G541" s="222" t="s">
        <v>366</v>
      </c>
      <c r="H541" s="223">
        <v>4</v>
      </c>
      <c r="I541" s="224"/>
      <c r="J541" s="225">
        <f>ROUND(I541*H541,2)</f>
        <v>0</v>
      </c>
      <c r="K541" s="221" t="s">
        <v>177</v>
      </c>
      <c r="L541" s="45"/>
      <c r="M541" s="226" t="s">
        <v>1</v>
      </c>
      <c r="N541" s="227" t="s">
        <v>41</v>
      </c>
      <c r="O541" s="92"/>
      <c r="P541" s="228">
        <f>O541*H541</f>
        <v>0</v>
      </c>
      <c r="Q541" s="228">
        <v>0.00217</v>
      </c>
      <c r="R541" s="228">
        <f>Q541*H541</f>
        <v>0.00868</v>
      </c>
      <c r="S541" s="228">
        <v>0</v>
      </c>
      <c r="T541" s="229">
        <f>S541*H541</f>
        <v>0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R541" s="230" t="s">
        <v>267</v>
      </c>
      <c r="AT541" s="230" t="s">
        <v>173</v>
      </c>
      <c r="AU541" s="230" t="s">
        <v>86</v>
      </c>
      <c r="AY541" s="18" t="s">
        <v>171</v>
      </c>
      <c r="BE541" s="231">
        <f>IF(N541="základní",J541,0)</f>
        <v>0</v>
      </c>
      <c r="BF541" s="231">
        <f>IF(N541="snížená",J541,0)</f>
        <v>0</v>
      </c>
      <c r="BG541" s="231">
        <f>IF(N541="zákl. přenesená",J541,0)</f>
        <v>0</v>
      </c>
      <c r="BH541" s="231">
        <f>IF(N541="sníž. přenesená",J541,0)</f>
        <v>0</v>
      </c>
      <c r="BI541" s="231">
        <f>IF(N541="nulová",J541,0)</f>
        <v>0</v>
      </c>
      <c r="BJ541" s="18" t="s">
        <v>84</v>
      </c>
      <c r="BK541" s="231">
        <f>ROUND(I541*H541,2)</f>
        <v>0</v>
      </c>
      <c r="BL541" s="18" t="s">
        <v>267</v>
      </c>
      <c r="BM541" s="230" t="s">
        <v>910</v>
      </c>
    </row>
    <row r="542" spans="1:51" s="13" customFormat="1" ht="12">
      <c r="A542" s="13"/>
      <c r="B542" s="232"/>
      <c r="C542" s="233"/>
      <c r="D542" s="234" t="s">
        <v>180</v>
      </c>
      <c r="E542" s="235" t="s">
        <v>1</v>
      </c>
      <c r="F542" s="236" t="s">
        <v>911</v>
      </c>
      <c r="G542" s="233"/>
      <c r="H542" s="237">
        <v>4</v>
      </c>
      <c r="I542" s="238"/>
      <c r="J542" s="233"/>
      <c r="K542" s="233"/>
      <c r="L542" s="239"/>
      <c r="M542" s="240"/>
      <c r="N542" s="241"/>
      <c r="O542" s="241"/>
      <c r="P542" s="241"/>
      <c r="Q542" s="241"/>
      <c r="R542" s="241"/>
      <c r="S542" s="241"/>
      <c r="T542" s="242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43" t="s">
        <v>180</v>
      </c>
      <c r="AU542" s="243" t="s">
        <v>86</v>
      </c>
      <c r="AV542" s="13" t="s">
        <v>86</v>
      </c>
      <c r="AW542" s="13" t="s">
        <v>32</v>
      </c>
      <c r="AX542" s="13" t="s">
        <v>84</v>
      </c>
      <c r="AY542" s="243" t="s">
        <v>171</v>
      </c>
    </row>
    <row r="543" spans="1:65" s="2" customFormat="1" ht="16.5" customHeight="1">
      <c r="A543" s="39"/>
      <c r="B543" s="40"/>
      <c r="C543" s="219" t="s">
        <v>912</v>
      </c>
      <c r="D543" s="219" t="s">
        <v>173</v>
      </c>
      <c r="E543" s="220" t="s">
        <v>913</v>
      </c>
      <c r="F543" s="221" t="s">
        <v>914</v>
      </c>
      <c r="G543" s="222" t="s">
        <v>366</v>
      </c>
      <c r="H543" s="223">
        <v>25.5</v>
      </c>
      <c r="I543" s="224"/>
      <c r="J543" s="225">
        <f>ROUND(I543*H543,2)</f>
        <v>0</v>
      </c>
      <c r="K543" s="221" t="s">
        <v>227</v>
      </c>
      <c r="L543" s="45"/>
      <c r="M543" s="226" t="s">
        <v>1</v>
      </c>
      <c r="N543" s="227" t="s">
        <v>41</v>
      </c>
      <c r="O543" s="92"/>
      <c r="P543" s="228">
        <f>O543*H543</f>
        <v>0</v>
      </c>
      <c r="Q543" s="228">
        <v>0</v>
      </c>
      <c r="R543" s="228">
        <f>Q543*H543</f>
        <v>0</v>
      </c>
      <c r="S543" s="228">
        <v>0</v>
      </c>
      <c r="T543" s="229">
        <f>S543*H543</f>
        <v>0</v>
      </c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R543" s="230" t="s">
        <v>267</v>
      </c>
      <c r="AT543" s="230" t="s">
        <v>173</v>
      </c>
      <c r="AU543" s="230" t="s">
        <v>86</v>
      </c>
      <c r="AY543" s="18" t="s">
        <v>171</v>
      </c>
      <c r="BE543" s="231">
        <f>IF(N543="základní",J543,0)</f>
        <v>0</v>
      </c>
      <c r="BF543" s="231">
        <f>IF(N543="snížená",J543,0)</f>
        <v>0</v>
      </c>
      <c r="BG543" s="231">
        <f>IF(N543="zákl. přenesená",J543,0)</f>
        <v>0</v>
      </c>
      <c r="BH543" s="231">
        <f>IF(N543="sníž. přenesená",J543,0)</f>
        <v>0</v>
      </c>
      <c r="BI543" s="231">
        <f>IF(N543="nulová",J543,0)</f>
        <v>0</v>
      </c>
      <c r="BJ543" s="18" t="s">
        <v>84</v>
      </c>
      <c r="BK543" s="231">
        <f>ROUND(I543*H543,2)</f>
        <v>0</v>
      </c>
      <c r="BL543" s="18" t="s">
        <v>267</v>
      </c>
      <c r="BM543" s="230" t="s">
        <v>915</v>
      </c>
    </row>
    <row r="544" spans="1:65" s="2" customFormat="1" ht="24.15" customHeight="1">
      <c r="A544" s="39"/>
      <c r="B544" s="40"/>
      <c r="C544" s="219" t="s">
        <v>916</v>
      </c>
      <c r="D544" s="219" t="s">
        <v>173</v>
      </c>
      <c r="E544" s="220" t="s">
        <v>917</v>
      </c>
      <c r="F544" s="221" t="s">
        <v>918</v>
      </c>
      <c r="G544" s="222" t="s">
        <v>366</v>
      </c>
      <c r="H544" s="223">
        <v>10.7</v>
      </c>
      <c r="I544" s="224"/>
      <c r="J544" s="225">
        <f>ROUND(I544*H544,2)</f>
        <v>0</v>
      </c>
      <c r="K544" s="221" t="s">
        <v>227</v>
      </c>
      <c r="L544" s="45"/>
      <c r="M544" s="226" t="s">
        <v>1</v>
      </c>
      <c r="N544" s="227" t="s">
        <v>41</v>
      </c>
      <c r="O544" s="92"/>
      <c r="P544" s="228">
        <f>O544*H544</f>
        <v>0</v>
      </c>
      <c r="Q544" s="228">
        <v>0</v>
      </c>
      <c r="R544" s="228">
        <f>Q544*H544</f>
        <v>0</v>
      </c>
      <c r="S544" s="228">
        <v>0</v>
      </c>
      <c r="T544" s="229">
        <f>S544*H544</f>
        <v>0</v>
      </c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R544" s="230" t="s">
        <v>267</v>
      </c>
      <c r="AT544" s="230" t="s">
        <v>173</v>
      </c>
      <c r="AU544" s="230" t="s">
        <v>86</v>
      </c>
      <c r="AY544" s="18" t="s">
        <v>171</v>
      </c>
      <c r="BE544" s="231">
        <f>IF(N544="základní",J544,0)</f>
        <v>0</v>
      </c>
      <c r="BF544" s="231">
        <f>IF(N544="snížená",J544,0)</f>
        <v>0</v>
      </c>
      <c r="BG544" s="231">
        <f>IF(N544="zákl. přenesená",J544,0)</f>
        <v>0</v>
      </c>
      <c r="BH544" s="231">
        <f>IF(N544="sníž. přenesená",J544,0)</f>
        <v>0</v>
      </c>
      <c r="BI544" s="231">
        <f>IF(N544="nulová",J544,0)</f>
        <v>0</v>
      </c>
      <c r="BJ544" s="18" t="s">
        <v>84</v>
      </c>
      <c r="BK544" s="231">
        <f>ROUND(I544*H544,2)</f>
        <v>0</v>
      </c>
      <c r="BL544" s="18" t="s">
        <v>267</v>
      </c>
      <c r="BM544" s="230" t="s">
        <v>919</v>
      </c>
    </row>
    <row r="545" spans="1:65" s="2" customFormat="1" ht="37.8" customHeight="1">
      <c r="A545" s="39"/>
      <c r="B545" s="40"/>
      <c r="C545" s="219" t="s">
        <v>920</v>
      </c>
      <c r="D545" s="219" t="s">
        <v>173</v>
      </c>
      <c r="E545" s="220" t="s">
        <v>921</v>
      </c>
      <c r="F545" s="221" t="s">
        <v>922</v>
      </c>
      <c r="G545" s="222" t="s">
        <v>226</v>
      </c>
      <c r="H545" s="223">
        <v>15</v>
      </c>
      <c r="I545" s="224"/>
      <c r="J545" s="225">
        <f>ROUND(I545*H545,2)</f>
        <v>0</v>
      </c>
      <c r="K545" s="221" t="s">
        <v>227</v>
      </c>
      <c r="L545" s="45"/>
      <c r="M545" s="226" t="s">
        <v>1</v>
      </c>
      <c r="N545" s="227" t="s">
        <v>41</v>
      </c>
      <c r="O545" s="92"/>
      <c r="P545" s="228">
        <f>O545*H545</f>
        <v>0</v>
      </c>
      <c r="Q545" s="228">
        <v>0</v>
      </c>
      <c r="R545" s="228">
        <f>Q545*H545</f>
        <v>0</v>
      </c>
      <c r="S545" s="228">
        <v>0</v>
      </c>
      <c r="T545" s="229">
        <f>S545*H545</f>
        <v>0</v>
      </c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R545" s="230" t="s">
        <v>267</v>
      </c>
      <c r="AT545" s="230" t="s">
        <v>173</v>
      </c>
      <c r="AU545" s="230" t="s">
        <v>86</v>
      </c>
      <c r="AY545" s="18" t="s">
        <v>171</v>
      </c>
      <c r="BE545" s="231">
        <f>IF(N545="základní",J545,0)</f>
        <v>0</v>
      </c>
      <c r="BF545" s="231">
        <f>IF(N545="snížená",J545,0)</f>
        <v>0</v>
      </c>
      <c r="BG545" s="231">
        <f>IF(N545="zákl. přenesená",J545,0)</f>
        <v>0</v>
      </c>
      <c r="BH545" s="231">
        <f>IF(N545="sníž. přenesená",J545,0)</f>
        <v>0</v>
      </c>
      <c r="BI545" s="231">
        <f>IF(N545="nulová",J545,0)</f>
        <v>0</v>
      </c>
      <c r="BJ545" s="18" t="s">
        <v>84</v>
      </c>
      <c r="BK545" s="231">
        <f>ROUND(I545*H545,2)</f>
        <v>0</v>
      </c>
      <c r="BL545" s="18" t="s">
        <v>267</v>
      </c>
      <c r="BM545" s="230" t="s">
        <v>923</v>
      </c>
    </row>
    <row r="546" spans="1:63" s="12" customFormat="1" ht="22.8" customHeight="1">
      <c r="A546" s="12"/>
      <c r="B546" s="203"/>
      <c r="C546" s="204"/>
      <c r="D546" s="205" t="s">
        <v>75</v>
      </c>
      <c r="E546" s="217" t="s">
        <v>924</v>
      </c>
      <c r="F546" s="217" t="s">
        <v>925</v>
      </c>
      <c r="G546" s="204"/>
      <c r="H546" s="204"/>
      <c r="I546" s="207"/>
      <c r="J546" s="218">
        <f>BK546</f>
        <v>0</v>
      </c>
      <c r="K546" s="204"/>
      <c r="L546" s="209"/>
      <c r="M546" s="210"/>
      <c r="N546" s="211"/>
      <c r="O546" s="211"/>
      <c r="P546" s="212">
        <f>SUM(P547:P594)</f>
        <v>0</v>
      </c>
      <c r="Q546" s="211"/>
      <c r="R546" s="212">
        <f>SUM(R547:R594)</f>
        <v>0.59976</v>
      </c>
      <c r="S546" s="211"/>
      <c r="T546" s="213">
        <f>SUM(T547:T594)</f>
        <v>0.25</v>
      </c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R546" s="214" t="s">
        <v>86</v>
      </c>
      <c r="AT546" s="215" t="s">
        <v>75</v>
      </c>
      <c r="AU546" s="215" t="s">
        <v>84</v>
      </c>
      <c r="AY546" s="214" t="s">
        <v>171</v>
      </c>
      <c r="BK546" s="216">
        <f>SUM(BK547:BK594)</f>
        <v>0</v>
      </c>
    </row>
    <row r="547" spans="1:65" s="2" customFormat="1" ht="24.15" customHeight="1">
      <c r="A547" s="39"/>
      <c r="B547" s="40"/>
      <c r="C547" s="219" t="s">
        <v>926</v>
      </c>
      <c r="D547" s="219" t="s">
        <v>173</v>
      </c>
      <c r="E547" s="220" t="s">
        <v>927</v>
      </c>
      <c r="F547" s="221" t="s">
        <v>928</v>
      </c>
      <c r="G547" s="222" t="s">
        <v>226</v>
      </c>
      <c r="H547" s="223">
        <v>50</v>
      </c>
      <c r="I547" s="224"/>
      <c r="J547" s="225">
        <f>ROUND(I547*H547,2)</f>
        <v>0</v>
      </c>
      <c r="K547" s="221" t="s">
        <v>177</v>
      </c>
      <c r="L547" s="45"/>
      <c r="M547" s="226" t="s">
        <v>1</v>
      </c>
      <c r="N547" s="227" t="s">
        <v>41</v>
      </c>
      <c r="O547" s="92"/>
      <c r="P547" s="228">
        <f>O547*H547</f>
        <v>0</v>
      </c>
      <c r="Q547" s="228">
        <v>0</v>
      </c>
      <c r="R547" s="228">
        <f>Q547*H547</f>
        <v>0</v>
      </c>
      <c r="S547" s="228">
        <v>0.005</v>
      </c>
      <c r="T547" s="229">
        <f>S547*H547</f>
        <v>0.25</v>
      </c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R547" s="230" t="s">
        <v>267</v>
      </c>
      <c r="AT547" s="230" t="s">
        <v>173</v>
      </c>
      <c r="AU547" s="230" t="s">
        <v>86</v>
      </c>
      <c r="AY547" s="18" t="s">
        <v>171</v>
      </c>
      <c r="BE547" s="231">
        <f>IF(N547="základní",J547,0)</f>
        <v>0</v>
      </c>
      <c r="BF547" s="231">
        <f>IF(N547="snížená",J547,0)</f>
        <v>0</v>
      </c>
      <c r="BG547" s="231">
        <f>IF(N547="zákl. přenesená",J547,0)</f>
        <v>0</v>
      </c>
      <c r="BH547" s="231">
        <f>IF(N547="sníž. přenesená",J547,0)</f>
        <v>0</v>
      </c>
      <c r="BI547" s="231">
        <f>IF(N547="nulová",J547,0)</f>
        <v>0</v>
      </c>
      <c r="BJ547" s="18" t="s">
        <v>84</v>
      </c>
      <c r="BK547" s="231">
        <f>ROUND(I547*H547,2)</f>
        <v>0</v>
      </c>
      <c r="BL547" s="18" t="s">
        <v>267</v>
      </c>
      <c r="BM547" s="230" t="s">
        <v>929</v>
      </c>
    </row>
    <row r="548" spans="1:51" s="15" customFormat="1" ht="12">
      <c r="A548" s="15"/>
      <c r="B548" s="259"/>
      <c r="C548" s="260"/>
      <c r="D548" s="234" t="s">
        <v>180</v>
      </c>
      <c r="E548" s="261" t="s">
        <v>1</v>
      </c>
      <c r="F548" s="262" t="s">
        <v>930</v>
      </c>
      <c r="G548" s="260"/>
      <c r="H548" s="261" t="s">
        <v>1</v>
      </c>
      <c r="I548" s="263"/>
      <c r="J548" s="260"/>
      <c r="K548" s="260"/>
      <c r="L548" s="264"/>
      <c r="M548" s="265"/>
      <c r="N548" s="266"/>
      <c r="O548" s="266"/>
      <c r="P548" s="266"/>
      <c r="Q548" s="266"/>
      <c r="R548" s="266"/>
      <c r="S548" s="266"/>
      <c r="T548" s="267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T548" s="268" t="s">
        <v>180</v>
      </c>
      <c r="AU548" s="268" t="s">
        <v>86</v>
      </c>
      <c r="AV548" s="15" t="s">
        <v>84</v>
      </c>
      <c r="AW548" s="15" t="s">
        <v>32</v>
      </c>
      <c r="AX548" s="15" t="s">
        <v>76</v>
      </c>
      <c r="AY548" s="268" t="s">
        <v>171</v>
      </c>
    </row>
    <row r="549" spans="1:51" s="13" customFormat="1" ht="12">
      <c r="A549" s="13"/>
      <c r="B549" s="232"/>
      <c r="C549" s="233"/>
      <c r="D549" s="234" t="s">
        <v>180</v>
      </c>
      <c r="E549" s="235" t="s">
        <v>1</v>
      </c>
      <c r="F549" s="236" t="s">
        <v>931</v>
      </c>
      <c r="G549" s="233"/>
      <c r="H549" s="237">
        <v>4</v>
      </c>
      <c r="I549" s="238"/>
      <c r="J549" s="233"/>
      <c r="K549" s="233"/>
      <c r="L549" s="239"/>
      <c r="M549" s="240"/>
      <c r="N549" s="241"/>
      <c r="O549" s="241"/>
      <c r="P549" s="241"/>
      <c r="Q549" s="241"/>
      <c r="R549" s="241"/>
      <c r="S549" s="241"/>
      <c r="T549" s="242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43" t="s">
        <v>180</v>
      </c>
      <c r="AU549" s="243" t="s">
        <v>86</v>
      </c>
      <c r="AV549" s="13" t="s">
        <v>86</v>
      </c>
      <c r="AW549" s="13" t="s">
        <v>32</v>
      </c>
      <c r="AX549" s="13" t="s">
        <v>76</v>
      </c>
      <c r="AY549" s="243" t="s">
        <v>171</v>
      </c>
    </row>
    <row r="550" spans="1:51" s="13" customFormat="1" ht="12">
      <c r="A550" s="13"/>
      <c r="B550" s="232"/>
      <c r="C550" s="233"/>
      <c r="D550" s="234" t="s">
        <v>180</v>
      </c>
      <c r="E550" s="235" t="s">
        <v>1</v>
      </c>
      <c r="F550" s="236" t="s">
        <v>932</v>
      </c>
      <c r="G550" s="233"/>
      <c r="H550" s="237">
        <v>4</v>
      </c>
      <c r="I550" s="238"/>
      <c r="J550" s="233"/>
      <c r="K550" s="233"/>
      <c r="L550" s="239"/>
      <c r="M550" s="240"/>
      <c r="N550" s="241"/>
      <c r="O550" s="241"/>
      <c r="P550" s="241"/>
      <c r="Q550" s="241"/>
      <c r="R550" s="241"/>
      <c r="S550" s="241"/>
      <c r="T550" s="242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43" t="s">
        <v>180</v>
      </c>
      <c r="AU550" s="243" t="s">
        <v>86</v>
      </c>
      <c r="AV550" s="13" t="s">
        <v>86</v>
      </c>
      <c r="AW550" s="13" t="s">
        <v>32</v>
      </c>
      <c r="AX550" s="13" t="s">
        <v>76</v>
      </c>
      <c r="AY550" s="243" t="s">
        <v>171</v>
      </c>
    </row>
    <row r="551" spans="1:51" s="13" customFormat="1" ht="12">
      <c r="A551" s="13"/>
      <c r="B551" s="232"/>
      <c r="C551" s="233"/>
      <c r="D551" s="234" t="s">
        <v>180</v>
      </c>
      <c r="E551" s="235" t="s">
        <v>1</v>
      </c>
      <c r="F551" s="236" t="s">
        <v>933</v>
      </c>
      <c r="G551" s="233"/>
      <c r="H551" s="237">
        <v>4</v>
      </c>
      <c r="I551" s="238"/>
      <c r="J551" s="233"/>
      <c r="K551" s="233"/>
      <c r="L551" s="239"/>
      <c r="M551" s="240"/>
      <c r="N551" s="241"/>
      <c r="O551" s="241"/>
      <c r="P551" s="241"/>
      <c r="Q551" s="241"/>
      <c r="R551" s="241"/>
      <c r="S551" s="241"/>
      <c r="T551" s="242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43" t="s">
        <v>180</v>
      </c>
      <c r="AU551" s="243" t="s">
        <v>86</v>
      </c>
      <c r="AV551" s="13" t="s">
        <v>86</v>
      </c>
      <c r="AW551" s="13" t="s">
        <v>32</v>
      </c>
      <c r="AX551" s="13" t="s">
        <v>76</v>
      </c>
      <c r="AY551" s="243" t="s">
        <v>171</v>
      </c>
    </row>
    <row r="552" spans="1:51" s="13" customFormat="1" ht="12">
      <c r="A552" s="13"/>
      <c r="B552" s="232"/>
      <c r="C552" s="233"/>
      <c r="D552" s="234" t="s">
        <v>180</v>
      </c>
      <c r="E552" s="235" t="s">
        <v>1</v>
      </c>
      <c r="F552" s="236" t="s">
        <v>934</v>
      </c>
      <c r="G552" s="233"/>
      <c r="H552" s="237">
        <v>1</v>
      </c>
      <c r="I552" s="238"/>
      <c r="J552" s="233"/>
      <c r="K552" s="233"/>
      <c r="L552" s="239"/>
      <c r="M552" s="240"/>
      <c r="N552" s="241"/>
      <c r="O552" s="241"/>
      <c r="P552" s="241"/>
      <c r="Q552" s="241"/>
      <c r="R552" s="241"/>
      <c r="S552" s="241"/>
      <c r="T552" s="242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43" t="s">
        <v>180</v>
      </c>
      <c r="AU552" s="243" t="s">
        <v>86</v>
      </c>
      <c r="AV552" s="13" t="s">
        <v>86</v>
      </c>
      <c r="AW552" s="13" t="s">
        <v>32</v>
      </c>
      <c r="AX552" s="13" t="s">
        <v>76</v>
      </c>
      <c r="AY552" s="243" t="s">
        <v>171</v>
      </c>
    </row>
    <row r="553" spans="1:51" s="13" customFormat="1" ht="12">
      <c r="A553" s="13"/>
      <c r="B553" s="232"/>
      <c r="C553" s="233"/>
      <c r="D553" s="234" t="s">
        <v>180</v>
      </c>
      <c r="E553" s="235" t="s">
        <v>1</v>
      </c>
      <c r="F553" s="236" t="s">
        <v>935</v>
      </c>
      <c r="G553" s="233"/>
      <c r="H553" s="237">
        <v>1</v>
      </c>
      <c r="I553" s="238"/>
      <c r="J553" s="233"/>
      <c r="K553" s="233"/>
      <c r="L553" s="239"/>
      <c r="M553" s="240"/>
      <c r="N553" s="241"/>
      <c r="O553" s="241"/>
      <c r="P553" s="241"/>
      <c r="Q553" s="241"/>
      <c r="R553" s="241"/>
      <c r="S553" s="241"/>
      <c r="T553" s="242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43" t="s">
        <v>180</v>
      </c>
      <c r="AU553" s="243" t="s">
        <v>86</v>
      </c>
      <c r="AV553" s="13" t="s">
        <v>86</v>
      </c>
      <c r="AW553" s="13" t="s">
        <v>32</v>
      </c>
      <c r="AX553" s="13" t="s">
        <v>76</v>
      </c>
      <c r="AY553" s="243" t="s">
        <v>171</v>
      </c>
    </row>
    <row r="554" spans="1:51" s="13" customFormat="1" ht="12">
      <c r="A554" s="13"/>
      <c r="B554" s="232"/>
      <c r="C554" s="233"/>
      <c r="D554" s="234" t="s">
        <v>180</v>
      </c>
      <c r="E554" s="235" t="s">
        <v>1</v>
      </c>
      <c r="F554" s="236" t="s">
        <v>936</v>
      </c>
      <c r="G554" s="233"/>
      <c r="H554" s="237">
        <v>1</v>
      </c>
      <c r="I554" s="238"/>
      <c r="J554" s="233"/>
      <c r="K554" s="233"/>
      <c r="L554" s="239"/>
      <c r="M554" s="240"/>
      <c r="N554" s="241"/>
      <c r="O554" s="241"/>
      <c r="P554" s="241"/>
      <c r="Q554" s="241"/>
      <c r="R554" s="241"/>
      <c r="S554" s="241"/>
      <c r="T554" s="242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43" t="s">
        <v>180</v>
      </c>
      <c r="AU554" s="243" t="s">
        <v>86</v>
      </c>
      <c r="AV554" s="13" t="s">
        <v>86</v>
      </c>
      <c r="AW554" s="13" t="s">
        <v>32</v>
      </c>
      <c r="AX554" s="13" t="s">
        <v>76</v>
      </c>
      <c r="AY554" s="243" t="s">
        <v>171</v>
      </c>
    </row>
    <row r="555" spans="1:51" s="13" customFormat="1" ht="12">
      <c r="A555" s="13"/>
      <c r="B555" s="232"/>
      <c r="C555" s="233"/>
      <c r="D555" s="234" t="s">
        <v>180</v>
      </c>
      <c r="E555" s="235" t="s">
        <v>1</v>
      </c>
      <c r="F555" s="236" t="s">
        <v>937</v>
      </c>
      <c r="G555" s="233"/>
      <c r="H555" s="237">
        <v>3</v>
      </c>
      <c r="I555" s="238"/>
      <c r="J555" s="233"/>
      <c r="K555" s="233"/>
      <c r="L555" s="239"/>
      <c r="M555" s="240"/>
      <c r="N555" s="241"/>
      <c r="O555" s="241"/>
      <c r="P555" s="241"/>
      <c r="Q555" s="241"/>
      <c r="R555" s="241"/>
      <c r="S555" s="241"/>
      <c r="T555" s="242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43" t="s">
        <v>180</v>
      </c>
      <c r="AU555" s="243" t="s">
        <v>86</v>
      </c>
      <c r="AV555" s="13" t="s">
        <v>86</v>
      </c>
      <c r="AW555" s="13" t="s">
        <v>32</v>
      </c>
      <c r="AX555" s="13" t="s">
        <v>76</v>
      </c>
      <c r="AY555" s="243" t="s">
        <v>171</v>
      </c>
    </row>
    <row r="556" spans="1:51" s="13" customFormat="1" ht="12">
      <c r="A556" s="13"/>
      <c r="B556" s="232"/>
      <c r="C556" s="233"/>
      <c r="D556" s="234" t="s">
        <v>180</v>
      </c>
      <c r="E556" s="235" t="s">
        <v>1</v>
      </c>
      <c r="F556" s="236" t="s">
        <v>938</v>
      </c>
      <c r="G556" s="233"/>
      <c r="H556" s="237">
        <v>4</v>
      </c>
      <c r="I556" s="238"/>
      <c r="J556" s="233"/>
      <c r="K556" s="233"/>
      <c r="L556" s="239"/>
      <c r="M556" s="240"/>
      <c r="N556" s="241"/>
      <c r="O556" s="241"/>
      <c r="P556" s="241"/>
      <c r="Q556" s="241"/>
      <c r="R556" s="241"/>
      <c r="S556" s="241"/>
      <c r="T556" s="242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43" t="s">
        <v>180</v>
      </c>
      <c r="AU556" s="243" t="s">
        <v>86</v>
      </c>
      <c r="AV556" s="13" t="s">
        <v>86</v>
      </c>
      <c r="AW556" s="13" t="s">
        <v>32</v>
      </c>
      <c r="AX556" s="13" t="s">
        <v>76</v>
      </c>
      <c r="AY556" s="243" t="s">
        <v>171</v>
      </c>
    </row>
    <row r="557" spans="1:51" s="13" customFormat="1" ht="12">
      <c r="A557" s="13"/>
      <c r="B557" s="232"/>
      <c r="C557" s="233"/>
      <c r="D557" s="234" t="s">
        <v>180</v>
      </c>
      <c r="E557" s="235" t="s">
        <v>1</v>
      </c>
      <c r="F557" s="236" t="s">
        <v>939</v>
      </c>
      <c r="G557" s="233"/>
      <c r="H557" s="237">
        <v>6</v>
      </c>
      <c r="I557" s="238"/>
      <c r="J557" s="233"/>
      <c r="K557" s="233"/>
      <c r="L557" s="239"/>
      <c r="M557" s="240"/>
      <c r="N557" s="241"/>
      <c r="O557" s="241"/>
      <c r="P557" s="241"/>
      <c r="Q557" s="241"/>
      <c r="R557" s="241"/>
      <c r="S557" s="241"/>
      <c r="T557" s="242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43" t="s">
        <v>180</v>
      </c>
      <c r="AU557" s="243" t="s">
        <v>86</v>
      </c>
      <c r="AV557" s="13" t="s">
        <v>86</v>
      </c>
      <c r="AW557" s="13" t="s">
        <v>32</v>
      </c>
      <c r="AX557" s="13" t="s">
        <v>76</v>
      </c>
      <c r="AY557" s="243" t="s">
        <v>171</v>
      </c>
    </row>
    <row r="558" spans="1:51" s="13" customFormat="1" ht="12">
      <c r="A558" s="13"/>
      <c r="B558" s="232"/>
      <c r="C558" s="233"/>
      <c r="D558" s="234" t="s">
        <v>180</v>
      </c>
      <c r="E558" s="235" t="s">
        <v>1</v>
      </c>
      <c r="F558" s="236" t="s">
        <v>940</v>
      </c>
      <c r="G558" s="233"/>
      <c r="H558" s="237">
        <v>7</v>
      </c>
      <c r="I558" s="238"/>
      <c r="J558" s="233"/>
      <c r="K558" s="233"/>
      <c r="L558" s="239"/>
      <c r="M558" s="240"/>
      <c r="N558" s="241"/>
      <c r="O558" s="241"/>
      <c r="P558" s="241"/>
      <c r="Q558" s="241"/>
      <c r="R558" s="241"/>
      <c r="S558" s="241"/>
      <c r="T558" s="242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43" t="s">
        <v>180</v>
      </c>
      <c r="AU558" s="243" t="s">
        <v>86</v>
      </c>
      <c r="AV558" s="13" t="s">
        <v>86</v>
      </c>
      <c r="AW558" s="13" t="s">
        <v>32</v>
      </c>
      <c r="AX558" s="13" t="s">
        <v>76</v>
      </c>
      <c r="AY558" s="243" t="s">
        <v>171</v>
      </c>
    </row>
    <row r="559" spans="1:51" s="13" customFormat="1" ht="12">
      <c r="A559" s="13"/>
      <c r="B559" s="232"/>
      <c r="C559" s="233"/>
      <c r="D559" s="234" t="s">
        <v>180</v>
      </c>
      <c r="E559" s="235" t="s">
        <v>1</v>
      </c>
      <c r="F559" s="236" t="s">
        <v>941</v>
      </c>
      <c r="G559" s="233"/>
      <c r="H559" s="237">
        <v>7</v>
      </c>
      <c r="I559" s="238"/>
      <c r="J559" s="233"/>
      <c r="K559" s="233"/>
      <c r="L559" s="239"/>
      <c r="M559" s="240"/>
      <c r="N559" s="241"/>
      <c r="O559" s="241"/>
      <c r="P559" s="241"/>
      <c r="Q559" s="241"/>
      <c r="R559" s="241"/>
      <c r="S559" s="241"/>
      <c r="T559" s="242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43" t="s">
        <v>180</v>
      </c>
      <c r="AU559" s="243" t="s">
        <v>86</v>
      </c>
      <c r="AV559" s="13" t="s">
        <v>86</v>
      </c>
      <c r="AW559" s="13" t="s">
        <v>32</v>
      </c>
      <c r="AX559" s="13" t="s">
        <v>76</v>
      </c>
      <c r="AY559" s="243" t="s">
        <v>171</v>
      </c>
    </row>
    <row r="560" spans="1:51" s="13" customFormat="1" ht="12">
      <c r="A560" s="13"/>
      <c r="B560" s="232"/>
      <c r="C560" s="233"/>
      <c r="D560" s="234" t="s">
        <v>180</v>
      </c>
      <c r="E560" s="235" t="s">
        <v>1</v>
      </c>
      <c r="F560" s="236" t="s">
        <v>942</v>
      </c>
      <c r="G560" s="233"/>
      <c r="H560" s="237">
        <v>7</v>
      </c>
      <c r="I560" s="238"/>
      <c r="J560" s="233"/>
      <c r="K560" s="233"/>
      <c r="L560" s="239"/>
      <c r="M560" s="240"/>
      <c r="N560" s="241"/>
      <c r="O560" s="241"/>
      <c r="P560" s="241"/>
      <c r="Q560" s="241"/>
      <c r="R560" s="241"/>
      <c r="S560" s="241"/>
      <c r="T560" s="242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43" t="s">
        <v>180</v>
      </c>
      <c r="AU560" s="243" t="s">
        <v>86</v>
      </c>
      <c r="AV560" s="13" t="s">
        <v>86</v>
      </c>
      <c r="AW560" s="13" t="s">
        <v>32</v>
      </c>
      <c r="AX560" s="13" t="s">
        <v>76</v>
      </c>
      <c r="AY560" s="243" t="s">
        <v>171</v>
      </c>
    </row>
    <row r="561" spans="1:51" s="13" customFormat="1" ht="12">
      <c r="A561" s="13"/>
      <c r="B561" s="232"/>
      <c r="C561" s="233"/>
      <c r="D561" s="234" t="s">
        <v>180</v>
      </c>
      <c r="E561" s="235" t="s">
        <v>1</v>
      </c>
      <c r="F561" s="236" t="s">
        <v>943</v>
      </c>
      <c r="G561" s="233"/>
      <c r="H561" s="237">
        <v>1</v>
      </c>
      <c r="I561" s="238"/>
      <c r="J561" s="233"/>
      <c r="K561" s="233"/>
      <c r="L561" s="239"/>
      <c r="M561" s="240"/>
      <c r="N561" s="241"/>
      <c r="O561" s="241"/>
      <c r="P561" s="241"/>
      <c r="Q561" s="241"/>
      <c r="R561" s="241"/>
      <c r="S561" s="241"/>
      <c r="T561" s="242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43" t="s">
        <v>180</v>
      </c>
      <c r="AU561" s="243" t="s">
        <v>86</v>
      </c>
      <c r="AV561" s="13" t="s">
        <v>86</v>
      </c>
      <c r="AW561" s="13" t="s">
        <v>32</v>
      </c>
      <c r="AX561" s="13" t="s">
        <v>76</v>
      </c>
      <c r="AY561" s="243" t="s">
        <v>171</v>
      </c>
    </row>
    <row r="562" spans="1:51" s="14" customFormat="1" ht="12">
      <c r="A562" s="14"/>
      <c r="B562" s="244"/>
      <c r="C562" s="245"/>
      <c r="D562" s="234" t="s">
        <v>180</v>
      </c>
      <c r="E562" s="246" t="s">
        <v>1</v>
      </c>
      <c r="F562" s="247" t="s">
        <v>221</v>
      </c>
      <c r="G562" s="245"/>
      <c r="H562" s="248">
        <v>50</v>
      </c>
      <c r="I562" s="249"/>
      <c r="J562" s="245"/>
      <c r="K562" s="245"/>
      <c r="L562" s="250"/>
      <c r="M562" s="251"/>
      <c r="N562" s="252"/>
      <c r="O562" s="252"/>
      <c r="P562" s="252"/>
      <c r="Q562" s="252"/>
      <c r="R562" s="252"/>
      <c r="S562" s="252"/>
      <c r="T562" s="253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54" t="s">
        <v>180</v>
      </c>
      <c r="AU562" s="254" t="s">
        <v>86</v>
      </c>
      <c r="AV562" s="14" t="s">
        <v>178</v>
      </c>
      <c r="AW562" s="14" t="s">
        <v>32</v>
      </c>
      <c r="AX562" s="14" t="s">
        <v>84</v>
      </c>
      <c r="AY562" s="254" t="s">
        <v>171</v>
      </c>
    </row>
    <row r="563" spans="1:65" s="2" customFormat="1" ht="24.15" customHeight="1">
      <c r="A563" s="39"/>
      <c r="B563" s="40"/>
      <c r="C563" s="219" t="s">
        <v>944</v>
      </c>
      <c r="D563" s="219" t="s">
        <v>173</v>
      </c>
      <c r="E563" s="220" t="s">
        <v>945</v>
      </c>
      <c r="F563" s="221" t="s">
        <v>946</v>
      </c>
      <c r="G563" s="222" t="s">
        <v>226</v>
      </c>
      <c r="H563" s="223">
        <v>25</v>
      </c>
      <c r="I563" s="224"/>
      <c r="J563" s="225">
        <f>ROUND(I563*H563,2)</f>
        <v>0</v>
      </c>
      <c r="K563" s="221" t="s">
        <v>177</v>
      </c>
      <c r="L563" s="45"/>
      <c r="M563" s="226" t="s">
        <v>1</v>
      </c>
      <c r="N563" s="227" t="s">
        <v>41</v>
      </c>
      <c r="O563" s="92"/>
      <c r="P563" s="228">
        <f>O563*H563</f>
        <v>0</v>
      </c>
      <c r="Q563" s="228">
        <v>0</v>
      </c>
      <c r="R563" s="228">
        <f>Q563*H563</f>
        <v>0</v>
      </c>
      <c r="S563" s="228">
        <v>0</v>
      </c>
      <c r="T563" s="229">
        <f>S563*H563</f>
        <v>0</v>
      </c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R563" s="230" t="s">
        <v>267</v>
      </c>
      <c r="AT563" s="230" t="s">
        <v>173</v>
      </c>
      <c r="AU563" s="230" t="s">
        <v>86</v>
      </c>
      <c r="AY563" s="18" t="s">
        <v>171</v>
      </c>
      <c r="BE563" s="231">
        <f>IF(N563="základní",J563,0)</f>
        <v>0</v>
      </c>
      <c r="BF563" s="231">
        <f>IF(N563="snížená",J563,0)</f>
        <v>0</v>
      </c>
      <c r="BG563" s="231">
        <f>IF(N563="zákl. přenesená",J563,0)</f>
        <v>0</v>
      </c>
      <c r="BH563" s="231">
        <f>IF(N563="sníž. přenesená",J563,0)</f>
        <v>0</v>
      </c>
      <c r="BI563" s="231">
        <f>IF(N563="nulová",J563,0)</f>
        <v>0</v>
      </c>
      <c r="BJ563" s="18" t="s">
        <v>84</v>
      </c>
      <c r="BK563" s="231">
        <f>ROUND(I563*H563,2)</f>
        <v>0</v>
      </c>
      <c r="BL563" s="18" t="s">
        <v>267</v>
      </c>
      <c r="BM563" s="230" t="s">
        <v>947</v>
      </c>
    </row>
    <row r="564" spans="1:51" s="13" customFormat="1" ht="12">
      <c r="A564" s="13"/>
      <c r="B564" s="232"/>
      <c r="C564" s="233"/>
      <c r="D564" s="234" t="s">
        <v>180</v>
      </c>
      <c r="E564" s="235" t="s">
        <v>1</v>
      </c>
      <c r="F564" s="236" t="s">
        <v>948</v>
      </c>
      <c r="G564" s="233"/>
      <c r="H564" s="237">
        <v>25</v>
      </c>
      <c r="I564" s="238"/>
      <c r="J564" s="233"/>
      <c r="K564" s="233"/>
      <c r="L564" s="239"/>
      <c r="M564" s="240"/>
      <c r="N564" s="241"/>
      <c r="O564" s="241"/>
      <c r="P564" s="241"/>
      <c r="Q564" s="241"/>
      <c r="R564" s="241"/>
      <c r="S564" s="241"/>
      <c r="T564" s="242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43" t="s">
        <v>180</v>
      </c>
      <c r="AU564" s="243" t="s">
        <v>86</v>
      </c>
      <c r="AV564" s="13" t="s">
        <v>86</v>
      </c>
      <c r="AW564" s="13" t="s">
        <v>32</v>
      </c>
      <c r="AX564" s="13" t="s">
        <v>84</v>
      </c>
      <c r="AY564" s="243" t="s">
        <v>171</v>
      </c>
    </row>
    <row r="565" spans="1:65" s="2" customFormat="1" ht="33" customHeight="1">
      <c r="A565" s="39"/>
      <c r="B565" s="40"/>
      <c r="C565" s="269" t="s">
        <v>949</v>
      </c>
      <c r="D565" s="269" t="s">
        <v>304</v>
      </c>
      <c r="E565" s="270" t="s">
        <v>950</v>
      </c>
      <c r="F565" s="271" t="s">
        <v>951</v>
      </c>
      <c r="G565" s="272" t="s">
        <v>366</v>
      </c>
      <c r="H565" s="273">
        <v>85.68</v>
      </c>
      <c r="I565" s="274"/>
      <c r="J565" s="275">
        <f>ROUND(I565*H565,2)</f>
        <v>0</v>
      </c>
      <c r="K565" s="271" t="s">
        <v>177</v>
      </c>
      <c r="L565" s="276"/>
      <c r="M565" s="277" t="s">
        <v>1</v>
      </c>
      <c r="N565" s="278" t="s">
        <v>41</v>
      </c>
      <c r="O565" s="92"/>
      <c r="P565" s="228">
        <f>O565*H565</f>
        <v>0</v>
      </c>
      <c r="Q565" s="228">
        <v>0.007</v>
      </c>
      <c r="R565" s="228">
        <f>Q565*H565</f>
        <v>0.59976</v>
      </c>
      <c r="S565" s="228">
        <v>0</v>
      </c>
      <c r="T565" s="229">
        <f>S565*H565</f>
        <v>0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30" t="s">
        <v>392</v>
      </c>
      <c r="AT565" s="230" t="s">
        <v>304</v>
      </c>
      <c r="AU565" s="230" t="s">
        <v>86</v>
      </c>
      <c r="AY565" s="18" t="s">
        <v>171</v>
      </c>
      <c r="BE565" s="231">
        <f>IF(N565="základní",J565,0)</f>
        <v>0</v>
      </c>
      <c r="BF565" s="231">
        <f>IF(N565="snížená",J565,0)</f>
        <v>0</v>
      </c>
      <c r="BG565" s="231">
        <f>IF(N565="zákl. přenesená",J565,0)</f>
        <v>0</v>
      </c>
      <c r="BH565" s="231">
        <f>IF(N565="sníž. přenesená",J565,0)</f>
        <v>0</v>
      </c>
      <c r="BI565" s="231">
        <f>IF(N565="nulová",J565,0)</f>
        <v>0</v>
      </c>
      <c r="BJ565" s="18" t="s">
        <v>84</v>
      </c>
      <c r="BK565" s="231">
        <f>ROUND(I565*H565,2)</f>
        <v>0</v>
      </c>
      <c r="BL565" s="18" t="s">
        <v>267</v>
      </c>
      <c r="BM565" s="230" t="s">
        <v>952</v>
      </c>
    </row>
    <row r="566" spans="1:51" s="13" customFormat="1" ht="12">
      <c r="A566" s="13"/>
      <c r="B566" s="232"/>
      <c r="C566" s="233"/>
      <c r="D566" s="234" t="s">
        <v>180</v>
      </c>
      <c r="E566" s="235" t="s">
        <v>1</v>
      </c>
      <c r="F566" s="236" t="s">
        <v>953</v>
      </c>
      <c r="G566" s="233"/>
      <c r="H566" s="237">
        <v>85.68</v>
      </c>
      <c r="I566" s="238"/>
      <c r="J566" s="233"/>
      <c r="K566" s="233"/>
      <c r="L566" s="239"/>
      <c r="M566" s="240"/>
      <c r="N566" s="241"/>
      <c r="O566" s="241"/>
      <c r="P566" s="241"/>
      <c r="Q566" s="241"/>
      <c r="R566" s="241"/>
      <c r="S566" s="241"/>
      <c r="T566" s="242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43" t="s">
        <v>180</v>
      </c>
      <c r="AU566" s="243" t="s">
        <v>86</v>
      </c>
      <c r="AV566" s="13" t="s">
        <v>86</v>
      </c>
      <c r="AW566" s="13" t="s">
        <v>32</v>
      </c>
      <c r="AX566" s="13" t="s">
        <v>84</v>
      </c>
      <c r="AY566" s="243" t="s">
        <v>171</v>
      </c>
    </row>
    <row r="567" spans="1:65" s="2" customFormat="1" ht="24.15" customHeight="1">
      <c r="A567" s="39"/>
      <c r="B567" s="40"/>
      <c r="C567" s="219" t="s">
        <v>954</v>
      </c>
      <c r="D567" s="219" t="s">
        <v>173</v>
      </c>
      <c r="E567" s="220" t="s">
        <v>955</v>
      </c>
      <c r="F567" s="221" t="s">
        <v>956</v>
      </c>
      <c r="G567" s="222" t="s">
        <v>742</v>
      </c>
      <c r="H567" s="279"/>
      <c r="I567" s="224"/>
      <c r="J567" s="225">
        <f>ROUND(I567*H567,2)</f>
        <v>0</v>
      </c>
      <c r="K567" s="221" t="s">
        <v>177</v>
      </c>
      <c r="L567" s="45"/>
      <c r="M567" s="226" t="s">
        <v>1</v>
      </c>
      <c r="N567" s="227" t="s">
        <v>41</v>
      </c>
      <c r="O567" s="92"/>
      <c r="P567" s="228">
        <f>O567*H567</f>
        <v>0</v>
      </c>
      <c r="Q567" s="228">
        <v>0</v>
      </c>
      <c r="R567" s="228">
        <f>Q567*H567</f>
        <v>0</v>
      </c>
      <c r="S567" s="228">
        <v>0</v>
      </c>
      <c r="T567" s="229">
        <f>S567*H567</f>
        <v>0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230" t="s">
        <v>267</v>
      </c>
      <c r="AT567" s="230" t="s">
        <v>173</v>
      </c>
      <c r="AU567" s="230" t="s">
        <v>86</v>
      </c>
      <c r="AY567" s="18" t="s">
        <v>171</v>
      </c>
      <c r="BE567" s="231">
        <f>IF(N567="základní",J567,0)</f>
        <v>0</v>
      </c>
      <c r="BF567" s="231">
        <f>IF(N567="snížená",J567,0)</f>
        <v>0</v>
      </c>
      <c r="BG567" s="231">
        <f>IF(N567="zákl. přenesená",J567,0)</f>
        <v>0</v>
      </c>
      <c r="BH567" s="231">
        <f>IF(N567="sníž. přenesená",J567,0)</f>
        <v>0</v>
      </c>
      <c r="BI567" s="231">
        <f>IF(N567="nulová",J567,0)</f>
        <v>0</v>
      </c>
      <c r="BJ567" s="18" t="s">
        <v>84</v>
      </c>
      <c r="BK567" s="231">
        <f>ROUND(I567*H567,2)</f>
        <v>0</v>
      </c>
      <c r="BL567" s="18" t="s">
        <v>267</v>
      </c>
      <c r="BM567" s="230" t="s">
        <v>957</v>
      </c>
    </row>
    <row r="568" spans="1:65" s="2" customFormat="1" ht="24.15" customHeight="1">
      <c r="A568" s="39"/>
      <c r="B568" s="40"/>
      <c r="C568" s="219" t="s">
        <v>958</v>
      </c>
      <c r="D568" s="219" t="s">
        <v>173</v>
      </c>
      <c r="E568" s="220" t="s">
        <v>959</v>
      </c>
      <c r="F568" s="221" t="s">
        <v>960</v>
      </c>
      <c r="G568" s="222" t="s">
        <v>742</v>
      </c>
      <c r="H568" s="279"/>
      <c r="I568" s="224"/>
      <c r="J568" s="225">
        <f>ROUND(I568*H568,2)</f>
        <v>0</v>
      </c>
      <c r="K568" s="221" t="s">
        <v>177</v>
      </c>
      <c r="L568" s="45"/>
      <c r="M568" s="226" t="s">
        <v>1</v>
      </c>
      <c r="N568" s="227" t="s">
        <v>41</v>
      </c>
      <c r="O568" s="92"/>
      <c r="P568" s="228">
        <f>O568*H568</f>
        <v>0</v>
      </c>
      <c r="Q568" s="228">
        <v>0</v>
      </c>
      <c r="R568" s="228">
        <f>Q568*H568</f>
        <v>0</v>
      </c>
      <c r="S568" s="228">
        <v>0</v>
      </c>
      <c r="T568" s="229">
        <f>S568*H568</f>
        <v>0</v>
      </c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R568" s="230" t="s">
        <v>267</v>
      </c>
      <c r="AT568" s="230" t="s">
        <v>173</v>
      </c>
      <c r="AU568" s="230" t="s">
        <v>86</v>
      </c>
      <c r="AY568" s="18" t="s">
        <v>171</v>
      </c>
      <c r="BE568" s="231">
        <f>IF(N568="základní",J568,0)</f>
        <v>0</v>
      </c>
      <c r="BF568" s="231">
        <f>IF(N568="snížená",J568,0)</f>
        <v>0</v>
      </c>
      <c r="BG568" s="231">
        <f>IF(N568="zákl. přenesená",J568,0)</f>
        <v>0</v>
      </c>
      <c r="BH568" s="231">
        <f>IF(N568="sníž. přenesená",J568,0)</f>
        <v>0</v>
      </c>
      <c r="BI568" s="231">
        <f>IF(N568="nulová",J568,0)</f>
        <v>0</v>
      </c>
      <c r="BJ568" s="18" t="s">
        <v>84</v>
      </c>
      <c r="BK568" s="231">
        <f>ROUND(I568*H568,2)</f>
        <v>0</v>
      </c>
      <c r="BL568" s="18" t="s">
        <v>267</v>
      </c>
      <c r="BM568" s="230" t="s">
        <v>961</v>
      </c>
    </row>
    <row r="569" spans="1:65" s="2" customFormat="1" ht="37.8" customHeight="1">
      <c r="A569" s="39"/>
      <c r="B569" s="40"/>
      <c r="C569" s="219" t="s">
        <v>962</v>
      </c>
      <c r="D569" s="219" t="s">
        <v>173</v>
      </c>
      <c r="E569" s="220" t="s">
        <v>963</v>
      </c>
      <c r="F569" s="221" t="s">
        <v>964</v>
      </c>
      <c r="G569" s="222" t="s">
        <v>226</v>
      </c>
      <c r="H569" s="223">
        <v>2</v>
      </c>
      <c r="I569" s="224"/>
      <c r="J569" s="225">
        <f>ROUND(I569*H569,2)</f>
        <v>0</v>
      </c>
      <c r="K569" s="221" t="s">
        <v>227</v>
      </c>
      <c r="L569" s="45"/>
      <c r="M569" s="226" t="s">
        <v>1</v>
      </c>
      <c r="N569" s="227" t="s">
        <v>41</v>
      </c>
      <c r="O569" s="92"/>
      <c r="P569" s="228">
        <f>O569*H569</f>
        <v>0</v>
      </c>
      <c r="Q569" s="228">
        <v>0</v>
      </c>
      <c r="R569" s="228">
        <f>Q569*H569</f>
        <v>0</v>
      </c>
      <c r="S569" s="228">
        <v>0</v>
      </c>
      <c r="T569" s="229">
        <f>S569*H569</f>
        <v>0</v>
      </c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R569" s="230" t="s">
        <v>267</v>
      </c>
      <c r="AT569" s="230" t="s">
        <v>173</v>
      </c>
      <c r="AU569" s="230" t="s">
        <v>86</v>
      </c>
      <c r="AY569" s="18" t="s">
        <v>171</v>
      </c>
      <c r="BE569" s="231">
        <f>IF(N569="základní",J569,0)</f>
        <v>0</v>
      </c>
      <c r="BF569" s="231">
        <f>IF(N569="snížená",J569,0)</f>
        <v>0</v>
      </c>
      <c r="BG569" s="231">
        <f>IF(N569="zákl. přenesená",J569,0)</f>
        <v>0</v>
      </c>
      <c r="BH569" s="231">
        <f>IF(N569="sníž. přenesená",J569,0)</f>
        <v>0</v>
      </c>
      <c r="BI569" s="231">
        <f>IF(N569="nulová",J569,0)</f>
        <v>0</v>
      </c>
      <c r="BJ569" s="18" t="s">
        <v>84</v>
      </c>
      <c r="BK569" s="231">
        <f>ROUND(I569*H569,2)</f>
        <v>0</v>
      </c>
      <c r="BL569" s="18" t="s">
        <v>267</v>
      </c>
      <c r="BM569" s="230" t="s">
        <v>965</v>
      </c>
    </row>
    <row r="570" spans="1:65" s="2" customFormat="1" ht="37.8" customHeight="1">
      <c r="A570" s="39"/>
      <c r="B570" s="40"/>
      <c r="C570" s="219" t="s">
        <v>966</v>
      </c>
      <c r="D570" s="219" t="s">
        <v>173</v>
      </c>
      <c r="E570" s="220" t="s">
        <v>967</v>
      </c>
      <c r="F570" s="221" t="s">
        <v>968</v>
      </c>
      <c r="G570" s="222" t="s">
        <v>226</v>
      </c>
      <c r="H570" s="223">
        <v>1</v>
      </c>
      <c r="I570" s="224"/>
      <c r="J570" s="225">
        <f>ROUND(I570*H570,2)</f>
        <v>0</v>
      </c>
      <c r="K570" s="221" t="s">
        <v>227</v>
      </c>
      <c r="L570" s="45"/>
      <c r="M570" s="226" t="s">
        <v>1</v>
      </c>
      <c r="N570" s="227" t="s">
        <v>41</v>
      </c>
      <c r="O570" s="92"/>
      <c r="P570" s="228">
        <f>O570*H570</f>
        <v>0</v>
      </c>
      <c r="Q570" s="228">
        <v>0</v>
      </c>
      <c r="R570" s="228">
        <f>Q570*H570</f>
        <v>0</v>
      </c>
      <c r="S570" s="228">
        <v>0</v>
      </c>
      <c r="T570" s="229">
        <f>S570*H570</f>
        <v>0</v>
      </c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R570" s="230" t="s">
        <v>267</v>
      </c>
      <c r="AT570" s="230" t="s">
        <v>173</v>
      </c>
      <c r="AU570" s="230" t="s">
        <v>86</v>
      </c>
      <c r="AY570" s="18" t="s">
        <v>171</v>
      </c>
      <c r="BE570" s="231">
        <f>IF(N570="základní",J570,0)</f>
        <v>0</v>
      </c>
      <c r="BF570" s="231">
        <f>IF(N570="snížená",J570,0)</f>
        <v>0</v>
      </c>
      <c r="BG570" s="231">
        <f>IF(N570="zákl. přenesená",J570,0)</f>
        <v>0</v>
      </c>
      <c r="BH570" s="231">
        <f>IF(N570="sníž. přenesená",J570,0)</f>
        <v>0</v>
      </c>
      <c r="BI570" s="231">
        <f>IF(N570="nulová",J570,0)</f>
        <v>0</v>
      </c>
      <c r="BJ570" s="18" t="s">
        <v>84</v>
      </c>
      <c r="BK570" s="231">
        <f>ROUND(I570*H570,2)</f>
        <v>0</v>
      </c>
      <c r="BL570" s="18" t="s">
        <v>267</v>
      </c>
      <c r="BM570" s="230" t="s">
        <v>969</v>
      </c>
    </row>
    <row r="571" spans="1:65" s="2" customFormat="1" ht="37.8" customHeight="1">
      <c r="A571" s="39"/>
      <c r="B571" s="40"/>
      <c r="C571" s="219" t="s">
        <v>970</v>
      </c>
      <c r="D571" s="219" t="s">
        <v>173</v>
      </c>
      <c r="E571" s="220" t="s">
        <v>971</v>
      </c>
      <c r="F571" s="221" t="s">
        <v>972</v>
      </c>
      <c r="G571" s="222" t="s">
        <v>226</v>
      </c>
      <c r="H571" s="223">
        <v>2</v>
      </c>
      <c r="I571" s="224"/>
      <c r="J571" s="225">
        <f>ROUND(I571*H571,2)</f>
        <v>0</v>
      </c>
      <c r="K571" s="221" t="s">
        <v>227</v>
      </c>
      <c r="L571" s="45"/>
      <c r="M571" s="226" t="s">
        <v>1</v>
      </c>
      <c r="N571" s="227" t="s">
        <v>41</v>
      </c>
      <c r="O571" s="92"/>
      <c r="P571" s="228">
        <f>O571*H571</f>
        <v>0</v>
      </c>
      <c r="Q571" s="228">
        <v>0</v>
      </c>
      <c r="R571" s="228">
        <f>Q571*H571</f>
        <v>0</v>
      </c>
      <c r="S571" s="228">
        <v>0</v>
      </c>
      <c r="T571" s="229">
        <f>S571*H571</f>
        <v>0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R571" s="230" t="s">
        <v>267</v>
      </c>
      <c r="AT571" s="230" t="s">
        <v>173</v>
      </c>
      <c r="AU571" s="230" t="s">
        <v>86</v>
      </c>
      <c r="AY571" s="18" t="s">
        <v>171</v>
      </c>
      <c r="BE571" s="231">
        <f>IF(N571="základní",J571,0)</f>
        <v>0</v>
      </c>
      <c r="BF571" s="231">
        <f>IF(N571="snížená",J571,0)</f>
        <v>0</v>
      </c>
      <c r="BG571" s="231">
        <f>IF(N571="zákl. přenesená",J571,0)</f>
        <v>0</v>
      </c>
      <c r="BH571" s="231">
        <f>IF(N571="sníž. přenesená",J571,0)</f>
        <v>0</v>
      </c>
      <c r="BI571" s="231">
        <f>IF(N571="nulová",J571,0)</f>
        <v>0</v>
      </c>
      <c r="BJ571" s="18" t="s">
        <v>84</v>
      </c>
      <c r="BK571" s="231">
        <f>ROUND(I571*H571,2)</f>
        <v>0</v>
      </c>
      <c r="BL571" s="18" t="s">
        <v>267</v>
      </c>
      <c r="BM571" s="230" t="s">
        <v>973</v>
      </c>
    </row>
    <row r="572" spans="1:65" s="2" customFormat="1" ht="37.8" customHeight="1">
      <c r="A572" s="39"/>
      <c r="B572" s="40"/>
      <c r="C572" s="219" t="s">
        <v>974</v>
      </c>
      <c r="D572" s="219" t="s">
        <v>173</v>
      </c>
      <c r="E572" s="220" t="s">
        <v>975</v>
      </c>
      <c r="F572" s="221" t="s">
        <v>976</v>
      </c>
      <c r="G572" s="222" t="s">
        <v>226</v>
      </c>
      <c r="H572" s="223">
        <v>1</v>
      </c>
      <c r="I572" s="224"/>
      <c r="J572" s="225">
        <f>ROUND(I572*H572,2)</f>
        <v>0</v>
      </c>
      <c r="K572" s="221" t="s">
        <v>227</v>
      </c>
      <c r="L572" s="45"/>
      <c r="M572" s="226" t="s">
        <v>1</v>
      </c>
      <c r="N572" s="227" t="s">
        <v>41</v>
      </c>
      <c r="O572" s="92"/>
      <c r="P572" s="228">
        <f>O572*H572</f>
        <v>0</v>
      </c>
      <c r="Q572" s="228">
        <v>0</v>
      </c>
      <c r="R572" s="228">
        <f>Q572*H572</f>
        <v>0</v>
      </c>
      <c r="S572" s="228">
        <v>0</v>
      </c>
      <c r="T572" s="229">
        <f>S572*H572</f>
        <v>0</v>
      </c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R572" s="230" t="s">
        <v>267</v>
      </c>
      <c r="AT572" s="230" t="s">
        <v>173</v>
      </c>
      <c r="AU572" s="230" t="s">
        <v>86</v>
      </c>
      <c r="AY572" s="18" t="s">
        <v>171</v>
      </c>
      <c r="BE572" s="231">
        <f>IF(N572="základní",J572,0)</f>
        <v>0</v>
      </c>
      <c r="BF572" s="231">
        <f>IF(N572="snížená",J572,0)</f>
        <v>0</v>
      </c>
      <c r="BG572" s="231">
        <f>IF(N572="zákl. přenesená",J572,0)</f>
        <v>0</v>
      </c>
      <c r="BH572" s="231">
        <f>IF(N572="sníž. přenesená",J572,0)</f>
        <v>0</v>
      </c>
      <c r="BI572" s="231">
        <f>IF(N572="nulová",J572,0)</f>
        <v>0</v>
      </c>
      <c r="BJ572" s="18" t="s">
        <v>84</v>
      </c>
      <c r="BK572" s="231">
        <f>ROUND(I572*H572,2)</f>
        <v>0</v>
      </c>
      <c r="BL572" s="18" t="s">
        <v>267</v>
      </c>
      <c r="BM572" s="230" t="s">
        <v>977</v>
      </c>
    </row>
    <row r="573" spans="1:65" s="2" customFormat="1" ht="37.8" customHeight="1">
      <c r="A573" s="39"/>
      <c r="B573" s="40"/>
      <c r="C573" s="219" t="s">
        <v>978</v>
      </c>
      <c r="D573" s="219" t="s">
        <v>173</v>
      </c>
      <c r="E573" s="220" t="s">
        <v>979</v>
      </c>
      <c r="F573" s="221" t="s">
        <v>980</v>
      </c>
      <c r="G573" s="222" t="s">
        <v>226</v>
      </c>
      <c r="H573" s="223">
        <v>4</v>
      </c>
      <c r="I573" s="224"/>
      <c r="J573" s="225">
        <f>ROUND(I573*H573,2)</f>
        <v>0</v>
      </c>
      <c r="K573" s="221" t="s">
        <v>227</v>
      </c>
      <c r="L573" s="45"/>
      <c r="M573" s="226" t="s">
        <v>1</v>
      </c>
      <c r="N573" s="227" t="s">
        <v>41</v>
      </c>
      <c r="O573" s="92"/>
      <c r="P573" s="228">
        <f>O573*H573</f>
        <v>0</v>
      </c>
      <c r="Q573" s="228">
        <v>0</v>
      </c>
      <c r="R573" s="228">
        <f>Q573*H573</f>
        <v>0</v>
      </c>
      <c r="S573" s="228">
        <v>0</v>
      </c>
      <c r="T573" s="229">
        <f>S573*H573</f>
        <v>0</v>
      </c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R573" s="230" t="s">
        <v>267</v>
      </c>
      <c r="AT573" s="230" t="s">
        <v>173</v>
      </c>
      <c r="AU573" s="230" t="s">
        <v>86</v>
      </c>
      <c r="AY573" s="18" t="s">
        <v>171</v>
      </c>
      <c r="BE573" s="231">
        <f>IF(N573="základní",J573,0)</f>
        <v>0</v>
      </c>
      <c r="BF573" s="231">
        <f>IF(N573="snížená",J573,0)</f>
        <v>0</v>
      </c>
      <c r="BG573" s="231">
        <f>IF(N573="zákl. přenesená",J573,0)</f>
        <v>0</v>
      </c>
      <c r="BH573" s="231">
        <f>IF(N573="sníž. přenesená",J573,0)</f>
        <v>0</v>
      </c>
      <c r="BI573" s="231">
        <f>IF(N573="nulová",J573,0)</f>
        <v>0</v>
      </c>
      <c r="BJ573" s="18" t="s">
        <v>84</v>
      </c>
      <c r="BK573" s="231">
        <f>ROUND(I573*H573,2)</f>
        <v>0</v>
      </c>
      <c r="BL573" s="18" t="s">
        <v>267</v>
      </c>
      <c r="BM573" s="230" t="s">
        <v>981</v>
      </c>
    </row>
    <row r="574" spans="1:65" s="2" customFormat="1" ht="37.8" customHeight="1">
      <c r="A574" s="39"/>
      <c r="B574" s="40"/>
      <c r="C574" s="219" t="s">
        <v>982</v>
      </c>
      <c r="D574" s="219" t="s">
        <v>173</v>
      </c>
      <c r="E574" s="220" t="s">
        <v>983</v>
      </c>
      <c r="F574" s="221" t="s">
        <v>984</v>
      </c>
      <c r="G574" s="222" t="s">
        <v>226</v>
      </c>
      <c r="H574" s="223">
        <v>2</v>
      </c>
      <c r="I574" s="224"/>
      <c r="J574" s="225">
        <f>ROUND(I574*H574,2)</f>
        <v>0</v>
      </c>
      <c r="K574" s="221" t="s">
        <v>227</v>
      </c>
      <c r="L574" s="45"/>
      <c r="M574" s="226" t="s">
        <v>1</v>
      </c>
      <c r="N574" s="227" t="s">
        <v>41</v>
      </c>
      <c r="O574" s="92"/>
      <c r="P574" s="228">
        <f>O574*H574</f>
        <v>0</v>
      </c>
      <c r="Q574" s="228">
        <v>0</v>
      </c>
      <c r="R574" s="228">
        <f>Q574*H574</f>
        <v>0</v>
      </c>
      <c r="S574" s="228">
        <v>0</v>
      </c>
      <c r="T574" s="229">
        <f>S574*H574</f>
        <v>0</v>
      </c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R574" s="230" t="s">
        <v>267</v>
      </c>
      <c r="AT574" s="230" t="s">
        <v>173</v>
      </c>
      <c r="AU574" s="230" t="s">
        <v>86</v>
      </c>
      <c r="AY574" s="18" t="s">
        <v>171</v>
      </c>
      <c r="BE574" s="231">
        <f>IF(N574="základní",J574,0)</f>
        <v>0</v>
      </c>
      <c r="BF574" s="231">
        <f>IF(N574="snížená",J574,0)</f>
        <v>0</v>
      </c>
      <c r="BG574" s="231">
        <f>IF(N574="zákl. přenesená",J574,0)</f>
        <v>0</v>
      </c>
      <c r="BH574" s="231">
        <f>IF(N574="sníž. přenesená",J574,0)</f>
        <v>0</v>
      </c>
      <c r="BI574" s="231">
        <f>IF(N574="nulová",J574,0)</f>
        <v>0</v>
      </c>
      <c r="BJ574" s="18" t="s">
        <v>84</v>
      </c>
      <c r="BK574" s="231">
        <f>ROUND(I574*H574,2)</f>
        <v>0</v>
      </c>
      <c r="BL574" s="18" t="s">
        <v>267</v>
      </c>
      <c r="BM574" s="230" t="s">
        <v>985</v>
      </c>
    </row>
    <row r="575" spans="1:65" s="2" customFormat="1" ht="37.8" customHeight="1">
      <c r="A575" s="39"/>
      <c r="B575" s="40"/>
      <c r="C575" s="219" t="s">
        <v>986</v>
      </c>
      <c r="D575" s="219" t="s">
        <v>173</v>
      </c>
      <c r="E575" s="220" t="s">
        <v>987</v>
      </c>
      <c r="F575" s="221" t="s">
        <v>988</v>
      </c>
      <c r="G575" s="222" t="s">
        <v>226</v>
      </c>
      <c r="H575" s="223">
        <v>2</v>
      </c>
      <c r="I575" s="224"/>
      <c r="J575" s="225">
        <f>ROUND(I575*H575,2)</f>
        <v>0</v>
      </c>
      <c r="K575" s="221" t="s">
        <v>227</v>
      </c>
      <c r="L575" s="45"/>
      <c r="M575" s="226" t="s">
        <v>1</v>
      </c>
      <c r="N575" s="227" t="s">
        <v>41</v>
      </c>
      <c r="O575" s="92"/>
      <c r="P575" s="228">
        <f>O575*H575</f>
        <v>0</v>
      </c>
      <c r="Q575" s="228">
        <v>0</v>
      </c>
      <c r="R575" s="228">
        <f>Q575*H575</f>
        <v>0</v>
      </c>
      <c r="S575" s="228">
        <v>0</v>
      </c>
      <c r="T575" s="229">
        <f>S575*H575</f>
        <v>0</v>
      </c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230" t="s">
        <v>267</v>
      </c>
      <c r="AT575" s="230" t="s">
        <v>173</v>
      </c>
      <c r="AU575" s="230" t="s">
        <v>86</v>
      </c>
      <c r="AY575" s="18" t="s">
        <v>171</v>
      </c>
      <c r="BE575" s="231">
        <f>IF(N575="základní",J575,0)</f>
        <v>0</v>
      </c>
      <c r="BF575" s="231">
        <f>IF(N575="snížená",J575,0)</f>
        <v>0</v>
      </c>
      <c r="BG575" s="231">
        <f>IF(N575="zákl. přenesená",J575,0)</f>
        <v>0</v>
      </c>
      <c r="BH575" s="231">
        <f>IF(N575="sníž. přenesená",J575,0)</f>
        <v>0</v>
      </c>
      <c r="BI575" s="231">
        <f>IF(N575="nulová",J575,0)</f>
        <v>0</v>
      </c>
      <c r="BJ575" s="18" t="s">
        <v>84</v>
      </c>
      <c r="BK575" s="231">
        <f>ROUND(I575*H575,2)</f>
        <v>0</v>
      </c>
      <c r="BL575" s="18" t="s">
        <v>267</v>
      </c>
      <c r="BM575" s="230" t="s">
        <v>989</v>
      </c>
    </row>
    <row r="576" spans="1:65" s="2" customFormat="1" ht="37.8" customHeight="1">
      <c r="A576" s="39"/>
      <c r="B576" s="40"/>
      <c r="C576" s="219" t="s">
        <v>990</v>
      </c>
      <c r="D576" s="219" t="s">
        <v>173</v>
      </c>
      <c r="E576" s="220" t="s">
        <v>991</v>
      </c>
      <c r="F576" s="221" t="s">
        <v>992</v>
      </c>
      <c r="G576" s="222" t="s">
        <v>226</v>
      </c>
      <c r="H576" s="223">
        <v>2</v>
      </c>
      <c r="I576" s="224"/>
      <c r="J576" s="225">
        <f>ROUND(I576*H576,2)</f>
        <v>0</v>
      </c>
      <c r="K576" s="221" t="s">
        <v>227</v>
      </c>
      <c r="L576" s="45"/>
      <c r="M576" s="226" t="s">
        <v>1</v>
      </c>
      <c r="N576" s="227" t="s">
        <v>41</v>
      </c>
      <c r="O576" s="92"/>
      <c r="P576" s="228">
        <f>O576*H576</f>
        <v>0</v>
      </c>
      <c r="Q576" s="228">
        <v>0</v>
      </c>
      <c r="R576" s="228">
        <f>Q576*H576</f>
        <v>0</v>
      </c>
      <c r="S576" s="228">
        <v>0</v>
      </c>
      <c r="T576" s="229">
        <f>S576*H576</f>
        <v>0</v>
      </c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R576" s="230" t="s">
        <v>267</v>
      </c>
      <c r="AT576" s="230" t="s">
        <v>173</v>
      </c>
      <c r="AU576" s="230" t="s">
        <v>86</v>
      </c>
      <c r="AY576" s="18" t="s">
        <v>171</v>
      </c>
      <c r="BE576" s="231">
        <f>IF(N576="základní",J576,0)</f>
        <v>0</v>
      </c>
      <c r="BF576" s="231">
        <f>IF(N576="snížená",J576,0)</f>
        <v>0</v>
      </c>
      <c r="BG576" s="231">
        <f>IF(N576="zákl. přenesená",J576,0)</f>
        <v>0</v>
      </c>
      <c r="BH576" s="231">
        <f>IF(N576="sníž. přenesená",J576,0)</f>
        <v>0</v>
      </c>
      <c r="BI576" s="231">
        <f>IF(N576="nulová",J576,0)</f>
        <v>0</v>
      </c>
      <c r="BJ576" s="18" t="s">
        <v>84</v>
      </c>
      <c r="BK576" s="231">
        <f>ROUND(I576*H576,2)</f>
        <v>0</v>
      </c>
      <c r="BL576" s="18" t="s">
        <v>267</v>
      </c>
      <c r="BM576" s="230" t="s">
        <v>993</v>
      </c>
    </row>
    <row r="577" spans="1:65" s="2" customFormat="1" ht="37.8" customHeight="1">
      <c r="A577" s="39"/>
      <c r="B577" s="40"/>
      <c r="C577" s="219" t="s">
        <v>994</v>
      </c>
      <c r="D577" s="219" t="s">
        <v>173</v>
      </c>
      <c r="E577" s="220" t="s">
        <v>995</v>
      </c>
      <c r="F577" s="221" t="s">
        <v>996</v>
      </c>
      <c r="G577" s="222" t="s">
        <v>226</v>
      </c>
      <c r="H577" s="223">
        <v>4</v>
      </c>
      <c r="I577" s="224"/>
      <c r="J577" s="225">
        <f>ROUND(I577*H577,2)</f>
        <v>0</v>
      </c>
      <c r="K577" s="221" t="s">
        <v>227</v>
      </c>
      <c r="L577" s="45"/>
      <c r="M577" s="226" t="s">
        <v>1</v>
      </c>
      <c r="N577" s="227" t="s">
        <v>41</v>
      </c>
      <c r="O577" s="92"/>
      <c r="P577" s="228">
        <f>O577*H577</f>
        <v>0</v>
      </c>
      <c r="Q577" s="228">
        <v>0</v>
      </c>
      <c r="R577" s="228">
        <f>Q577*H577</f>
        <v>0</v>
      </c>
      <c r="S577" s="228">
        <v>0</v>
      </c>
      <c r="T577" s="229">
        <f>S577*H577</f>
        <v>0</v>
      </c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R577" s="230" t="s">
        <v>267</v>
      </c>
      <c r="AT577" s="230" t="s">
        <v>173</v>
      </c>
      <c r="AU577" s="230" t="s">
        <v>86</v>
      </c>
      <c r="AY577" s="18" t="s">
        <v>171</v>
      </c>
      <c r="BE577" s="231">
        <f>IF(N577="základní",J577,0)</f>
        <v>0</v>
      </c>
      <c r="BF577" s="231">
        <f>IF(N577="snížená",J577,0)</f>
        <v>0</v>
      </c>
      <c r="BG577" s="231">
        <f>IF(N577="zákl. přenesená",J577,0)</f>
        <v>0</v>
      </c>
      <c r="BH577" s="231">
        <f>IF(N577="sníž. přenesená",J577,0)</f>
        <v>0</v>
      </c>
      <c r="BI577" s="231">
        <f>IF(N577="nulová",J577,0)</f>
        <v>0</v>
      </c>
      <c r="BJ577" s="18" t="s">
        <v>84</v>
      </c>
      <c r="BK577" s="231">
        <f>ROUND(I577*H577,2)</f>
        <v>0</v>
      </c>
      <c r="BL577" s="18" t="s">
        <v>267</v>
      </c>
      <c r="BM577" s="230" t="s">
        <v>997</v>
      </c>
    </row>
    <row r="578" spans="1:65" s="2" customFormat="1" ht="37.8" customHeight="1">
      <c r="A578" s="39"/>
      <c r="B578" s="40"/>
      <c r="C578" s="219" t="s">
        <v>998</v>
      </c>
      <c r="D578" s="219" t="s">
        <v>173</v>
      </c>
      <c r="E578" s="220" t="s">
        <v>999</v>
      </c>
      <c r="F578" s="221" t="s">
        <v>1000</v>
      </c>
      <c r="G578" s="222" t="s">
        <v>226</v>
      </c>
      <c r="H578" s="223">
        <v>2</v>
      </c>
      <c r="I578" s="224"/>
      <c r="J578" s="225">
        <f>ROUND(I578*H578,2)</f>
        <v>0</v>
      </c>
      <c r="K578" s="221" t="s">
        <v>227</v>
      </c>
      <c r="L578" s="45"/>
      <c r="M578" s="226" t="s">
        <v>1</v>
      </c>
      <c r="N578" s="227" t="s">
        <v>41</v>
      </c>
      <c r="O578" s="92"/>
      <c r="P578" s="228">
        <f>O578*H578</f>
        <v>0</v>
      </c>
      <c r="Q578" s="228">
        <v>0</v>
      </c>
      <c r="R578" s="228">
        <f>Q578*H578</f>
        <v>0</v>
      </c>
      <c r="S578" s="228">
        <v>0</v>
      </c>
      <c r="T578" s="229">
        <f>S578*H578</f>
        <v>0</v>
      </c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R578" s="230" t="s">
        <v>267</v>
      </c>
      <c r="AT578" s="230" t="s">
        <v>173</v>
      </c>
      <c r="AU578" s="230" t="s">
        <v>86</v>
      </c>
      <c r="AY578" s="18" t="s">
        <v>171</v>
      </c>
      <c r="BE578" s="231">
        <f>IF(N578="základní",J578,0)</f>
        <v>0</v>
      </c>
      <c r="BF578" s="231">
        <f>IF(N578="snížená",J578,0)</f>
        <v>0</v>
      </c>
      <c r="BG578" s="231">
        <f>IF(N578="zákl. přenesená",J578,0)</f>
        <v>0</v>
      </c>
      <c r="BH578" s="231">
        <f>IF(N578="sníž. přenesená",J578,0)</f>
        <v>0</v>
      </c>
      <c r="BI578" s="231">
        <f>IF(N578="nulová",J578,0)</f>
        <v>0</v>
      </c>
      <c r="BJ578" s="18" t="s">
        <v>84</v>
      </c>
      <c r="BK578" s="231">
        <f>ROUND(I578*H578,2)</f>
        <v>0</v>
      </c>
      <c r="BL578" s="18" t="s">
        <v>267</v>
      </c>
      <c r="BM578" s="230" t="s">
        <v>1001</v>
      </c>
    </row>
    <row r="579" spans="1:65" s="2" customFormat="1" ht="37.8" customHeight="1">
      <c r="A579" s="39"/>
      <c r="B579" s="40"/>
      <c r="C579" s="219" t="s">
        <v>1002</v>
      </c>
      <c r="D579" s="219" t="s">
        <v>173</v>
      </c>
      <c r="E579" s="220" t="s">
        <v>1003</v>
      </c>
      <c r="F579" s="221" t="s">
        <v>1004</v>
      </c>
      <c r="G579" s="222" t="s">
        <v>226</v>
      </c>
      <c r="H579" s="223">
        <v>3</v>
      </c>
      <c r="I579" s="224"/>
      <c r="J579" s="225">
        <f>ROUND(I579*H579,2)</f>
        <v>0</v>
      </c>
      <c r="K579" s="221" t="s">
        <v>227</v>
      </c>
      <c r="L579" s="45"/>
      <c r="M579" s="226" t="s">
        <v>1</v>
      </c>
      <c r="N579" s="227" t="s">
        <v>41</v>
      </c>
      <c r="O579" s="92"/>
      <c r="P579" s="228">
        <f>O579*H579</f>
        <v>0</v>
      </c>
      <c r="Q579" s="228">
        <v>0</v>
      </c>
      <c r="R579" s="228">
        <f>Q579*H579</f>
        <v>0</v>
      </c>
      <c r="S579" s="228">
        <v>0</v>
      </c>
      <c r="T579" s="229">
        <f>S579*H579</f>
        <v>0</v>
      </c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R579" s="230" t="s">
        <v>267</v>
      </c>
      <c r="AT579" s="230" t="s">
        <v>173</v>
      </c>
      <c r="AU579" s="230" t="s">
        <v>86</v>
      </c>
      <c r="AY579" s="18" t="s">
        <v>171</v>
      </c>
      <c r="BE579" s="231">
        <f>IF(N579="základní",J579,0)</f>
        <v>0</v>
      </c>
      <c r="BF579" s="231">
        <f>IF(N579="snížená",J579,0)</f>
        <v>0</v>
      </c>
      <c r="BG579" s="231">
        <f>IF(N579="zákl. přenesená",J579,0)</f>
        <v>0</v>
      </c>
      <c r="BH579" s="231">
        <f>IF(N579="sníž. přenesená",J579,0)</f>
        <v>0</v>
      </c>
      <c r="BI579" s="231">
        <f>IF(N579="nulová",J579,0)</f>
        <v>0</v>
      </c>
      <c r="BJ579" s="18" t="s">
        <v>84</v>
      </c>
      <c r="BK579" s="231">
        <f>ROUND(I579*H579,2)</f>
        <v>0</v>
      </c>
      <c r="BL579" s="18" t="s">
        <v>267</v>
      </c>
      <c r="BM579" s="230" t="s">
        <v>1005</v>
      </c>
    </row>
    <row r="580" spans="1:65" s="2" customFormat="1" ht="37.8" customHeight="1">
      <c r="A580" s="39"/>
      <c r="B580" s="40"/>
      <c r="C580" s="219" t="s">
        <v>1006</v>
      </c>
      <c r="D580" s="219" t="s">
        <v>173</v>
      </c>
      <c r="E580" s="220" t="s">
        <v>1007</v>
      </c>
      <c r="F580" s="221" t="s">
        <v>1008</v>
      </c>
      <c r="G580" s="222" t="s">
        <v>226</v>
      </c>
      <c r="H580" s="223">
        <v>12</v>
      </c>
      <c r="I580" s="224"/>
      <c r="J580" s="225">
        <f>ROUND(I580*H580,2)</f>
        <v>0</v>
      </c>
      <c r="K580" s="221" t="s">
        <v>227</v>
      </c>
      <c r="L580" s="45"/>
      <c r="M580" s="226" t="s">
        <v>1</v>
      </c>
      <c r="N580" s="227" t="s">
        <v>41</v>
      </c>
      <c r="O580" s="92"/>
      <c r="P580" s="228">
        <f>O580*H580</f>
        <v>0</v>
      </c>
      <c r="Q580" s="228">
        <v>0</v>
      </c>
      <c r="R580" s="228">
        <f>Q580*H580</f>
        <v>0</v>
      </c>
      <c r="S580" s="228">
        <v>0</v>
      </c>
      <c r="T580" s="229">
        <f>S580*H580</f>
        <v>0</v>
      </c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R580" s="230" t="s">
        <v>267</v>
      </c>
      <c r="AT580" s="230" t="s">
        <v>173</v>
      </c>
      <c r="AU580" s="230" t="s">
        <v>86</v>
      </c>
      <c r="AY580" s="18" t="s">
        <v>171</v>
      </c>
      <c r="BE580" s="231">
        <f>IF(N580="základní",J580,0)</f>
        <v>0</v>
      </c>
      <c r="BF580" s="231">
        <f>IF(N580="snížená",J580,0)</f>
        <v>0</v>
      </c>
      <c r="BG580" s="231">
        <f>IF(N580="zákl. přenesená",J580,0)</f>
        <v>0</v>
      </c>
      <c r="BH580" s="231">
        <f>IF(N580="sníž. přenesená",J580,0)</f>
        <v>0</v>
      </c>
      <c r="BI580" s="231">
        <f>IF(N580="nulová",J580,0)</f>
        <v>0</v>
      </c>
      <c r="BJ580" s="18" t="s">
        <v>84</v>
      </c>
      <c r="BK580" s="231">
        <f>ROUND(I580*H580,2)</f>
        <v>0</v>
      </c>
      <c r="BL580" s="18" t="s">
        <v>267</v>
      </c>
      <c r="BM580" s="230" t="s">
        <v>1009</v>
      </c>
    </row>
    <row r="581" spans="1:65" s="2" customFormat="1" ht="37.8" customHeight="1">
      <c r="A581" s="39"/>
      <c r="B581" s="40"/>
      <c r="C581" s="219" t="s">
        <v>1010</v>
      </c>
      <c r="D581" s="219" t="s">
        <v>173</v>
      </c>
      <c r="E581" s="220" t="s">
        <v>1011</v>
      </c>
      <c r="F581" s="221" t="s">
        <v>1012</v>
      </c>
      <c r="G581" s="222" t="s">
        <v>226</v>
      </c>
      <c r="H581" s="223">
        <v>1</v>
      </c>
      <c r="I581" s="224"/>
      <c r="J581" s="225">
        <f>ROUND(I581*H581,2)</f>
        <v>0</v>
      </c>
      <c r="K581" s="221" t="s">
        <v>227</v>
      </c>
      <c r="L581" s="45"/>
      <c r="M581" s="226" t="s">
        <v>1</v>
      </c>
      <c r="N581" s="227" t="s">
        <v>41</v>
      </c>
      <c r="O581" s="92"/>
      <c r="P581" s="228">
        <f>O581*H581</f>
        <v>0</v>
      </c>
      <c r="Q581" s="228">
        <v>0</v>
      </c>
      <c r="R581" s="228">
        <f>Q581*H581</f>
        <v>0</v>
      </c>
      <c r="S581" s="228">
        <v>0</v>
      </c>
      <c r="T581" s="229">
        <f>S581*H581</f>
        <v>0</v>
      </c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R581" s="230" t="s">
        <v>267</v>
      </c>
      <c r="AT581" s="230" t="s">
        <v>173</v>
      </c>
      <c r="AU581" s="230" t="s">
        <v>86</v>
      </c>
      <c r="AY581" s="18" t="s">
        <v>171</v>
      </c>
      <c r="BE581" s="231">
        <f>IF(N581="základní",J581,0)</f>
        <v>0</v>
      </c>
      <c r="BF581" s="231">
        <f>IF(N581="snížená",J581,0)</f>
        <v>0</v>
      </c>
      <c r="BG581" s="231">
        <f>IF(N581="zákl. přenesená",J581,0)</f>
        <v>0</v>
      </c>
      <c r="BH581" s="231">
        <f>IF(N581="sníž. přenesená",J581,0)</f>
        <v>0</v>
      </c>
      <c r="BI581" s="231">
        <f>IF(N581="nulová",J581,0)</f>
        <v>0</v>
      </c>
      <c r="BJ581" s="18" t="s">
        <v>84</v>
      </c>
      <c r="BK581" s="231">
        <f>ROUND(I581*H581,2)</f>
        <v>0</v>
      </c>
      <c r="BL581" s="18" t="s">
        <v>267</v>
      </c>
      <c r="BM581" s="230" t="s">
        <v>1013</v>
      </c>
    </row>
    <row r="582" spans="1:65" s="2" customFormat="1" ht="37.8" customHeight="1">
      <c r="A582" s="39"/>
      <c r="B582" s="40"/>
      <c r="C582" s="219" t="s">
        <v>1014</v>
      </c>
      <c r="D582" s="219" t="s">
        <v>173</v>
      </c>
      <c r="E582" s="220" t="s">
        <v>1015</v>
      </c>
      <c r="F582" s="221" t="s">
        <v>1016</v>
      </c>
      <c r="G582" s="222" t="s">
        <v>226</v>
      </c>
      <c r="H582" s="223">
        <v>12</v>
      </c>
      <c r="I582" s="224"/>
      <c r="J582" s="225">
        <f>ROUND(I582*H582,2)</f>
        <v>0</v>
      </c>
      <c r="K582" s="221" t="s">
        <v>227</v>
      </c>
      <c r="L582" s="45"/>
      <c r="M582" s="226" t="s">
        <v>1</v>
      </c>
      <c r="N582" s="227" t="s">
        <v>41</v>
      </c>
      <c r="O582" s="92"/>
      <c r="P582" s="228">
        <f>O582*H582</f>
        <v>0</v>
      </c>
      <c r="Q582" s="228">
        <v>0</v>
      </c>
      <c r="R582" s="228">
        <f>Q582*H582</f>
        <v>0</v>
      </c>
      <c r="S582" s="228">
        <v>0</v>
      </c>
      <c r="T582" s="229">
        <f>S582*H582</f>
        <v>0</v>
      </c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R582" s="230" t="s">
        <v>267</v>
      </c>
      <c r="AT582" s="230" t="s">
        <v>173</v>
      </c>
      <c r="AU582" s="230" t="s">
        <v>86</v>
      </c>
      <c r="AY582" s="18" t="s">
        <v>171</v>
      </c>
      <c r="BE582" s="231">
        <f>IF(N582="základní",J582,0)</f>
        <v>0</v>
      </c>
      <c r="BF582" s="231">
        <f>IF(N582="snížená",J582,0)</f>
        <v>0</v>
      </c>
      <c r="BG582" s="231">
        <f>IF(N582="zákl. přenesená",J582,0)</f>
        <v>0</v>
      </c>
      <c r="BH582" s="231">
        <f>IF(N582="sníž. přenesená",J582,0)</f>
        <v>0</v>
      </c>
      <c r="BI582" s="231">
        <f>IF(N582="nulová",J582,0)</f>
        <v>0</v>
      </c>
      <c r="BJ582" s="18" t="s">
        <v>84</v>
      </c>
      <c r="BK582" s="231">
        <f>ROUND(I582*H582,2)</f>
        <v>0</v>
      </c>
      <c r="BL582" s="18" t="s">
        <v>267</v>
      </c>
      <c r="BM582" s="230" t="s">
        <v>1017</v>
      </c>
    </row>
    <row r="583" spans="1:65" s="2" customFormat="1" ht="37.8" customHeight="1">
      <c r="A583" s="39"/>
      <c r="B583" s="40"/>
      <c r="C583" s="219" t="s">
        <v>1018</v>
      </c>
      <c r="D583" s="219" t="s">
        <v>173</v>
      </c>
      <c r="E583" s="220" t="s">
        <v>1019</v>
      </c>
      <c r="F583" s="221" t="s">
        <v>1020</v>
      </c>
      <c r="G583" s="222" t="s">
        <v>226</v>
      </c>
      <c r="H583" s="223">
        <v>1</v>
      </c>
      <c r="I583" s="224"/>
      <c r="J583" s="225">
        <f>ROUND(I583*H583,2)</f>
        <v>0</v>
      </c>
      <c r="K583" s="221" t="s">
        <v>227</v>
      </c>
      <c r="L583" s="45"/>
      <c r="M583" s="226" t="s">
        <v>1</v>
      </c>
      <c r="N583" s="227" t="s">
        <v>41</v>
      </c>
      <c r="O583" s="92"/>
      <c r="P583" s="228">
        <f>O583*H583</f>
        <v>0</v>
      </c>
      <c r="Q583" s="228">
        <v>0</v>
      </c>
      <c r="R583" s="228">
        <f>Q583*H583</f>
        <v>0</v>
      </c>
      <c r="S583" s="228">
        <v>0</v>
      </c>
      <c r="T583" s="229">
        <f>S583*H583</f>
        <v>0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230" t="s">
        <v>267</v>
      </c>
      <c r="AT583" s="230" t="s">
        <v>173</v>
      </c>
      <c r="AU583" s="230" t="s">
        <v>86</v>
      </c>
      <c r="AY583" s="18" t="s">
        <v>171</v>
      </c>
      <c r="BE583" s="231">
        <f>IF(N583="základní",J583,0)</f>
        <v>0</v>
      </c>
      <c r="BF583" s="231">
        <f>IF(N583="snížená",J583,0)</f>
        <v>0</v>
      </c>
      <c r="BG583" s="231">
        <f>IF(N583="zákl. přenesená",J583,0)</f>
        <v>0</v>
      </c>
      <c r="BH583" s="231">
        <f>IF(N583="sníž. přenesená",J583,0)</f>
        <v>0</v>
      </c>
      <c r="BI583" s="231">
        <f>IF(N583="nulová",J583,0)</f>
        <v>0</v>
      </c>
      <c r="BJ583" s="18" t="s">
        <v>84</v>
      </c>
      <c r="BK583" s="231">
        <f>ROUND(I583*H583,2)</f>
        <v>0</v>
      </c>
      <c r="BL583" s="18" t="s">
        <v>267</v>
      </c>
      <c r="BM583" s="230" t="s">
        <v>1021</v>
      </c>
    </row>
    <row r="584" spans="1:65" s="2" customFormat="1" ht="37.8" customHeight="1">
      <c r="A584" s="39"/>
      <c r="B584" s="40"/>
      <c r="C584" s="219" t="s">
        <v>1022</v>
      </c>
      <c r="D584" s="219" t="s">
        <v>173</v>
      </c>
      <c r="E584" s="220" t="s">
        <v>1023</v>
      </c>
      <c r="F584" s="221" t="s">
        <v>1024</v>
      </c>
      <c r="G584" s="222" t="s">
        <v>226</v>
      </c>
      <c r="H584" s="223">
        <v>1</v>
      </c>
      <c r="I584" s="224"/>
      <c r="J584" s="225">
        <f>ROUND(I584*H584,2)</f>
        <v>0</v>
      </c>
      <c r="K584" s="221" t="s">
        <v>227</v>
      </c>
      <c r="L584" s="45"/>
      <c r="M584" s="226" t="s">
        <v>1</v>
      </c>
      <c r="N584" s="227" t="s">
        <v>41</v>
      </c>
      <c r="O584" s="92"/>
      <c r="P584" s="228">
        <f>O584*H584</f>
        <v>0</v>
      </c>
      <c r="Q584" s="228">
        <v>0</v>
      </c>
      <c r="R584" s="228">
        <f>Q584*H584</f>
        <v>0</v>
      </c>
      <c r="S584" s="228">
        <v>0</v>
      </c>
      <c r="T584" s="229">
        <f>S584*H584</f>
        <v>0</v>
      </c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R584" s="230" t="s">
        <v>267</v>
      </c>
      <c r="AT584" s="230" t="s">
        <v>173</v>
      </c>
      <c r="AU584" s="230" t="s">
        <v>86</v>
      </c>
      <c r="AY584" s="18" t="s">
        <v>171</v>
      </c>
      <c r="BE584" s="231">
        <f>IF(N584="základní",J584,0)</f>
        <v>0</v>
      </c>
      <c r="BF584" s="231">
        <f>IF(N584="snížená",J584,0)</f>
        <v>0</v>
      </c>
      <c r="BG584" s="231">
        <f>IF(N584="zákl. přenesená",J584,0)</f>
        <v>0</v>
      </c>
      <c r="BH584" s="231">
        <f>IF(N584="sníž. přenesená",J584,0)</f>
        <v>0</v>
      </c>
      <c r="BI584" s="231">
        <f>IF(N584="nulová",J584,0)</f>
        <v>0</v>
      </c>
      <c r="BJ584" s="18" t="s">
        <v>84</v>
      </c>
      <c r="BK584" s="231">
        <f>ROUND(I584*H584,2)</f>
        <v>0</v>
      </c>
      <c r="BL584" s="18" t="s">
        <v>267</v>
      </c>
      <c r="BM584" s="230" t="s">
        <v>1025</v>
      </c>
    </row>
    <row r="585" spans="1:65" s="2" customFormat="1" ht="37.8" customHeight="1">
      <c r="A585" s="39"/>
      <c r="B585" s="40"/>
      <c r="C585" s="219" t="s">
        <v>1026</v>
      </c>
      <c r="D585" s="219" t="s">
        <v>173</v>
      </c>
      <c r="E585" s="220" t="s">
        <v>1027</v>
      </c>
      <c r="F585" s="221" t="s">
        <v>1028</v>
      </c>
      <c r="G585" s="222" t="s">
        <v>226</v>
      </c>
      <c r="H585" s="223">
        <v>1</v>
      </c>
      <c r="I585" s="224"/>
      <c r="J585" s="225">
        <f>ROUND(I585*H585,2)</f>
        <v>0</v>
      </c>
      <c r="K585" s="221" t="s">
        <v>227</v>
      </c>
      <c r="L585" s="45"/>
      <c r="M585" s="226" t="s">
        <v>1</v>
      </c>
      <c r="N585" s="227" t="s">
        <v>41</v>
      </c>
      <c r="O585" s="92"/>
      <c r="P585" s="228">
        <f>O585*H585</f>
        <v>0</v>
      </c>
      <c r="Q585" s="228">
        <v>0</v>
      </c>
      <c r="R585" s="228">
        <f>Q585*H585</f>
        <v>0</v>
      </c>
      <c r="S585" s="228">
        <v>0</v>
      </c>
      <c r="T585" s="229">
        <f>S585*H585</f>
        <v>0</v>
      </c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R585" s="230" t="s">
        <v>267</v>
      </c>
      <c r="AT585" s="230" t="s">
        <v>173</v>
      </c>
      <c r="AU585" s="230" t="s">
        <v>86</v>
      </c>
      <c r="AY585" s="18" t="s">
        <v>171</v>
      </c>
      <c r="BE585" s="231">
        <f>IF(N585="základní",J585,0)</f>
        <v>0</v>
      </c>
      <c r="BF585" s="231">
        <f>IF(N585="snížená",J585,0)</f>
        <v>0</v>
      </c>
      <c r="BG585" s="231">
        <f>IF(N585="zákl. přenesená",J585,0)</f>
        <v>0</v>
      </c>
      <c r="BH585" s="231">
        <f>IF(N585="sníž. přenesená",J585,0)</f>
        <v>0</v>
      </c>
      <c r="BI585" s="231">
        <f>IF(N585="nulová",J585,0)</f>
        <v>0</v>
      </c>
      <c r="BJ585" s="18" t="s">
        <v>84</v>
      </c>
      <c r="BK585" s="231">
        <f>ROUND(I585*H585,2)</f>
        <v>0</v>
      </c>
      <c r="BL585" s="18" t="s">
        <v>267</v>
      </c>
      <c r="BM585" s="230" t="s">
        <v>1029</v>
      </c>
    </row>
    <row r="586" spans="1:47" s="2" customFormat="1" ht="12">
      <c r="A586" s="39"/>
      <c r="B586" s="40"/>
      <c r="C586" s="41"/>
      <c r="D586" s="234" t="s">
        <v>229</v>
      </c>
      <c r="E586" s="41"/>
      <c r="F586" s="255" t="s">
        <v>1030</v>
      </c>
      <c r="G586" s="41"/>
      <c r="H586" s="41"/>
      <c r="I586" s="256"/>
      <c r="J586" s="41"/>
      <c r="K586" s="41"/>
      <c r="L586" s="45"/>
      <c r="M586" s="257"/>
      <c r="N586" s="258"/>
      <c r="O586" s="92"/>
      <c r="P586" s="92"/>
      <c r="Q586" s="92"/>
      <c r="R586" s="92"/>
      <c r="S586" s="92"/>
      <c r="T586" s="93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T586" s="18" t="s">
        <v>229</v>
      </c>
      <c r="AU586" s="18" t="s">
        <v>86</v>
      </c>
    </row>
    <row r="587" spans="1:65" s="2" customFormat="1" ht="37.8" customHeight="1">
      <c r="A587" s="39"/>
      <c r="B587" s="40"/>
      <c r="C587" s="219" t="s">
        <v>1031</v>
      </c>
      <c r="D587" s="219" t="s">
        <v>173</v>
      </c>
      <c r="E587" s="220" t="s">
        <v>1032</v>
      </c>
      <c r="F587" s="221" t="s">
        <v>1033</v>
      </c>
      <c r="G587" s="222" t="s">
        <v>226</v>
      </c>
      <c r="H587" s="223">
        <v>1</v>
      </c>
      <c r="I587" s="224"/>
      <c r="J587" s="225">
        <f>ROUND(I587*H587,2)</f>
        <v>0</v>
      </c>
      <c r="K587" s="221" t="s">
        <v>227</v>
      </c>
      <c r="L587" s="45"/>
      <c r="M587" s="226" t="s">
        <v>1</v>
      </c>
      <c r="N587" s="227" t="s">
        <v>41</v>
      </c>
      <c r="O587" s="92"/>
      <c r="P587" s="228">
        <f>O587*H587</f>
        <v>0</v>
      </c>
      <c r="Q587" s="228">
        <v>0</v>
      </c>
      <c r="R587" s="228">
        <f>Q587*H587</f>
        <v>0</v>
      </c>
      <c r="S587" s="228">
        <v>0</v>
      </c>
      <c r="T587" s="229">
        <f>S587*H587</f>
        <v>0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R587" s="230" t="s">
        <v>267</v>
      </c>
      <c r="AT587" s="230" t="s">
        <v>173</v>
      </c>
      <c r="AU587" s="230" t="s">
        <v>86</v>
      </c>
      <c r="AY587" s="18" t="s">
        <v>171</v>
      </c>
      <c r="BE587" s="231">
        <f>IF(N587="základní",J587,0)</f>
        <v>0</v>
      </c>
      <c r="BF587" s="231">
        <f>IF(N587="snížená",J587,0)</f>
        <v>0</v>
      </c>
      <c r="BG587" s="231">
        <f>IF(N587="zákl. přenesená",J587,0)</f>
        <v>0</v>
      </c>
      <c r="BH587" s="231">
        <f>IF(N587="sníž. přenesená",J587,0)</f>
        <v>0</v>
      </c>
      <c r="BI587" s="231">
        <f>IF(N587="nulová",J587,0)</f>
        <v>0</v>
      </c>
      <c r="BJ587" s="18" t="s">
        <v>84</v>
      </c>
      <c r="BK587" s="231">
        <f>ROUND(I587*H587,2)</f>
        <v>0</v>
      </c>
      <c r="BL587" s="18" t="s">
        <v>267</v>
      </c>
      <c r="BM587" s="230" t="s">
        <v>1034</v>
      </c>
    </row>
    <row r="588" spans="1:47" s="2" customFormat="1" ht="12">
      <c r="A588" s="39"/>
      <c r="B588" s="40"/>
      <c r="C588" s="41"/>
      <c r="D588" s="234" t="s">
        <v>229</v>
      </c>
      <c r="E588" s="41"/>
      <c r="F588" s="255" t="s">
        <v>1035</v>
      </c>
      <c r="G588" s="41"/>
      <c r="H588" s="41"/>
      <c r="I588" s="256"/>
      <c r="J588" s="41"/>
      <c r="K588" s="41"/>
      <c r="L588" s="45"/>
      <c r="M588" s="257"/>
      <c r="N588" s="258"/>
      <c r="O588" s="92"/>
      <c r="P588" s="92"/>
      <c r="Q588" s="92"/>
      <c r="R588" s="92"/>
      <c r="S588" s="92"/>
      <c r="T588" s="93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T588" s="18" t="s">
        <v>229</v>
      </c>
      <c r="AU588" s="18" t="s">
        <v>86</v>
      </c>
    </row>
    <row r="589" spans="1:65" s="2" customFormat="1" ht="37.8" customHeight="1">
      <c r="A589" s="39"/>
      <c r="B589" s="40"/>
      <c r="C589" s="219" t="s">
        <v>1036</v>
      </c>
      <c r="D589" s="219" t="s">
        <v>173</v>
      </c>
      <c r="E589" s="220" t="s">
        <v>1037</v>
      </c>
      <c r="F589" s="221" t="s">
        <v>1038</v>
      </c>
      <c r="G589" s="222" t="s">
        <v>226</v>
      </c>
      <c r="H589" s="223">
        <v>1</v>
      </c>
      <c r="I589" s="224"/>
      <c r="J589" s="225">
        <f>ROUND(I589*H589,2)</f>
        <v>0</v>
      </c>
      <c r="K589" s="221" t="s">
        <v>227</v>
      </c>
      <c r="L589" s="45"/>
      <c r="M589" s="226" t="s">
        <v>1</v>
      </c>
      <c r="N589" s="227" t="s">
        <v>41</v>
      </c>
      <c r="O589" s="92"/>
      <c r="P589" s="228">
        <f>O589*H589</f>
        <v>0</v>
      </c>
      <c r="Q589" s="228">
        <v>0</v>
      </c>
      <c r="R589" s="228">
        <f>Q589*H589</f>
        <v>0</v>
      </c>
      <c r="S589" s="228">
        <v>0</v>
      </c>
      <c r="T589" s="229">
        <f>S589*H589</f>
        <v>0</v>
      </c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R589" s="230" t="s">
        <v>267</v>
      </c>
      <c r="AT589" s="230" t="s">
        <v>173</v>
      </c>
      <c r="AU589" s="230" t="s">
        <v>86</v>
      </c>
      <c r="AY589" s="18" t="s">
        <v>171</v>
      </c>
      <c r="BE589" s="231">
        <f>IF(N589="základní",J589,0)</f>
        <v>0</v>
      </c>
      <c r="BF589" s="231">
        <f>IF(N589="snížená",J589,0)</f>
        <v>0</v>
      </c>
      <c r="BG589" s="231">
        <f>IF(N589="zákl. přenesená",J589,0)</f>
        <v>0</v>
      </c>
      <c r="BH589" s="231">
        <f>IF(N589="sníž. přenesená",J589,0)</f>
        <v>0</v>
      </c>
      <c r="BI589" s="231">
        <f>IF(N589="nulová",J589,0)</f>
        <v>0</v>
      </c>
      <c r="BJ589" s="18" t="s">
        <v>84</v>
      </c>
      <c r="BK589" s="231">
        <f>ROUND(I589*H589,2)</f>
        <v>0</v>
      </c>
      <c r="BL589" s="18" t="s">
        <v>267</v>
      </c>
      <c r="BM589" s="230" t="s">
        <v>1039</v>
      </c>
    </row>
    <row r="590" spans="1:65" s="2" customFormat="1" ht="37.8" customHeight="1">
      <c r="A590" s="39"/>
      <c r="B590" s="40"/>
      <c r="C590" s="219" t="s">
        <v>1040</v>
      </c>
      <c r="D590" s="219" t="s">
        <v>173</v>
      </c>
      <c r="E590" s="220" t="s">
        <v>1041</v>
      </c>
      <c r="F590" s="221" t="s">
        <v>1042</v>
      </c>
      <c r="G590" s="222" t="s">
        <v>226</v>
      </c>
      <c r="H590" s="223">
        <v>1</v>
      </c>
      <c r="I590" s="224"/>
      <c r="J590" s="225">
        <f>ROUND(I590*H590,2)</f>
        <v>0</v>
      </c>
      <c r="K590" s="221" t="s">
        <v>227</v>
      </c>
      <c r="L590" s="45"/>
      <c r="M590" s="226" t="s">
        <v>1</v>
      </c>
      <c r="N590" s="227" t="s">
        <v>41</v>
      </c>
      <c r="O590" s="92"/>
      <c r="P590" s="228">
        <f>O590*H590</f>
        <v>0</v>
      </c>
      <c r="Q590" s="228">
        <v>0</v>
      </c>
      <c r="R590" s="228">
        <f>Q590*H590</f>
        <v>0</v>
      </c>
      <c r="S590" s="228">
        <v>0</v>
      </c>
      <c r="T590" s="229">
        <f>S590*H590</f>
        <v>0</v>
      </c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R590" s="230" t="s">
        <v>267</v>
      </c>
      <c r="AT590" s="230" t="s">
        <v>173</v>
      </c>
      <c r="AU590" s="230" t="s">
        <v>86</v>
      </c>
      <c r="AY590" s="18" t="s">
        <v>171</v>
      </c>
      <c r="BE590" s="231">
        <f>IF(N590="základní",J590,0)</f>
        <v>0</v>
      </c>
      <c r="BF590" s="231">
        <f>IF(N590="snížená",J590,0)</f>
        <v>0</v>
      </c>
      <c r="BG590" s="231">
        <f>IF(N590="zákl. přenesená",J590,0)</f>
        <v>0</v>
      </c>
      <c r="BH590" s="231">
        <f>IF(N590="sníž. přenesená",J590,0)</f>
        <v>0</v>
      </c>
      <c r="BI590" s="231">
        <f>IF(N590="nulová",J590,0)</f>
        <v>0</v>
      </c>
      <c r="BJ590" s="18" t="s">
        <v>84</v>
      </c>
      <c r="BK590" s="231">
        <f>ROUND(I590*H590,2)</f>
        <v>0</v>
      </c>
      <c r="BL590" s="18" t="s">
        <v>267</v>
      </c>
      <c r="BM590" s="230" t="s">
        <v>1043</v>
      </c>
    </row>
    <row r="591" spans="1:47" s="2" customFormat="1" ht="12">
      <c r="A591" s="39"/>
      <c r="B591" s="40"/>
      <c r="C591" s="41"/>
      <c r="D591" s="234" t="s">
        <v>229</v>
      </c>
      <c r="E591" s="41"/>
      <c r="F591" s="255" t="s">
        <v>1044</v>
      </c>
      <c r="G591" s="41"/>
      <c r="H591" s="41"/>
      <c r="I591" s="256"/>
      <c r="J591" s="41"/>
      <c r="K591" s="41"/>
      <c r="L591" s="45"/>
      <c r="M591" s="257"/>
      <c r="N591" s="258"/>
      <c r="O591" s="92"/>
      <c r="P591" s="92"/>
      <c r="Q591" s="92"/>
      <c r="R591" s="92"/>
      <c r="S591" s="92"/>
      <c r="T591" s="93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T591" s="18" t="s">
        <v>229</v>
      </c>
      <c r="AU591" s="18" t="s">
        <v>86</v>
      </c>
    </row>
    <row r="592" spans="1:65" s="2" customFormat="1" ht="33" customHeight="1">
      <c r="A592" s="39"/>
      <c r="B592" s="40"/>
      <c r="C592" s="219" t="s">
        <v>1045</v>
      </c>
      <c r="D592" s="219" t="s">
        <v>173</v>
      </c>
      <c r="E592" s="220" t="s">
        <v>1046</v>
      </c>
      <c r="F592" s="221" t="s">
        <v>1047</v>
      </c>
      <c r="G592" s="222" t="s">
        <v>226</v>
      </c>
      <c r="H592" s="223">
        <v>1</v>
      </c>
      <c r="I592" s="224"/>
      <c r="J592" s="225">
        <f>ROUND(I592*H592,2)</f>
        <v>0</v>
      </c>
      <c r="K592" s="221" t="s">
        <v>227</v>
      </c>
      <c r="L592" s="45"/>
      <c r="M592" s="226" t="s">
        <v>1</v>
      </c>
      <c r="N592" s="227" t="s">
        <v>41</v>
      </c>
      <c r="O592" s="92"/>
      <c r="P592" s="228">
        <f>O592*H592</f>
        <v>0</v>
      </c>
      <c r="Q592" s="228">
        <v>0</v>
      </c>
      <c r="R592" s="228">
        <f>Q592*H592</f>
        <v>0</v>
      </c>
      <c r="S592" s="228">
        <v>0</v>
      </c>
      <c r="T592" s="229">
        <f>S592*H592</f>
        <v>0</v>
      </c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R592" s="230" t="s">
        <v>267</v>
      </c>
      <c r="AT592" s="230" t="s">
        <v>173</v>
      </c>
      <c r="AU592" s="230" t="s">
        <v>86</v>
      </c>
      <c r="AY592" s="18" t="s">
        <v>171</v>
      </c>
      <c r="BE592" s="231">
        <f>IF(N592="základní",J592,0)</f>
        <v>0</v>
      </c>
      <c r="BF592" s="231">
        <f>IF(N592="snížená",J592,0)</f>
        <v>0</v>
      </c>
      <c r="BG592" s="231">
        <f>IF(N592="zákl. přenesená",J592,0)</f>
        <v>0</v>
      </c>
      <c r="BH592" s="231">
        <f>IF(N592="sníž. přenesená",J592,0)</f>
        <v>0</v>
      </c>
      <c r="BI592" s="231">
        <f>IF(N592="nulová",J592,0)</f>
        <v>0</v>
      </c>
      <c r="BJ592" s="18" t="s">
        <v>84</v>
      </c>
      <c r="BK592" s="231">
        <f>ROUND(I592*H592,2)</f>
        <v>0</v>
      </c>
      <c r="BL592" s="18" t="s">
        <v>267</v>
      </c>
      <c r="BM592" s="230" t="s">
        <v>1048</v>
      </c>
    </row>
    <row r="593" spans="1:65" s="2" customFormat="1" ht="37.8" customHeight="1">
      <c r="A593" s="39"/>
      <c r="B593" s="40"/>
      <c r="C593" s="219" t="s">
        <v>1049</v>
      </c>
      <c r="D593" s="219" t="s">
        <v>173</v>
      </c>
      <c r="E593" s="220" t="s">
        <v>1050</v>
      </c>
      <c r="F593" s="221" t="s">
        <v>1051</v>
      </c>
      <c r="G593" s="222" t="s">
        <v>226</v>
      </c>
      <c r="H593" s="223">
        <v>1</v>
      </c>
      <c r="I593" s="224"/>
      <c r="J593" s="225">
        <f>ROUND(I593*H593,2)</f>
        <v>0</v>
      </c>
      <c r="K593" s="221" t="s">
        <v>227</v>
      </c>
      <c r="L593" s="45"/>
      <c r="M593" s="226" t="s">
        <v>1</v>
      </c>
      <c r="N593" s="227" t="s">
        <v>41</v>
      </c>
      <c r="O593" s="92"/>
      <c r="P593" s="228">
        <f>O593*H593</f>
        <v>0</v>
      </c>
      <c r="Q593" s="228">
        <v>0</v>
      </c>
      <c r="R593" s="228">
        <f>Q593*H593</f>
        <v>0</v>
      </c>
      <c r="S593" s="228">
        <v>0</v>
      </c>
      <c r="T593" s="229">
        <f>S593*H593</f>
        <v>0</v>
      </c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R593" s="230" t="s">
        <v>267</v>
      </c>
      <c r="AT593" s="230" t="s">
        <v>173</v>
      </c>
      <c r="AU593" s="230" t="s">
        <v>86</v>
      </c>
      <c r="AY593" s="18" t="s">
        <v>171</v>
      </c>
      <c r="BE593" s="231">
        <f>IF(N593="základní",J593,0)</f>
        <v>0</v>
      </c>
      <c r="BF593" s="231">
        <f>IF(N593="snížená",J593,0)</f>
        <v>0</v>
      </c>
      <c r="BG593" s="231">
        <f>IF(N593="zákl. přenesená",J593,0)</f>
        <v>0</v>
      </c>
      <c r="BH593" s="231">
        <f>IF(N593="sníž. přenesená",J593,0)</f>
        <v>0</v>
      </c>
      <c r="BI593" s="231">
        <f>IF(N593="nulová",J593,0)</f>
        <v>0</v>
      </c>
      <c r="BJ593" s="18" t="s">
        <v>84</v>
      </c>
      <c r="BK593" s="231">
        <f>ROUND(I593*H593,2)</f>
        <v>0</v>
      </c>
      <c r="BL593" s="18" t="s">
        <v>267</v>
      </c>
      <c r="BM593" s="230" t="s">
        <v>1052</v>
      </c>
    </row>
    <row r="594" spans="1:47" s="2" customFormat="1" ht="12">
      <c r="A594" s="39"/>
      <c r="B594" s="40"/>
      <c r="C594" s="41"/>
      <c r="D594" s="234" t="s">
        <v>229</v>
      </c>
      <c r="E594" s="41"/>
      <c r="F594" s="255" t="s">
        <v>1053</v>
      </c>
      <c r="G594" s="41"/>
      <c r="H594" s="41"/>
      <c r="I594" s="256"/>
      <c r="J594" s="41"/>
      <c r="K594" s="41"/>
      <c r="L594" s="45"/>
      <c r="M594" s="257"/>
      <c r="N594" s="258"/>
      <c r="O594" s="92"/>
      <c r="P594" s="92"/>
      <c r="Q594" s="92"/>
      <c r="R594" s="92"/>
      <c r="S594" s="92"/>
      <c r="T594" s="93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T594" s="18" t="s">
        <v>229</v>
      </c>
      <c r="AU594" s="18" t="s">
        <v>86</v>
      </c>
    </row>
    <row r="595" spans="1:63" s="12" customFormat="1" ht="22.8" customHeight="1">
      <c r="A595" s="12"/>
      <c r="B595" s="203"/>
      <c r="C595" s="204"/>
      <c r="D595" s="205" t="s">
        <v>75</v>
      </c>
      <c r="E595" s="217" t="s">
        <v>1054</v>
      </c>
      <c r="F595" s="217" t="s">
        <v>1055</v>
      </c>
      <c r="G595" s="204"/>
      <c r="H595" s="204"/>
      <c r="I595" s="207"/>
      <c r="J595" s="218">
        <f>BK595</f>
        <v>0</v>
      </c>
      <c r="K595" s="204"/>
      <c r="L595" s="209"/>
      <c r="M595" s="210"/>
      <c r="N595" s="211"/>
      <c r="O595" s="211"/>
      <c r="P595" s="212">
        <f>SUM(P596:P616)</f>
        <v>0</v>
      </c>
      <c r="Q595" s="211"/>
      <c r="R595" s="212">
        <f>SUM(R596:R616)</f>
        <v>0</v>
      </c>
      <c r="S595" s="211"/>
      <c r="T595" s="213">
        <f>SUM(T596:T616)</f>
        <v>0.1504</v>
      </c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R595" s="214" t="s">
        <v>86</v>
      </c>
      <c r="AT595" s="215" t="s">
        <v>75</v>
      </c>
      <c r="AU595" s="215" t="s">
        <v>84</v>
      </c>
      <c r="AY595" s="214" t="s">
        <v>171</v>
      </c>
      <c r="BK595" s="216">
        <f>SUM(BK596:BK616)</f>
        <v>0</v>
      </c>
    </row>
    <row r="596" spans="1:65" s="2" customFormat="1" ht="24.15" customHeight="1">
      <c r="A596" s="39"/>
      <c r="B596" s="40"/>
      <c r="C596" s="219" t="s">
        <v>1056</v>
      </c>
      <c r="D596" s="219" t="s">
        <v>173</v>
      </c>
      <c r="E596" s="220" t="s">
        <v>1057</v>
      </c>
      <c r="F596" s="221" t="s">
        <v>1058</v>
      </c>
      <c r="G596" s="222" t="s">
        <v>226</v>
      </c>
      <c r="H596" s="223">
        <v>1</v>
      </c>
      <c r="I596" s="224"/>
      <c r="J596" s="225">
        <f>ROUND(I596*H596,2)</f>
        <v>0</v>
      </c>
      <c r="K596" s="221" t="s">
        <v>177</v>
      </c>
      <c r="L596" s="45"/>
      <c r="M596" s="226" t="s">
        <v>1</v>
      </c>
      <c r="N596" s="227" t="s">
        <v>41</v>
      </c>
      <c r="O596" s="92"/>
      <c r="P596" s="228">
        <f>O596*H596</f>
        <v>0</v>
      </c>
      <c r="Q596" s="228">
        <v>0</v>
      </c>
      <c r="R596" s="228">
        <f>Q596*H596</f>
        <v>0</v>
      </c>
      <c r="S596" s="228">
        <v>0.0004</v>
      </c>
      <c r="T596" s="229">
        <f>S596*H596</f>
        <v>0.0004</v>
      </c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R596" s="230" t="s">
        <v>267</v>
      </c>
      <c r="AT596" s="230" t="s">
        <v>173</v>
      </c>
      <c r="AU596" s="230" t="s">
        <v>86</v>
      </c>
      <c r="AY596" s="18" t="s">
        <v>171</v>
      </c>
      <c r="BE596" s="231">
        <f>IF(N596="základní",J596,0)</f>
        <v>0</v>
      </c>
      <c r="BF596" s="231">
        <f>IF(N596="snížená",J596,0)</f>
        <v>0</v>
      </c>
      <c r="BG596" s="231">
        <f>IF(N596="zákl. přenesená",J596,0)</f>
        <v>0</v>
      </c>
      <c r="BH596" s="231">
        <f>IF(N596="sníž. přenesená",J596,0)</f>
        <v>0</v>
      </c>
      <c r="BI596" s="231">
        <f>IF(N596="nulová",J596,0)</f>
        <v>0</v>
      </c>
      <c r="BJ596" s="18" t="s">
        <v>84</v>
      </c>
      <c r="BK596" s="231">
        <f>ROUND(I596*H596,2)</f>
        <v>0</v>
      </c>
      <c r="BL596" s="18" t="s">
        <v>267</v>
      </c>
      <c r="BM596" s="230" t="s">
        <v>1059</v>
      </c>
    </row>
    <row r="597" spans="1:51" s="13" customFormat="1" ht="12">
      <c r="A597" s="13"/>
      <c r="B597" s="232"/>
      <c r="C597" s="233"/>
      <c r="D597" s="234" t="s">
        <v>180</v>
      </c>
      <c r="E597" s="235" t="s">
        <v>1</v>
      </c>
      <c r="F597" s="236" t="s">
        <v>1060</v>
      </c>
      <c r="G597" s="233"/>
      <c r="H597" s="237">
        <v>1</v>
      </c>
      <c r="I597" s="238"/>
      <c r="J597" s="233"/>
      <c r="K597" s="233"/>
      <c r="L597" s="239"/>
      <c r="M597" s="240"/>
      <c r="N597" s="241"/>
      <c r="O597" s="241"/>
      <c r="P597" s="241"/>
      <c r="Q597" s="241"/>
      <c r="R597" s="241"/>
      <c r="S597" s="241"/>
      <c r="T597" s="242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43" t="s">
        <v>180</v>
      </c>
      <c r="AU597" s="243" t="s">
        <v>86</v>
      </c>
      <c r="AV597" s="13" t="s">
        <v>86</v>
      </c>
      <c r="AW597" s="13" t="s">
        <v>32</v>
      </c>
      <c r="AX597" s="13" t="s">
        <v>84</v>
      </c>
      <c r="AY597" s="243" t="s">
        <v>171</v>
      </c>
    </row>
    <row r="598" spans="1:65" s="2" customFormat="1" ht="24.15" customHeight="1">
      <c r="A598" s="39"/>
      <c r="B598" s="40"/>
      <c r="C598" s="219" t="s">
        <v>1061</v>
      </c>
      <c r="D598" s="219" t="s">
        <v>173</v>
      </c>
      <c r="E598" s="220" t="s">
        <v>1062</v>
      </c>
      <c r="F598" s="221" t="s">
        <v>1063</v>
      </c>
      <c r="G598" s="222" t="s">
        <v>366</v>
      </c>
      <c r="H598" s="223">
        <v>5</v>
      </c>
      <c r="I598" s="224"/>
      <c r="J598" s="225">
        <f>ROUND(I598*H598,2)</f>
        <v>0</v>
      </c>
      <c r="K598" s="221" t="s">
        <v>177</v>
      </c>
      <c r="L598" s="45"/>
      <c r="M598" s="226" t="s">
        <v>1</v>
      </c>
      <c r="N598" s="227" t="s">
        <v>41</v>
      </c>
      <c r="O598" s="92"/>
      <c r="P598" s="228">
        <f>O598*H598</f>
        <v>0</v>
      </c>
      <c r="Q598" s="228">
        <v>0</v>
      </c>
      <c r="R598" s="228">
        <f>Q598*H598</f>
        <v>0</v>
      </c>
      <c r="S598" s="228">
        <v>0.03</v>
      </c>
      <c r="T598" s="229">
        <f>S598*H598</f>
        <v>0.15</v>
      </c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R598" s="230" t="s">
        <v>267</v>
      </c>
      <c r="AT598" s="230" t="s">
        <v>173</v>
      </c>
      <c r="AU598" s="230" t="s">
        <v>86</v>
      </c>
      <c r="AY598" s="18" t="s">
        <v>171</v>
      </c>
      <c r="BE598" s="231">
        <f>IF(N598="základní",J598,0)</f>
        <v>0</v>
      </c>
      <c r="BF598" s="231">
        <f>IF(N598="snížená",J598,0)</f>
        <v>0</v>
      </c>
      <c r="BG598" s="231">
        <f>IF(N598="zákl. přenesená",J598,0)</f>
        <v>0</v>
      </c>
      <c r="BH598" s="231">
        <f>IF(N598="sníž. přenesená",J598,0)</f>
        <v>0</v>
      </c>
      <c r="BI598" s="231">
        <f>IF(N598="nulová",J598,0)</f>
        <v>0</v>
      </c>
      <c r="BJ598" s="18" t="s">
        <v>84</v>
      </c>
      <c r="BK598" s="231">
        <f>ROUND(I598*H598,2)</f>
        <v>0</v>
      </c>
      <c r="BL598" s="18" t="s">
        <v>267</v>
      </c>
      <c r="BM598" s="230" t="s">
        <v>1064</v>
      </c>
    </row>
    <row r="599" spans="1:65" s="2" customFormat="1" ht="16.5" customHeight="1">
      <c r="A599" s="39"/>
      <c r="B599" s="40"/>
      <c r="C599" s="219" t="s">
        <v>1065</v>
      </c>
      <c r="D599" s="219" t="s">
        <v>173</v>
      </c>
      <c r="E599" s="220" t="s">
        <v>1066</v>
      </c>
      <c r="F599" s="221" t="s">
        <v>1067</v>
      </c>
      <c r="G599" s="222" t="s">
        <v>366</v>
      </c>
      <c r="H599" s="223">
        <v>42.6</v>
      </c>
      <c r="I599" s="224"/>
      <c r="J599" s="225">
        <f>ROUND(I599*H599,2)</f>
        <v>0</v>
      </c>
      <c r="K599" s="221" t="s">
        <v>227</v>
      </c>
      <c r="L599" s="45"/>
      <c r="M599" s="226" t="s">
        <v>1</v>
      </c>
      <c r="N599" s="227" t="s">
        <v>41</v>
      </c>
      <c r="O599" s="92"/>
      <c r="P599" s="228">
        <f>O599*H599</f>
        <v>0</v>
      </c>
      <c r="Q599" s="228">
        <v>0</v>
      </c>
      <c r="R599" s="228">
        <f>Q599*H599</f>
        <v>0</v>
      </c>
      <c r="S599" s="228">
        <v>0</v>
      </c>
      <c r="T599" s="229">
        <f>S599*H599</f>
        <v>0</v>
      </c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R599" s="230" t="s">
        <v>267</v>
      </c>
      <c r="AT599" s="230" t="s">
        <v>173</v>
      </c>
      <c r="AU599" s="230" t="s">
        <v>86</v>
      </c>
      <c r="AY599" s="18" t="s">
        <v>171</v>
      </c>
      <c r="BE599" s="231">
        <f>IF(N599="základní",J599,0)</f>
        <v>0</v>
      </c>
      <c r="BF599" s="231">
        <f>IF(N599="snížená",J599,0)</f>
        <v>0</v>
      </c>
      <c r="BG599" s="231">
        <f>IF(N599="zákl. přenesená",J599,0)</f>
        <v>0</v>
      </c>
      <c r="BH599" s="231">
        <f>IF(N599="sníž. přenesená",J599,0)</f>
        <v>0</v>
      </c>
      <c r="BI599" s="231">
        <f>IF(N599="nulová",J599,0)</f>
        <v>0</v>
      </c>
      <c r="BJ599" s="18" t="s">
        <v>84</v>
      </c>
      <c r="BK599" s="231">
        <f>ROUND(I599*H599,2)</f>
        <v>0</v>
      </c>
      <c r="BL599" s="18" t="s">
        <v>267</v>
      </c>
      <c r="BM599" s="230" t="s">
        <v>1068</v>
      </c>
    </row>
    <row r="600" spans="1:47" s="2" customFormat="1" ht="12">
      <c r="A600" s="39"/>
      <c r="B600" s="40"/>
      <c r="C600" s="41"/>
      <c r="D600" s="234" t="s">
        <v>229</v>
      </c>
      <c r="E600" s="41"/>
      <c r="F600" s="255" t="s">
        <v>1069</v>
      </c>
      <c r="G600" s="41"/>
      <c r="H600" s="41"/>
      <c r="I600" s="256"/>
      <c r="J600" s="41"/>
      <c r="K600" s="41"/>
      <c r="L600" s="45"/>
      <c r="M600" s="257"/>
      <c r="N600" s="258"/>
      <c r="O600" s="92"/>
      <c r="P600" s="92"/>
      <c r="Q600" s="92"/>
      <c r="R600" s="92"/>
      <c r="S600" s="92"/>
      <c r="T600" s="93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T600" s="18" t="s">
        <v>229</v>
      </c>
      <c r="AU600" s="18" t="s">
        <v>86</v>
      </c>
    </row>
    <row r="601" spans="1:51" s="13" customFormat="1" ht="12">
      <c r="A601" s="13"/>
      <c r="B601" s="232"/>
      <c r="C601" s="233"/>
      <c r="D601" s="234" t="s">
        <v>180</v>
      </c>
      <c r="E601" s="235" t="s">
        <v>1</v>
      </c>
      <c r="F601" s="236" t="s">
        <v>1070</v>
      </c>
      <c r="G601" s="233"/>
      <c r="H601" s="237">
        <v>42.6</v>
      </c>
      <c r="I601" s="238"/>
      <c r="J601" s="233"/>
      <c r="K601" s="233"/>
      <c r="L601" s="239"/>
      <c r="M601" s="240"/>
      <c r="N601" s="241"/>
      <c r="O601" s="241"/>
      <c r="P601" s="241"/>
      <c r="Q601" s="241"/>
      <c r="R601" s="241"/>
      <c r="S601" s="241"/>
      <c r="T601" s="242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43" t="s">
        <v>180</v>
      </c>
      <c r="AU601" s="243" t="s">
        <v>86</v>
      </c>
      <c r="AV601" s="13" t="s">
        <v>86</v>
      </c>
      <c r="AW601" s="13" t="s">
        <v>32</v>
      </c>
      <c r="AX601" s="13" t="s">
        <v>84</v>
      </c>
      <c r="AY601" s="243" t="s">
        <v>171</v>
      </c>
    </row>
    <row r="602" spans="1:65" s="2" customFormat="1" ht="37.8" customHeight="1">
      <c r="A602" s="39"/>
      <c r="B602" s="40"/>
      <c r="C602" s="219" t="s">
        <v>1071</v>
      </c>
      <c r="D602" s="219" t="s">
        <v>173</v>
      </c>
      <c r="E602" s="220" t="s">
        <v>1072</v>
      </c>
      <c r="F602" s="221" t="s">
        <v>1073</v>
      </c>
      <c r="G602" s="222" t="s">
        <v>226</v>
      </c>
      <c r="H602" s="223">
        <v>3</v>
      </c>
      <c r="I602" s="224"/>
      <c r="J602" s="225">
        <f>ROUND(I602*H602,2)</f>
        <v>0</v>
      </c>
      <c r="K602" s="221" t="s">
        <v>227</v>
      </c>
      <c r="L602" s="45"/>
      <c r="M602" s="226" t="s">
        <v>1</v>
      </c>
      <c r="N602" s="227" t="s">
        <v>41</v>
      </c>
      <c r="O602" s="92"/>
      <c r="P602" s="228">
        <f>O602*H602</f>
        <v>0</v>
      </c>
      <c r="Q602" s="228">
        <v>0</v>
      </c>
      <c r="R602" s="228">
        <f>Q602*H602</f>
        <v>0</v>
      </c>
      <c r="S602" s="228">
        <v>0</v>
      </c>
      <c r="T602" s="229">
        <f>S602*H602</f>
        <v>0</v>
      </c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R602" s="230" t="s">
        <v>267</v>
      </c>
      <c r="AT602" s="230" t="s">
        <v>173</v>
      </c>
      <c r="AU602" s="230" t="s">
        <v>86</v>
      </c>
      <c r="AY602" s="18" t="s">
        <v>171</v>
      </c>
      <c r="BE602" s="231">
        <f>IF(N602="základní",J602,0)</f>
        <v>0</v>
      </c>
      <c r="BF602" s="231">
        <f>IF(N602="snížená",J602,0)</f>
        <v>0</v>
      </c>
      <c r="BG602" s="231">
        <f>IF(N602="zákl. přenesená",J602,0)</f>
        <v>0</v>
      </c>
      <c r="BH602" s="231">
        <f>IF(N602="sníž. přenesená",J602,0)</f>
        <v>0</v>
      </c>
      <c r="BI602" s="231">
        <f>IF(N602="nulová",J602,0)</f>
        <v>0</v>
      </c>
      <c r="BJ602" s="18" t="s">
        <v>84</v>
      </c>
      <c r="BK602" s="231">
        <f>ROUND(I602*H602,2)</f>
        <v>0</v>
      </c>
      <c r="BL602" s="18" t="s">
        <v>267</v>
      </c>
      <c r="BM602" s="230" t="s">
        <v>1074</v>
      </c>
    </row>
    <row r="603" spans="1:65" s="2" customFormat="1" ht="16.5" customHeight="1">
      <c r="A603" s="39"/>
      <c r="B603" s="40"/>
      <c r="C603" s="219" t="s">
        <v>1075</v>
      </c>
      <c r="D603" s="219" t="s">
        <v>173</v>
      </c>
      <c r="E603" s="220" t="s">
        <v>1076</v>
      </c>
      <c r="F603" s="221" t="s">
        <v>1077</v>
      </c>
      <c r="G603" s="222" t="s">
        <v>226</v>
      </c>
      <c r="H603" s="223">
        <v>4</v>
      </c>
      <c r="I603" s="224"/>
      <c r="J603" s="225">
        <f>ROUND(I603*H603,2)</f>
        <v>0</v>
      </c>
      <c r="K603" s="221" t="s">
        <v>227</v>
      </c>
      <c r="L603" s="45"/>
      <c r="M603" s="226" t="s">
        <v>1</v>
      </c>
      <c r="N603" s="227" t="s">
        <v>41</v>
      </c>
      <c r="O603" s="92"/>
      <c r="P603" s="228">
        <f>O603*H603</f>
        <v>0</v>
      </c>
      <c r="Q603" s="228">
        <v>0</v>
      </c>
      <c r="R603" s="228">
        <f>Q603*H603</f>
        <v>0</v>
      </c>
      <c r="S603" s="228">
        <v>0</v>
      </c>
      <c r="T603" s="229">
        <f>S603*H603</f>
        <v>0</v>
      </c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R603" s="230" t="s">
        <v>267</v>
      </c>
      <c r="AT603" s="230" t="s">
        <v>173</v>
      </c>
      <c r="AU603" s="230" t="s">
        <v>86</v>
      </c>
      <c r="AY603" s="18" t="s">
        <v>171</v>
      </c>
      <c r="BE603" s="231">
        <f>IF(N603="základní",J603,0)</f>
        <v>0</v>
      </c>
      <c r="BF603" s="231">
        <f>IF(N603="snížená",J603,0)</f>
        <v>0</v>
      </c>
      <c r="BG603" s="231">
        <f>IF(N603="zákl. přenesená",J603,0)</f>
        <v>0</v>
      </c>
      <c r="BH603" s="231">
        <f>IF(N603="sníž. přenesená",J603,0)</f>
        <v>0</v>
      </c>
      <c r="BI603" s="231">
        <f>IF(N603="nulová",J603,0)</f>
        <v>0</v>
      </c>
      <c r="BJ603" s="18" t="s">
        <v>84</v>
      </c>
      <c r="BK603" s="231">
        <f>ROUND(I603*H603,2)</f>
        <v>0</v>
      </c>
      <c r="BL603" s="18" t="s">
        <v>267</v>
      </c>
      <c r="BM603" s="230" t="s">
        <v>1078</v>
      </c>
    </row>
    <row r="604" spans="1:47" s="2" customFormat="1" ht="12">
      <c r="A604" s="39"/>
      <c r="B604" s="40"/>
      <c r="C604" s="41"/>
      <c r="D604" s="234" t="s">
        <v>229</v>
      </c>
      <c r="E604" s="41"/>
      <c r="F604" s="255" t="s">
        <v>1079</v>
      </c>
      <c r="G604" s="41"/>
      <c r="H604" s="41"/>
      <c r="I604" s="256"/>
      <c r="J604" s="41"/>
      <c r="K604" s="41"/>
      <c r="L604" s="45"/>
      <c r="M604" s="257"/>
      <c r="N604" s="258"/>
      <c r="O604" s="92"/>
      <c r="P604" s="92"/>
      <c r="Q604" s="92"/>
      <c r="R604" s="92"/>
      <c r="S604" s="92"/>
      <c r="T604" s="93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T604" s="18" t="s">
        <v>229</v>
      </c>
      <c r="AU604" s="18" t="s">
        <v>86</v>
      </c>
    </row>
    <row r="605" spans="1:65" s="2" customFormat="1" ht="16.5" customHeight="1">
      <c r="A605" s="39"/>
      <c r="B605" s="40"/>
      <c r="C605" s="219" t="s">
        <v>1080</v>
      </c>
      <c r="D605" s="219" t="s">
        <v>173</v>
      </c>
      <c r="E605" s="220" t="s">
        <v>1081</v>
      </c>
      <c r="F605" s="221" t="s">
        <v>1082</v>
      </c>
      <c r="G605" s="222" t="s">
        <v>226</v>
      </c>
      <c r="H605" s="223">
        <v>1</v>
      </c>
      <c r="I605" s="224"/>
      <c r="J605" s="225">
        <f>ROUND(I605*H605,2)</f>
        <v>0</v>
      </c>
      <c r="K605" s="221" t="s">
        <v>227</v>
      </c>
      <c r="L605" s="45"/>
      <c r="M605" s="226" t="s">
        <v>1</v>
      </c>
      <c r="N605" s="227" t="s">
        <v>41</v>
      </c>
      <c r="O605" s="92"/>
      <c r="P605" s="228">
        <f>O605*H605</f>
        <v>0</v>
      </c>
      <c r="Q605" s="228">
        <v>0</v>
      </c>
      <c r="R605" s="228">
        <f>Q605*H605</f>
        <v>0</v>
      </c>
      <c r="S605" s="228">
        <v>0</v>
      </c>
      <c r="T605" s="229">
        <f>S605*H605</f>
        <v>0</v>
      </c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R605" s="230" t="s">
        <v>267</v>
      </c>
      <c r="AT605" s="230" t="s">
        <v>173</v>
      </c>
      <c r="AU605" s="230" t="s">
        <v>86</v>
      </c>
      <c r="AY605" s="18" t="s">
        <v>171</v>
      </c>
      <c r="BE605" s="231">
        <f>IF(N605="základní",J605,0)</f>
        <v>0</v>
      </c>
      <c r="BF605" s="231">
        <f>IF(N605="snížená",J605,0)</f>
        <v>0</v>
      </c>
      <c r="BG605" s="231">
        <f>IF(N605="zákl. přenesená",J605,0)</f>
        <v>0</v>
      </c>
      <c r="BH605" s="231">
        <f>IF(N605="sníž. přenesená",J605,0)</f>
        <v>0</v>
      </c>
      <c r="BI605" s="231">
        <f>IF(N605="nulová",J605,0)</f>
        <v>0</v>
      </c>
      <c r="BJ605" s="18" t="s">
        <v>84</v>
      </c>
      <c r="BK605" s="231">
        <f>ROUND(I605*H605,2)</f>
        <v>0</v>
      </c>
      <c r="BL605" s="18" t="s">
        <v>267</v>
      </c>
      <c r="BM605" s="230" t="s">
        <v>1083</v>
      </c>
    </row>
    <row r="606" spans="1:65" s="2" customFormat="1" ht="24.15" customHeight="1">
      <c r="A606" s="39"/>
      <c r="B606" s="40"/>
      <c r="C606" s="219" t="s">
        <v>1084</v>
      </c>
      <c r="D606" s="219" t="s">
        <v>173</v>
      </c>
      <c r="E606" s="220" t="s">
        <v>1085</v>
      </c>
      <c r="F606" s="221" t="s">
        <v>1086</v>
      </c>
      <c r="G606" s="222" t="s">
        <v>226</v>
      </c>
      <c r="H606" s="223">
        <v>1</v>
      </c>
      <c r="I606" s="224"/>
      <c r="J606" s="225">
        <f>ROUND(I606*H606,2)</f>
        <v>0</v>
      </c>
      <c r="K606" s="221" t="s">
        <v>227</v>
      </c>
      <c r="L606" s="45"/>
      <c r="M606" s="226" t="s">
        <v>1</v>
      </c>
      <c r="N606" s="227" t="s">
        <v>41</v>
      </c>
      <c r="O606" s="92"/>
      <c r="P606" s="228">
        <f>O606*H606</f>
        <v>0</v>
      </c>
      <c r="Q606" s="228">
        <v>0</v>
      </c>
      <c r="R606" s="228">
        <f>Q606*H606</f>
        <v>0</v>
      </c>
      <c r="S606" s="228">
        <v>0</v>
      </c>
      <c r="T606" s="229">
        <f>S606*H606</f>
        <v>0</v>
      </c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R606" s="230" t="s">
        <v>267</v>
      </c>
      <c r="AT606" s="230" t="s">
        <v>173</v>
      </c>
      <c r="AU606" s="230" t="s">
        <v>86</v>
      </c>
      <c r="AY606" s="18" t="s">
        <v>171</v>
      </c>
      <c r="BE606" s="231">
        <f>IF(N606="základní",J606,0)</f>
        <v>0</v>
      </c>
      <c r="BF606" s="231">
        <f>IF(N606="snížená",J606,0)</f>
        <v>0</v>
      </c>
      <c r="BG606" s="231">
        <f>IF(N606="zákl. přenesená",J606,0)</f>
        <v>0</v>
      </c>
      <c r="BH606" s="231">
        <f>IF(N606="sníž. přenesená",J606,0)</f>
        <v>0</v>
      </c>
      <c r="BI606" s="231">
        <f>IF(N606="nulová",J606,0)</f>
        <v>0</v>
      </c>
      <c r="BJ606" s="18" t="s">
        <v>84</v>
      </c>
      <c r="BK606" s="231">
        <f>ROUND(I606*H606,2)</f>
        <v>0</v>
      </c>
      <c r="BL606" s="18" t="s">
        <v>267</v>
      </c>
      <c r="BM606" s="230" t="s">
        <v>1087</v>
      </c>
    </row>
    <row r="607" spans="1:65" s="2" customFormat="1" ht="33" customHeight="1">
      <c r="A607" s="39"/>
      <c r="B607" s="40"/>
      <c r="C607" s="219" t="s">
        <v>1088</v>
      </c>
      <c r="D607" s="219" t="s">
        <v>173</v>
      </c>
      <c r="E607" s="220" t="s">
        <v>1089</v>
      </c>
      <c r="F607" s="221" t="s">
        <v>1090</v>
      </c>
      <c r="G607" s="222" t="s">
        <v>176</v>
      </c>
      <c r="H607" s="223">
        <v>17.76</v>
      </c>
      <c r="I607" s="224"/>
      <c r="J607" s="225">
        <f>ROUND(I607*H607,2)</f>
        <v>0</v>
      </c>
      <c r="K607" s="221" t="s">
        <v>227</v>
      </c>
      <c r="L607" s="45"/>
      <c r="M607" s="226" t="s">
        <v>1</v>
      </c>
      <c r="N607" s="227" t="s">
        <v>41</v>
      </c>
      <c r="O607" s="92"/>
      <c r="P607" s="228">
        <f>O607*H607</f>
        <v>0</v>
      </c>
      <c r="Q607" s="228">
        <v>0</v>
      </c>
      <c r="R607" s="228">
        <f>Q607*H607</f>
        <v>0</v>
      </c>
      <c r="S607" s="228">
        <v>0</v>
      </c>
      <c r="T607" s="229">
        <f>S607*H607</f>
        <v>0</v>
      </c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R607" s="230" t="s">
        <v>267</v>
      </c>
      <c r="AT607" s="230" t="s">
        <v>173</v>
      </c>
      <c r="AU607" s="230" t="s">
        <v>86</v>
      </c>
      <c r="AY607" s="18" t="s">
        <v>171</v>
      </c>
      <c r="BE607" s="231">
        <f>IF(N607="základní",J607,0)</f>
        <v>0</v>
      </c>
      <c r="BF607" s="231">
        <f>IF(N607="snížená",J607,0)</f>
        <v>0</v>
      </c>
      <c r="BG607" s="231">
        <f>IF(N607="zákl. přenesená",J607,0)</f>
        <v>0</v>
      </c>
      <c r="BH607" s="231">
        <f>IF(N607="sníž. přenesená",J607,0)</f>
        <v>0</v>
      </c>
      <c r="BI607" s="231">
        <f>IF(N607="nulová",J607,0)</f>
        <v>0</v>
      </c>
      <c r="BJ607" s="18" t="s">
        <v>84</v>
      </c>
      <c r="BK607" s="231">
        <f>ROUND(I607*H607,2)</f>
        <v>0</v>
      </c>
      <c r="BL607" s="18" t="s">
        <v>267</v>
      </c>
      <c r="BM607" s="230" t="s">
        <v>1091</v>
      </c>
    </row>
    <row r="608" spans="1:51" s="13" customFormat="1" ht="12">
      <c r="A608" s="13"/>
      <c r="B608" s="232"/>
      <c r="C608" s="233"/>
      <c r="D608" s="234" t="s">
        <v>180</v>
      </c>
      <c r="E608" s="235" t="s">
        <v>1</v>
      </c>
      <c r="F608" s="236" t="s">
        <v>1092</v>
      </c>
      <c r="G608" s="233"/>
      <c r="H608" s="237">
        <v>17.76</v>
      </c>
      <c r="I608" s="238"/>
      <c r="J608" s="233"/>
      <c r="K608" s="233"/>
      <c r="L608" s="239"/>
      <c r="M608" s="240"/>
      <c r="N608" s="241"/>
      <c r="O608" s="241"/>
      <c r="P608" s="241"/>
      <c r="Q608" s="241"/>
      <c r="R608" s="241"/>
      <c r="S608" s="241"/>
      <c r="T608" s="242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43" t="s">
        <v>180</v>
      </c>
      <c r="AU608" s="243" t="s">
        <v>86</v>
      </c>
      <c r="AV608" s="13" t="s">
        <v>86</v>
      </c>
      <c r="AW608" s="13" t="s">
        <v>32</v>
      </c>
      <c r="AX608" s="13" t="s">
        <v>84</v>
      </c>
      <c r="AY608" s="243" t="s">
        <v>171</v>
      </c>
    </row>
    <row r="609" spans="1:65" s="2" customFormat="1" ht="16.5" customHeight="1">
      <c r="A609" s="39"/>
      <c r="B609" s="40"/>
      <c r="C609" s="219" t="s">
        <v>1093</v>
      </c>
      <c r="D609" s="219" t="s">
        <v>173</v>
      </c>
      <c r="E609" s="220" t="s">
        <v>1094</v>
      </c>
      <c r="F609" s="221" t="s">
        <v>1095</v>
      </c>
      <c r="G609" s="222" t="s">
        <v>226</v>
      </c>
      <c r="H609" s="223">
        <v>4</v>
      </c>
      <c r="I609" s="224"/>
      <c r="J609" s="225">
        <f>ROUND(I609*H609,2)</f>
        <v>0</v>
      </c>
      <c r="K609" s="221" t="s">
        <v>227</v>
      </c>
      <c r="L609" s="45"/>
      <c r="M609" s="226" t="s">
        <v>1</v>
      </c>
      <c r="N609" s="227" t="s">
        <v>41</v>
      </c>
      <c r="O609" s="92"/>
      <c r="P609" s="228">
        <f>O609*H609</f>
        <v>0</v>
      </c>
      <c r="Q609" s="228">
        <v>0</v>
      </c>
      <c r="R609" s="228">
        <f>Q609*H609</f>
        <v>0</v>
      </c>
      <c r="S609" s="228">
        <v>0</v>
      </c>
      <c r="T609" s="229">
        <f>S609*H609</f>
        <v>0</v>
      </c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R609" s="230" t="s">
        <v>267</v>
      </c>
      <c r="AT609" s="230" t="s">
        <v>173</v>
      </c>
      <c r="AU609" s="230" t="s">
        <v>86</v>
      </c>
      <c r="AY609" s="18" t="s">
        <v>171</v>
      </c>
      <c r="BE609" s="231">
        <f>IF(N609="základní",J609,0)</f>
        <v>0</v>
      </c>
      <c r="BF609" s="231">
        <f>IF(N609="snížená",J609,0)</f>
        <v>0</v>
      </c>
      <c r="BG609" s="231">
        <f>IF(N609="zákl. přenesená",J609,0)</f>
        <v>0</v>
      </c>
      <c r="BH609" s="231">
        <f>IF(N609="sníž. přenesená",J609,0)</f>
        <v>0</v>
      </c>
      <c r="BI609" s="231">
        <f>IF(N609="nulová",J609,0)</f>
        <v>0</v>
      </c>
      <c r="BJ609" s="18" t="s">
        <v>84</v>
      </c>
      <c r="BK609" s="231">
        <f>ROUND(I609*H609,2)</f>
        <v>0</v>
      </c>
      <c r="BL609" s="18" t="s">
        <v>267</v>
      </c>
      <c r="BM609" s="230" t="s">
        <v>1096</v>
      </c>
    </row>
    <row r="610" spans="1:47" s="2" customFormat="1" ht="12">
      <c r="A610" s="39"/>
      <c r="B610" s="40"/>
      <c r="C610" s="41"/>
      <c r="D610" s="234" t="s">
        <v>229</v>
      </c>
      <c r="E610" s="41"/>
      <c r="F610" s="255" t="s">
        <v>1097</v>
      </c>
      <c r="G610" s="41"/>
      <c r="H610" s="41"/>
      <c r="I610" s="256"/>
      <c r="J610" s="41"/>
      <c r="K610" s="41"/>
      <c r="L610" s="45"/>
      <c r="M610" s="257"/>
      <c r="N610" s="258"/>
      <c r="O610" s="92"/>
      <c r="P610" s="92"/>
      <c r="Q610" s="92"/>
      <c r="R610" s="92"/>
      <c r="S610" s="92"/>
      <c r="T610" s="93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T610" s="18" t="s">
        <v>229</v>
      </c>
      <c r="AU610" s="18" t="s">
        <v>86</v>
      </c>
    </row>
    <row r="611" spans="1:65" s="2" customFormat="1" ht="16.5" customHeight="1">
      <c r="A611" s="39"/>
      <c r="B611" s="40"/>
      <c r="C611" s="219" t="s">
        <v>1098</v>
      </c>
      <c r="D611" s="219" t="s">
        <v>173</v>
      </c>
      <c r="E611" s="220" t="s">
        <v>1099</v>
      </c>
      <c r="F611" s="221" t="s">
        <v>1100</v>
      </c>
      <c r="G611" s="222" t="s">
        <v>226</v>
      </c>
      <c r="H611" s="223">
        <v>1</v>
      </c>
      <c r="I611" s="224"/>
      <c r="J611" s="225">
        <f>ROUND(I611*H611,2)</f>
        <v>0</v>
      </c>
      <c r="K611" s="221" t="s">
        <v>227</v>
      </c>
      <c r="L611" s="45"/>
      <c r="M611" s="226" t="s">
        <v>1</v>
      </c>
      <c r="N611" s="227" t="s">
        <v>41</v>
      </c>
      <c r="O611" s="92"/>
      <c r="P611" s="228">
        <f>O611*H611</f>
        <v>0</v>
      </c>
      <c r="Q611" s="228">
        <v>0</v>
      </c>
      <c r="R611" s="228">
        <f>Q611*H611</f>
        <v>0</v>
      </c>
      <c r="S611" s="228">
        <v>0</v>
      </c>
      <c r="T611" s="229">
        <f>S611*H611</f>
        <v>0</v>
      </c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R611" s="230" t="s">
        <v>267</v>
      </c>
      <c r="AT611" s="230" t="s">
        <v>173</v>
      </c>
      <c r="AU611" s="230" t="s">
        <v>86</v>
      </c>
      <c r="AY611" s="18" t="s">
        <v>171</v>
      </c>
      <c r="BE611" s="231">
        <f>IF(N611="základní",J611,0)</f>
        <v>0</v>
      </c>
      <c r="BF611" s="231">
        <f>IF(N611="snížená",J611,0)</f>
        <v>0</v>
      </c>
      <c r="BG611" s="231">
        <f>IF(N611="zákl. přenesená",J611,0)</f>
        <v>0</v>
      </c>
      <c r="BH611" s="231">
        <f>IF(N611="sníž. přenesená",J611,0)</f>
        <v>0</v>
      </c>
      <c r="BI611" s="231">
        <f>IF(N611="nulová",J611,0)</f>
        <v>0</v>
      </c>
      <c r="BJ611" s="18" t="s">
        <v>84</v>
      </c>
      <c r="BK611" s="231">
        <f>ROUND(I611*H611,2)</f>
        <v>0</v>
      </c>
      <c r="BL611" s="18" t="s">
        <v>267</v>
      </c>
      <c r="BM611" s="230" t="s">
        <v>1101</v>
      </c>
    </row>
    <row r="612" spans="1:47" s="2" customFormat="1" ht="12">
      <c r="A612" s="39"/>
      <c r="B612" s="40"/>
      <c r="C612" s="41"/>
      <c r="D612" s="234" t="s">
        <v>229</v>
      </c>
      <c r="E612" s="41"/>
      <c r="F612" s="255" t="s">
        <v>1102</v>
      </c>
      <c r="G612" s="41"/>
      <c r="H612" s="41"/>
      <c r="I612" s="256"/>
      <c r="J612" s="41"/>
      <c r="K612" s="41"/>
      <c r="L612" s="45"/>
      <c r="M612" s="257"/>
      <c r="N612" s="258"/>
      <c r="O612" s="92"/>
      <c r="P612" s="92"/>
      <c r="Q612" s="92"/>
      <c r="R612" s="92"/>
      <c r="S612" s="92"/>
      <c r="T612" s="93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T612" s="18" t="s">
        <v>229</v>
      </c>
      <c r="AU612" s="18" t="s">
        <v>86</v>
      </c>
    </row>
    <row r="613" spans="1:65" s="2" customFormat="1" ht="16.5" customHeight="1">
      <c r="A613" s="39"/>
      <c r="B613" s="40"/>
      <c r="C613" s="219" t="s">
        <v>1103</v>
      </c>
      <c r="D613" s="219" t="s">
        <v>173</v>
      </c>
      <c r="E613" s="220" t="s">
        <v>1104</v>
      </c>
      <c r="F613" s="221" t="s">
        <v>1105</v>
      </c>
      <c r="G613" s="222" t="s">
        <v>226</v>
      </c>
      <c r="H613" s="223">
        <v>12</v>
      </c>
      <c r="I613" s="224"/>
      <c r="J613" s="225">
        <f>ROUND(I613*H613,2)</f>
        <v>0</v>
      </c>
      <c r="K613" s="221" t="s">
        <v>227</v>
      </c>
      <c r="L613" s="45"/>
      <c r="M613" s="226" t="s">
        <v>1</v>
      </c>
      <c r="N613" s="227" t="s">
        <v>41</v>
      </c>
      <c r="O613" s="92"/>
      <c r="P613" s="228">
        <f>O613*H613</f>
        <v>0</v>
      </c>
      <c r="Q613" s="228">
        <v>0</v>
      </c>
      <c r="R613" s="228">
        <f>Q613*H613</f>
        <v>0</v>
      </c>
      <c r="S613" s="228">
        <v>0</v>
      </c>
      <c r="T613" s="229">
        <f>S613*H613</f>
        <v>0</v>
      </c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R613" s="230" t="s">
        <v>267</v>
      </c>
      <c r="AT613" s="230" t="s">
        <v>173</v>
      </c>
      <c r="AU613" s="230" t="s">
        <v>86</v>
      </c>
      <c r="AY613" s="18" t="s">
        <v>171</v>
      </c>
      <c r="BE613" s="231">
        <f>IF(N613="základní",J613,0)</f>
        <v>0</v>
      </c>
      <c r="BF613" s="231">
        <f>IF(N613="snížená",J613,0)</f>
        <v>0</v>
      </c>
      <c r="BG613" s="231">
        <f>IF(N613="zákl. přenesená",J613,0)</f>
        <v>0</v>
      </c>
      <c r="BH613" s="231">
        <f>IF(N613="sníž. přenesená",J613,0)</f>
        <v>0</v>
      </c>
      <c r="BI613" s="231">
        <f>IF(N613="nulová",J613,0)</f>
        <v>0</v>
      </c>
      <c r="BJ613" s="18" t="s">
        <v>84</v>
      </c>
      <c r="BK613" s="231">
        <f>ROUND(I613*H613,2)</f>
        <v>0</v>
      </c>
      <c r="BL613" s="18" t="s">
        <v>267</v>
      </c>
      <c r="BM613" s="230" t="s">
        <v>1106</v>
      </c>
    </row>
    <row r="614" spans="1:47" s="2" customFormat="1" ht="12">
      <c r="A614" s="39"/>
      <c r="B614" s="40"/>
      <c r="C614" s="41"/>
      <c r="D614" s="234" t="s">
        <v>229</v>
      </c>
      <c r="E614" s="41"/>
      <c r="F614" s="255" t="s">
        <v>1097</v>
      </c>
      <c r="G614" s="41"/>
      <c r="H614" s="41"/>
      <c r="I614" s="256"/>
      <c r="J614" s="41"/>
      <c r="K614" s="41"/>
      <c r="L614" s="45"/>
      <c r="M614" s="257"/>
      <c r="N614" s="258"/>
      <c r="O614" s="92"/>
      <c r="P614" s="92"/>
      <c r="Q614" s="92"/>
      <c r="R614" s="92"/>
      <c r="S614" s="92"/>
      <c r="T614" s="93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T614" s="18" t="s">
        <v>229</v>
      </c>
      <c r="AU614" s="18" t="s">
        <v>86</v>
      </c>
    </row>
    <row r="615" spans="1:65" s="2" customFormat="1" ht="16.5" customHeight="1">
      <c r="A615" s="39"/>
      <c r="B615" s="40"/>
      <c r="C615" s="219" t="s">
        <v>1107</v>
      </c>
      <c r="D615" s="219" t="s">
        <v>173</v>
      </c>
      <c r="E615" s="220" t="s">
        <v>1108</v>
      </c>
      <c r="F615" s="221" t="s">
        <v>1109</v>
      </c>
      <c r="G615" s="222" t="s">
        <v>226</v>
      </c>
      <c r="H615" s="223">
        <v>3</v>
      </c>
      <c r="I615" s="224"/>
      <c r="J615" s="225">
        <f>ROUND(I615*H615,2)</f>
        <v>0</v>
      </c>
      <c r="K615" s="221" t="s">
        <v>227</v>
      </c>
      <c r="L615" s="45"/>
      <c r="M615" s="226" t="s">
        <v>1</v>
      </c>
      <c r="N615" s="227" t="s">
        <v>41</v>
      </c>
      <c r="O615" s="92"/>
      <c r="P615" s="228">
        <f>O615*H615</f>
        <v>0</v>
      </c>
      <c r="Q615" s="228">
        <v>0</v>
      </c>
      <c r="R615" s="228">
        <f>Q615*H615</f>
        <v>0</v>
      </c>
      <c r="S615" s="228">
        <v>0</v>
      </c>
      <c r="T615" s="229">
        <f>S615*H615</f>
        <v>0</v>
      </c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R615" s="230" t="s">
        <v>267</v>
      </c>
      <c r="AT615" s="230" t="s">
        <v>173</v>
      </c>
      <c r="AU615" s="230" t="s">
        <v>86</v>
      </c>
      <c r="AY615" s="18" t="s">
        <v>171</v>
      </c>
      <c r="BE615" s="231">
        <f>IF(N615="základní",J615,0)</f>
        <v>0</v>
      </c>
      <c r="BF615" s="231">
        <f>IF(N615="snížená",J615,0)</f>
        <v>0</v>
      </c>
      <c r="BG615" s="231">
        <f>IF(N615="zákl. přenesená",J615,0)</f>
        <v>0</v>
      </c>
      <c r="BH615" s="231">
        <f>IF(N615="sníž. přenesená",J615,0)</f>
        <v>0</v>
      </c>
      <c r="BI615" s="231">
        <f>IF(N615="nulová",J615,0)</f>
        <v>0</v>
      </c>
      <c r="BJ615" s="18" t="s">
        <v>84</v>
      </c>
      <c r="BK615" s="231">
        <f>ROUND(I615*H615,2)</f>
        <v>0</v>
      </c>
      <c r="BL615" s="18" t="s">
        <v>267</v>
      </c>
      <c r="BM615" s="230" t="s">
        <v>1110</v>
      </c>
    </row>
    <row r="616" spans="1:47" s="2" customFormat="1" ht="12">
      <c r="A616" s="39"/>
      <c r="B616" s="40"/>
      <c r="C616" s="41"/>
      <c r="D616" s="234" t="s">
        <v>229</v>
      </c>
      <c r="E616" s="41"/>
      <c r="F616" s="255" t="s">
        <v>1097</v>
      </c>
      <c r="G616" s="41"/>
      <c r="H616" s="41"/>
      <c r="I616" s="256"/>
      <c r="J616" s="41"/>
      <c r="K616" s="41"/>
      <c r="L616" s="45"/>
      <c r="M616" s="257"/>
      <c r="N616" s="258"/>
      <c r="O616" s="92"/>
      <c r="P616" s="92"/>
      <c r="Q616" s="92"/>
      <c r="R616" s="92"/>
      <c r="S616" s="92"/>
      <c r="T616" s="93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T616" s="18" t="s">
        <v>229</v>
      </c>
      <c r="AU616" s="18" t="s">
        <v>86</v>
      </c>
    </row>
    <row r="617" spans="1:63" s="12" customFormat="1" ht="22.8" customHeight="1">
      <c r="A617" s="12"/>
      <c r="B617" s="203"/>
      <c r="C617" s="204"/>
      <c r="D617" s="205" t="s">
        <v>75</v>
      </c>
      <c r="E617" s="217" t="s">
        <v>1111</v>
      </c>
      <c r="F617" s="217" t="s">
        <v>1112</v>
      </c>
      <c r="G617" s="204"/>
      <c r="H617" s="204"/>
      <c r="I617" s="207"/>
      <c r="J617" s="218">
        <f>BK617</f>
        <v>0</v>
      </c>
      <c r="K617" s="204"/>
      <c r="L617" s="209"/>
      <c r="M617" s="210"/>
      <c r="N617" s="211"/>
      <c r="O617" s="211"/>
      <c r="P617" s="212">
        <f>SUM(P618:P628)</f>
        <v>0</v>
      </c>
      <c r="Q617" s="211"/>
      <c r="R617" s="212">
        <f>SUM(R618:R628)</f>
        <v>1.355808</v>
      </c>
      <c r="S617" s="211"/>
      <c r="T617" s="213">
        <f>SUM(T618:T628)</f>
        <v>1.0807200000000001</v>
      </c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R617" s="214" t="s">
        <v>86</v>
      </c>
      <c r="AT617" s="215" t="s">
        <v>75</v>
      </c>
      <c r="AU617" s="215" t="s">
        <v>84</v>
      </c>
      <c r="AY617" s="214" t="s">
        <v>171</v>
      </c>
      <c r="BK617" s="216">
        <f>SUM(BK618:BK628)</f>
        <v>0</v>
      </c>
    </row>
    <row r="618" spans="1:65" s="2" customFormat="1" ht="16.5" customHeight="1">
      <c r="A618" s="39"/>
      <c r="B618" s="40"/>
      <c r="C618" s="219" t="s">
        <v>1113</v>
      </c>
      <c r="D618" s="219" t="s">
        <v>173</v>
      </c>
      <c r="E618" s="220" t="s">
        <v>1114</v>
      </c>
      <c r="F618" s="221" t="s">
        <v>1115</v>
      </c>
      <c r="G618" s="222" t="s">
        <v>176</v>
      </c>
      <c r="H618" s="223">
        <v>7.36</v>
      </c>
      <c r="I618" s="224"/>
      <c r="J618" s="225">
        <f>ROUND(I618*H618,2)</f>
        <v>0</v>
      </c>
      <c r="K618" s="221" t="s">
        <v>177</v>
      </c>
      <c r="L618" s="45"/>
      <c r="M618" s="226" t="s">
        <v>1</v>
      </c>
      <c r="N618" s="227" t="s">
        <v>41</v>
      </c>
      <c r="O618" s="92"/>
      <c r="P618" s="228">
        <f>O618*H618</f>
        <v>0</v>
      </c>
      <c r="Q618" s="228">
        <v>0.0003</v>
      </c>
      <c r="R618" s="228">
        <f>Q618*H618</f>
        <v>0.0022079999999999995</v>
      </c>
      <c r="S618" s="228">
        <v>0</v>
      </c>
      <c r="T618" s="229">
        <f>S618*H618</f>
        <v>0</v>
      </c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R618" s="230" t="s">
        <v>267</v>
      </c>
      <c r="AT618" s="230" t="s">
        <v>173</v>
      </c>
      <c r="AU618" s="230" t="s">
        <v>86</v>
      </c>
      <c r="AY618" s="18" t="s">
        <v>171</v>
      </c>
      <c r="BE618" s="231">
        <f>IF(N618="základní",J618,0)</f>
        <v>0</v>
      </c>
      <c r="BF618" s="231">
        <f>IF(N618="snížená",J618,0)</f>
        <v>0</v>
      </c>
      <c r="BG618" s="231">
        <f>IF(N618="zákl. přenesená",J618,0)</f>
        <v>0</v>
      </c>
      <c r="BH618" s="231">
        <f>IF(N618="sníž. přenesená",J618,0)</f>
        <v>0</v>
      </c>
      <c r="BI618" s="231">
        <f>IF(N618="nulová",J618,0)</f>
        <v>0</v>
      </c>
      <c r="BJ618" s="18" t="s">
        <v>84</v>
      </c>
      <c r="BK618" s="231">
        <f>ROUND(I618*H618,2)</f>
        <v>0</v>
      </c>
      <c r="BL618" s="18" t="s">
        <v>267</v>
      </c>
      <c r="BM618" s="230" t="s">
        <v>1116</v>
      </c>
    </row>
    <row r="619" spans="1:51" s="13" customFormat="1" ht="12">
      <c r="A619" s="13"/>
      <c r="B619" s="232"/>
      <c r="C619" s="233"/>
      <c r="D619" s="234" t="s">
        <v>180</v>
      </c>
      <c r="E619" s="235" t="s">
        <v>1</v>
      </c>
      <c r="F619" s="236" t="s">
        <v>1117</v>
      </c>
      <c r="G619" s="233"/>
      <c r="H619" s="237">
        <v>7.36</v>
      </c>
      <c r="I619" s="238"/>
      <c r="J619" s="233"/>
      <c r="K619" s="233"/>
      <c r="L619" s="239"/>
      <c r="M619" s="240"/>
      <c r="N619" s="241"/>
      <c r="O619" s="241"/>
      <c r="P619" s="241"/>
      <c r="Q619" s="241"/>
      <c r="R619" s="241"/>
      <c r="S619" s="241"/>
      <c r="T619" s="242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43" t="s">
        <v>180</v>
      </c>
      <c r="AU619" s="243" t="s">
        <v>86</v>
      </c>
      <c r="AV619" s="13" t="s">
        <v>86</v>
      </c>
      <c r="AW619" s="13" t="s">
        <v>32</v>
      </c>
      <c r="AX619" s="13" t="s">
        <v>84</v>
      </c>
      <c r="AY619" s="243" t="s">
        <v>171</v>
      </c>
    </row>
    <row r="620" spans="1:65" s="2" customFormat="1" ht="24.15" customHeight="1">
      <c r="A620" s="39"/>
      <c r="B620" s="40"/>
      <c r="C620" s="219" t="s">
        <v>1118</v>
      </c>
      <c r="D620" s="219" t="s">
        <v>173</v>
      </c>
      <c r="E620" s="220" t="s">
        <v>1119</v>
      </c>
      <c r="F620" s="221" t="s">
        <v>1120</v>
      </c>
      <c r="G620" s="222" t="s">
        <v>226</v>
      </c>
      <c r="H620" s="223">
        <v>684</v>
      </c>
      <c r="I620" s="224"/>
      <c r="J620" s="225">
        <f>ROUND(I620*H620,2)</f>
        <v>0</v>
      </c>
      <c r="K620" s="221" t="s">
        <v>177</v>
      </c>
      <c r="L620" s="45"/>
      <c r="M620" s="226" t="s">
        <v>1</v>
      </c>
      <c r="N620" s="227" t="s">
        <v>41</v>
      </c>
      <c r="O620" s="92"/>
      <c r="P620" s="228">
        <f>O620*H620</f>
        <v>0</v>
      </c>
      <c r="Q620" s="228">
        <v>0.0014</v>
      </c>
      <c r="R620" s="228">
        <f>Q620*H620</f>
        <v>0.9576</v>
      </c>
      <c r="S620" s="228">
        <v>0.00158</v>
      </c>
      <c r="T620" s="229">
        <f>S620*H620</f>
        <v>1.0807200000000001</v>
      </c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R620" s="230" t="s">
        <v>267</v>
      </c>
      <c r="AT620" s="230" t="s">
        <v>173</v>
      </c>
      <c r="AU620" s="230" t="s">
        <v>86</v>
      </c>
      <c r="AY620" s="18" t="s">
        <v>171</v>
      </c>
      <c r="BE620" s="231">
        <f>IF(N620="základní",J620,0)</f>
        <v>0</v>
      </c>
      <c r="BF620" s="231">
        <f>IF(N620="snížená",J620,0)</f>
        <v>0</v>
      </c>
      <c r="BG620" s="231">
        <f>IF(N620="zákl. přenesená",J620,0)</f>
        <v>0</v>
      </c>
      <c r="BH620" s="231">
        <f>IF(N620="sníž. přenesená",J620,0)</f>
        <v>0</v>
      </c>
      <c r="BI620" s="231">
        <f>IF(N620="nulová",J620,0)</f>
        <v>0</v>
      </c>
      <c r="BJ620" s="18" t="s">
        <v>84</v>
      </c>
      <c r="BK620" s="231">
        <f>ROUND(I620*H620,2)</f>
        <v>0</v>
      </c>
      <c r="BL620" s="18" t="s">
        <v>267</v>
      </c>
      <c r="BM620" s="230" t="s">
        <v>1121</v>
      </c>
    </row>
    <row r="621" spans="1:51" s="13" customFormat="1" ht="12">
      <c r="A621" s="13"/>
      <c r="B621" s="232"/>
      <c r="C621" s="233"/>
      <c r="D621" s="234" t="s">
        <v>180</v>
      </c>
      <c r="E621" s="235" t="s">
        <v>1</v>
      </c>
      <c r="F621" s="236" t="s">
        <v>1122</v>
      </c>
      <c r="G621" s="233"/>
      <c r="H621" s="237">
        <v>684</v>
      </c>
      <c r="I621" s="238"/>
      <c r="J621" s="233"/>
      <c r="K621" s="233"/>
      <c r="L621" s="239"/>
      <c r="M621" s="240"/>
      <c r="N621" s="241"/>
      <c r="O621" s="241"/>
      <c r="P621" s="241"/>
      <c r="Q621" s="241"/>
      <c r="R621" s="241"/>
      <c r="S621" s="241"/>
      <c r="T621" s="242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43" t="s">
        <v>180</v>
      </c>
      <c r="AU621" s="243" t="s">
        <v>86</v>
      </c>
      <c r="AV621" s="13" t="s">
        <v>86</v>
      </c>
      <c r="AW621" s="13" t="s">
        <v>32</v>
      </c>
      <c r="AX621" s="13" t="s">
        <v>84</v>
      </c>
      <c r="AY621" s="243" t="s">
        <v>171</v>
      </c>
    </row>
    <row r="622" spans="1:65" s="2" customFormat="1" ht="16.5" customHeight="1">
      <c r="A622" s="39"/>
      <c r="B622" s="40"/>
      <c r="C622" s="269" t="s">
        <v>1123</v>
      </c>
      <c r="D622" s="269" t="s">
        <v>304</v>
      </c>
      <c r="E622" s="270" t="s">
        <v>1124</v>
      </c>
      <c r="F622" s="271" t="s">
        <v>1125</v>
      </c>
      <c r="G622" s="272" t="s">
        <v>176</v>
      </c>
      <c r="H622" s="273">
        <v>16</v>
      </c>
      <c r="I622" s="274"/>
      <c r="J622" s="275">
        <f>ROUND(I622*H622,2)</f>
        <v>0</v>
      </c>
      <c r="K622" s="271" t="s">
        <v>177</v>
      </c>
      <c r="L622" s="276"/>
      <c r="M622" s="277" t="s">
        <v>1</v>
      </c>
      <c r="N622" s="278" t="s">
        <v>41</v>
      </c>
      <c r="O622" s="92"/>
      <c r="P622" s="228">
        <f>O622*H622</f>
        <v>0</v>
      </c>
      <c r="Q622" s="228">
        <v>0.009799999999999998</v>
      </c>
      <c r="R622" s="228">
        <f>Q622*H622</f>
        <v>0.1568</v>
      </c>
      <c r="S622" s="228">
        <v>0</v>
      </c>
      <c r="T622" s="229">
        <f>S622*H622</f>
        <v>0</v>
      </c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R622" s="230" t="s">
        <v>392</v>
      </c>
      <c r="AT622" s="230" t="s">
        <v>304</v>
      </c>
      <c r="AU622" s="230" t="s">
        <v>86</v>
      </c>
      <c r="AY622" s="18" t="s">
        <v>171</v>
      </c>
      <c r="BE622" s="231">
        <f>IF(N622="základní",J622,0)</f>
        <v>0</v>
      </c>
      <c r="BF622" s="231">
        <f>IF(N622="snížená",J622,0)</f>
        <v>0</v>
      </c>
      <c r="BG622" s="231">
        <f>IF(N622="zákl. přenesená",J622,0)</f>
        <v>0</v>
      </c>
      <c r="BH622" s="231">
        <f>IF(N622="sníž. přenesená",J622,0)</f>
        <v>0</v>
      </c>
      <c r="BI622" s="231">
        <f>IF(N622="nulová",J622,0)</f>
        <v>0</v>
      </c>
      <c r="BJ622" s="18" t="s">
        <v>84</v>
      </c>
      <c r="BK622" s="231">
        <f>ROUND(I622*H622,2)</f>
        <v>0</v>
      </c>
      <c r="BL622" s="18" t="s">
        <v>267</v>
      </c>
      <c r="BM622" s="230" t="s">
        <v>1126</v>
      </c>
    </row>
    <row r="623" spans="1:65" s="2" customFormat="1" ht="37.8" customHeight="1">
      <c r="A623" s="39"/>
      <c r="B623" s="40"/>
      <c r="C623" s="219" t="s">
        <v>1127</v>
      </c>
      <c r="D623" s="219" t="s">
        <v>173</v>
      </c>
      <c r="E623" s="220" t="s">
        <v>1128</v>
      </c>
      <c r="F623" s="221" t="s">
        <v>1129</v>
      </c>
      <c r="G623" s="222" t="s">
        <v>176</v>
      </c>
      <c r="H623" s="223">
        <v>7.36</v>
      </c>
      <c r="I623" s="224"/>
      <c r="J623" s="225">
        <f>ROUND(I623*H623,2)</f>
        <v>0</v>
      </c>
      <c r="K623" s="221" t="s">
        <v>177</v>
      </c>
      <c r="L623" s="45"/>
      <c r="M623" s="226" t="s">
        <v>1</v>
      </c>
      <c r="N623" s="227" t="s">
        <v>41</v>
      </c>
      <c r="O623" s="92"/>
      <c r="P623" s="228">
        <f>O623*H623</f>
        <v>0</v>
      </c>
      <c r="Q623" s="228">
        <v>0.0095</v>
      </c>
      <c r="R623" s="228">
        <f>Q623*H623</f>
        <v>0.06992</v>
      </c>
      <c r="S623" s="228">
        <v>0</v>
      </c>
      <c r="T623" s="229">
        <f>S623*H623</f>
        <v>0</v>
      </c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R623" s="230" t="s">
        <v>267</v>
      </c>
      <c r="AT623" s="230" t="s">
        <v>173</v>
      </c>
      <c r="AU623" s="230" t="s">
        <v>86</v>
      </c>
      <c r="AY623" s="18" t="s">
        <v>171</v>
      </c>
      <c r="BE623" s="231">
        <f>IF(N623="základní",J623,0)</f>
        <v>0</v>
      </c>
      <c r="BF623" s="231">
        <f>IF(N623="snížená",J623,0)</f>
        <v>0</v>
      </c>
      <c r="BG623" s="231">
        <f>IF(N623="zákl. přenesená",J623,0)</f>
        <v>0</v>
      </c>
      <c r="BH623" s="231">
        <f>IF(N623="sníž. přenesená",J623,0)</f>
        <v>0</v>
      </c>
      <c r="BI623" s="231">
        <f>IF(N623="nulová",J623,0)</f>
        <v>0</v>
      </c>
      <c r="BJ623" s="18" t="s">
        <v>84</v>
      </c>
      <c r="BK623" s="231">
        <f>ROUND(I623*H623,2)</f>
        <v>0</v>
      </c>
      <c r="BL623" s="18" t="s">
        <v>267</v>
      </c>
      <c r="BM623" s="230" t="s">
        <v>1130</v>
      </c>
    </row>
    <row r="624" spans="1:47" s="2" customFormat="1" ht="12">
      <c r="A624" s="39"/>
      <c r="B624" s="40"/>
      <c r="C624" s="41"/>
      <c r="D624" s="234" t="s">
        <v>229</v>
      </c>
      <c r="E624" s="41"/>
      <c r="F624" s="255" t="s">
        <v>1131</v>
      </c>
      <c r="G624" s="41"/>
      <c r="H624" s="41"/>
      <c r="I624" s="256"/>
      <c r="J624" s="41"/>
      <c r="K624" s="41"/>
      <c r="L624" s="45"/>
      <c r="M624" s="257"/>
      <c r="N624" s="258"/>
      <c r="O624" s="92"/>
      <c r="P624" s="92"/>
      <c r="Q624" s="92"/>
      <c r="R624" s="92"/>
      <c r="S624" s="92"/>
      <c r="T624" s="93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T624" s="18" t="s">
        <v>229</v>
      </c>
      <c r="AU624" s="18" t="s">
        <v>86</v>
      </c>
    </row>
    <row r="625" spans="1:51" s="13" customFormat="1" ht="12">
      <c r="A625" s="13"/>
      <c r="B625" s="232"/>
      <c r="C625" s="233"/>
      <c r="D625" s="234" t="s">
        <v>180</v>
      </c>
      <c r="E625" s="235" t="s">
        <v>1</v>
      </c>
      <c r="F625" s="236" t="s">
        <v>1117</v>
      </c>
      <c r="G625" s="233"/>
      <c r="H625" s="237">
        <v>7.36</v>
      </c>
      <c r="I625" s="238"/>
      <c r="J625" s="233"/>
      <c r="K625" s="233"/>
      <c r="L625" s="239"/>
      <c r="M625" s="240"/>
      <c r="N625" s="241"/>
      <c r="O625" s="241"/>
      <c r="P625" s="241"/>
      <c r="Q625" s="241"/>
      <c r="R625" s="241"/>
      <c r="S625" s="241"/>
      <c r="T625" s="242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43" t="s">
        <v>180</v>
      </c>
      <c r="AU625" s="243" t="s">
        <v>86</v>
      </c>
      <c r="AV625" s="13" t="s">
        <v>86</v>
      </c>
      <c r="AW625" s="13" t="s">
        <v>32</v>
      </c>
      <c r="AX625" s="13" t="s">
        <v>84</v>
      </c>
      <c r="AY625" s="243" t="s">
        <v>171</v>
      </c>
    </row>
    <row r="626" spans="1:65" s="2" customFormat="1" ht="24.15" customHeight="1">
      <c r="A626" s="39"/>
      <c r="B626" s="40"/>
      <c r="C626" s="269" t="s">
        <v>1132</v>
      </c>
      <c r="D626" s="269" t="s">
        <v>304</v>
      </c>
      <c r="E626" s="270" t="s">
        <v>1133</v>
      </c>
      <c r="F626" s="271" t="s">
        <v>1134</v>
      </c>
      <c r="G626" s="272" t="s">
        <v>176</v>
      </c>
      <c r="H626" s="273">
        <v>8.464</v>
      </c>
      <c r="I626" s="274"/>
      <c r="J626" s="275">
        <f>ROUND(I626*H626,2)</f>
        <v>0</v>
      </c>
      <c r="K626" s="271" t="s">
        <v>177</v>
      </c>
      <c r="L626" s="276"/>
      <c r="M626" s="277" t="s">
        <v>1</v>
      </c>
      <c r="N626" s="278" t="s">
        <v>41</v>
      </c>
      <c r="O626" s="92"/>
      <c r="P626" s="228">
        <f>O626*H626</f>
        <v>0</v>
      </c>
      <c r="Q626" s="228">
        <v>0.02</v>
      </c>
      <c r="R626" s="228">
        <f>Q626*H626</f>
        <v>0.16928</v>
      </c>
      <c r="S626" s="228">
        <v>0</v>
      </c>
      <c r="T626" s="229">
        <f>S626*H626</f>
        <v>0</v>
      </c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R626" s="230" t="s">
        <v>392</v>
      </c>
      <c r="AT626" s="230" t="s">
        <v>304</v>
      </c>
      <c r="AU626" s="230" t="s">
        <v>86</v>
      </c>
      <c r="AY626" s="18" t="s">
        <v>171</v>
      </c>
      <c r="BE626" s="231">
        <f>IF(N626="základní",J626,0)</f>
        <v>0</v>
      </c>
      <c r="BF626" s="231">
        <f>IF(N626="snížená",J626,0)</f>
        <v>0</v>
      </c>
      <c r="BG626" s="231">
        <f>IF(N626="zákl. přenesená",J626,0)</f>
        <v>0</v>
      </c>
      <c r="BH626" s="231">
        <f>IF(N626="sníž. přenesená",J626,0)</f>
        <v>0</v>
      </c>
      <c r="BI626" s="231">
        <f>IF(N626="nulová",J626,0)</f>
        <v>0</v>
      </c>
      <c r="BJ626" s="18" t="s">
        <v>84</v>
      </c>
      <c r="BK626" s="231">
        <f>ROUND(I626*H626,2)</f>
        <v>0</v>
      </c>
      <c r="BL626" s="18" t="s">
        <v>267</v>
      </c>
      <c r="BM626" s="230" t="s">
        <v>1135</v>
      </c>
    </row>
    <row r="627" spans="1:51" s="13" customFormat="1" ht="12">
      <c r="A627" s="13"/>
      <c r="B627" s="232"/>
      <c r="C627" s="233"/>
      <c r="D627" s="234" t="s">
        <v>180</v>
      </c>
      <c r="E627" s="233"/>
      <c r="F627" s="236" t="s">
        <v>1136</v>
      </c>
      <c r="G627" s="233"/>
      <c r="H627" s="237">
        <v>8.464</v>
      </c>
      <c r="I627" s="238"/>
      <c r="J627" s="233"/>
      <c r="K627" s="233"/>
      <c r="L627" s="239"/>
      <c r="M627" s="240"/>
      <c r="N627" s="241"/>
      <c r="O627" s="241"/>
      <c r="P627" s="241"/>
      <c r="Q627" s="241"/>
      <c r="R627" s="241"/>
      <c r="S627" s="241"/>
      <c r="T627" s="242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43" t="s">
        <v>180</v>
      </c>
      <c r="AU627" s="243" t="s">
        <v>86</v>
      </c>
      <c r="AV627" s="13" t="s">
        <v>86</v>
      </c>
      <c r="AW627" s="13" t="s">
        <v>4</v>
      </c>
      <c r="AX627" s="13" t="s">
        <v>84</v>
      </c>
      <c r="AY627" s="243" t="s">
        <v>171</v>
      </c>
    </row>
    <row r="628" spans="1:65" s="2" customFormat="1" ht="24.15" customHeight="1">
      <c r="A628" s="39"/>
      <c r="B628" s="40"/>
      <c r="C628" s="219" t="s">
        <v>1137</v>
      </c>
      <c r="D628" s="219" t="s">
        <v>173</v>
      </c>
      <c r="E628" s="220" t="s">
        <v>1138</v>
      </c>
      <c r="F628" s="221" t="s">
        <v>1139</v>
      </c>
      <c r="G628" s="222" t="s">
        <v>742</v>
      </c>
      <c r="H628" s="279"/>
      <c r="I628" s="224"/>
      <c r="J628" s="225">
        <f>ROUND(I628*H628,2)</f>
        <v>0</v>
      </c>
      <c r="K628" s="221" t="s">
        <v>177</v>
      </c>
      <c r="L628" s="45"/>
      <c r="M628" s="226" t="s">
        <v>1</v>
      </c>
      <c r="N628" s="227" t="s">
        <v>41</v>
      </c>
      <c r="O628" s="92"/>
      <c r="P628" s="228">
        <f>O628*H628</f>
        <v>0</v>
      </c>
      <c r="Q628" s="228">
        <v>0</v>
      </c>
      <c r="R628" s="228">
        <f>Q628*H628</f>
        <v>0</v>
      </c>
      <c r="S628" s="228">
        <v>0</v>
      </c>
      <c r="T628" s="229">
        <f>S628*H628</f>
        <v>0</v>
      </c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R628" s="230" t="s">
        <v>267</v>
      </c>
      <c r="AT628" s="230" t="s">
        <v>173</v>
      </c>
      <c r="AU628" s="230" t="s">
        <v>86</v>
      </c>
      <c r="AY628" s="18" t="s">
        <v>171</v>
      </c>
      <c r="BE628" s="231">
        <f>IF(N628="základní",J628,0)</f>
        <v>0</v>
      </c>
      <c r="BF628" s="231">
        <f>IF(N628="snížená",J628,0)</f>
        <v>0</v>
      </c>
      <c r="BG628" s="231">
        <f>IF(N628="zákl. přenesená",J628,0)</f>
        <v>0</v>
      </c>
      <c r="BH628" s="231">
        <f>IF(N628="sníž. přenesená",J628,0)</f>
        <v>0</v>
      </c>
      <c r="BI628" s="231">
        <f>IF(N628="nulová",J628,0)</f>
        <v>0</v>
      </c>
      <c r="BJ628" s="18" t="s">
        <v>84</v>
      </c>
      <c r="BK628" s="231">
        <f>ROUND(I628*H628,2)</f>
        <v>0</v>
      </c>
      <c r="BL628" s="18" t="s">
        <v>267</v>
      </c>
      <c r="BM628" s="230" t="s">
        <v>1140</v>
      </c>
    </row>
    <row r="629" spans="1:63" s="12" customFormat="1" ht="22.8" customHeight="1">
      <c r="A629" s="12"/>
      <c r="B629" s="203"/>
      <c r="C629" s="204"/>
      <c r="D629" s="205" t="s">
        <v>75</v>
      </c>
      <c r="E629" s="217" t="s">
        <v>1141</v>
      </c>
      <c r="F629" s="217" t="s">
        <v>1142</v>
      </c>
      <c r="G629" s="204"/>
      <c r="H629" s="204"/>
      <c r="I629" s="207"/>
      <c r="J629" s="218">
        <f>BK629</f>
        <v>0</v>
      </c>
      <c r="K629" s="204"/>
      <c r="L629" s="209"/>
      <c r="M629" s="210"/>
      <c r="N629" s="211"/>
      <c r="O629" s="211"/>
      <c r="P629" s="212">
        <f>SUM(P630:P635)</f>
        <v>0</v>
      </c>
      <c r="Q629" s="211"/>
      <c r="R629" s="212">
        <f>SUM(R630:R635)</f>
        <v>0.29337</v>
      </c>
      <c r="S629" s="211"/>
      <c r="T629" s="213">
        <f>SUM(T630:T635)</f>
        <v>0</v>
      </c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R629" s="214" t="s">
        <v>86</v>
      </c>
      <c r="AT629" s="215" t="s">
        <v>75</v>
      </c>
      <c r="AU629" s="215" t="s">
        <v>84</v>
      </c>
      <c r="AY629" s="214" t="s">
        <v>171</v>
      </c>
      <c r="BK629" s="216">
        <f>SUM(BK630:BK635)</f>
        <v>0</v>
      </c>
    </row>
    <row r="630" spans="1:65" s="2" customFormat="1" ht="24.15" customHeight="1">
      <c r="A630" s="39"/>
      <c r="B630" s="40"/>
      <c r="C630" s="219" t="s">
        <v>1143</v>
      </c>
      <c r="D630" s="219" t="s">
        <v>173</v>
      </c>
      <c r="E630" s="220" t="s">
        <v>1144</v>
      </c>
      <c r="F630" s="221" t="s">
        <v>1145</v>
      </c>
      <c r="G630" s="222" t="s">
        <v>176</v>
      </c>
      <c r="H630" s="223">
        <v>586.74</v>
      </c>
      <c r="I630" s="224"/>
      <c r="J630" s="225">
        <f>ROUND(I630*H630,2)</f>
        <v>0</v>
      </c>
      <c r="K630" s="221" t="s">
        <v>177</v>
      </c>
      <c r="L630" s="45"/>
      <c r="M630" s="226" t="s">
        <v>1</v>
      </c>
      <c r="N630" s="227" t="s">
        <v>41</v>
      </c>
      <c r="O630" s="92"/>
      <c r="P630" s="228">
        <f>O630*H630</f>
        <v>0</v>
      </c>
      <c r="Q630" s="228">
        <v>0.00021</v>
      </c>
      <c r="R630" s="228">
        <f>Q630*H630</f>
        <v>0.1232154</v>
      </c>
      <c r="S630" s="228">
        <v>0</v>
      </c>
      <c r="T630" s="229">
        <f>S630*H630</f>
        <v>0</v>
      </c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R630" s="230" t="s">
        <v>267</v>
      </c>
      <c r="AT630" s="230" t="s">
        <v>173</v>
      </c>
      <c r="AU630" s="230" t="s">
        <v>86</v>
      </c>
      <c r="AY630" s="18" t="s">
        <v>171</v>
      </c>
      <c r="BE630" s="231">
        <f>IF(N630="základní",J630,0)</f>
        <v>0</v>
      </c>
      <c r="BF630" s="231">
        <f>IF(N630="snížená",J630,0)</f>
        <v>0</v>
      </c>
      <c r="BG630" s="231">
        <f>IF(N630="zákl. přenesená",J630,0)</f>
        <v>0</v>
      </c>
      <c r="BH630" s="231">
        <f>IF(N630="sníž. přenesená",J630,0)</f>
        <v>0</v>
      </c>
      <c r="BI630" s="231">
        <f>IF(N630="nulová",J630,0)</f>
        <v>0</v>
      </c>
      <c r="BJ630" s="18" t="s">
        <v>84</v>
      </c>
      <c r="BK630" s="231">
        <f>ROUND(I630*H630,2)</f>
        <v>0</v>
      </c>
      <c r="BL630" s="18" t="s">
        <v>267</v>
      </c>
      <c r="BM630" s="230" t="s">
        <v>1146</v>
      </c>
    </row>
    <row r="631" spans="1:51" s="15" customFormat="1" ht="12">
      <c r="A631" s="15"/>
      <c r="B631" s="259"/>
      <c r="C631" s="260"/>
      <c r="D631" s="234" t="s">
        <v>180</v>
      </c>
      <c r="E631" s="261" t="s">
        <v>1</v>
      </c>
      <c r="F631" s="262" t="s">
        <v>1147</v>
      </c>
      <c r="G631" s="260"/>
      <c r="H631" s="261" t="s">
        <v>1</v>
      </c>
      <c r="I631" s="263"/>
      <c r="J631" s="260"/>
      <c r="K631" s="260"/>
      <c r="L631" s="264"/>
      <c r="M631" s="265"/>
      <c r="N631" s="266"/>
      <c r="O631" s="266"/>
      <c r="P631" s="266"/>
      <c r="Q631" s="266"/>
      <c r="R631" s="266"/>
      <c r="S631" s="266"/>
      <c r="T631" s="267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T631" s="268" t="s">
        <v>180</v>
      </c>
      <c r="AU631" s="268" t="s">
        <v>86</v>
      </c>
      <c r="AV631" s="15" t="s">
        <v>84</v>
      </c>
      <c r="AW631" s="15" t="s">
        <v>32</v>
      </c>
      <c r="AX631" s="15" t="s">
        <v>76</v>
      </c>
      <c r="AY631" s="268" t="s">
        <v>171</v>
      </c>
    </row>
    <row r="632" spans="1:51" s="13" customFormat="1" ht="12">
      <c r="A632" s="13"/>
      <c r="B632" s="232"/>
      <c r="C632" s="233"/>
      <c r="D632" s="234" t="s">
        <v>180</v>
      </c>
      <c r="E632" s="235" t="s">
        <v>1</v>
      </c>
      <c r="F632" s="236" t="s">
        <v>1148</v>
      </c>
      <c r="G632" s="233"/>
      <c r="H632" s="237">
        <v>586.74</v>
      </c>
      <c r="I632" s="238"/>
      <c r="J632" s="233"/>
      <c r="K632" s="233"/>
      <c r="L632" s="239"/>
      <c r="M632" s="240"/>
      <c r="N632" s="241"/>
      <c r="O632" s="241"/>
      <c r="P632" s="241"/>
      <c r="Q632" s="241"/>
      <c r="R632" s="241"/>
      <c r="S632" s="241"/>
      <c r="T632" s="242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43" t="s">
        <v>180</v>
      </c>
      <c r="AU632" s="243" t="s">
        <v>86</v>
      </c>
      <c r="AV632" s="13" t="s">
        <v>86</v>
      </c>
      <c r="AW632" s="13" t="s">
        <v>32</v>
      </c>
      <c r="AX632" s="13" t="s">
        <v>84</v>
      </c>
      <c r="AY632" s="243" t="s">
        <v>171</v>
      </c>
    </row>
    <row r="633" spans="1:65" s="2" customFormat="1" ht="24.15" customHeight="1">
      <c r="A633" s="39"/>
      <c r="B633" s="40"/>
      <c r="C633" s="219" t="s">
        <v>1149</v>
      </c>
      <c r="D633" s="219" t="s">
        <v>173</v>
      </c>
      <c r="E633" s="220" t="s">
        <v>1150</v>
      </c>
      <c r="F633" s="221" t="s">
        <v>1151</v>
      </c>
      <c r="G633" s="222" t="s">
        <v>176</v>
      </c>
      <c r="H633" s="223">
        <v>586.74</v>
      </c>
      <c r="I633" s="224"/>
      <c r="J633" s="225">
        <f>ROUND(I633*H633,2)</f>
        <v>0</v>
      </c>
      <c r="K633" s="221" t="s">
        <v>177</v>
      </c>
      <c r="L633" s="45"/>
      <c r="M633" s="226" t="s">
        <v>1</v>
      </c>
      <c r="N633" s="227" t="s">
        <v>41</v>
      </c>
      <c r="O633" s="92"/>
      <c r="P633" s="228">
        <f>O633*H633</f>
        <v>0</v>
      </c>
      <c r="Q633" s="228">
        <v>0.00029</v>
      </c>
      <c r="R633" s="228">
        <f>Q633*H633</f>
        <v>0.1701546</v>
      </c>
      <c r="S633" s="228">
        <v>0</v>
      </c>
      <c r="T633" s="229">
        <f>S633*H633</f>
        <v>0</v>
      </c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R633" s="230" t="s">
        <v>267</v>
      </c>
      <c r="AT633" s="230" t="s">
        <v>173</v>
      </c>
      <c r="AU633" s="230" t="s">
        <v>86</v>
      </c>
      <c r="AY633" s="18" t="s">
        <v>171</v>
      </c>
      <c r="BE633" s="231">
        <f>IF(N633="základní",J633,0)</f>
        <v>0</v>
      </c>
      <c r="BF633" s="231">
        <f>IF(N633="snížená",J633,0)</f>
        <v>0</v>
      </c>
      <c r="BG633" s="231">
        <f>IF(N633="zákl. přenesená",J633,0)</f>
        <v>0</v>
      </c>
      <c r="BH633" s="231">
        <f>IF(N633="sníž. přenesená",J633,0)</f>
        <v>0</v>
      </c>
      <c r="BI633" s="231">
        <f>IF(N633="nulová",J633,0)</f>
        <v>0</v>
      </c>
      <c r="BJ633" s="18" t="s">
        <v>84</v>
      </c>
      <c r="BK633" s="231">
        <f>ROUND(I633*H633,2)</f>
        <v>0</v>
      </c>
      <c r="BL633" s="18" t="s">
        <v>267</v>
      </c>
      <c r="BM633" s="230" t="s">
        <v>1152</v>
      </c>
    </row>
    <row r="634" spans="1:51" s="15" customFormat="1" ht="12">
      <c r="A634" s="15"/>
      <c r="B634" s="259"/>
      <c r="C634" s="260"/>
      <c r="D634" s="234" t="s">
        <v>180</v>
      </c>
      <c r="E634" s="261" t="s">
        <v>1</v>
      </c>
      <c r="F634" s="262" t="s">
        <v>1147</v>
      </c>
      <c r="G634" s="260"/>
      <c r="H634" s="261" t="s">
        <v>1</v>
      </c>
      <c r="I634" s="263"/>
      <c r="J634" s="260"/>
      <c r="K634" s="260"/>
      <c r="L634" s="264"/>
      <c r="M634" s="265"/>
      <c r="N634" s="266"/>
      <c r="O634" s="266"/>
      <c r="P634" s="266"/>
      <c r="Q634" s="266"/>
      <c r="R634" s="266"/>
      <c r="S634" s="266"/>
      <c r="T634" s="267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T634" s="268" t="s">
        <v>180</v>
      </c>
      <c r="AU634" s="268" t="s">
        <v>86</v>
      </c>
      <c r="AV634" s="15" t="s">
        <v>84</v>
      </c>
      <c r="AW634" s="15" t="s">
        <v>32</v>
      </c>
      <c r="AX634" s="15" t="s">
        <v>76</v>
      </c>
      <c r="AY634" s="268" t="s">
        <v>171</v>
      </c>
    </row>
    <row r="635" spans="1:51" s="13" customFormat="1" ht="12">
      <c r="A635" s="13"/>
      <c r="B635" s="232"/>
      <c r="C635" s="233"/>
      <c r="D635" s="234" t="s">
        <v>180</v>
      </c>
      <c r="E635" s="235" t="s">
        <v>1</v>
      </c>
      <c r="F635" s="236" t="s">
        <v>1148</v>
      </c>
      <c r="G635" s="233"/>
      <c r="H635" s="237">
        <v>586.74</v>
      </c>
      <c r="I635" s="238"/>
      <c r="J635" s="233"/>
      <c r="K635" s="233"/>
      <c r="L635" s="239"/>
      <c r="M635" s="280"/>
      <c r="N635" s="281"/>
      <c r="O635" s="281"/>
      <c r="P635" s="281"/>
      <c r="Q635" s="281"/>
      <c r="R635" s="281"/>
      <c r="S635" s="281"/>
      <c r="T635" s="282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43" t="s">
        <v>180</v>
      </c>
      <c r="AU635" s="243" t="s">
        <v>86</v>
      </c>
      <c r="AV635" s="13" t="s">
        <v>86</v>
      </c>
      <c r="AW635" s="13" t="s">
        <v>32</v>
      </c>
      <c r="AX635" s="13" t="s">
        <v>84</v>
      </c>
      <c r="AY635" s="243" t="s">
        <v>171</v>
      </c>
    </row>
    <row r="636" spans="1:31" s="2" customFormat="1" ht="6.95" customHeight="1">
      <c r="A636" s="39"/>
      <c r="B636" s="67"/>
      <c r="C636" s="68"/>
      <c r="D636" s="68"/>
      <c r="E636" s="68"/>
      <c r="F636" s="68"/>
      <c r="G636" s="68"/>
      <c r="H636" s="68"/>
      <c r="I636" s="68"/>
      <c r="J636" s="68"/>
      <c r="K636" s="68"/>
      <c r="L636" s="45"/>
      <c r="M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</row>
  </sheetData>
  <sheetProtection password="CC35" sheet="1" objects="1" scenarios="1" formatColumns="0" formatRows="0" autoFilter="0"/>
  <autoFilter ref="C136:K635"/>
  <mergeCells count="9">
    <mergeCell ref="E7:H7"/>
    <mergeCell ref="E9:H9"/>
    <mergeCell ref="E18:H18"/>
    <mergeCell ref="E27:H27"/>
    <mergeCell ref="E85:H85"/>
    <mergeCell ref="E87:H87"/>
    <mergeCell ref="E127:H127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Zateplení budovy č.p. 2379 na ul. Žižkova v Karviné - Mizerově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1153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21. 12. 2020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ROUND(J137,2)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ROUND((SUM(BE137:BE647)),2)</f>
        <v>0</v>
      </c>
      <c r="G33" s="39"/>
      <c r="H33" s="39"/>
      <c r="I33" s="156">
        <v>0.21</v>
      </c>
      <c r="J33" s="155">
        <f>ROUND(((SUM(BE137:BE647))*I33),2)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ROUND((SUM(BF137:BF647)),2)</f>
        <v>0</v>
      </c>
      <c r="G34" s="39"/>
      <c r="H34" s="39"/>
      <c r="I34" s="156">
        <v>0.15</v>
      </c>
      <c r="J34" s="155">
        <f>ROUND(((SUM(BF137:BF647))*I34),2)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ROUND((SUM(BG137:BG647)),2)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ROUND((SUM(BH137:BH647)),2)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ROUND((SUM(BI137:BI647)),2)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Zateplení budovy č.p. 2379 na ul. Žižkova v Karviné - Mizerově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128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002 - Pavilon A2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Karviná</v>
      </c>
      <c r="G89" s="41"/>
      <c r="H89" s="41"/>
      <c r="I89" s="33" t="s">
        <v>22</v>
      </c>
      <c r="J89" s="80" t="str">
        <f>IF(J12="","",J12)</f>
        <v>21. 12. 2020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Karviná</v>
      </c>
      <c r="G91" s="41"/>
      <c r="H91" s="41"/>
      <c r="I91" s="33" t="s">
        <v>30</v>
      </c>
      <c r="J91" s="37" t="str">
        <f>E21</f>
        <v>ATRIS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Barbora Kyšková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131</v>
      </c>
      <c r="D94" s="177"/>
      <c r="E94" s="177"/>
      <c r="F94" s="177"/>
      <c r="G94" s="177"/>
      <c r="H94" s="177"/>
      <c r="I94" s="177"/>
      <c r="J94" s="178" t="s">
        <v>132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133</v>
      </c>
      <c r="D96" s="41"/>
      <c r="E96" s="41"/>
      <c r="F96" s="41"/>
      <c r="G96" s="41"/>
      <c r="H96" s="41"/>
      <c r="I96" s="41"/>
      <c r="J96" s="111">
        <f>J137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134</v>
      </c>
    </row>
    <row r="97" spans="1:31" s="9" customFormat="1" ht="24.95" customHeight="1">
      <c r="A97" s="9"/>
      <c r="B97" s="180"/>
      <c r="C97" s="181"/>
      <c r="D97" s="182" t="s">
        <v>135</v>
      </c>
      <c r="E97" s="183"/>
      <c r="F97" s="183"/>
      <c r="G97" s="183"/>
      <c r="H97" s="183"/>
      <c r="I97" s="183"/>
      <c r="J97" s="184">
        <f>J138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136</v>
      </c>
      <c r="E98" s="189"/>
      <c r="F98" s="189"/>
      <c r="G98" s="189"/>
      <c r="H98" s="189"/>
      <c r="I98" s="189"/>
      <c r="J98" s="190">
        <f>J139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137</v>
      </c>
      <c r="E99" s="189"/>
      <c r="F99" s="189"/>
      <c r="G99" s="189"/>
      <c r="H99" s="189"/>
      <c r="I99" s="189"/>
      <c r="J99" s="190">
        <f>J161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138</v>
      </c>
      <c r="E100" s="189"/>
      <c r="F100" s="189"/>
      <c r="G100" s="189"/>
      <c r="H100" s="189"/>
      <c r="I100" s="189"/>
      <c r="J100" s="190">
        <f>J164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139</v>
      </c>
      <c r="E101" s="189"/>
      <c r="F101" s="189"/>
      <c r="G101" s="189"/>
      <c r="H101" s="189"/>
      <c r="I101" s="189"/>
      <c r="J101" s="190">
        <f>J191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140</v>
      </c>
      <c r="E102" s="189"/>
      <c r="F102" s="189"/>
      <c r="G102" s="189"/>
      <c r="H102" s="189"/>
      <c r="I102" s="189"/>
      <c r="J102" s="190">
        <f>J205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142</v>
      </c>
      <c r="E103" s="189"/>
      <c r="F103" s="189"/>
      <c r="G103" s="189"/>
      <c r="H103" s="189"/>
      <c r="I103" s="189"/>
      <c r="J103" s="190">
        <f>J230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143</v>
      </c>
      <c r="E104" s="189"/>
      <c r="F104" s="189"/>
      <c r="G104" s="189"/>
      <c r="H104" s="189"/>
      <c r="I104" s="189"/>
      <c r="J104" s="190">
        <f>J380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144</v>
      </c>
      <c r="E105" s="189"/>
      <c r="F105" s="189"/>
      <c r="G105" s="189"/>
      <c r="H105" s="189"/>
      <c r="I105" s="189"/>
      <c r="J105" s="190">
        <f>J437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145</v>
      </c>
      <c r="E106" s="189"/>
      <c r="F106" s="189"/>
      <c r="G106" s="189"/>
      <c r="H106" s="189"/>
      <c r="I106" s="189"/>
      <c r="J106" s="190">
        <f>J449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80"/>
      <c r="C107" s="181"/>
      <c r="D107" s="182" t="s">
        <v>146</v>
      </c>
      <c r="E107" s="183"/>
      <c r="F107" s="183"/>
      <c r="G107" s="183"/>
      <c r="H107" s="183"/>
      <c r="I107" s="183"/>
      <c r="J107" s="184">
        <f>J451</f>
        <v>0</v>
      </c>
      <c r="K107" s="181"/>
      <c r="L107" s="18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86"/>
      <c r="C108" s="187"/>
      <c r="D108" s="188" t="s">
        <v>147</v>
      </c>
      <c r="E108" s="189"/>
      <c r="F108" s="189"/>
      <c r="G108" s="189"/>
      <c r="H108" s="189"/>
      <c r="I108" s="189"/>
      <c r="J108" s="190">
        <f>J452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6"/>
      <c r="C109" s="187"/>
      <c r="D109" s="188" t="s">
        <v>148</v>
      </c>
      <c r="E109" s="189"/>
      <c r="F109" s="189"/>
      <c r="G109" s="189"/>
      <c r="H109" s="189"/>
      <c r="I109" s="189"/>
      <c r="J109" s="190">
        <f>J460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6"/>
      <c r="C110" s="187"/>
      <c r="D110" s="188" t="s">
        <v>149</v>
      </c>
      <c r="E110" s="189"/>
      <c r="F110" s="189"/>
      <c r="G110" s="189"/>
      <c r="H110" s="189"/>
      <c r="I110" s="189"/>
      <c r="J110" s="190">
        <f>J488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6"/>
      <c r="C111" s="187"/>
      <c r="D111" s="188" t="s">
        <v>1154</v>
      </c>
      <c r="E111" s="189"/>
      <c r="F111" s="189"/>
      <c r="G111" s="189"/>
      <c r="H111" s="189"/>
      <c r="I111" s="189"/>
      <c r="J111" s="190">
        <f>J507</f>
        <v>0</v>
      </c>
      <c r="K111" s="187"/>
      <c r="L111" s="19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6"/>
      <c r="C112" s="187"/>
      <c r="D112" s="188" t="s">
        <v>150</v>
      </c>
      <c r="E112" s="189"/>
      <c r="F112" s="189"/>
      <c r="G112" s="189"/>
      <c r="H112" s="189"/>
      <c r="I112" s="189"/>
      <c r="J112" s="190">
        <f>J510</f>
        <v>0</v>
      </c>
      <c r="K112" s="187"/>
      <c r="L112" s="19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6"/>
      <c r="C113" s="187"/>
      <c r="D113" s="188" t="s">
        <v>151</v>
      </c>
      <c r="E113" s="189"/>
      <c r="F113" s="189"/>
      <c r="G113" s="189"/>
      <c r="H113" s="189"/>
      <c r="I113" s="189"/>
      <c r="J113" s="190">
        <f>J514</f>
        <v>0</v>
      </c>
      <c r="K113" s="187"/>
      <c r="L113" s="191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6"/>
      <c r="C114" s="187"/>
      <c r="D114" s="188" t="s">
        <v>152</v>
      </c>
      <c r="E114" s="189"/>
      <c r="F114" s="189"/>
      <c r="G114" s="189"/>
      <c r="H114" s="189"/>
      <c r="I114" s="189"/>
      <c r="J114" s="190">
        <f>J545</f>
        <v>0</v>
      </c>
      <c r="K114" s="187"/>
      <c r="L114" s="191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6"/>
      <c r="C115" s="187"/>
      <c r="D115" s="188" t="s">
        <v>153</v>
      </c>
      <c r="E115" s="189"/>
      <c r="F115" s="189"/>
      <c r="G115" s="189"/>
      <c r="H115" s="189"/>
      <c r="I115" s="189"/>
      <c r="J115" s="190">
        <f>J592</f>
        <v>0</v>
      </c>
      <c r="K115" s="187"/>
      <c r="L115" s="191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86"/>
      <c r="C116" s="187"/>
      <c r="D116" s="188" t="s">
        <v>154</v>
      </c>
      <c r="E116" s="189"/>
      <c r="F116" s="189"/>
      <c r="G116" s="189"/>
      <c r="H116" s="189"/>
      <c r="I116" s="189"/>
      <c r="J116" s="190">
        <f>J625</f>
        <v>0</v>
      </c>
      <c r="K116" s="187"/>
      <c r="L116" s="191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86"/>
      <c r="C117" s="187"/>
      <c r="D117" s="188" t="s">
        <v>155</v>
      </c>
      <c r="E117" s="189"/>
      <c r="F117" s="189"/>
      <c r="G117" s="189"/>
      <c r="H117" s="189"/>
      <c r="I117" s="189"/>
      <c r="J117" s="190">
        <f>J641</f>
        <v>0</v>
      </c>
      <c r="K117" s="187"/>
      <c r="L117" s="191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2" customFormat="1" ht="21.8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67"/>
      <c r="C119" s="68"/>
      <c r="D119" s="68"/>
      <c r="E119" s="68"/>
      <c r="F119" s="68"/>
      <c r="G119" s="68"/>
      <c r="H119" s="68"/>
      <c r="I119" s="68"/>
      <c r="J119" s="68"/>
      <c r="K119" s="68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3" spans="1:31" s="2" customFormat="1" ht="6.95" customHeight="1">
      <c r="A123" s="39"/>
      <c r="B123" s="69"/>
      <c r="C123" s="70"/>
      <c r="D123" s="70"/>
      <c r="E123" s="70"/>
      <c r="F123" s="70"/>
      <c r="G123" s="70"/>
      <c r="H123" s="70"/>
      <c r="I123" s="70"/>
      <c r="J123" s="70"/>
      <c r="K123" s="70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24.95" customHeight="1">
      <c r="A124" s="39"/>
      <c r="B124" s="40"/>
      <c r="C124" s="24" t="s">
        <v>156</v>
      </c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16</v>
      </c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6.5" customHeight="1">
      <c r="A127" s="39"/>
      <c r="B127" s="40"/>
      <c r="C127" s="41"/>
      <c r="D127" s="41"/>
      <c r="E127" s="175" t="str">
        <f>E7</f>
        <v>Zateplení budovy č.p. 2379 na ul. Žižkova v Karviné - Mizerově</v>
      </c>
      <c r="F127" s="33"/>
      <c r="G127" s="33"/>
      <c r="H127" s="33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2" customHeight="1">
      <c r="A128" s="39"/>
      <c r="B128" s="40"/>
      <c r="C128" s="33" t="s">
        <v>128</v>
      </c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6.5" customHeight="1">
      <c r="A129" s="39"/>
      <c r="B129" s="40"/>
      <c r="C129" s="41"/>
      <c r="D129" s="41"/>
      <c r="E129" s="77" t="str">
        <f>E9</f>
        <v>002 - Pavilon A2</v>
      </c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6.95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2" customHeight="1">
      <c r="A131" s="39"/>
      <c r="B131" s="40"/>
      <c r="C131" s="33" t="s">
        <v>20</v>
      </c>
      <c r="D131" s="41"/>
      <c r="E131" s="41"/>
      <c r="F131" s="28" t="str">
        <f>F12</f>
        <v>Karviná</v>
      </c>
      <c r="G131" s="41"/>
      <c r="H131" s="41"/>
      <c r="I131" s="33" t="s">
        <v>22</v>
      </c>
      <c r="J131" s="80" t="str">
        <f>IF(J12="","",J12)</f>
        <v>21. 12. 2020</v>
      </c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6.95" customHeight="1">
      <c r="A132" s="39"/>
      <c r="B132" s="40"/>
      <c r="C132" s="41"/>
      <c r="D132" s="41"/>
      <c r="E132" s="41"/>
      <c r="F132" s="41"/>
      <c r="G132" s="41"/>
      <c r="H132" s="41"/>
      <c r="I132" s="41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5.15" customHeight="1">
      <c r="A133" s="39"/>
      <c r="B133" s="40"/>
      <c r="C133" s="33" t="s">
        <v>24</v>
      </c>
      <c r="D133" s="41"/>
      <c r="E133" s="41"/>
      <c r="F133" s="28" t="str">
        <f>E15</f>
        <v>Statutární město Karviná</v>
      </c>
      <c r="G133" s="41"/>
      <c r="H133" s="41"/>
      <c r="I133" s="33" t="s">
        <v>30</v>
      </c>
      <c r="J133" s="37" t="str">
        <f>E21</f>
        <v>ATRIS s.r.o.</v>
      </c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5.15" customHeight="1">
      <c r="A134" s="39"/>
      <c r="B134" s="40"/>
      <c r="C134" s="33" t="s">
        <v>28</v>
      </c>
      <c r="D134" s="41"/>
      <c r="E134" s="41"/>
      <c r="F134" s="28" t="str">
        <f>IF(E18="","",E18)</f>
        <v>Vyplň údaj</v>
      </c>
      <c r="G134" s="41"/>
      <c r="H134" s="41"/>
      <c r="I134" s="33" t="s">
        <v>33</v>
      </c>
      <c r="J134" s="37" t="str">
        <f>E24</f>
        <v>Barbora Kyšková</v>
      </c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10.3" customHeight="1">
      <c r="A135" s="39"/>
      <c r="B135" s="40"/>
      <c r="C135" s="41"/>
      <c r="D135" s="41"/>
      <c r="E135" s="41"/>
      <c r="F135" s="41"/>
      <c r="G135" s="41"/>
      <c r="H135" s="41"/>
      <c r="I135" s="41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11" customFormat="1" ht="29.25" customHeight="1">
      <c r="A136" s="192"/>
      <c r="B136" s="193"/>
      <c r="C136" s="194" t="s">
        <v>157</v>
      </c>
      <c r="D136" s="195" t="s">
        <v>61</v>
      </c>
      <c r="E136" s="195" t="s">
        <v>57</v>
      </c>
      <c r="F136" s="195" t="s">
        <v>58</v>
      </c>
      <c r="G136" s="195" t="s">
        <v>158</v>
      </c>
      <c r="H136" s="195" t="s">
        <v>159</v>
      </c>
      <c r="I136" s="195" t="s">
        <v>160</v>
      </c>
      <c r="J136" s="195" t="s">
        <v>132</v>
      </c>
      <c r="K136" s="196" t="s">
        <v>161</v>
      </c>
      <c r="L136" s="197"/>
      <c r="M136" s="101" t="s">
        <v>1</v>
      </c>
      <c r="N136" s="102" t="s">
        <v>40</v>
      </c>
      <c r="O136" s="102" t="s">
        <v>162</v>
      </c>
      <c r="P136" s="102" t="s">
        <v>163</v>
      </c>
      <c r="Q136" s="102" t="s">
        <v>164</v>
      </c>
      <c r="R136" s="102" t="s">
        <v>165</v>
      </c>
      <c r="S136" s="102" t="s">
        <v>166</v>
      </c>
      <c r="T136" s="103" t="s">
        <v>167</v>
      </c>
      <c r="U136" s="192"/>
      <c r="V136" s="192"/>
      <c r="W136" s="192"/>
      <c r="X136" s="192"/>
      <c r="Y136" s="192"/>
      <c r="Z136" s="192"/>
      <c r="AA136" s="192"/>
      <c r="AB136" s="192"/>
      <c r="AC136" s="192"/>
      <c r="AD136" s="192"/>
      <c r="AE136" s="192"/>
    </row>
    <row r="137" spans="1:63" s="2" customFormat="1" ht="22.8" customHeight="1">
      <c r="A137" s="39"/>
      <c r="B137" s="40"/>
      <c r="C137" s="108" t="s">
        <v>168</v>
      </c>
      <c r="D137" s="41"/>
      <c r="E137" s="41"/>
      <c r="F137" s="41"/>
      <c r="G137" s="41"/>
      <c r="H137" s="41"/>
      <c r="I137" s="41"/>
      <c r="J137" s="198">
        <f>BK137</f>
        <v>0</v>
      </c>
      <c r="K137" s="41"/>
      <c r="L137" s="45"/>
      <c r="M137" s="104"/>
      <c r="N137" s="199"/>
      <c r="O137" s="105"/>
      <c r="P137" s="200">
        <f>P138+P451</f>
        <v>0</v>
      </c>
      <c r="Q137" s="105"/>
      <c r="R137" s="200">
        <f>R138+R451</f>
        <v>346.92483064</v>
      </c>
      <c r="S137" s="105"/>
      <c r="T137" s="201">
        <f>T138+T451</f>
        <v>870.275766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75</v>
      </c>
      <c r="AU137" s="18" t="s">
        <v>134</v>
      </c>
      <c r="BK137" s="202">
        <f>BK138+BK451</f>
        <v>0</v>
      </c>
    </row>
    <row r="138" spans="1:63" s="12" customFormat="1" ht="25.9" customHeight="1">
      <c r="A138" s="12"/>
      <c r="B138" s="203"/>
      <c r="C138" s="204"/>
      <c r="D138" s="205" t="s">
        <v>75</v>
      </c>
      <c r="E138" s="206" t="s">
        <v>169</v>
      </c>
      <c r="F138" s="206" t="s">
        <v>170</v>
      </c>
      <c r="G138" s="204"/>
      <c r="H138" s="204"/>
      <c r="I138" s="207"/>
      <c r="J138" s="208">
        <f>BK138</f>
        <v>0</v>
      </c>
      <c r="K138" s="204"/>
      <c r="L138" s="209"/>
      <c r="M138" s="210"/>
      <c r="N138" s="211"/>
      <c r="O138" s="211"/>
      <c r="P138" s="212">
        <f>P139+P161+P164+P191+P205+P230+P380+P437+P449</f>
        <v>0</v>
      </c>
      <c r="Q138" s="211"/>
      <c r="R138" s="212">
        <f>R139+R161+R164+R191+R205+R230+R380+R437+R449</f>
        <v>309.52109364</v>
      </c>
      <c r="S138" s="211"/>
      <c r="T138" s="213">
        <f>T139+T161+T164+T191+T205+T230+T380+T437+T449</f>
        <v>832.28666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4" t="s">
        <v>84</v>
      </c>
      <c r="AT138" s="215" t="s">
        <v>75</v>
      </c>
      <c r="AU138" s="215" t="s">
        <v>76</v>
      </c>
      <c r="AY138" s="214" t="s">
        <v>171</v>
      </c>
      <c r="BK138" s="216">
        <f>BK139+BK161+BK164+BK191+BK205+BK230+BK380+BK437+BK449</f>
        <v>0</v>
      </c>
    </row>
    <row r="139" spans="1:63" s="12" customFormat="1" ht="22.8" customHeight="1">
      <c r="A139" s="12"/>
      <c r="B139" s="203"/>
      <c r="C139" s="204"/>
      <c r="D139" s="205" t="s">
        <v>75</v>
      </c>
      <c r="E139" s="217" t="s">
        <v>84</v>
      </c>
      <c r="F139" s="217" t="s">
        <v>172</v>
      </c>
      <c r="G139" s="204"/>
      <c r="H139" s="204"/>
      <c r="I139" s="207"/>
      <c r="J139" s="218">
        <f>BK139</f>
        <v>0</v>
      </c>
      <c r="K139" s="204"/>
      <c r="L139" s="209"/>
      <c r="M139" s="210"/>
      <c r="N139" s="211"/>
      <c r="O139" s="211"/>
      <c r="P139" s="212">
        <f>SUM(P140:P160)</f>
        <v>0</v>
      </c>
      <c r="Q139" s="211"/>
      <c r="R139" s="212">
        <f>SUM(R140:R160)</f>
        <v>0</v>
      </c>
      <c r="S139" s="211"/>
      <c r="T139" s="213">
        <f>SUM(T140:T160)</f>
        <v>234.462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4" t="s">
        <v>84</v>
      </c>
      <c r="AT139" s="215" t="s">
        <v>75</v>
      </c>
      <c r="AU139" s="215" t="s">
        <v>84</v>
      </c>
      <c r="AY139" s="214" t="s">
        <v>171</v>
      </c>
      <c r="BK139" s="216">
        <f>SUM(BK140:BK160)</f>
        <v>0</v>
      </c>
    </row>
    <row r="140" spans="1:65" s="2" customFormat="1" ht="24.15" customHeight="1">
      <c r="A140" s="39"/>
      <c r="B140" s="40"/>
      <c r="C140" s="219" t="s">
        <v>84</v>
      </c>
      <c r="D140" s="219" t="s">
        <v>173</v>
      </c>
      <c r="E140" s="220" t="s">
        <v>174</v>
      </c>
      <c r="F140" s="221" t="s">
        <v>175</v>
      </c>
      <c r="G140" s="222" t="s">
        <v>176</v>
      </c>
      <c r="H140" s="223">
        <v>372</v>
      </c>
      <c r="I140" s="224"/>
      <c r="J140" s="225">
        <f>ROUND(I140*H140,2)</f>
        <v>0</v>
      </c>
      <c r="K140" s="221" t="s">
        <v>177</v>
      </c>
      <c r="L140" s="45"/>
      <c r="M140" s="226" t="s">
        <v>1</v>
      </c>
      <c r="N140" s="227" t="s">
        <v>41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0.3</v>
      </c>
      <c r="T140" s="229">
        <f>S140*H140</f>
        <v>111.6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178</v>
      </c>
      <c r="AT140" s="230" t="s">
        <v>173</v>
      </c>
      <c r="AU140" s="230" t="s">
        <v>86</v>
      </c>
      <c r="AY140" s="18" t="s">
        <v>171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84</v>
      </c>
      <c r="BK140" s="231">
        <f>ROUND(I140*H140,2)</f>
        <v>0</v>
      </c>
      <c r="BL140" s="18" t="s">
        <v>178</v>
      </c>
      <c r="BM140" s="230" t="s">
        <v>1155</v>
      </c>
    </row>
    <row r="141" spans="1:47" s="2" customFormat="1" ht="12">
      <c r="A141" s="39"/>
      <c r="B141" s="40"/>
      <c r="C141" s="41"/>
      <c r="D141" s="234" t="s">
        <v>229</v>
      </c>
      <c r="E141" s="41"/>
      <c r="F141" s="255" t="s">
        <v>1156</v>
      </c>
      <c r="G141" s="41"/>
      <c r="H141" s="41"/>
      <c r="I141" s="256"/>
      <c r="J141" s="41"/>
      <c r="K141" s="41"/>
      <c r="L141" s="45"/>
      <c r="M141" s="257"/>
      <c r="N141" s="258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229</v>
      </c>
      <c r="AU141" s="18" t="s">
        <v>86</v>
      </c>
    </row>
    <row r="142" spans="1:51" s="13" customFormat="1" ht="12">
      <c r="A142" s="13"/>
      <c r="B142" s="232"/>
      <c r="C142" s="233"/>
      <c r="D142" s="234" t="s">
        <v>180</v>
      </c>
      <c r="E142" s="235" t="s">
        <v>1</v>
      </c>
      <c r="F142" s="236" t="s">
        <v>1157</v>
      </c>
      <c r="G142" s="233"/>
      <c r="H142" s="237">
        <v>372</v>
      </c>
      <c r="I142" s="238"/>
      <c r="J142" s="233"/>
      <c r="K142" s="233"/>
      <c r="L142" s="239"/>
      <c r="M142" s="240"/>
      <c r="N142" s="241"/>
      <c r="O142" s="241"/>
      <c r="P142" s="241"/>
      <c r="Q142" s="241"/>
      <c r="R142" s="241"/>
      <c r="S142" s="241"/>
      <c r="T142" s="24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3" t="s">
        <v>180</v>
      </c>
      <c r="AU142" s="243" t="s">
        <v>86</v>
      </c>
      <c r="AV142" s="13" t="s">
        <v>86</v>
      </c>
      <c r="AW142" s="13" t="s">
        <v>32</v>
      </c>
      <c r="AX142" s="13" t="s">
        <v>84</v>
      </c>
      <c r="AY142" s="243" t="s">
        <v>171</v>
      </c>
    </row>
    <row r="143" spans="1:65" s="2" customFormat="1" ht="24.15" customHeight="1">
      <c r="A143" s="39"/>
      <c r="B143" s="40"/>
      <c r="C143" s="219" t="s">
        <v>86</v>
      </c>
      <c r="D143" s="219" t="s">
        <v>173</v>
      </c>
      <c r="E143" s="220" t="s">
        <v>182</v>
      </c>
      <c r="F143" s="221" t="s">
        <v>183</v>
      </c>
      <c r="G143" s="222" t="s">
        <v>176</v>
      </c>
      <c r="H143" s="223">
        <v>186</v>
      </c>
      <c r="I143" s="224"/>
      <c r="J143" s="225">
        <f>ROUND(I143*H143,2)</f>
        <v>0</v>
      </c>
      <c r="K143" s="221" t="s">
        <v>184</v>
      </c>
      <c r="L143" s="45"/>
      <c r="M143" s="226" t="s">
        <v>1</v>
      </c>
      <c r="N143" s="227" t="s">
        <v>41</v>
      </c>
      <c r="O143" s="92"/>
      <c r="P143" s="228">
        <f>O143*H143</f>
        <v>0</v>
      </c>
      <c r="Q143" s="228">
        <v>0</v>
      </c>
      <c r="R143" s="228">
        <f>Q143*H143</f>
        <v>0</v>
      </c>
      <c r="S143" s="228">
        <v>0.33</v>
      </c>
      <c r="T143" s="229">
        <f>S143*H143</f>
        <v>61.38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178</v>
      </c>
      <c r="AT143" s="230" t="s">
        <v>173</v>
      </c>
      <c r="AU143" s="230" t="s">
        <v>86</v>
      </c>
      <c r="AY143" s="18" t="s">
        <v>171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84</v>
      </c>
      <c r="BK143" s="231">
        <f>ROUND(I143*H143,2)</f>
        <v>0</v>
      </c>
      <c r="BL143" s="18" t="s">
        <v>178</v>
      </c>
      <c r="BM143" s="230" t="s">
        <v>1158</v>
      </c>
    </row>
    <row r="144" spans="1:51" s="13" customFormat="1" ht="12">
      <c r="A144" s="13"/>
      <c r="B144" s="232"/>
      <c r="C144" s="233"/>
      <c r="D144" s="234" t="s">
        <v>180</v>
      </c>
      <c r="E144" s="235" t="s">
        <v>1</v>
      </c>
      <c r="F144" s="236" t="s">
        <v>1159</v>
      </c>
      <c r="G144" s="233"/>
      <c r="H144" s="237">
        <v>186</v>
      </c>
      <c r="I144" s="238"/>
      <c r="J144" s="233"/>
      <c r="K144" s="233"/>
      <c r="L144" s="239"/>
      <c r="M144" s="240"/>
      <c r="N144" s="241"/>
      <c r="O144" s="241"/>
      <c r="P144" s="241"/>
      <c r="Q144" s="241"/>
      <c r="R144" s="241"/>
      <c r="S144" s="241"/>
      <c r="T144" s="24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3" t="s">
        <v>180</v>
      </c>
      <c r="AU144" s="243" t="s">
        <v>86</v>
      </c>
      <c r="AV144" s="13" t="s">
        <v>86</v>
      </c>
      <c r="AW144" s="13" t="s">
        <v>32</v>
      </c>
      <c r="AX144" s="13" t="s">
        <v>84</v>
      </c>
      <c r="AY144" s="243" t="s">
        <v>171</v>
      </c>
    </row>
    <row r="145" spans="1:65" s="2" customFormat="1" ht="16.5" customHeight="1">
      <c r="A145" s="39"/>
      <c r="B145" s="40"/>
      <c r="C145" s="219" t="s">
        <v>187</v>
      </c>
      <c r="D145" s="219" t="s">
        <v>173</v>
      </c>
      <c r="E145" s="220" t="s">
        <v>188</v>
      </c>
      <c r="F145" s="221" t="s">
        <v>189</v>
      </c>
      <c r="G145" s="222" t="s">
        <v>176</v>
      </c>
      <c r="H145" s="223">
        <v>186</v>
      </c>
      <c r="I145" s="224"/>
      <c r="J145" s="225">
        <f>ROUND(I145*H145,2)</f>
        <v>0</v>
      </c>
      <c r="K145" s="221" t="s">
        <v>177</v>
      </c>
      <c r="L145" s="45"/>
      <c r="M145" s="226" t="s">
        <v>1</v>
      </c>
      <c r="N145" s="227" t="s">
        <v>41</v>
      </c>
      <c r="O145" s="92"/>
      <c r="P145" s="228">
        <f>O145*H145</f>
        <v>0</v>
      </c>
      <c r="Q145" s="228">
        <v>0</v>
      </c>
      <c r="R145" s="228">
        <f>Q145*H145</f>
        <v>0</v>
      </c>
      <c r="S145" s="228">
        <v>0.316</v>
      </c>
      <c r="T145" s="229">
        <f>S145*H145</f>
        <v>58.776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178</v>
      </c>
      <c r="AT145" s="230" t="s">
        <v>173</v>
      </c>
      <c r="AU145" s="230" t="s">
        <v>86</v>
      </c>
      <c r="AY145" s="18" t="s">
        <v>171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84</v>
      </c>
      <c r="BK145" s="231">
        <f>ROUND(I145*H145,2)</f>
        <v>0</v>
      </c>
      <c r="BL145" s="18" t="s">
        <v>178</v>
      </c>
      <c r="BM145" s="230" t="s">
        <v>1160</v>
      </c>
    </row>
    <row r="146" spans="1:51" s="13" customFormat="1" ht="12">
      <c r="A146" s="13"/>
      <c r="B146" s="232"/>
      <c r="C146" s="233"/>
      <c r="D146" s="234" t="s">
        <v>180</v>
      </c>
      <c r="E146" s="235" t="s">
        <v>1</v>
      </c>
      <c r="F146" s="236" t="s">
        <v>1159</v>
      </c>
      <c r="G146" s="233"/>
      <c r="H146" s="237">
        <v>186</v>
      </c>
      <c r="I146" s="238"/>
      <c r="J146" s="233"/>
      <c r="K146" s="233"/>
      <c r="L146" s="239"/>
      <c r="M146" s="240"/>
      <c r="N146" s="241"/>
      <c r="O146" s="241"/>
      <c r="P146" s="241"/>
      <c r="Q146" s="241"/>
      <c r="R146" s="241"/>
      <c r="S146" s="241"/>
      <c r="T146" s="24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3" t="s">
        <v>180</v>
      </c>
      <c r="AU146" s="243" t="s">
        <v>86</v>
      </c>
      <c r="AV146" s="13" t="s">
        <v>86</v>
      </c>
      <c r="AW146" s="13" t="s">
        <v>32</v>
      </c>
      <c r="AX146" s="13" t="s">
        <v>84</v>
      </c>
      <c r="AY146" s="243" t="s">
        <v>171</v>
      </c>
    </row>
    <row r="147" spans="1:65" s="2" customFormat="1" ht="16.5" customHeight="1">
      <c r="A147" s="39"/>
      <c r="B147" s="40"/>
      <c r="C147" s="219" t="s">
        <v>178</v>
      </c>
      <c r="D147" s="219" t="s">
        <v>173</v>
      </c>
      <c r="E147" s="220" t="s">
        <v>1161</v>
      </c>
      <c r="F147" s="221" t="s">
        <v>1162</v>
      </c>
      <c r="G147" s="222" t="s">
        <v>366</v>
      </c>
      <c r="H147" s="223">
        <v>13.2</v>
      </c>
      <c r="I147" s="224"/>
      <c r="J147" s="225">
        <f>ROUND(I147*H147,2)</f>
        <v>0</v>
      </c>
      <c r="K147" s="221" t="s">
        <v>177</v>
      </c>
      <c r="L147" s="45"/>
      <c r="M147" s="226" t="s">
        <v>1</v>
      </c>
      <c r="N147" s="227" t="s">
        <v>41</v>
      </c>
      <c r="O147" s="92"/>
      <c r="P147" s="228">
        <f>O147*H147</f>
        <v>0</v>
      </c>
      <c r="Q147" s="228">
        <v>0</v>
      </c>
      <c r="R147" s="228">
        <f>Q147*H147</f>
        <v>0</v>
      </c>
      <c r="S147" s="228">
        <v>0.205</v>
      </c>
      <c r="T147" s="229">
        <f>S147*H147</f>
        <v>2.7059999999999995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178</v>
      </c>
      <c r="AT147" s="230" t="s">
        <v>173</v>
      </c>
      <c r="AU147" s="230" t="s">
        <v>86</v>
      </c>
      <c r="AY147" s="18" t="s">
        <v>171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84</v>
      </c>
      <c r="BK147" s="231">
        <f>ROUND(I147*H147,2)</f>
        <v>0</v>
      </c>
      <c r="BL147" s="18" t="s">
        <v>178</v>
      </c>
      <c r="BM147" s="230" t="s">
        <v>1163</v>
      </c>
    </row>
    <row r="148" spans="1:51" s="13" customFormat="1" ht="12">
      <c r="A148" s="13"/>
      <c r="B148" s="232"/>
      <c r="C148" s="233"/>
      <c r="D148" s="234" t="s">
        <v>180</v>
      </c>
      <c r="E148" s="235" t="s">
        <v>1</v>
      </c>
      <c r="F148" s="236" t="s">
        <v>1164</v>
      </c>
      <c r="G148" s="233"/>
      <c r="H148" s="237">
        <v>13.2</v>
      </c>
      <c r="I148" s="238"/>
      <c r="J148" s="233"/>
      <c r="K148" s="233"/>
      <c r="L148" s="239"/>
      <c r="M148" s="240"/>
      <c r="N148" s="241"/>
      <c r="O148" s="241"/>
      <c r="P148" s="241"/>
      <c r="Q148" s="241"/>
      <c r="R148" s="241"/>
      <c r="S148" s="241"/>
      <c r="T148" s="24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3" t="s">
        <v>180</v>
      </c>
      <c r="AU148" s="243" t="s">
        <v>86</v>
      </c>
      <c r="AV148" s="13" t="s">
        <v>86</v>
      </c>
      <c r="AW148" s="13" t="s">
        <v>32</v>
      </c>
      <c r="AX148" s="13" t="s">
        <v>84</v>
      </c>
      <c r="AY148" s="243" t="s">
        <v>171</v>
      </c>
    </row>
    <row r="149" spans="1:65" s="2" customFormat="1" ht="24.15" customHeight="1">
      <c r="A149" s="39"/>
      <c r="B149" s="40"/>
      <c r="C149" s="219" t="s">
        <v>196</v>
      </c>
      <c r="D149" s="219" t="s">
        <v>173</v>
      </c>
      <c r="E149" s="220" t="s">
        <v>191</v>
      </c>
      <c r="F149" s="221" t="s">
        <v>192</v>
      </c>
      <c r="G149" s="222" t="s">
        <v>193</v>
      </c>
      <c r="H149" s="223">
        <v>12.405</v>
      </c>
      <c r="I149" s="224"/>
      <c r="J149" s="225">
        <f>ROUND(I149*H149,2)</f>
        <v>0</v>
      </c>
      <c r="K149" s="221" t="s">
        <v>177</v>
      </c>
      <c r="L149" s="45"/>
      <c r="M149" s="226" t="s">
        <v>1</v>
      </c>
      <c r="N149" s="227" t="s">
        <v>41</v>
      </c>
      <c r="O149" s="9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178</v>
      </c>
      <c r="AT149" s="230" t="s">
        <v>173</v>
      </c>
      <c r="AU149" s="230" t="s">
        <v>86</v>
      </c>
      <c r="AY149" s="18" t="s">
        <v>171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84</v>
      </c>
      <c r="BK149" s="231">
        <f>ROUND(I149*H149,2)</f>
        <v>0</v>
      </c>
      <c r="BL149" s="18" t="s">
        <v>178</v>
      </c>
      <c r="BM149" s="230" t="s">
        <v>1165</v>
      </c>
    </row>
    <row r="150" spans="1:51" s="13" customFormat="1" ht="12">
      <c r="A150" s="13"/>
      <c r="B150" s="232"/>
      <c r="C150" s="233"/>
      <c r="D150" s="234" t="s">
        <v>180</v>
      </c>
      <c r="E150" s="235" t="s">
        <v>1</v>
      </c>
      <c r="F150" s="236" t="s">
        <v>1166</v>
      </c>
      <c r="G150" s="233"/>
      <c r="H150" s="237">
        <v>12.405</v>
      </c>
      <c r="I150" s="238"/>
      <c r="J150" s="233"/>
      <c r="K150" s="233"/>
      <c r="L150" s="239"/>
      <c r="M150" s="240"/>
      <c r="N150" s="241"/>
      <c r="O150" s="241"/>
      <c r="P150" s="241"/>
      <c r="Q150" s="241"/>
      <c r="R150" s="241"/>
      <c r="S150" s="241"/>
      <c r="T150" s="24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3" t="s">
        <v>180</v>
      </c>
      <c r="AU150" s="243" t="s">
        <v>86</v>
      </c>
      <c r="AV150" s="13" t="s">
        <v>86</v>
      </c>
      <c r="AW150" s="13" t="s">
        <v>32</v>
      </c>
      <c r="AX150" s="13" t="s">
        <v>84</v>
      </c>
      <c r="AY150" s="243" t="s">
        <v>171</v>
      </c>
    </row>
    <row r="151" spans="1:65" s="2" customFormat="1" ht="33" customHeight="1">
      <c r="A151" s="39"/>
      <c r="B151" s="40"/>
      <c r="C151" s="219" t="s">
        <v>200</v>
      </c>
      <c r="D151" s="219" t="s">
        <v>173</v>
      </c>
      <c r="E151" s="220" t="s">
        <v>197</v>
      </c>
      <c r="F151" s="221" t="s">
        <v>198</v>
      </c>
      <c r="G151" s="222" t="s">
        <v>193</v>
      </c>
      <c r="H151" s="223">
        <v>12.405</v>
      </c>
      <c r="I151" s="224"/>
      <c r="J151" s="225">
        <f>ROUND(I151*H151,2)</f>
        <v>0</v>
      </c>
      <c r="K151" s="221" t="s">
        <v>177</v>
      </c>
      <c r="L151" s="45"/>
      <c r="M151" s="226" t="s">
        <v>1</v>
      </c>
      <c r="N151" s="227" t="s">
        <v>41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178</v>
      </c>
      <c r="AT151" s="230" t="s">
        <v>173</v>
      </c>
      <c r="AU151" s="230" t="s">
        <v>86</v>
      </c>
      <c r="AY151" s="18" t="s">
        <v>171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84</v>
      </c>
      <c r="BK151" s="231">
        <f>ROUND(I151*H151,2)</f>
        <v>0</v>
      </c>
      <c r="BL151" s="18" t="s">
        <v>178</v>
      </c>
      <c r="BM151" s="230" t="s">
        <v>1167</v>
      </c>
    </row>
    <row r="152" spans="1:65" s="2" customFormat="1" ht="37.8" customHeight="1">
      <c r="A152" s="39"/>
      <c r="B152" s="40"/>
      <c r="C152" s="219" t="s">
        <v>205</v>
      </c>
      <c r="D152" s="219" t="s">
        <v>173</v>
      </c>
      <c r="E152" s="220" t="s">
        <v>201</v>
      </c>
      <c r="F152" s="221" t="s">
        <v>202</v>
      </c>
      <c r="G152" s="222" t="s">
        <v>193</v>
      </c>
      <c r="H152" s="223">
        <v>62.025</v>
      </c>
      <c r="I152" s="224"/>
      <c r="J152" s="225">
        <f>ROUND(I152*H152,2)</f>
        <v>0</v>
      </c>
      <c r="K152" s="221" t="s">
        <v>177</v>
      </c>
      <c r="L152" s="45"/>
      <c r="M152" s="226" t="s">
        <v>1</v>
      </c>
      <c r="N152" s="227" t="s">
        <v>41</v>
      </c>
      <c r="O152" s="9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178</v>
      </c>
      <c r="AT152" s="230" t="s">
        <v>173</v>
      </c>
      <c r="AU152" s="230" t="s">
        <v>86</v>
      </c>
      <c r="AY152" s="18" t="s">
        <v>171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84</v>
      </c>
      <c r="BK152" s="231">
        <f>ROUND(I152*H152,2)</f>
        <v>0</v>
      </c>
      <c r="BL152" s="18" t="s">
        <v>178</v>
      </c>
      <c r="BM152" s="230" t="s">
        <v>1168</v>
      </c>
    </row>
    <row r="153" spans="1:51" s="13" customFormat="1" ht="12">
      <c r="A153" s="13"/>
      <c r="B153" s="232"/>
      <c r="C153" s="233"/>
      <c r="D153" s="234" t="s">
        <v>180</v>
      </c>
      <c r="E153" s="235" t="s">
        <v>1</v>
      </c>
      <c r="F153" s="236" t="s">
        <v>1169</v>
      </c>
      <c r="G153" s="233"/>
      <c r="H153" s="237">
        <v>62.025</v>
      </c>
      <c r="I153" s="238"/>
      <c r="J153" s="233"/>
      <c r="K153" s="233"/>
      <c r="L153" s="239"/>
      <c r="M153" s="240"/>
      <c r="N153" s="241"/>
      <c r="O153" s="241"/>
      <c r="P153" s="241"/>
      <c r="Q153" s="241"/>
      <c r="R153" s="241"/>
      <c r="S153" s="241"/>
      <c r="T153" s="24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3" t="s">
        <v>180</v>
      </c>
      <c r="AU153" s="243" t="s">
        <v>86</v>
      </c>
      <c r="AV153" s="13" t="s">
        <v>86</v>
      </c>
      <c r="AW153" s="13" t="s">
        <v>32</v>
      </c>
      <c r="AX153" s="13" t="s">
        <v>84</v>
      </c>
      <c r="AY153" s="243" t="s">
        <v>171</v>
      </c>
    </row>
    <row r="154" spans="1:65" s="2" customFormat="1" ht="24.15" customHeight="1">
      <c r="A154" s="39"/>
      <c r="B154" s="40"/>
      <c r="C154" s="219" t="s">
        <v>211</v>
      </c>
      <c r="D154" s="219" t="s">
        <v>173</v>
      </c>
      <c r="E154" s="220" t="s">
        <v>206</v>
      </c>
      <c r="F154" s="221" t="s">
        <v>207</v>
      </c>
      <c r="G154" s="222" t="s">
        <v>208</v>
      </c>
      <c r="H154" s="223">
        <v>22.329</v>
      </c>
      <c r="I154" s="224"/>
      <c r="J154" s="225">
        <f>ROUND(I154*H154,2)</f>
        <v>0</v>
      </c>
      <c r="K154" s="221" t="s">
        <v>177</v>
      </c>
      <c r="L154" s="45"/>
      <c r="M154" s="226" t="s">
        <v>1</v>
      </c>
      <c r="N154" s="227" t="s">
        <v>41</v>
      </c>
      <c r="O154" s="9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178</v>
      </c>
      <c r="AT154" s="230" t="s">
        <v>173</v>
      </c>
      <c r="AU154" s="230" t="s">
        <v>86</v>
      </c>
      <c r="AY154" s="18" t="s">
        <v>171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84</v>
      </c>
      <c r="BK154" s="231">
        <f>ROUND(I154*H154,2)</f>
        <v>0</v>
      </c>
      <c r="BL154" s="18" t="s">
        <v>178</v>
      </c>
      <c r="BM154" s="230" t="s">
        <v>1170</v>
      </c>
    </row>
    <row r="155" spans="1:51" s="13" customFormat="1" ht="12">
      <c r="A155" s="13"/>
      <c r="B155" s="232"/>
      <c r="C155" s="233"/>
      <c r="D155" s="234" t="s">
        <v>180</v>
      </c>
      <c r="E155" s="235" t="s">
        <v>1</v>
      </c>
      <c r="F155" s="236" t="s">
        <v>1171</v>
      </c>
      <c r="G155" s="233"/>
      <c r="H155" s="237">
        <v>22.329</v>
      </c>
      <c r="I155" s="238"/>
      <c r="J155" s="233"/>
      <c r="K155" s="233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180</v>
      </c>
      <c r="AU155" s="243" t="s">
        <v>86</v>
      </c>
      <c r="AV155" s="13" t="s">
        <v>86</v>
      </c>
      <c r="AW155" s="13" t="s">
        <v>32</v>
      </c>
      <c r="AX155" s="13" t="s">
        <v>84</v>
      </c>
      <c r="AY155" s="243" t="s">
        <v>171</v>
      </c>
    </row>
    <row r="156" spans="1:65" s="2" customFormat="1" ht="16.5" customHeight="1">
      <c r="A156" s="39"/>
      <c r="B156" s="40"/>
      <c r="C156" s="219" t="s">
        <v>215</v>
      </c>
      <c r="D156" s="219" t="s">
        <v>173</v>
      </c>
      <c r="E156" s="220" t="s">
        <v>212</v>
      </c>
      <c r="F156" s="221" t="s">
        <v>213</v>
      </c>
      <c r="G156" s="222" t="s">
        <v>193</v>
      </c>
      <c r="H156" s="223">
        <v>12.405</v>
      </c>
      <c r="I156" s="224"/>
      <c r="J156" s="225">
        <f>ROUND(I156*H156,2)</f>
        <v>0</v>
      </c>
      <c r="K156" s="221" t="s">
        <v>177</v>
      </c>
      <c r="L156" s="45"/>
      <c r="M156" s="226" t="s">
        <v>1</v>
      </c>
      <c r="N156" s="227" t="s">
        <v>41</v>
      </c>
      <c r="O156" s="92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178</v>
      </c>
      <c r="AT156" s="230" t="s">
        <v>173</v>
      </c>
      <c r="AU156" s="230" t="s">
        <v>86</v>
      </c>
      <c r="AY156" s="18" t="s">
        <v>171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84</v>
      </c>
      <c r="BK156" s="231">
        <f>ROUND(I156*H156,2)</f>
        <v>0</v>
      </c>
      <c r="BL156" s="18" t="s">
        <v>178</v>
      </c>
      <c r="BM156" s="230" t="s">
        <v>1172</v>
      </c>
    </row>
    <row r="157" spans="1:65" s="2" customFormat="1" ht="24.15" customHeight="1">
      <c r="A157" s="39"/>
      <c r="B157" s="40"/>
      <c r="C157" s="219" t="s">
        <v>223</v>
      </c>
      <c r="D157" s="219" t="s">
        <v>173</v>
      </c>
      <c r="E157" s="220" t="s">
        <v>216</v>
      </c>
      <c r="F157" s="221" t="s">
        <v>217</v>
      </c>
      <c r="G157" s="222" t="s">
        <v>176</v>
      </c>
      <c r="H157" s="223">
        <v>202</v>
      </c>
      <c r="I157" s="224"/>
      <c r="J157" s="225">
        <f>ROUND(I157*H157,2)</f>
        <v>0</v>
      </c>
      <c r="K157" s="221" t="s">
        <v>177</v>
      </c>
      <c r="L157" s="45"/>
      <c r="M157" s="226" t="s">
        <v>1</v>
      </c>
      <c r="N157" s="227" t="s">
        <v>41</v>
      </c>
      <c r="O157" s="92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178</v>
      </c>
      <c r="AT157" s="230" t="s">
        <v>173</v>
      </c>
      <c r="AU157" s="230" t="s">
        <v>86</v>
      </c>
      <c r="AY157" s="18" t="s">
        <v>171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84</v>
      </c>
      <c r="BK157" s="231">
        <f>ROUND(I157*H157,2)</f>
        <v>0</v>
      </c>
      <c r="BL157" s="18" t="s">
        <v>178</v>
      </c>
      <c r="BM157" s="230" t="s">
        <v>1173</v>
      </c>
    </row>
    <row r="158" spans="1:51" s="13" customFormat="1" ht="12">
      <c r="A158" s="13"/>
      <c r="B158" s="232"/>
      <c r="C158" s="233"/>
      <c r="D158" s="234" t="s">
        <v>180</v>
      </c>
      <c r="E158" s="235" t="s">
        <v>1</v>
      </c>
      <c r="F158" s="236" t="s">
        <v>1174</v>
      </c>
      <c r="G158" s="233"/>
      <c r="H158" s="237">
        <v>16</v>
      </c>
      <c r="I158" s="238"/>
      <c r="J158" s="233"/>
      <c r="K158" s="233"/>
      <c r="L158" s="239"/>
      <c r="M158" s="240"/>
      <c r="N158" s="241"/>
      <c r="O158" s="241"/>
      <c r="P158" s="241"/>
      <c r="Q158" s="241"/>
      <c r="R158" s="241"/>
      <c r="S158" s="241"/>
      <c r="T158" s="24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3" t="s">
        <v>180</v>
      </c>
      <c r="AU158" s="243" t="s">
        <v>86</v>
      </c>
      <c r="AV158" s="13" t="s">
        <v>86</v>
      </c>
      <c r="AW158" s="13" t="s">
        <v>32</v>
      </c>
      <c r="AX158" s="13" t="s">
        <v>76</v>
      </c>
      <c r="AY158" s="243" t="s">
        <v>171</v>
      </c>
    </row>
    <row r="159" spans="1:51" s="13" customFormat="1" ht="12">
      <c r="A159" s="13"/>
      <c r="B159" s="232"/>
      <c r="C159" s="233"/>
      <c r="D159" s="234" t="s">
        <v>180</v>
      </c>
      <c r="E159" s="235" t="s">
        <v>1</v>
      </c>
      <c r="F159" s="236" t="s">
        <v>1175</v>
      </c>
      <c r="G159" s="233"/>
      <c r="H159" s="237">
        <v>186</v>
      </c>
      <c r="I159" s="238"/>
      <c r="J159" s="233"/>
      <c r="K159" s="233"/>
      <c r="L159" s="239"/>
      <c r="M159" s="240"/>
      <c r="N159" s="241"/>
      <c r="O159" s="241"/>
      <c r="P159" s="241"/>
      <c r="Q159" s="241"/>
      <c r="R159" s="241"/>
      <c r="S159" s="241"/>
      <c r="T159" s="24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3" t="s">
        <v>180</v>
      </c>
      <c r="AU159" s="243" t="s">
        <v>86</v>
      </c>
      <c r="AV159" s="13" t="s">
        <v>86</v>
      </c>
      <c r="AW159" s="13" t="s">
        <v>32</v>
      </c>
      <c r="AX159" s="13" t="s">
        <v>76</v>
      </c>
      <c r="AY159" s="243" t="s">
        <v>171</v>
      </c>
    </row>
    <row r="160" spans="1:51" s="14" customFormat="1" ht="12">
      <c r="A160" s="14"/>
      <c r="B160" s="244"/>
      <c r="C160" s="245"/>
      <c r="D160" s="234" t="s">
        <v>180</v>
      </c>
      <c r="E160" s="246" t="s">
        <v>1</v>
      </c>
      <c r="F160" s="247" t="s">
        <v>221</v>
      </c>
      <c r="G160" s="245"/>
      <c r="H160" s="248">
        <v>202</v>
      </c>
      <c r="I160" s="249"/>
      <c r="J160" s="245"/>
      <c r="K160" s="245"/>
      <c r="L160" s="250"/>
      <c r="M160" s="251"/>
      <c r="N160" s="252"/>
      <c r="O160" s="252"/>
      <c r="P160" s="252"/>
      <c r="Q160" s="252"/>
      <c r="R160" s="252"/>
      <c r="S160" s="252"/>
      <c r="T160" s="25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4" t="s">
        <v>180</v>
      </c>
      <c r="AU160" s="254" t="s">
        <v>86</v>
      </c>
      <c r="AV160" s="14" t="s">
        <v>178</v>
      </c>
      <c r="AW160" s="14" t="s">
        <v>32</v>
      </c>
      <c r="AX160" s="14" t="s">
        <v>84</v>
      </c>
      <c r="AY160" s="254" t="s">
        <v>171</v>
      </c>
    </row>
    <row r="161" spans="1:63" s="12" customFormat="1" ht="22.8" customHeight="1">
      <c r="A161" s="12"/>
      <c r="B161" s="203"/>
      <c r="C161" s="204"/>
      <c r="D161" s="205" t="s">
        <v>75</v>
      </c>
      <c r="E161" s="217" t="s">
        <v>86</v>
      </c>
      <c r="F161" s="217" t="s">
        <v>222</v>
      </c>
      <c r="G161" s="204"/>
      <c r="H161" s="204"/>
      <c r="I161" s="207"/>
      <c r="J161" s="218">
        <f>BK161</f>
        <v>0</v>
      </c>
      <c r="K161" s="204"/>
      <c r="L161" s="209"/>
      <c r="M161" s="210"/>
      <c r="N161" s="211"/>
      <c r="O161" s="211"/>
      <c r="P161" s="212">
        <f>SUM(P162:P163)</f>
        <v>0</v>
      </c>
      <c r="Q161" s="211"/>
      <c r="R161" s="212">
        <f>SUM(R162:R163)</f>
        <v>15</v>
      </c>
      <c r="S161" s="211"/>
      <c r="T161" s="213">
        <f>SUM(T162:T163)</f>
        <v>15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4" t="s">
        <v>84</v>
      </c>
      <c r="AT161" s="215" t="s">
        <v>75</v>
      </c>
      <c r="AU161" s="215" t="s">
        <v>84</v>
      </c>
      <c r="AY161" s="214" t="s">
        <v>171</v>
      </c>
      <c r="BK161" s="216">
        <f>SUM(BK162:BK163)</f>
        <v>0</v>
      </c>
    </row>
    <row r="162" spans="1:65" s="2" customFormat="1" ht="16.5" customHeight="1">
      <c r="A162" s="39"/>
      <c r="B162" s="40"/>
      <c r="C162" s="219" t="s">
        <v>232</v>
      </c>
      <c r="D162" s="219" t="s">
        <v>173</v>
      </c>
      <c r="E162" s="220" t="s">
        <v>224</v>
      </c>
      <c r="F162" s="221" t="s">
        <v>225</v>
      </c>
      <c r="G162" s="222" t="s">
        <v>226</v>
      </c>
      <c r="H162" s="223">
        <v>5</v>
      </c>
      <c r="I162" s="224"/>
      <c r="J162" s="225">
        <f>ROUND(I162*H162,2)</f>
        <v>0</v>
      </c>
      <c r="K162" s="221" t="s">
        <v>227</v>
      </c>
      <c r="L162" s="45"/>
      <c r="M162" s="226" t="s">
        <v>1</v>
      </c>
      <c r="N162" s="227" t="s">
        <v>41</v>
      </c>
      <c r="O162" s="92"/>
      <c r="P162" s="228">
        <f>O162*H162</f>
        <v>0</v>
      </c>
      <c r="Q162" s="228">
        <v>3</v>
      </c>
      <c r="R162" s="228">
        <f>Q162*H162</f>
        <v>15</v>
      </c>
      <c r="S162" s="228">
        <v>3</v>
      </c>
      <c r="T162" s="229">
        <f>S162*H162</f>
        <v>15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178</v>
      </c>
      <c r="AT162" s="230" t="s">
        <v>173</v>
      </c>
      <c r="AU162" s="230" t="s">
        <v>86</v>
      </c>
      <c r="AY162" s="18" t="s">
        <v>171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84</v>
      </c>
      <c r="BK162" s="231">
        <f>ROUND(I162*H162,2)</f>
        <v>0</v>
      </c>
      <c r="BL162" s="18" t="s">
        <v>178</v>
      </c>
      <c r="BM162" s="230" t="s">
        <v>1176</v>
      </c>
    </row>
    <row r="163" spans="1:47" s="2" customFormat="1" ht="12">
      <c r="A163" s="39"/>
      <c r="B163" s="40"/>
      <c r="C163" s="41"/>
      <c r="D163" s="234" t="s">
        <v>229</v>
      </c>
      <c r="E163" s="41"/>
      <c r="F163" s="255" t="s">
        <v>230</v>
      </c>
      <c r="G163" s="41"/>
      <c r="H163" s="41"/>
      <c r="I163" s="256"/>
      <c r="J163" s="41"/>
      <c r="K163" s="41"/>
      <c r="L163" s="45"/>
      <c r="M163" s="257"/>
      <c r="N163" s="258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229</v>
      </c>
      <c r="AU163" s="18" t="s">
        <v>86</v>
      </c>
    </row>
    <row r="164" spans="1:63" s="12" customFormat="1" ht="22.8" customHeight="1">
      <c r="A164" s="12"/>
      <c r="B164" s="203"/>
      <c r="C164" s="204"/>
      <c r="D164" s="205" t="s">
        <v>75</v>
      </c>
      <c r="E164" s="217" t="s">
        <v>187</v>
      </c>
      <c r="F164" s="217" t="s">
        <v>231</v>
      </c>
      <c r="G164" s="204"/>
      <c r="H164" s="204"/>
      <c r="I164" s="207"/>
      <c r="J164" s="218">
        <f>BK164</f>
        <v>0</v>
      </c>
      <c r="K164" s="204"/>
      <c r="L164" s="209"/>
      <c r="M164" s="210"/>
      <c r="N164" s="211"/>
      <c r="O164" s="211"/>
      <c r="P164" s="212">
        <f>SUM(P165:P190)</f>
        <v>0</v>
      </c>
      <c r="Q164" s="211"/>
      <c r="R164" s="212">
        <f>SUM(R165:R190)</f>
        <v>47.03370636</v>
      </c>
      <c r="S164" s="211"/>
      <c r="T164" s="213">
        <f>SUM(T165:T190)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4" t="s">
        <v>84</v>
      </c>
      <c r="AT164" s="215" t="s">
        <v>75</v>
      </c>
      <c r="AU164" s="215" t="s">
        <v>84</v>
      </c>
      <c r="AY164" s="214" t="s">
        <v>171</v>
      </c>
      <c r="BK164" s="216">
        <f>SUM(BK165:BK190)</f>
        <v>0</v>
      </c>
    </row>
    <row r="165" spans="1:65" s="2" customFormat="1" ht="24.15" customHeight="1">
      <c r="A165" s="39"/>
      <c r="B165" s="40"/>
      <c r="C165" s="219" t="s">
        <v>239</v>
      </c>
      <c r="D165" s="219" t="s">
        <v>173</v>
      </c>
      <c r="E165" s="220" t="s">
        <v>233</v>
      </c>
      <c r="F165" s="221" t="s">
        <v>234</v>
      </c>
      <c r="G165" s="222" t="s">
        <v>176</v>
      </c>
      <c r="H165" s="223">
        <v>133.15</v>
      </c>
      <c r="I165" s="224"/>
      <c r="J165" s="225">
        <f>ROUND(I165*H165,2)</f>
        <v>0</v>
      </c>
      <c r="K165" s="221" t="s">
        <v>177</v>
      </c>
      <c r="L165" s="45"/>
      <c r="M165" s="226" t="s">
        <v>1</v>
      </c>
      <c r="N165" s="227" t="s">
        <v>41</v>
      </c>
      <c r="O165" s="92"/>
      <c r="P165" s="228">
        <f>O165*H165</f>
        <v>0</v>
      </c>
      <c r="Q165" s="228">
        <v>0.25059999999999993</v>
      </c>
      <c r="R165" s="228">
        <f>Q165*H165</f>
        <v>33.36739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178</v>
      </c>
      <c r="AT165" s="230" t="s">
        <v>173</v>
      </c>
      <c r="AU165" s="230" t="s">
        <v>86</v>
      </c>
      <c r="AY165" s="18" t="s">
        <v>171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84</v>
      </c>
      <c r="BK165" s="231">
        <f>ROUND(I165*H165,2)</f>
        <v>0</v>
      </c>
      <c r="BL165" s="18" t="s">
        <v>178</v>
      </c>
      <c r="BM165" s="230" t="s">
        <v>1177</v>
      </c>
    </row>
    <row r="166" spans="1:51" s="13" customFormat="1" ht="12">
      <c r="A166" s="13"/>
      <c r="B166" s="232"/>
      <c r="C166" s="233"/>
      <c r="D166" s="234" t="s">
        <v>180</v>
      </c>
      <c r="E166" s="235" t="s">
        <v>1</v>
      </c>
      <c r="F166" s="236" t="s">
        <v>1178</v>
      </c>
      <c r="G166" s="233"/>
      <c r="H166" s="237">
        <v>133.15</v>
      </c>
      <c r="I166" s="238"/>
      <c r="J166" s="233"/>
      <c r="K166" s="233"/>
      <c r="L166" s="239"/>
      <c r="M166" s="240"/>
      <c r="N166" s="241"/>
      <c r="O166" s="241"/>
      <c r="P166" s="241"/>
      <c r="Q166" s="241"/>
      <c r="R166" s="241"/>
      <c r="S166" s="241"/>
      <c r="T166" s="24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3" t="s">
        <v>180</v>
      </c>
      <c r="AU166" s="243" t="s">
        <v>86</v>
      </c>
      <c r="AV166" s="13" t="s">
        <v>86</v>
      </c>
      <c r="AW166" s="13" t="s">
        <v>32</v>
      </c>
      <c r="AX166" s="13" t="s">
        <v>84</v>
      </c>
      <c r="AY166" s="243" t="s">
        <v>171</v>
      </c>
    </row>
    <row r="167" spans="1:65" s="2" customFormat="1" ht="37.8" customHeight="1">
      <c r="A167" s="39"/>
      <c r="B167" s="40"/>
      <c r="C167" s="219" t="s">
        <v>246</v>
      </c>
      <c r="D167" s="219" t="s">
        <v>173</v>
      </c>
      <c r="E167" s="220" t="s">
        <v>240</v>
      </c>
      <c r="F167" s="221" t="s">
        <v>241</v>
      </c>
      <c r="G167" s="222" t="s">
        <v>176</v>
      </c>
      <c r="H167" s="223">
        <v>22.402</v>
      </c>
      <c r="I167" s="224"/>
      <c r="J167" s="225">
        <f>ROUND(I167*H167,2)</f>
        <v>0</v>
      </c>
      <c r="K167" s="221" t="s">
        <v>177</v>
      </c>
      <c r="L167" s="45"/>
      <c r="M167" s="226" t="s">
        <v>1</v>
      </c>
      <c r="N167" s="227" t="s">
        <v>41</v>
      </c>
      <c r="O167" s="92"/>
      <c r="P167" s="228">
        <f>O167*H167</f>
        <v>0</v>
      </c>
      <c r="Q167" s="228">
        <v>0.14574000000000004</v>
      </c>
      <c r="R167" s="228">
        <f>Q167*H167</f>
        <v>3.2648674800000004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178</v>
      </c>
      <c r="AT167" s="230" t="s">
        <v>173</v>
      </c>
      <c r="AU167" s="230" t="s">
        <v>86</v>
      </c>
      <c r="AY167" s="18" t="s">
        <v>171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84</v>
      </c>
      <c r="BK167" s="231">
        <f>ROUND(I167*H167,2)</f>
        <v>0</v>
      </c>
      <c r="BL167" s="18" t="s">
        <v>178</v>
      </c>
      <c r="BM167" s="230" t="s">
        <v>242</v>
      </c>
    </row>
    <row r="168" spans="1:47" s="2" customFormat="1" ht="12">
      <c r="A168" s="39"/>
      <c r="B168" s="40"/>
      <c r="C168" s="41"/>
      <c r="D168" s="234" t="s">
        <v>229</v>
      </c>
      <c r="E168" s="41"/>
      <c r="F168" s="255" t="s">
        <v>243</v>
      </c>
      <c r="G168" s="41"/>
      <c r="H168" s="41"/>
      <c r="I168" s="256"/>
      <c r="J168" s="41"/>
      <c r="K168" s="41"/>
      <c r="L168" s="45"/>
      <c r="M168" s="257"/>
      <c r="N168" s="258"/>
      <c r="O168" s="92"/>
      <c r="P168" s="92"/>
      <c r="Q168" s="92"/>
      <c r="R168" s="92"/>
      <c r="S168" s="92"/>
      <c r="T168" s="93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229</v>
      </c>
      <c r="AU168" s="18" t="s">
        <v>86</v>
      </c>
    </row>
    <row r="169" spans="1:51" s="13" customFormat="1" ht="12">
      <c r="A169" s="13"/>
      <c r="B169" s="232"/>
      <c r="C169" s="233"/>
      <c r="D169" s="234" t="s">
        <v>180</v>
      </c>
      <c r="E169" s="235" t="s">
        <v>1</v>
      </c>
      <c r="F169" s="236" t="s">
        <v>1179</v>
      </c>
      <c r="G169" s="233"/>
      <c r="H169" s="237">
        <v>0.8100000000000002</v>
      </c>
      <c r="I169" s="238"/>
      <c r="J169" s="233"/>
      <c r="K169" s="233"/>
      <c r="L169" s="239"/>
      <c r="M169" s="240"/>
      <c r="N169" s="241"/>
      <c r="O169" s="241"/>
      <c r="P169" s="241"/>
      <c r="Q169" s="241"/>
      <c r="R169" s="241"/>
      <c r="S169" s="241"/>
      <c r="T169" s="24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3" t="s">
        <v>180</v>
      </c>
      <c r="AU169" s="243" t="s">
        <v>86</v>
      </c>
      <c r="AV169" s="13" t="s">
        <v>86</v>
      </c>
      <c r="AW169" s="13" t="s">
        <v>32</v>
      </c>
      <c r="AX169" s="13" t="s">
        <v>76</v>
      </c>
      <c r="AY169" s="243" t="s">
        <v>171</v>
      </c>
    </row>
    <row r="170" spans="1:51" s="13" customFormat="1" ht="12">
      <c r="A170" s="13"/>
      <c r="B170" s="232"/>
      <c r="C170" s="233"/>
      <c r="D170" s="234" t="s">
        <v>180</v>
      </c>
      <c r="E170" s="235" t="s">
        <v>1</v>
      </c>
      <c r="F170" s="236" t="s">
        <v>1180</v>
      </c>
      <c r="G170" s="233"/>
      <c r="H170" s="237">
        <v>13.5</v>
      </c>
      <c r="I170" s="238"/>
      <c r="J170" s="233"/>
      <c r="K170" s="233"/>
      <c r="L170" s="239"/>
      <c r="M170" s="240"/>
      <c r="N170" s="241"/>
      <c r="O170" s="241"/>
      <c r="P170" s="241"/>
      <c r="Q170" s="241"/>
      <c r="R170" s="241"/>
      <c r="S170" s="241"/>
      <c r="T170" s="24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3" t="s">
        <v>180</v>
      </c>
      <c r="AU170" s="243" t="s">
        <v>86</v>
      </c>
      <c r="AV170" s="13" t="s">
        <v>86</v>
      </c>
      <c r="AW170" s="13" t="s">
        <v>32</v>
      </c>
      <c r="AX170" s="13" t="s">
        <v>76</v>
      </c>
      <c r="AY170" s="243" t="s">
        <v>171</v>
      </c>
    </row>
    <row r="171" spans="1:51" s="13" customFormat="1" ht="12">
      <c r="A171" s="13"/>
      <c r="B171" s="232"/>
      <c r="C171" s="233"/>
      <c r="D171" s="234" t="s">
        <v>180</v>
      </c>
      <c r="E171" s="235" t="s">
        <v>1</v>
      </c>
      <c r="F171" s="236" t="s">
        <v>1181</v>
      </c>
      <c r="G171" s="233"/>
      <c r="H171" s="237">
        <v>1.89</v>
      </c>
      <c r="I171" s="238"/>
      <c r="J171" s="233"/>
      <c r="K171" s="233"/>
      <c r="L171" s="239"/>
      <c r="M171" s="240"/>
      <c r="N171" s="241"/>
      <c r="O171" s="241"/>
      <c r="P171" s="241"/>
      <c r="Q171" s="241"/>
      <c r="R171" s="241"/>
      <c r="S171" s="241"/>
      <c r="T171" s="24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3" t="s">
        <v>180</v>
      </c>
      <c r="AU171" s="243" t="s">
        <v>86</v>
      </c>
      <c r="AV171" s="13" t="s">
        <v>86</v>
      </c>
      <c r="AW171" s="13" t="s">
        <v>32</v>
      </c>
      <c r="AX171" s="13" t="s">
        <v>76</v>
      </c>
      <c r="AY171" s="243" t="s">
        <v>171</v>
      </c>
    </row>
    <row r="172" spans="1:51" s="13" customFormat="1" ht="12">
      <c r="A172" s="13"/>
      <c r="B172" s="232"/>
      <c r="C172" s="233"/>
      <c r="D172" s="234" t="s">
        <v>180</v>
      </c>
      <c r="E172" s="235" t="s">
        <v>1</v>
      </c>
      <c r="F172" s="236" t="s">
        <v>1182</v>
      </c>
      <c r="G172" s="233"/>
      <c r="H172" s="237">
        <v>6.202</v>
      </c>
      <c r="I172" s="238"/>
      <c r="J172" s="233"/>
      <c r="K172" s="233"/>
      <c r="L172" s="239"/>
      <c r="M172" s="240"/>
      <c r="N172" s="241"/>
      <c r="O172" s="241"/>
      <c r="P172" s="241"/>
      <c r="Q172" s="241"/>
      <c r="R172" s="241"/>
      <c r="S172" s="241"/>
      <c r="T172" s="24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3" t="s">
        <v>180</v>
      </c>
      <c r="AU172" s="243" t="s">
        <v>86</v>
      </c>
      <c r="AV172" s="13" t="s">
        <v>86</v>
      </c>
      <c r="AW172" s="13" t="s">
        <v>32</v>
      </c>
      <c r="AX172" s="13" t="s">
        <v>76</v>
      </c>
      <c r="AY172" s="243" t="s">
        <v>171</v>
      </c>
    </row>
    <row r="173" spans="1:51" s="14" customFormat="1" ht="12">
      <c r="A173" s="14"/>
      <c r="B173" s="244"/>
      <c r="C173" s="245"/>
      <c r="D173" s="234" t="s">
        <v>180</v>
      </c>
      <c r="E173" s="246" t="s">
        <v>1</v>
      </c>
      <c r="F173" s="247" t="s">
        <v>221</v>
      </c>
      <c r="G173" s="245"/>
      <c r="H173" s="248">
        <v>22.402</v>
      </c>
      <c r="I173" s="249"/>
      <c r="J173" s="245"/>
      <c r="K173" s="245"/>
      <c r="L173" s="250"/>
      <c r="M173" s="251"/>
      <c r="N173" s="252"/>
      <c r="O173" s="252"/>
      <c r="P173" s="252"/>
      <c r="Q173" s="252"/>
      <c r="R173" s="252"/>
      <c r="S173" s="252"/>
      <c r="T173" s="253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4" t="s">
        <v>180</v>
      </c>
      <c r="AU173" s="254" t="s">
        <v>86</v>
      </c>
      <c r="AV173" s="14" t="s">
        <v>178</v>
      </c>
      <c r="AW173" s="14" t="s">
        <v>32</v>
      </c>
      <c r="AX173" s="14" t="s">
        <v>84</v>
      </c>
      <c r="AY173" s="254" t="s">
        <v>171</v>
      </c>
    </row>
    <row r="174" spans="1:65" s="2" customFormat="1" ht="37.8" customHeight="1">
      <c r="A174" s="39"/>
      <c r="B174" s="40"/>
      <c r="C174" s="219" t="s">
        <v>251</v>
      </c>
      <c r="D174" s="219" t="s">
        <v>173</v>
      </c>
      <c r="E174" s="220" t="s">
        <v>247</v>
      </c>
      <c r="F174" s="221" t="s">
        <v>248</v>
      </c>
      <c r="G174" s="222" t="s">
        <v>176</v>
      </c>
      <c r="H174" s="223">
        <v>22.402</v>
      </c>
      <c r="I174" s="224"/>
      <c r="J174" s="225">
        <f>ROUND(I174*H174,2)</f>
        <v>0</v>
      </c>
      <c r="K174" s="221" t="s">
        <v>177</v>
      </c>
      <c r="L174" s="45"/>
      <c r="M174" s="226" t="s">
        <v>1</v>
      </c>
      <c r="N174" s="227" t="s">
        <v>41</v>
      </c>
      <c r="O174" s="92"/>
      <c r="P174" s="228">
        <f>O174*H174</f>
        <v>0</v>
      </c>
      <c r="Q174" s="228">
        <v>0.23024</v>
      </c>
      <c r="R174" s="228">
        <f>Q174*H174</f>
        <v>5.15783648</v>
      </c>
      <c r="S174" s="228">
        <v>0</v>
      </c>
      <c r="T174" s="22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178</v>
      </c>
      <c r="AT174" s="230" t="s">
        <v>173</v>
      </c>
      <c r="AU174" s="230" t="s">
        <v>86</v>
      </c>
      <c r="AY174" s="18" t="s">
        <v>171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84</v>
      </c>
      <c r="BK174" s="231">
        <f>ROUND(I174*H174,2)</f>
        <v>0</v>
      </c>
      <c r="BL174" s="18" t="s">
        <v>178</v>
      </c>
      <c r="BM174" s="230" t="s">
        <v>249</v>
      </c>
    </row>
    <row r="175" spans="1:47" s="2" customFormat="1" ht="12">
      <c r="A175" s="39"/>
      <c r="B175" s="40"/>
      <c r="C175" s="41"/>
      <c r="D175" s="234" t="s">
        <v>229</v>
      </c>
      <c r="E175" s="41"/>
      <c r="F175" s="255" t="s">
        <v>243</v>
      </c>
      <c r="G175" s="41"/>
      <c r="H175" s="41"/>
      <c r="I175" s="256"/>
      <c r="J175" s="41"/>
      <c r="K175" s="41"/>
      <c r="L175" s="45"/>
      <c r="M175" s="257"/>
      <c r="N175" s="258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229</v>
      </c>
      <c r="AU175" s="18" t="s">
        <v>86</v>
      </c>
    </row>
    <row r="176" spans="1:51" s="13" customFormat="1" ht="12">
      <c r="A176" s="13"/>
      <c r="B176" s="232"/>
      <c r="C176" s="233"/>
      <c r="D176" s="234" t="s">
        <v>180</v>
      </c>
      <c r="E176" s="235" t="s">
        <v>1</v>
      </c>
      <c r="F176" s="236" t="s">
        <v>1179</v>
      </c>
      <c r="G176" s="233"/>
      <c r="H176" s="237">
        <v>0.8100000000000002</v>
      </c>
      <c r="I176" s="238"/>
      <c r="J176" s="233"/>
      <c r="K176" s="233"/>
      <c r="L176" s="239"/>
      <c r="M176" s="240"/>
      <c r="N176" s="241"/>
      <c r="O176" s="241"/>
      <c r="P176" s="241"/>
      <c r="Q176" s="241"/>
      <c r="R176" s="241"/>
      <c r="S176" s="241"/>
      <c r="T176" s="24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3" t="s">
        <v>180</v>
      </c>
      <c r="AU176" s="243" t="s">
        <v>86</v>
      </c>
      <c r="AV176" s="13" t="s">
        <v>86</v>
      </c>
      <c r="AW176" s="13" t="s">
        <v>32</v>
      </c>
      <c r="AX176" s="13" t="s">
        <v>76</v>
      </c>
      <c r="AY176" s="243" t="s">
        <v>171</v>
      </c>
    </row>
    <row r="177" spans="1:51" s="13" customFormat="1" ht="12">
      <c r="A177" s="13"/>
      <c r="B177" s="232"/>
      <c r="C177" s="233"/>
      <c r="D177" s="234" t="s">
        <v>180</v>
      </c>
      <c r="E177" s="235" t="s">
        <v>1</v>
      </c>
      <c r="F177" s="236" t="s">
        <v>1180</v>
      </c>
      <c r="G177" s="233"/>
      <c r="H177" s="237">
        <v>13.5</v>
      </c>
      <c r="I177" s="238"/>
      <c r="J177" s="233"/>
      <c r="K177" s="233"/>
      <c r="L177" s="239"/>
      <c r="M177" s="240"/>
      <c r="N177" s="241"/>
      <c r="O177" s="241"/>
      <c r="P177" s="241"/>
      <c r="Q177" s="241"/>
      <c r="R177" s="241"/>
      <c r="S177" s="241"/>
      <c r="T177" s="24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3" t="s">
        <v>180</v>
      </c>
      <c r="AU177" s="243" t="s">
        <v>86</v>
      </c>
      <c r="AV177" s="13" t="s">
        <v>86</v>
      </c>
      <c r="AW177" s="13" t="s">
        <v>32</v>
      </c>
      <c r="AX177" s="13" t="s">
        <v>76</v>
      </c>
      <c r="AY177" s="243" t="s">
        <v>171</v>
      </c>
    </row>
    <row r="178" spans="1:51" s="13" customFormat="1" ht="12">
      <c r="A178" s="13"/>
      <c r="B178" s="232"/>
      <c r="C178" s="233"/>
      <c r="D178" s="234" t="s">
        <v>180</v>
      </c>
      <c r="E178" s="235" t="s">
        <v>1</v>
      </c>
      <c r="F178" s="236" t="s">
        <v>1181</v>
      </c>
      <c r="G178" s="233"/>
      <c r="H178" s="237">
        <v>1.89</v>
      </c>
      <c r="I178" s="238"/>
      <c r="J178" s="233"/>
      <c r="K178" s="233"/>
      <c r="L178" s="239"/>
      <c r="M178" s="240"/>
      <c r="N178" s="241"/>
      <c r="O178" s="241"/>
      <c r="P178" s="241"/>
      <c r="Q178" s="241"/>
      <c r="R178" s="241"/>
      <c r="S178" s="241"/>
      <c r="T178" s="24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3" t="s">
        <v>180</v>
      </c>
      <c r="AU178" s="243" t="s">
        <v>86</v>
      </c>
      <c r="AV178" s="13" t="s">
        <v>86</v>
      </c>
      <c r="AW178" s="13" t="s">
        <v>32</v>
      </c>
      <c r="AX178" s="13" t="s">
        <v>76</v>
      </c>
      <c r="AY178" s="243" t="s">
        <v>171</v>
      </c>
    </row>
    <row r="179" spans="1:51" s="13" customFormat="1" ht="12">
      <c r="A179" s="13"/>
      <c r="B179" s="232"/>
      <c r="C179" s="233"/>
      <c r="D179" s="234" t="s">
        <v>180</v>
      </c>
      <c r="E179" s="235" t="s">
        <v>1</v>
      </c>
      <c r="F179" s="236" t="s">
        <v>1182</v>
      </c>
      <c r="G179" s="233"/>
      <c r="H179" s="237">
        <v>6.202</v>
      </c>
      <c r="I179" s="238"/>
      <c r="J179" s="233"/>
      <c r="K179" s="233"/>
      <c r="L179" s="239"/>
      <c r="M179" s="240"/>
      <c r="N179" s="241"/>
      <c r="O179" s="241"/>
      <c r="P179" s="241"/>
      <c r="Q179" s="241"/>
      <c r="R179" s="241"/>
      <c r="S179" s="241"/>
      <c r="T179" s="24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3" t="s">
        <v>180</v>
      </c>
      <c r="AU179" s="243" t="s">
        <v>86</v>
      </c>
      <c r="AV179" s="13" t="s">
        <v>86</v>
      </c>
      <c r="AW179" s="13" t="s">
        <v>32</v>
      </c>
      <c r="AX179" s="13" t="s">
        <v>76</v>
      </c>
      <c r="AY179" s="243" t="s">
        <v>171</v>
      </c>
    </row>
    <row r="180" spans="1:51" s="14" customFormat="1" ht="12">
      <c r="A180" s="14"/>
      <c r="B180" s="244"/>
      <c r="C180" s="245"/>
      <c r="D180" s="234" t="s">
        <v>180</v>
      </c>
      <c r="E180" s="246" t="s">
        <v>1</v>
      </c>
      <c r="F180" s="247" t="s">
        <v>221</v>
      </c>
      <c r="G180" s="245"/>
      <c r="H180" s="248">
        <v>22.402</v>
      </c>
      <c r="I180" s="249"/>
      <c r="J180" s="245"/>
      <c r="K180" s="245"/>
      <c r="L180" s="250"/>
      <c r="M180" s="251"/>
      <c r="N180" s="252"/>
      <c r="O180" s="252"/>
      <c r="P180" s="252"/>
      <c r="Q180" s="252"/>
      <c r="R180" s="252"/>
      <c r="S180" s="252"/>
      <c r="T180" s="25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4" t="s">
        <v>180</v>
      </c>
      <c r="AU180" s="254" t="s">
        <v>86</v>
      </c>
      <c r="AV180" s="14" t="s">
        <v>178</v>
      </c>
      <c r="AW180" s="14" t="s">
        <v>32</v>
      </c>
      <c r="AX180" s="14" t="s">
        <v>84</v>
      </c>
      <c r="AY180" s="254" t="s">
        <v>171</v>
      </c>
    </row>
    <row r="181" spans="1:65" s="2" customFormat="1" ht="24.15" customHeight="1">
      <c r="A181" s="39"/>
      <c r="B181" s="40"/>
      <c r="C181" s="219" t="s">
        <v>8</v>
      </c>
      <c r="D181" s="219" t="s">
        <v>173</v>
      </c>
      <c r="E181" s="220" t="s">
        <v>252</v>
      </c>
      <c r="F181" s="221" t="s">
        <v>253</v>
      </c>
      <c r="G181" s="222" t="s">
        <v>176</v>
      </c>
      <c r="H181" s="223">
        <v>88.92</v>
      </c>
      <c r="I181" s="224"/>
      <c r="J181" s="225">
        <f>ROUND(I181*H181,2)</f>
        <v>0</v>
      </c>
      <c r="K181" s="221" t="s">
        <v>177</v>
      </c>
      <c r="L181" s="45"/>
      <c r="M181" s="226" t="s">
        <v>1</v>
      </c>
      <c r="N181" s="227" t="s">
        <v>41</v>
      </c>
      <c r="O181" s="92"/>
      <c r="P181" s="228">
        <f>O181*H181</f>
        <v>0</v>
      </c>
      <c r="Q181" s="228">
        <v>0.05897</v>
      </c>
      <c r="R181" s="228">
        <f>Q181*H181</f>
        <v>5.2436124</v>
      </c>
      <c r="S181" s="228">
        <v>0</v>
      </c>
      <c r="T181" s="22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0" t="s">
        <v>178</v>
      </c>
      <c r="AT181" s="230" t="s">
        <v>173</v>
      </c>
      <c r="AU181" s="230" t="s">
        <v>86</v>
      </c>
      <c r="AY181" s="18" t="s">
        <v>171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8" t="s">
        <v>84</v>
      </c>
      <c r="BK181" s="231">
        <f>ROUND(I181*H181,2)</f>
        <v>0</v>
      </c>
      <c r="BL181" s="18" t="s">
        <v>178</v>
      </c>
      <c r="BM181" s="230" t="s">
        <v>254</v>
      </c>
    </row>
    <row r="182" spans="1:47" s="2" customFormat="1" ht="12">
      <c r="A182" s="39"/>
      <c r="B182" s="40"/>
      <c r="C182" s="41"/>
      <c r="D182" s="234" t="s">
        <v>229</v>
      </c>
      <c r="E182" s="41"/>
      <c r="F182" s="255" t="s">
        <v>243</v>
      </c>
      <c r="G182" s="41"/>
      <c r="H182" s="41"/>
      <c r="I182" s="256"/>
      <c r="J182" s="41"/>
      <c r="K182" s="41"/>
      <c r="L182" s="45"/>
      <c r="M182" s="257"/>
      <c r="N182" s="258"/>
      <c r="O182" s="92"/>
      <c r="P182" s="92"/>
      <c r="Q182" s="92"/>
      <c r="R182" s="92"/>
      <c r="S182" s="92"/>
      <c r="T182" s="93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229</v>
      </c>
      <c r="AU182" s="18" t="s">
        <v>86</v>
      </c>
    </row>
    <row r="183" spans="1:51" s="15" customFormat="1" ht="12">
      <c r="A183" s="15"/>
      <c r="B183" s="259"/>
      <c r="C183" s="260"/>
      <c r="D183" s="234" t="s">
        <v>180</v>
      </c>
      <c r="E183" s="261" t="s">
        <v>1</v>
      </c>
      <c r="F183" s="262" t="s">
        <v>1183</v>
      </c>
      <c r="G183" s="260"/>
      <c r="H183" s="261" t="s">
        <v>1</v>
      </c>
      <c r="I183" s="263"/>
      <c r="J183" s="260"/>
      <c r="K183" s="260"/>
      <c r="L183" s="264"/>
      <c r="M183" s="265"/>
      <c r="N183" s="266"/>
      <c r="O183" s="266"/>
      <c r="P183" s="266"/>
      <c r="Q183" s="266"/>
      <c r="R183" s="266"/>
      <c r="S183" s="266"/>
      <c r="T183" s="267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68" t="s">
        <v>180</v>
      </c>
      <c r="AU183" s="268" t="s">
        <v>86</v>
      </c>
      <c r="AV183" s="15" t="s">
        <v>84</v>
      </c>
      <c r="AW183" s="15" t="s">
        <v>32</v>
      </c>
      <c r="AX183" s="15" t="s">
        <v>76</v>
      </c>
      <c r="AY183" s="268" t="s">
        <v>171</v>
      </c>
    </row>
    <row r="184" spans="1:51" s="13" customFormat="1" ht="12">
      <c r="A184" s="13"/>
      <c r="B184" s="232"/>
      <c r="C184" s="233"/>
      <c r="D184" s="234" t="s">
        <v>180</v>
      </c>
      <c r="E184" s="235" t="s">
        <v>1</v>
      </c>
      <c r="F184" s="236" t="s">
        <v>1184</v>
      </c>
      <c r="G184" s="233"/>
      <c r="H184" s="237">
        <v>8.64</v>
      </c>
      <c r="I184" s="238"/>
      <c r="J184" s="233"/>
      <c r="K184" s="233"/>
      <c r="L184" s="239"/>
      <c r="M184" s="240"/>
      <c r="N184" s="241"/>
      <c r="O184" s="241"/>
      <c r="P184" s="241"/>
      <c r="Q184" s="241"/>
      <c r="R184" s="241"/>
      <c r="S184" s="241"/>
      <c r="T184" s="24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3" t="s">
        <v>180</v>
      </c>
      <c r="AU184" s="243" t="s">
        <v>86</v>
      </c>
      <c r="AV184" s="13" t="s">
        <v>86</v>
      </c>
      <c r="AW184" s="13" t="s">
        <v>32</v>
      </c>
      <c r="AX184" s="13" t="s">
        <v>76</v>
      </c>
      <c r="AY184" s="243" t="s">
        <v>171</v>
      </c>
    </row>
    <row r="185" spans="1:51" s="13" customFormat="1" ht="12">
      <c r="A185" s="13"/>
      <c r="B185" s="232"/>
      <c r="C185" s="233"/>
      <c r="D185" s="234" t="s">
        <v>180</v>
      </c>
      <c r="E185" s="235" t="s">
        <v>1</v>
      </c>
      <c r="F185" s="236" t="s">
        <v>1185</v>
      </c>
      <c r="G185" s="233"/>
      <c r="H185" s="237">
        <v>8.64</v>
      </c>
      <c r="I185" s="238"/>
      <c r="J185" s="233"/>
      <c r="K185" s="233"/>
      <c r="L185" s="239"/>
      <c r="M185" s="240"/>
      <c r="N185" s="241"/>
      <c r="O185" s="241"/>
      <c r="P185" s="241"/>
      <c r="Q185" s="241"/>
      <c r="R185" s="241"/>
      <c r="S185" s="241"/>
      <c r="T185" s="24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3" t="s">
        <v>180</v>
      </c>
      <c r="AU185" s="243" t="s">
        <v>86</v>
      </c>
      <c r="AV185" s="13" t="s">
        <v>86</v>
      </c>
      <c r="AW185" s="13" t="s">
        <v>32</v>
      </c>
      <c r="AX185" s="13" t="s">
        <v>76</v>
      </c>
      <c r="AY185" s="243" t="s">
        <v>171</v>
      </c>
    </row>
    <row r="186" spans="1:51" s="13" customFormat="1" ht="12">
      <c r="A186" s="13"/>
      <c r="B186" s="232"/>
      <c r="C186" s="233"/>
      <c r="D186" s="234" t="s">
        <v>180</v>
      </c>
      <c r="E186" s="235" t="s">
        <v>1</v>
      </c>
      <c r="F186" s="236" t="s">
        <v>1186</v>
      </c>
      <c r="G186" s="233"/>
      <c r="H186" s="237">
        <v>17.28</v>
      </c>
      <c r="I186" s="238"/>
      <c r="J186" s="233"/>
      <c r="K186" s="233"/>
      <c r="L186" s="239"/>
      <c r="M186" s="240"/>
      <c r="N186" s="241"/>
      <c r="O186" s="241"/>
      <c r="P186" s="241"/>
      <c r="Q186" s="241"/>
      <c r="R186" s="241"/>
      <c r="S186" s="241"/>
      <c r="T186" s="24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3" t="s">
        <v>180</v>
      </c>
      <c r="AU186" s="243" t="s">
        <v>86</v>
      </c>
      <c r="AV186" s="13" t="s">
        <v>86</v>
      </c>
      <c r="AW186" s="13" t="s">
        <v>32</v>
      </c>
      <c r="AX186" s="13" t="s">
        <v>76</v>
      </c>
      <c r="AY186" s="243" t="s">
        <v>171</v>
      </c>
    </row>
    <row r="187" spans="1:51" s="13" customFormat="1" ht="12">
      <c r="A187" s="13"/>
      <c r="B187" s="232"/>
      <c r="C187" s="233"/>
      <c r="D187" s="234" t="s">
        <v>180</v>
      </c>
      <c r="E187" s="235" t="s">
        <v>1</v>
      </c>
      <c r="F187" s="236" t="s">
        <v>1187</v>
      </c>
      <c r="G187" s="233"/>
      <c r="H187" s="237">
        <v>17.28</v>
      </c>
      <c r="I187" s="238"/>
      <c r="J187" s="233"/>
      <c r="K187" s="233"/>
      <c r="L187" s="239"/>
      <c r="M187" s="240"/>
      <c r="N187" s="241"/>
      <c r="O187" s="241"/>
      <c r="P187" s="241"/>
      <c r="Q187" s="241"/>
      <c r="R187" s="241"/>
      <c r="S187" s="241"/>
      <c r="T187" s="24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3" t="s">
        <v>180</v>
      </c>
      <c r="AU187" s="243" t="s">
        <v>86</v>
      </c>
      <c r="AV187" s="13" t="s">
        <v>86</v>
      </c>
      <c r="AW187" s="13" t="s">
        <v>32</v>
      </c>
      <c r="AX187" s="13" t="s">
        <v>76</v>
      </c>
      <c r="AY187" s="243" t="s">
        <v>171</v>
      </c>
    </row>
    <row r="188" spans="1:51" s="13" customFormat="1" ht="12">
      <c r="A188" s="13"/>
      <c r="B188" s="232"/>
      <c r="C188" s="233"/>
      <c r="D188" s="234" t="s">
        <v>180</v>
      </c>
      <c r="E188" s="235" t="s">
        <v>1</v>
      </c>
      <c r="F188" s="236" t="s">
        <v>1188</v>
      </c>
      <c r="G188" s="233"/>
      <c r="H188" s="237">
        <v>17.28</v>
      </c>
      <c r="I188" s="238"/>
      <c r="J188" s="233"/>
      <c r="K188" s="233"/>
      <c r="L188" s="239"/>
      <c r="M188" s="240"/>
      <c r="N188" s="241"/>
      <c r="O188" s="241"/>
      <c r="P188" s="241"/>
      <c r="Q188" s="241"/>
      <c r="R188" s="241"/>
      <c r="S188" s="241"/>
      <c r="T188" s="24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3" t="s">
        <v>180</v>
      </c>
      <c r="AU188" s="243" t="s">
        <v>86</v>
      </c>
      <c r="AV188" s="13" t="s">
        <v>86</v>
      </c>
      <c r="AW188" s="13" t="s">
        <v>32</v>
      </c>
      <c r="AX188" s="13" t="s">
        <v>76</v>
      </c>
      <c r="AY188" s="243" t="s">
        <v>171</v>
      </c>
    </row>
    <row r="189" spans="1:51" s="13" customFormat="1" ht="12">
      <c r="A189" s="13"/>
      <c r="B189" s="232"/>
      <c r="C189" s="233"/>
      <c r="D189" s="234" t="s">
        <v>180</v>
      </c>
      <c r="E189" s="235" t="s">
        <v>1</v>
      </c>
      <c r="F189" s="236" t="s">
        <v>1189</v>
      </c>
      <c r="G189" s="233"/>
      <c r="H189" s="237">
        <v>19.8</v>
      </c>
      <c r="I189" s="238"/>
      <c r="J189" s="233"/>
      <c r="K189" s="233"/>
      <c r="L189" s="239"/>
      <c r="M189" s="240"/>
      <c r="N189" s="241"/>
      <c r="O189" s="241"/>
      <c r="P189" s="241"/>
      <c r="Q189" s="241"/>
      <c r="R189" s="241"/>
      <c r="S189" s="241"/>
      <c r="T189" s="24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3" t="s">
        <v>180</v>
      </c>
      <c r="AU189" s="243" t="s">
        <v>86</v>
      </c>
      <c r="AV189" s="13" t="s">
        <v>86</v>
      </c>
      <c r="AW189" s="13" t="s">
        <v>32</v>
      </c>
      <c r="AX189" s="13" t="s">
        <v>76</v>
      </c>
      <c r="AY189" s="243" t="s">
        <v>171</v>
      </c>
    </row>
    <row r="190" spans="1:51" s="14" customFormat="1" ht="12">
      <c r="A190" s="14"/>
      <c r="B190" s="244"/>
      <c r="C190" s="245"/>
      <c r="D190" s="234" t="s">
        <v>180</v>
      </c>
      <c r="E190" s="246" t="s">
        <v>1</v>
      </c>
      <c r="F190" s="247" t="s">
        <v>221</v>
      </c>
      <c r="G190" s="245"/>
      <c r="H190" s="248">
        <v>88.92</v>
      </c>
      <c r="I190" s="249"/>
      <c r="J190" s="245"/>
      <c r="K190" s="245"/>
      <c r="L190" s="250"/>
      <c r="M190" s="251"/>
      <c r="N190" s="252"/>
      <c r="O190" s="252"/>
      <c r="P190" s="252"/>
      <c r="Q190" s="252"/>
      <c r="R190" s="252"/>
      <c r="S190" s="252"/>
      <c r="T190" s="25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4" t="s">
        <v>180</v>
      </c>
      <c r="AU190" s="254" t="s">
        <v>86</v>
      </c>
      <c r="AV190" s="14" t="s">
        <v>178</v>
      </c>
      <c r="AW190" s="14" t="s">
        <v>32</v>
      </c>
      <c r="AX190" s="14" t="s">
        <v>84</v>
      </c>
      <c r="AY190" s="254" t="s">
        <v>171</v>
      </c>
    </row>
    <row r="191" spans="1:63" s="12" customFormat="1" ht="22.8" customHeight="1">
      <c r="A191" s="12"/>
      <c r="B191" s="203"/>
      <c r="C191" s="204"/>
      <c r="D191" s="205" t="s">
        <v>75</v>
      </c>
      <c r="E191" s="217" t="s">
        <v>178</v>
      </c>
      <c r="F191" s="217" t="s">
        <v>260</v>
      </c>
      <c r="G191" s="204"/>
      <c r="H191" s="204"/>
      <c r="I191" s="207"/>
      <c r="J191" s="218">
        <f>BK191</f>
        <v>0</v>
      </c>
      <c r="K191" s="204"/>
      <c r="L191" s="209"/>
      <c r="M191" s="210"/>
      <c r="N191" s="211"/>
      <c r="O191" s="211"/>
      <c r="P191" s="212">
        <f>SUM(P192:P204)</f>
        <v>0</v>
      </c>
      <c r="Q191" s="211"/>
      <c r="R191" s="212">
        <f>SUM(R192:R204)</f>
        <v>19.54987173</v>
      </c>
      <c r="S191" s="211"/>
      <c r="T191" s="213">
        <f>SUM(T192:T204)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4" t="s">
        <v>84</v>
      </c>
      <c r="AT191" s="215" t="s">
        <v>75</v>
      </c>
      <c r="AU191" s="215" t="s">
        <v>84</v>
      </c>
      <c r="AY191" s="214" t="s">
        <v>171</v>
      </c>
      <c r="BK191" s="216">
        <f>SUM(BK192:BK204)</f>
        <v>0</v>
      </c>
    </row>
    <row r="192" spans="1:65" s="2" customFormat="1" ht="16.5" customHeight="1">
      <c r="A192" s="39"/>
      <c r="B192" s="40"/>
      <c r="C192" s="219" t="s">
        <v>267</v>
      </c>
      <c r="D192" s="219" t="s">
        <v>173</v>
      </c>
      <c r="E192" s="220" t="s">
        <v>261</v>
      </c>
      <c r="F192" s="221" t="s">
        <v>262</v>
      </c>
      <c r="G192" s="222" t="s">
        <v>193</v>
      </c>
      <c r="H192" s="223">
        <v>7.425</v>
      </c>
      <c r="I192" s="224"/>
      <c r="J192" s="225">
        <f>ROUND(I192*H192,2)</f>
        <v>0</v>
      </c>
      <c r="K192" s="221" t="s">
        <v>177</v>
      </c>
      <c r="L192" s="45"/>
      <c r="M192" s="226" t="s">
        <v>1</v>
      </c>
      <c r="N192" s="227" t="s">
        <v>41</v>
      </c>
      <c r="O192" s="92"/>
      <c r="P192" s="228">
        <f>O192*H192</f>
        <v>0</v>
      </c>
      <c r="Q192" s="228">
        <v>2.50198</v>
      </c>
      <c r="R192" s="228">
        <f>Q192*H192</f>
        <v>18.5772015</v>
      </c>
      <c r="S192" s="228">
        <v>0</v>
      </c>
      <c r="T192" s="22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0" t="s">
        <v>178</v>
      </c>
      <c r="AT192" s="230" t="s">
        <v>173</v>
      </c>
      <c r="AU192" s="230" t="s">
        <v>86</v>
      </c>
      <c r="AY192" s="18" t="s">
        <v>171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8" t="s">
        <v>84</v>
      </c>
      <c r="BK192" s="231">
        <f>ROUND(I192*H192,2)</f>
        <v>0</v>
      </c>
      <c r="BL192" s="18" t="s">
        <v>178</v>
      </c>
      <c r="BM192" s="230" t="s">
        <v>263</v>
      </c>
    </row>
    <row r="193" spans="1:51" s="13" customFormat="1" ht="12">
      <c r="A193" s="13"/>
      <c r="B193" s="232"/>
      <c r="C193" s="233"/>
      <c r="D193" s="234" t="s">
        <v>180</v>
      </c>
      <c r="E193" s="235" t="s">
        <v>1</v>
      </c>
      <c r="F193" s="236" t="s">
        <v>1190</v>
      </c>
      <c r="G193" s="233"/>
      <c r="H193" s="237">
        <v>7.425</v>
      </c>
      <c r="I193" s="238"/>
      <c r="J193" s="233"/>
      <c r="K193" s="233"/>
      <c r="L193" s="239"/>
      <c r="M193" s="240"/>
      <c r="N193" s="241"/>
      <c r="O193" s="241"/>
      <c r="P193" s="241"/>
      <c r="Q193" s="241"/>
      <c r="R193" s="241"/>
      <c r="S193" s="241"/>
      <c r="T193" s="24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3" t="s">
        <v>180</v>
      </c>
      <c r="AU193" s="243" t="s">
        <v>86</v>
      </c>
      <c r="AV193" s="13" t="s">
        <v>86</v>
      </c>
      <c r="AW193" s="13" t="s">
        <v>32</v>
      </c>
      <c r="AX193" s="13" t="s">
        <v>84</v>
      </c>
      <c r="AY193" s="243" t="s">
        <v>171</v>
      </c>
    </row>
    <row r="194" spans="1:65" s="2" customFormat="1" ht="16.5" customHeight="1">
      <c r="A194" s="39"/>
      <c r="B194" s="40"/>
      <c r="C194" s="219" t="s">
        <v>274</v>
      </c>
      <c r="D194" s="219" t="s">
        <v>173</v>
      </c>
      <c r="E194" s="220" t="s">
        <v>268</v>
      </c>
      <c r="F194" s="221" t="s">
        <v>269</v>
      </c>
      <c r="G194" s="222" t="s">
        <v>176</v>
      </c>
      <c r="H194" s="223">
        <v>49.5</v>
      </c>
      <c r="I194" s="224"/>
      <c r="J194" s="225">
        <f>ROUND(I194*H194,2)</f>
        <v>0</v>
      </c>
      <c r="K194" s="221" t="s">
        <v>177</v>
      </c>
      <c r="L194" s="45"/>
      <c r="M194" s="226" t="s">
        <v>1</v>
      </c>
      <c r="N194" s="227" t="s">
        <v>41</v>
      </c>
      <c r="O194" s="92"/>
      <c r="P194" s="228">
        <f>O194*H194</f>
        <v>0</v>
      </c>
      <c r="Q194" s="228">
        <v>0.005760000000000001</v>
      </c>
      <c r="R194" s="228">
        <f>Q194*H194</f>
        <v>0.28512000000000004</v>
      </c>
      <c r="S194" s="228">
        <v>0</v>
      </c>
      <c r="T194" s="22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0" t="s">
        <v>178</v>
      </c>
      <c r="AT194" s="230" t="s">
        <v>173</v>
      </c>
      <c r="AU194" s="230" t="s">
        <v>86</v>
      </c>
      <c r="AY194" s="18" t="s">
        <v>171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8" t="s">
        <v>84</v>
      </c>
      <c r="BK194" s="231">
        <f>ROUND(I194*H194,2)</f>
        <v>0</v>
      </c>
      <c r="BL194" s="18" t="s">
        <v>178</v>
      </c>
      <c r="BM194" s="230" t="s">
        <v>270</v>
      </c>
    </row>
    <row r="195" spans="1:51" s="13" customFormat="1" ht="12">
      <c r="A195" s="13"/>
      <c r="B195" s="232"/>
      <c r="C195" s="233"/>
      <c r="D195" s="234" t="s">
        <v>180</v>
      </c>
      <c r="E195" s="235" t="s">
        <v>1</v>
      </c>
      <c r="F195" s="236" t="s">
        <v>1191</v>
      </c>
      <c r="G195" s="233"/>
      <c r="H195" s="237">
        <v>49.5</v>
      </c>
      <c r="I195" s="238"/>
      <c r="J195" s="233"/>
      <c r="K195" s="233"/>
      <c r="L195" s="239"/>
      <c r="M195" s="240"/>
      <c r="N195" s="241"/>
      <c r="O195" s="241"/>
      <c r="P195" s="241"/>
      <c r="Q195" s="241"/>
      <c r="R195" s="241"/>
      <c r="S195" s="241"/>
      <c r="T195" s="24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3" t="s">
        <v>180</v>
      </c>
      <c r="AU195" s="243" t="s">
        <v>86</v>
      </c>
      <c r="AV195" s="13" t="s">
        <v>86</v>
      </c>
      <c r="AW195" s="13" t="s">
        <v>32</v>
      </c>
      <c r="AX195" s="13" t="s">
        <v>84</v>
      </c>
      <c r="AY195" s="243" t="s">
        <v>171</v>
      </c>
    </row>
    <row r="196" spans="1:65" s="2" customFormat="1" ht="16.5" customHeight="1">
      <c r="A196" s="39"/>
      <c r="B196" s="40"/>
      <c r="C196" s="219" t="s">
        <v>278</v>
      </c>
      <c r="D196" s="219" t="s">
        <v>173</v>
      </c>
      <c r="E196" s="220" t="s">
        <v>275</v>
      </c>
      <c r="F196" s="221" t="s">
        <v>276</v>
      </c>
      <c r="G196" s="222" t="s">
        <v>176</v>
      </c>
      <c r="H196" s="223">
        <v>49.5</v>
      </c>
      <c r="I196" s="224"/>
      <c r="J196" s="225">
        <f>ROUND(I196*H196,2)</f>
        <v>0</v>
      </c>
      <c r="K196" s="221" t="s">
        <v>177</v>
      </c>
      <c r="L196" s="45"/>
      <c r="M196" s="226" t="s">
        <v>1</v>
      </c>
      <c r="N196" s="227" t="s">
        <v>41</v>
      </c>
      <c r="O196" s="92"/>
      <c r="P196" s="228">
        <f>O196*H196</f>
        <v>0</v>
      </c>
      <c r="Q196" s="228">
        <v>0</v>
      </c>
      <c r="R196" s="228">
        <f>Q196*H196</f>
        <v>0</v>
      </c>
      <c r="S196" s="228">
        <v>0</v>
      </c>
      <c r="T196" s="22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0" t="s">
        <v>178</v>
      </c>
      <c r="AT196" s="230" t="s">
        <v>173</v>
      </c>
      <c r="AU196" s="230" t="s">
        <v>86</v>
      </c>
      <c r="AY196" s="18" t="s">
        <v>171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8" t="s">
        <v>84</v>
      </c>
      <c r="BK196" s="231">
        <f>ROUND(I196*H196,2)</f>
        <v>0</v>
      </c>
      <c r="BL196" s="18" t="s">
        <v>178</v>
      </c>
      <c r="BM196" s="230" t="s">
        <v>277</v>
      </c>
    </row>
    <row r="197" spans="1:65" s="2" customFormat="1" ht="24.15" customHeight="1">
      <c r="A197" s="39"/>
      <c r="B197" s="40"/>
      <c r="C197" s="219" t="s">
        <v>284</v>
      </c>
      <c r="D197" s="219" t="s">
        <v>173</v>
      </c>
      <c r="E197" s="220" t="s">
        <v>279</v>
      </c>
      <c r="F197" s="221" t="s">
        <v>280</v>
      </c>
      <c r="G197" s="222" t="s">
        <v>208</v>
      </c>
      <c r="H197" s="223">
        <v>0.653</v>
      </c>
      <c r="I197" s="224"/>
      <c r="J197" s="225">
        <f>ROUND(I197*H197,2)</f>
        <v>0</v>
      </c>
      <c r="K197" s="221" t="s">
        <v>177</v>
      </c>
      <c r="L197" s="45"/>
      <c r="M197" s="226" t="s">
        <v>1</v>
      </c>
      <c r="N197" s="227" t="s">
        <v>41</v>
      </c>
      <c r="O197" s="92"/>
      <c r="P197" s="228">
        <f>O197*H197</f>
        <v>0</v>
      </c>
      <c r="Q197" s="228">
        <v>1.05291</v>
      </c>
      <c r="R197" s="228">
        <f>Q197*H197</f>
        <v>0.68755023</v>
      </c>
      <c r="S197" s="228">
        <v>0</v>
      </c>
      <c r="T197" s="22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0" t="s">
        <v>178</v>
      </c>
      <c r="AT197" s="230" t="s">
        <v>173</v>
      </c>
      <c r="AU197" s="230" t="s">
        <v>86</v>
      </c>
      <c r="AY197" s="18" t="s">
        <v>171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8" t="s">
        <v>84</v>
      </c>
      <c r="BK197" s="231">
        <f>ROUND(I197*H197,2)</f>
        <v>0</v>
      </c>
      <c r="BL197" s="18" t="s">
        <v>178</v>
      </c>
      <c r="BM197" s="230" t="s">
        <v>281</v>
      </c>
    </row>
    <row r="198" spans="1:51" s="13" customFormat="1" ht="12">
      <c r="A198" s="13"/>
      <c r="B198" s="232"/>
      <c r="C198" s="233"/>
      <c r="D198" s="234" t="s">
        <v>180</v>
      </c>
      <c r="E198" s="235" t="s">
        <v>1</v>
      </c>
      <c r="F198" s="236" t="s">
        <v>1192</v>
      </c>
      <c r="G198" s="233"/>
      <c r="H198" s="237">
        <v>0.653</v>
      </c>
      <c r="I198" s="238"/>
      <c r="J198" s="233"/>
      <c r="K198" s="233"/>
      <c r="L198" s="239"/>
      <c r="M198" s="240"/>
      <c r="N198" s="241"/>
      <c r="O198" s="241"/>
      <c r="P198" s="241"/>
      <c r="Q198" s="241"/>
      <c r="R198" s="241"/>
      <c r="S198" s="241"/>
      <c r="T198" s="24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3" t="s">
        <v>180</v>
      </c>
      <c r="AU198" s="243" t="s">
        <v>86</v>
      </c>
      <c r="AV198" s="13" t="s">
        <v>86</v>
      </c>
      <c r="AW198" s="13" t="s">
        <v>32</v>
      </c>
      <c r="AX198" s="13" t="s">
        <v>84</v>
      </c>
      <c r="AY198" s="243" t="s">
        <v>171</v>
      </c>
    </row>
    <row r="199" spans="1:65" s="2" customFormat="1" ht="21.75" customHeight="1">
      <c r="A199" s="39"/>
      <c r="B199" s="40"/>
      <c r="C199" s="219" t="s">
        <v>289</v>
      </c>
      <c r="D199" s="219" t="s">
        <v>173</v>
      </c>
      <c r="E199" s="220" t="s">
        <v>1193</v>
      </c>
      <c r="F199" s="221" t="s">
        <v>1194</v>
      </c>
      <c r="G199" s="222" t="s">
        <v>176</v>
      </c>
      <c r="H199" s="223">
        <v>28.4</v>
      </c>
      <c r="I199" s="224"/>
      <c r="J199" s="225">
        <f>ROUND(I199*H199,2)</f>
        <v>0</v>
      </c>
      <c r="K199" s="221" t="s">
        <v>1</v>
      </c>
      <c r="L199" s="45"/>
      <c r="M199" s="226" t="s">
        <v>1</v>
      </c>
      <c r="N199" s="227" t="s">
        <v>41</v>
      </c>
      <c r="O199" s="92"/>
      <c r="P199" s="228">
        <f>O199*H199</f>
        <v>0</v>
      </c>
      <c r="Q199" s="228">
        <v>0</v>
      </c>
      <c r="R199" s="228">
        <f>Q199*H199</f>
        <v>0</v>
      </c>
      <c r="S199" s="228">
        <v>0</v>
      </c>
      <c r="T199" s="22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0" t="s">
        <v>178</v>
      </c>
      <c r="AT199" s="230" t="s">
        <v>173</v>
      </c>
      <c r="AU199" s="230" t="s">
        <v>86</v>
      </c>
      <c r="AY199" s="18" t="s">
        <v>171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8" t="s">
        <v>84</v>
      </c>
      <c r="BK199" s="231">
        <f>ROUND(I199*H199,2)</f>
        <v>0</v>
      </c>
      <c r="BL199" s="18" t="s">
        <v>178</v>
      </c>
      <c r="BM199" s="230" t="s">
        <v>1195</v>
      </c>
    </row>
    <row r="200" spans="1:47" s="2" customFormat="1" ht="12">
      <c r="A200" s="39"/>
      <c r="B200" s="40"/>
      <c r="C200" s="41"/>
      <c r="D200" s="234" t="s">
        <v>229</v>
      </c>
      <c r="E200" s="41"/>
      <c r="F200" s="255" t="s">
        <v>1196</v>
      </c>
      <c r="G200" s="41"/>
      <c r="H200" s="41"/>
      <c r="I200" s="256"/>
      <c r="J200" s="41"/>
      <c r="K200" s="41"/>
      <c r="L200" s="45"/>
      <c r="M200" s="257"/>
      <c r="N200" s="258"/>
      <c r="O200" s="92"/>
      <c r="P200" s="92"/>
      <c r="Q200" s="92"/>
      <c r="R200" s="92"/>
      <c r="S200" s="92"/>
      <c r="T200" s="93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229</v>
      </c>
      <c r="AU200" s="18" t="s">
        <v>86</v>
      </c>
    </row>
    <row r="201" spans="1:51" s="13" customFormat="1" ht="12">
      <c r="A201" s="13"/>
      <c r="B201" s="232"/>
      <c r="C201" s="233"/>
      <c r="D201" s="234" t="s">
        <v>180</v>
      </c>
      <c r="E201" s="235" t="s">
        <v>1</v>
      </c>
      <c r="F201" s="236" t="s">
        <v>1197</v>
      </c>
      <c r="G201" s="233"/>
      <c r="H201" s="237">
        <v>28.4</v>
      </c>
      <c r="I201" s="238"/>
      <c r="J201" s="233"/>
      <c r="K201" s="233"/>
      <c r="L201" s="239"/>
      <c r="M201" s="240"/>
      <c r="N201" s="241"/>
      <c r="O201" s="241"/>
      <c r="P201" s="241"/>
      <c r="Q201" s="241"/>
      <c r="R201" s="241"/>
      <c r="S201" s="241"/>
      <c r="T201" s="24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3" t="s">
        <v>180</v>
      </c>
      <c r="AU201" s="243" t="s">
        <v>86</v>
      </c>
      <c r="AV201" s="13" t="s">
        <v>86</v>
      </c>
      <c r="AW201" s="13" t="s">
        <v>32</v>
      </c>
      <c r="AX201" s="13" t="s">
        <v>84</v>
      </c>
      <c r="AY201" s="243" t="s">
        <v>171</v>
      </c>
    </row>
    <row r="202" spans="1:65" s="2" customFormat="1" ht="24.15" customHeight="1">
      <c r="A202" s="39"/>
      <c r="B202" s="40"/>
      <c r="C202" s="219" t="s">
        <v>7</v>
      </c>
      <c r="D202" s="219" t="s">
        <v>173</v>
      </c>
      <c r="E202" s="220" t="s">
        <v>1198</v>
      </c>
      <c r="F202" s="221" t="s">
        <v>1199</v>
      </c>
      <c r="G202" s="222" t="s">
        <v>226</v>
      </c>
      <c r="H202" s="223">
        <v>2</v>
      </c>
      <c r="I202" s="224"/>
      <c r="J202" s="225">
        <f>ROUND(I202*H202,2)</f>
        <v>0</v>
      </c>
      <c r="K202" s="221" t="s">
        <v>1</v>
      </c>
      <c r="L202" s="45"/>
      <c r="M202" s="226" t="s">
        <v>1</v>
      </c>
      <c r="N202" s="227" t="s">
        <v>41</v>
      </c>
      <c r="O202" s="92"/>
      <c r="P202" s="228">
        <f>O202*H202</f>
        <v>0</v>
      </c>
      <c r="Q202" s="228">
        <v>0</v>
      </c>
      <c r="R202" s="228">
        <f>Q202*H202</f>
        <v>0</v>
      </c>
      <c r="S202" s="228">
        <v>0</v>
      </c>
      <c r="T202" s="22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0" t="s">
        <v>178</v>
      </c>
      <c r="AT202" s="230" t="s">
        <v>173</v>
      </c>
      <c r="AU202" s="230" t="s">
        <v>86</v>
      </c>
      <c r="AY202" s="18" t="s">
        <v>171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8" t="s">
        <v>84</v>
      </c>
      <c r="BK202" s="231">
        <f>ROUND(I202*H202,2)</f>
        <v>0</v>
      </c>
      <c r="BL202" s="18" t="s">
        <v>178</v>
      </c>
      <c r="BM202" s="230" t="s">
        <v>1200</v>
      </c>
    </row>
    <row r="203" spans="1:47" s="2" customFormat="1" ht="12">
      <c r="A203" s="39"/>
      <c r="B203" s="40"/>
      <c r="C203" s="41"/>
      <c r="D203" s="234" t="s">
        <v>229</v>
      </c>
      <c r="E203" s="41"/>
      <c r="F203" s="255" t="s">
        <v>1201</v>
      </c>
      <c r="G203" s="41"/>
      <c r="H203" s="41"/>
      <c r="I203" s="256"/>
      <c r="J203" s="41"/>
      <c r="K203" s="41"/>
      <c r="L203" s="45"/>
      <c r="M203" s="257"/>
      <c r="N203" s="258"/>
      <c r="O203" s="92"/>
      <c r="P203" s="92"/>
      <c r="Q203" s="92"/>
      <c r="R203" s="92"/>
      <c r="S203" s="92"/>
      <c r="T203" s="93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229</v>
      </c>
      <c r="AU203" s="18" t="s">
        <v>86</v>
      </c>
    </row>
    <row r="204" spans="1:51" s="13" customFormat="1" ht="12">
      <c r="A204" s="13"/>
      <c r="B204" s="232"/>
      <c r="C204" s="233"/>
      <c r="D204" s="234" t="s">
        <v>180</v>
      </c>
      <c r="E204" s="235" t="s">
        <v>1</v>
      </c>
      <c r="F204" s="236" t="s">
        <v>1202</v>
      </c>
      <c r="G204" s="233"/>
      <c r="H204" s="237">
        <v>2</v>
      </c>
      <c r="I204" s="238"/>
      <c r="J204" s="233"/>
      <c r="K204" s="233"/>
      <c r="L204" s="239"/>
      <c r="M204" s="240"/>
      <c r="N204" s="241"/>
      <c r="O204" s="241"/>
      <c r="P204" s="241"/>
      <c r="Q204" s="241"/>
      <c r="R204" s="241"/>
      <c r="S204" s="241"/>
      <c r="T204" s="24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3" t="s">
        <v>180</v>
      </c>
      <c r="AU204" s="243" t="s">
        <v>86</v>
      </c>
      <c r="AV204" s="13" t="s">
        <v>86</v>
      </c>
      <c r="AW204" s="13" t="s">
        <v>32</v>
      </c>
      <c r="AX204" s="13" t="s">
        <v>84</v>
      </c>
      <c r="AY204" s="243" t="s">
        <v>171</v>
      </c>
    </row>
    <row r="205" spans="1:63" s="12" customFormat="1" ht="22.8" customHeight="1">
      <c r="A205" s="12"/>
      <c r="B205" s="203"/>
      <c r="C205" s="204"/>
      <c r="D205" s="205" t="s">
        <v>75</v>
      </c>
      <c r="E205" s="217" t="s">
        <v>196</v>
      </c>
      <c r="F205" s="217" t="s">
        <v>283</v>
      </c>
      <c r="G205" s="204"/>
      <c r="H205" s="204"/>
      <c r="I205" s="207"/>
      <c r="J205" s="218">
        <f>BK205</f>
        <v>0</v>
      </c>
      <c r="K205" s="204"/>
      <c r="L205" s="209"/>
      <c r="M205" s="210"/>
      <c r="N205" s="211"/>
      <c r="O205" s="211"/>
      <c r="P205" s="212">
        <f>SUM(P206:P229)</f>
        <v>0</v>
      </c>
      <c r="Q205" s="211"/>
      <c r="R205" s="212">
        <f>SUM(R206:R229)</f>
        <v>49.37132000000001</v>
      </c>
      <c r="S205" s="211"/>
      <c r="T205" s="213">
        <f>SUM(T206:T229)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14" t="s">
        <v>84</v>
      </c>
      <c r="AT205" s="215" t="s">
        <v>75</v>
      </c>
      <c r="AU205" s="215" t="s">
        <v>84</v>
      </c>
      <c r="AY205" s="214" t="s">
        <v>171</v>
      </c>
      <c r="BK205" s="216">
        <f>SUM(BK206:BK229)</f>
        <v>0</v>
      </c>
    </row>
    <row r="206" spans="1:65" s="2" customFormat="1" ht="21.75" customHeight="1">
      <c r="A206" s="39"/>
      <c r="B206" s="40"/>
      <c r="C206" s="219" t="s">
        <v>299</v>
      </c>
      <c r="D206" s="219" t="s">
        <v>173</v>
      </c>
      <c r="E206" s="220" t="s">
        <v>285</v>
      </c>
      <c r="F206" s="221" t="s">
        <v>286</v>
      </c>
      <c r="G206" s="222" t="s">
        <v>176</v>
      </c>
      <c r="H206" s="223">
        <v>202</v>
      </c>
      <c r="I206" s="224"/>
      <c r="J206" s="225">
        <f>ROUND(I206*H206,2)</f>
        <v>0</v>
      </c>
      <c r="K206" s="221" t="s">
        <v>177</v>
      </c>
      <c r="L206" s="45"/>
      <c r="M206" s="226" t="s">
        <v>1</v>
      </c>
      <c r="N206" s="227" t="s">
        <v>41</v>
      </c>
      <c r="O206" s="92"/>
      <c r="P206" s="228">
        <f>O206*H206</f>
        <v>0</v>
      </c>
      <c r="Q206" s="228">
        <v>0</v>
      </c>
      <c r="R206" s="228">
        <f>Q206*H206</f>
        <v>0</v>
      </c>
      <c r="S206" s="228">
        <v>0</v>
      </c>
      <c r="T206" s="22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0" t="s">
        <v>178</v>
      </c>
      <c r="AT206" s="230" t="s">
        <v>173</v>
      </c>
      <c r="AU206" s="230" t="s">
        <v>86</v>
      </c>
      <c r="AY206" s="18" t="s">
        <v>171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8" t="s">
        <v>84</v>
      </c>
      <c r="BK206" s="231">
        <f>ROUND(I206*H206,2)</f>
        <v>0</v>
      </c>
      <c r="BL206" s="18" t="s">
        <v>178</v>
      </c>
      <c r="BM206" s="230" t="s">
        <v>1203</v>
      </c>
    </row>
    <row r="207" spans="1:51" s="13" customFormat="1" ht="12">
      <c r="A207" s="13"/>
      <c r="B207" s="232"/>
      <c r="C207" s="233"/>
      <c r="D207" s="234" t="s">
        <v>180</v>
      </c>
      <c r="E207" s="235" t="s">
        <v>1</v>
      </c>
      <c r="F207" s="236" t="s">
        <v>1174</v>
      </c>
      <c r="G207" s="233"/>
      <c r="H207" s="237">
        <v>16</v>
      </c>
      <c r="I207" s="238"/>
      <c r="J207" s="233"/>
      <c r="K207" s="233"/>
      <c r="L207" s="239"/>
      <c r="M207" s="240"/>
      <c r="N207" s="241"/>
      <c r="O207" s="241"/>
      <c r="P207" s="241"/>
      <c r="Q207" s="241"/>
      <c r="R207" s="241"/>
      <c r="S207" s="241"/>
      <c r="T207" s="24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3" t="s">
        <v>180</v>
      </c>
      <c r="AU207" s="243" t="s">
        <v>86</v>
      </c>
      <c r="AV207" s="13" t="s">
        <v>86</v>
      </c>
      <c r="AW207" s="13" t="s">
        <v>32</v>
      </c>
      <c r="AX207" s="13" t="s">
        <v>76</v>
      </c>
      <c r="AY207" s="243" t="s">
        <v>171</v>
      </c>
    </row>
    <row r="208" spans="1:51" s="13" customFormat="1" ht="12">
      <c r="A208" s="13"/>
      <c r="B208" s="232"/>
      <c r="C208" s="233"/>
      <c r="D208" s="234" t="s">
        <v>180</v>
      </c>
      <c r="E208" s="235" t="s">
        <v>1</v>
      </c>
      <c r="F208" s="236" t="s">
        <v>1204</v>
      </c>
      <c r="G208" s="233"/>
      <c r="H208" s="237">
        <v>186</v>
      </c>
      <c r="I208" s="238"/>
      <c r="J208" s="233"/>
      <c r="K208" s="233"/>
      <c r="L208" s="239"/>
      <c r="M208" s="240"/>
      <c r="N208" s="241"/>
      <c r="O208" s="241"/>
      <c r="P208" s="241"/>
      <c r="Q208" s="241"/>
      <c r="R208" s="241"/>
      <c r="S208" s="241"/>
      <c r="T208" s="24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3" t="s">
        <v>180</v>
      </c>
      <c r="AU208" s="243" t="s">
        <v>86</v>
      </c>
      <c r="AV208" s="13" t="s">
        <v>86</v>
      </c>
      <c r="AW208" s="13" t="s">
        <v>32</v>
      </c>
      <c r="AX208" s="13" t="s">
        <v>76</v>
      </c>
      <c r="AY208" s="243" t="s">
        <v>171</v>
      </c>
    </row>
    <row r="209" spans="1:51" s="14" customFormat="1" ht="12">
      <c r="A209" s="14"/>
      <c r="B209" s="244"/>
      <c r="C209" s="245"/>
      <c r="D209" s="234" t="s">
        <v>180</v>
      </c>
      <c r="E209" s="246" t="s">
        <v>1</v>
      </c>
      <c r="F209" s="247" t="s">
        <v>221</v>
      </c>
      <c r="G209" s="245"/>
      <c r="H209" s="248">
        <v>202</v>
      </c>
      <c r="I209" s="249"/>
      <c r="J209" s="245"/>
      <c r="K209" s="245"/>
      <c r="L209" s="250"/>
      <c r="M209" s="251"/>
      <c r="N209" s="252"/>
      <c r="O209" s="252"/>
      <c r="P209" s="252"/>
      <c r="Q209" s="252"/>
      <c r="R209" s="252"/>
      <c r="S209" s="252"/>
      <c r="T209" s="253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4" t="s">
        <v>180</v>
      </c>
      <c r="AU209" s="254" t="s">
        <v>86</v>
      </c>
      <c r="AV209" s="14" t="s">
        <v>178</v>
      </c>
      <c r="AW209" s="14" t="s">
        <v>32</v>
      </c>
      <c r="AX209" s="14" t="s">
        <v>84</v>
      </c>
      <c r="AY209" s="254" t="s">
        <v>171</v>
      </c>
    </row>
    <row r="210" spans="1:65" s="2" customFormat="1" ht="21.75" customHeight="1">
      <c r="A210" s="39"/>
      <c r="B210" s="40"/>
      <c r="C210" s="219" t="s">
        <v>303</v>
      </c>
      <c r="D210" s="219" t="s">
        <v>173</v>
      </c>
      <c r="E210" s="220" t="s">
        <v>290</v>
      </c>
      <c r="F210" s="221" t="s">
        <v>291</v>
      </c>
      <c r="G210" s="222" t="s">
        <v>176</v>
      </c>
      <c r="H210" s="223">
        <v>201.5</v>
      </c>
      <c r="I210" s="224"/>
      <c r="J210" s="225">
        <f>ROUND(I210*H210,2)</f>
        <v>0</v>
      </c>
      <c r="K210" s="221" t="s">
        <v>177</v>
      </c>
      <c r="L210" s="45"/>
      <c r="M210" s="226" t="s">
        <v>1</v>
      </c>
      <c r="N210" s="227" t="s">
        <v>41</v>
      </c>
      <c r="O210" s="92"/>
      <c r="P210" s="228">
        <f>O210*H210</f>
        <v>0</v>
      </c>
      <c r="Q210" s="228">
        <v>0</v>
      </c>
      <c r="R210" s="228">
        <f>Q210*H210</f>
        <v>0</v>
      </c>
      <c r="S210" s="228">
        <v>0</v>
      </c>
      <c r="T210" s="22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0" t="s">
        <v>178</v>
      </c>
      <c r="AT210" s="230" t="s">
        <v>173</v>
      </c>
      <c r="AU210" s="230" t="s">
        <v>86</v>
      </c>
      <c r="AY210" s="18" t="s">
        <v>171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8" t="s">
        <v>84</v>
      </c>
      <c r="BK210" s="231">
        <f>ROUND(I210*H210,2)</f>
        <v>0</v>
      </c>
      <c r="BL210" s="18" t="s">
        <v>178</v>
      </c>
      <c r="BM210" s="230" t="s">
        <v>1205</v>
      </c>
    </row>
    <row r="211" spans="1:51" s="13" customFormat="1" ht="12">
      <c r="A211" s="13"/>
      <c r="B211" s="232"/>
      <c r="C211" s="233"/>
      <c r="D211" s="234" t="s">
        <v>180</v>
      </c>
      <c r="E211" s="235" t="s">
        <v>1</v>
      </c>
      <c r="F211" s="236" t="s">
        <v>1206</v>
      </c>
      <c r="G211" s="233"/>
      <c r="H211" s="237">
        <v>15.5</v>
      </c>
      <c r="I211" s="238"/>
      <c r="J211" s="233"/>
      <c r="K211" s="233"/>
      <c r="L211" s="239"/>
      <c r="M211" s="240"/>
      <c r="N211" s="241"/>
      <c r="O211" s="241"/>
      <c r="P211" s="241"/>
      <c r="Q211" s="241"/>
      <c r="R211" s="241"/>
      <c r="S211" s="241"/>
      <c r="T211" s="24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3" t="s">
        <v>180</v>
      </c>
      <c r="AU211" s="243" t="s">
        <v>86</v>
      </c>
      <c r="AV211" s="13" t="s">
        <v>86</v>
      </c>
      <c r="AW211" s="13" t="s">
        <v>32</v>
      </c>
      <c r="AX211" s="13" t="s">
        <v>76</v>
      </c>
      <c r="AY211" s="243" t="s">
        <v>171</v>
      </c>
    </row>
    <row r="212" spans="1:51" s="13" customFormat="1" ht="12">
      <c r="A212" s="13"/>
      <c r="B212" s="232"/>
      <c r="C212" s="233"/>
      <c r="D212" s="234" t="s">
        <v>180</v>
      </c>
      <c r="E212" s="235" t="s">
        <v>1</v>
      </c>
      <c r="F212" s="236" t="s">
        <v>1207</v>
      </c>
      <c r="G212" s="233"/>
      <c r="H212" s="237">
        <v>186</v>
      </c>
      <c r="I212" s="238"/>
      <c r="J212" s="233"/>
      <c r="K212" s="233"/>
      <c r="L212" s="239"/>
      <c r="M212" s="240"/>
      <c r="N212" s="241"/>
      <c r="O212" s="241"/>
      <c r="P212" s="241"/>
      <c r="Q212" s="241"/>
      <c r="R212" s="241"/>
      <c r="S212" s="241"/>
      <c r="T212" s="24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3" t="s">
        <v>180</v>
      </c>
      <c r="AU212" s="243" t="s">
        <v>86</v>
      </c>
      <c r="AV212" s="13" t="s">
        <v>86</v>
      </c>
      <c r="AW212" s="13" t="s">
        <v>32</v>
      </c>
      <c r="AX212" s="13" t="s">
        <v>76</v>
      </c>
      <c r="AY212" s="243" t="s">
        <v>171</v>
      </c>
    </row>
    <row r="213" spans="1:51" s="14" customFormat="1" ht="12">
      <c r="A213" s="14"/>
      <c r="B213" s="244"/>
      <c r="C213" s="245"/>
      <c r="D213" s="234" t="s">
        <v>180</v>
      </c>
      <c r="E213" s="246" t="s">
        <v>1</v>
      </c>
      <c r="F213" s="247" t="s">
        <v>221</v>
      </c>
      <c r="G213" s="245"/>
      <c r="H213" s="248">
        <v>201.5</v>
      </c>
      <c r="I213" s="249"/>
      <c r="J213" s="245"/>
      <c r="K213" s="245"/>
      <c r="L213" s="250"/>
      <c r="M213" s="251"/>
      <c r="N213" s="252"/>
      <c r="O213" s="252"/>
      <c r="P213" s="252"/>
      <c r="Q213" s="252"/>
      <c r="R213" s="252"/>
      <c r="S213" s="252"/>
      <c r="T213" s="253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4" t="s">
        <v>180</v>
      </c>
      <c r="AU213" s="254" t="s">
        <v>86</v>
      </c>
      <c r="AV213" s="14" t="s">
        <v>178</v>
      </c>
      <c r="AW213" s="14" t="s">
        <v>32</v>
      </c>
      <c r="AX213" s="14" t="s">
        <v>84</v>
      </c>
      <c r="AY213" s="254" t="s">
        <v>171</v>
      </c>
    </row>
    <row r="214" spans="1:65" s="2" customFormat="1" ht="16.5" customHeight="1">
      <c r="A214" s="39"/>
      <c r="B214" s="40"/>
      <c r="C214" s="219" t="s">
        <v>309</v>
      </c>
      <c r="D214" s="219" t="s">
        <v>173</v>
      </c>
      <c r="E214" s="220" t="s">
        <v>294</v>
      </c>
      <c r="F214" s="221" t="s">
        <v>295</v>
      </c>
      <c r="G214" s="222" t="s">
        <v>176</v>
      </c>
      <c r="H214" s="223">
        <v>372</v>
      </c>
      <c r="I214" s="224"/>
      <c r="J214" s="225">
        <f>ROUND(I214*H214,2)</f>
        <v>0</v>
      </c>
      <c r="K214" s="221" t="s">
        <v>177</v>
      </c>
      <c r="L214" s="45"/>
      <c r="M214" s="226" t="s">
        <v>1</v>
      </c>
      <c r="N214" s="227" t="s">
        <v>41</v>
      </c>
      <c r="O214" s="92"/>
      <c r="P214" s="228">
        <f>O214*H214</f>
        <v>0</v>
      </c>
      <c r="Q214" s="228">
        <v>0</v>
      </c>
      <c r="R214" s="228">
        <f>Q214*H214</f>
        <v>0</v>
      </c>
      <c r="S214" s="228">
        <v>0</v>
      </c>
      <c r="T214" s="22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0" t="s">
        <v>178</v>
      </c>
      <c r="AT214" s="230" t="s">
        <v>173</v>
      </c>
      <c r="AU214" s="230" t="s">
        <v>86</v>
      </c>
      <c r="AY214" s="18" t="s">
        <v>171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8" t="s">
        <v>84</v>
      </c>
      <c r="BK214" s="231">
        <f>ROUND(I214*H214,2)</f>
        <v>0</v>
      </c>
      <c r="BL214" s="18" t="s">
        <v>178</v>
      </c>
      <c r="BM214" s="230" t="s">
        <v>1208</v>
      </c>
    </row>
    <row r="215" spans="1:51" s="13" customFormat="1" ht="12">
      <c r="A215" s="13"/>
      <c r="B215" s="232"/>
      <c r="C215" s="233"/>
      <c r="D215" s="234" t="s">
        <v>180</v>
      </c>
      <c r="E215" s="235" t="s">
        <v>1</v>
      </c>
      <c r="F215" s="236" t="s">
        <v>1209</v>
      </c>
      <c r="G215" s="233"/>
      <c r="H215" s="237">
        <v>186</v>
      </c>
      <c r="I215" s="238"/>
      <c r="J215" s="233"/>
      <c r="K215" s="233"/>
      <c r="L215" s="239"/>
      <c r="M215" s="240"/>
      <c r="N215" s="241"/>
      <c r="O215" s="241"/>
      <c r="P215" s="241"/>
      <c r="Q215" s="241"/>
      <c r="R215" s="241"/>
      <c r="S215" s="241"/>
      <c r="T215" s="24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3" t="s">
        <v>180</v>
      </c>
      <c r="AU215" s="243" t="s">
        <v>86</v>
      </c>
      <c r="AV215" s="13" t="s">
        <v>86</v>
      </c>
      <c r="AW215" s="13" t="s">
        <v>32</v>
      </c>
      <c r="AX215" s="13" t="s">
        <v>76</v>
      </c>
      <c r="AY215" s="243" t="s">
        <v>171</v>
      </c>
    </row>
    <row r="216" spans="1:51" s="13" customFormat="1" ht="12">
      <c r="A216" s="13"/>
      <c r="B216" s="232"/>
      <c r="C216" s="233"/>
      <c r="D216" s="234" t="s">
        <v>180</v>
      </c>
      <c r="E216" s="235" t="s">
        <v>1</v>
      </c>
      <c r="F216" s="236" t="s">
        <v>1210</v>
      </c>
      <c r="G216" s="233"/>
      <c r="H216" s="237">
        <v>186</v>
      </c>
      <c r="I216" s="238"/>
      <c r="J216" s="233"/>
      <c r="K216" s="233"/>
      <c r="L216" s="239"/>
      <c r="M216" s="240"/>
      <c r="N216" s="241"/>
      <c r="O216" s="241"/>
      <c r="P216" s="241"/>
      <c r="Q216" s="241"/>
      <c r="R216" s="241"/>
      <c r="S216" s="241"/>
      <c r="T216" s="24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3" t="s">
        <v>180</v>
      </c>
      <c r="AU216" s="243" t="s">
        <v>86</v>
      </c>
      <c r="AV216" s="13" t="s">
        <v>86</v>
      </c>
      <c r="AW216" s="13" t="s">
        <v>32</v>
      </c>
      <c r="AX216" s="13" t="s">
        <v>76</v>
      </c>
      <c r="AY216" s="243" t="s">
        <v>171</v>
      </c>
    </row>
    <row r="217" spans="1:51" s="14" customFormat="1" ht="12">
      <c r="A217" s="14"/>
      <c r="B217" s="244"/>
      <c r="C217" s="245"/>
      <c r="D217" s="234" t="s">
        <v>180</v>
      </c>
      <c r="E217" s="246" t="s">
        <v>1</v>
      </c>
      <c r="F217" s="247" t="s">
        <v>221</v>
      </c>
      <c r="G217" s="245"/>
      <c r="H217" s="248">
        <v>372</v>
      </c>
      <c r="I217" s="249"/>
      <c r="J217" s="245"/>
      <c r="K217" s="245"/>
      <c r="L217" s="250"/>
      <c r="M217" s="251"/>
      <c r="N217" s="252"/>
      <c r="O217" s="252"/>
      <c r="P217" s="252"/>
      <c r="Q217" s="252"/>
      <c r="R217" s="252"/>
      <c r="S217" s="252"/>
      <c r="T217" s="25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4" t="s">
        <v>180</v>
      </c>
      <c r="AU217" s="254" t="s">
        <v>86</v>
      </c>
      <c r="AV217" s="14" t="s">
        <v>178</v>
      </c>
      <c r="AW217" s="14" t="s">
        <v>32</v>
      </c>
      <c r="AX217" s="14" t="s">
        <v>84</v>
      </c>
      <c r="AY217" s="254" t="s">
        <v>171</v>
      </c>
    </row>
    <row r="218" spans="1:65" s="2" customFormat="1" ht="24.15" customHeight="1">
      <c r="A218" s="39"/>
      <c r="B218" s="40"/>
      <c r="C218" s="219" t="s">
        <v>314</v>
      </c>
      <c r="D218" s="219" t="s">
        <v>173</v>
      </c>
      <c r="E218" s="220" t="s">
        <v>300</v>
      </c>
      <c r="F218" s="221" t="s">
        <v>301</v>
      </c>
      <c r="G218" s="222" t="s">
        <v>176</v>
      </c>
      <c r="H218" s="223">
        <v>186</v>
      </c>
      <c r="I218" s="224"/>
      <c r="J218" s="225">
        <f>ROUND(I218*H218,2)</f>
        <v>0</v>
      </c>
      <c r="K218" s="221" t="s">
        <v>177</v>
      </c>
      <c r="L218" s="45"/>
      <c r="M218" s="226" t="s">
        <v>1</v>
      </c>
      <c r="N218" s="227" t="s">
        <v>41</v>
      </c>
      <c r="O218" s="92"/>
      <c r="P218" s="228">
        <f>O218*H218</f>
        <v>0</v>
      </c>
      <c r="Q218" s="228">
        <v>0.09062000000000002</v>
      </c>
      <c r="R218" s="228">
        <f>Q218*H218</f>
        <v>16.855320000000003</v>
      </c>
      <c r="S218" s="228">
        <v>0</v>
      </c>
      <c r="T218" s="22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0" t="s">
        <v>178</v>
      </c>
      <c r="AT218" s="230" t="s">
        <v>173</v>
      </c>
      <c r="AU218" s="230" t="s">
        <v>86</v>
      </c>
      <c r="AY218" s="18" t="s">
        <v>171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8" t="s">
        <v>84</v>
      </c>
      <c r="BK218" s="231">
        <f>ROUND(I218*H218,2)</f>
        <v>0</v>
      </c>
      <c r="BL218" s="18" t="s">
        <v>178</v>
      </c>
      <c r="BM218" s="230" t="s">
        <v>1211</v>
      </c>
    </row>
    <row r="219" spans="1:51" s="13" customFormat="1" ht="12">
      <c r="A219" s="13"/>
      <c r="B219" s="232"/>
      <c r="C219" s="233"/>
      <c r="D219" s="234" t="s">
        <v>180</v>
      </c>
      <c r="E219" s="235" t="s">
        <v>1</v>
      </c>
      <c r="F219" s="236" t="s">
        <v>1207</v>
      </c>
      <c r="G219" s="233"/>
      <c r="H219" s="237">
        <v>186</v>
      </c>
      <c r="I219" s="238"/>
      <c r="J219" s="233"/>
      <c r="K219" s="233"/>
      <c r="L219" s="239"/>
      <c r="M219" s="240"/>
      <c r="N219" s="241"/>
      <c r="O219" s="241"/>
      <c r="P219" s="241"/>
      <c r="Q219" s="241"/>
      <c r="R219" s="241"/>
      <c r="S219" s="241"/>
      <c r="T219" s="24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3" t="s">
        <v>180</v>
      </c>
      <c r="AU219" s="243" t="s">
        <v>86</v>
      </c>
      <c r="AV219" s="13" t="s">
        <v>86</v>
      </c>
      <c r="AW219" s="13" t="s">
        <v>32</v>
      </c>
      <c r="AX219" s="13" t="s">
        <v>84</v>
      </c>
      <c r="AY219" s="243" t="s">
        <v>171</v>
      </c>
    </row>
    <row r="220" spans="1:65" s="2" customFormat="1" ht="16.5" customHeight="1">
      <c r="A220" s="39"/>
      <c r="B220" s="40"/>
      <c r="C220" s="269" t="s">
        <v>319</v>
      </c>
      <c r="D220" s="269" t="s">
        <v>304</v>
      </c>
      <c r="E220" s="270" t="s">
        <v>305</v>
      </c>
      <c r="F220" s="271" t="s">
        <v>306</v>
      </c>
      <c r="G220" s="272" t="s">
        <v>176</v>
      </c>
      <c r="H220" s="273">
        <v>191.58</v>
      </c>
      <c r="I220" s="274"/>
      <c r="J220" s="275">
        <f>ROUND(I220*H220,2)</f>
        <v>0</v>
      </c>
      <c r="K220" s="271" t="s">
        <v>227</v>
      </c>
      <c r="L220" s="276"/>
      <c r="M220" s="277" t="s">
        <v>1</v>
      </c>
      <c r="N220" s="278" t="s">
        <v>41</v>
      </c>
      <c r="O220" s="92"/>
      <c r="P220" s="228">
        <f>O220*H220</f>
        <v>0</v>
      </c>
      <c r="Q220" s="228">
        <v>0.152</v>
      </c>
      <c r="R220" s="228">
        <f>Q220*H220</f>
        <v>29.120160000000006</v>
      </c>
      <c r="S220" s="228">
        <v>0</v>
      </c>
      <c r="T220" s="22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0" t="s">
        <v>211</v>
      </c>
      <c r="AT220" s="230" t="s">
        <v>304</v>
      </c>
      <c r="AU220" s="230" t="s">
        <v>86</v>
      </c>
      <c r="AY220" s="18" t="s">
        <v>171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8" t="s">
        <v>84</v>
      </c>
      <c r="BK220" s="231">
        <f>ROUND(I220*H220,2)</f>
        <v>0</v>
      </c>
      <c r="BL220" s="18" t="s">
        <v>178</v>
      </c>
      <c r="BM220" s="230" t="s">
        <v>1212</v>
      </c>
    </row>
    <row r="221" spans="1:51" s="13" customFormat="1" ht="12">
      <c r="A221" s="13"/>
      <c r="B221" s="232"/>
      <c r="C221" s="233"/>
      <c r="D221" s="234" t="s">
        <v>180</v>
      </c>
      <c r="E221" s="233"/>
      <c r="F221" s="236" t="s">
        <v>1213</v>
      </c>
      <c r="G221" s="233"/>
      <c r="H221" s="237">
        <v>191.58</v>
      </c>
      <c r="I221" s="238"/>
      <c r="J221" s="233"/>
      <c r="K221" s="233"/>
      <c r="L221" s="239"/>
      <c r="M221" s="240"/>
      <c r="N221" s="241"/>
      <c r="O221" s="241"/>
      <c r="P221" s="241"/>
      <c r="Q221" s="241"/>
      <c r="R221" s="241"/>
      <c r="S221" s="241"/>
      <c r="T221" s="24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3" t="s">
        <v>180</v>
      </c>
      <c r="AU221" s="243" t="s">
        <v>86</v>
      </c>
      <c r="AV221" s="13" t="s">
        <v>86</v>
      </c>
      <c r="AW221" s="13" t="s">
        <v>4</v>
      </c>
      <c r="AX221" s="13" t="s">
        <v>84</v>
      </c>
      <c r="AY221" s="243" t="s">
        <v>171</v>
      </c>
    </row>
    <row r="222" spans="1:65" s="2" customFormat="1" ht="33" customHeight="1">
      <c r="A222" s="39"/>
      <c r="B222" s="40"/>
      <c r="C222" s="219" t="s">
        <v>326</v>
      </c>
      <c r="D222" s="219" t="s">
        <v>173</v>
      </c>
      <c r="E222" s="220" t="s">
        <v>310</v>
      </c>
      <c r="F222" s="221" t="s">
        <v>311</v>
      </c>
      <c r="G222" s="222" t="s">
        <v>176</v>
      </c>
      <c r="H222" s="223">
        <v>16</v>
      </c>
      <c r="I222" s="224"/>
      <c r="J222" s="225">
        <f>ROUND(I222*H222,2)</f>
        <v>0</v>
      </c>
      <c r="K222" s="221" t="s">
        <v>177</v>
      </c>
      <c r="L222" s="45"/>
      <c r="M222" s="226" t="s">
        <v>1</v>
      </c>
      <c r="N222" s="227" t="s">
        <v>41</v>
      </c>
      <c r="O222" s="92"/>
      <c r="P222" s="228">
        <f>O222*H222</f>
        <v>0</v>
      </c>
      <c r="Q222" s="228">
        <v>0.10100000000000002</v>
      </c>
      <c r="R222" s="228">
        <f>Q222*H222</f>
        <v>1.616</v>
      </c>
      <c r="S222" s="228">
        <v>0</v>
      </c>
      <c r="T222" s="229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0" t="s">
        <v>178</v>
      </c>
      <c r="AT222" s="230" t="s">
        <v>173</v>
      </c>
      <c r="AU222" s="230" t="s">
        <v>86</v>
      </c>
      <c r="AY222" s="18" t="s">
        <v>171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8" t="s">
        <v>84</v>
      </c>
      <c r="BK222" s="231">
        <f>ROUND(I222*H222,2)</f>
        <v>0</v>
      </c>
      <c r="BL222" s="18" t="s">
        <v>178</v>
      </c>
      <c r="BM222" s="230" t="s">
        <v>1214</v>
      </c>
    </row>
    <row r="223" spans="1:51" s="13" customFormat="1" ht="12">
      <c r="A223" s="13"/>
      <c r="B223" s="232"/>
      <c r="C223" s="233"/>
      <c r="D223" s="234" t="s">
        <v>180</v>
      </c>
      <c r="E223" s="235" t="s">
        <v>1</v>
      </c>
      <c r="F223" s="236" t="s">
        <v>1215</v>
      </c>
      <c r="G223" s="233"/>
      <c r="H223" s="237">
        <v>16</v>
      </c>
      <c r="I223" s="238"/>
      <c r="J223" s="233"/>
      <c r="K223" s="233"/>
      <c r="L223" s="239"/>
      <c r="M223" s="240"/>
      <c r="N223" s="241"/>
      <c r="O223" s="241"/>
      <c r="P223" s="241"/>
      <c r="Q223" s="241"/>
      <c r="R223" s="241"/>
      <c r="S223" s="241"/>
      <c r="T223" s="24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3" t="s">
        <v>180</v>
      </c>
      <c r="AU223" s="243" t="s">
        <v>86</v>
      </c>
      <c r="AV223" s="13" t="s">
        <v>86</v>
      </c>
      <c r="AW223" s="13" t="s">
        <v>32</v>
      </c>
      <c r="AX223" s="13" t="s">
        <v>84</v>
      </c>
      <c r="AY223" s="243" t="s">
        <v>171</v>
      </c>
    </row>
    <row r="224" spans="1:65" s="2" customFormat="1" ht="16.5" customHeight="1">
      <c r="A224" s="39"/>
      <c r="B224" s="40"/>
      <c r="C224" s="269" t="s">
        <v>335</v>
      </c>
      <c r="D224" s="269" t="s">
        <v>304</v>
      </c>
      <c r="E224" s="270" t="s">
        <v>315</v>
      </c>
      <c r="F224" s="271" t="s">
        <v>316</v>
      </c>
      <c r="G224" s="272" t="s">
        <v>176</v>
      </c>
      <c r="H224" s="273">
        <v>16.48</v>
      </c>
      <c r="I224" s="274"/>
      <c r="J224" s="275">
        <f>ROUND(I224*H224,2)</f>
        <v>0</v>
      </c>
      <c r="K224" s="271" t="s">
        <v>177</v>
      </c>
      <c r="L224" s="276"/>
      <c r="M224" s="277" t="s">
        <v>1</v>
      </c>
      <c r="N224" s="278" t="s">
        <v>41</v>
      </c>
      <c r="O224" s="92"/>
      <c r="P224" s="228">
        <f>O224*H224</f>
        <v>0</v>
      </c>
      <c r="Q224" s="228">
        <v>0.108</v>
      </c>
      <c r="R224" s="228">
        <f>Q224*H224</f>
        <v>1.77984</v>
      </c>
      <c r="S224" s="228">
        <v>0</v>
      </c>
      <c r="T224" s="229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0" t="s">
        <v>211</v>
      </c>
      <c r="AT224" s="230" t="s">
        <v>304</v>
      </c>
      <c r="AU224" s="230" t="s">
        <v>86</v>
      </c>
      <c r="AY224" s="18" t="s">
        <v>171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8" t="s">
        <v>84</v>
      </c>
      <c r="BK224" s="231">
        <f>ROUND(I224*H224,2)</f>
        <v>0</v>
      </c>
      <c r="BL224" s="18" t="s">
        <v>178</v>
      </c>
      <c r="BM224" s="230" t="s">
        <v>1216</v>
      </c>
    </row>
    <row r="225" spans="1:51" s="13" customFormat="1" ht="12">
      <c r="A225" s="13"/>
      <c r="B225" s="232"/>
      <c r="C225" s="233"/>
      <c r="D225" s="234" t="s">
        <v>180</v>
      </c>
      <c r="E225" s="233"/>
      <c r="F225" s="236" t="s">
        <v>1217</v>
      </c>
      <c r="G225" s="233"/>
      <c r="H225" s="237">
        <v>16.48</v>
      </c>
      <c r="I225" s="238"/>
      <c r="J225" s="233"/>
      <c r="K225" s="233"/>
      <c r="L225" s="239"/>
      <c r="M225" s="240"/>
      <c r="N225" s="241"/>
      <c r="O225" s="241"/>
      <c r="P225" s="241"/>
      <c r="Q225" s="241"/>
      <c r="R225" s="241"/>
      <c r="S225" s="241"/>
      <c r="T225" s="24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3" t="s">
        <v>180</v>
      </c>
      <c r="AU225" s="243" t="s">
        <v>86</v>
      </c>
      <c r="AV225" s="13" t="s">
        <v>86</v>
      </c>
      <c r="AW225" s="13" t="s">
        <v>4</v>
      </c>
      <c r="AX225" s="13" t="s">
        <v>84</v>
      </c>
      <c r="AY225" s="243" t="s">
        <v>171</v>
      </c>
    </row>
    <row r="226" spans="1:65" s="2" customFormat="1" ht="24.15" customHeight="1">
      <c r="A226" s="39"/>
      <c r="B226" s="40"/>
      <c r="C226" s="219" t="s">
        <v>339</v>
      </c>
      <c r="D226" s="219" t="s">
        <v>173</v>
      </c>
      <c r="E226" s="220" t="s">
        <v>320</v>
      </c>
      <c r="F226" s="221" t="s">
        <v>321</v>
      </c>
      <c r="G226" s="222" t="s">
        <v>176</v>
      </c>
      <c r="H226" s="223">
        <v>11.1</v>
      </c>
      <c r="I226" s="224"/>
      <c r="J226" s="225">
        <f>ROUND(I226*H226,2)</f>
        <v>0</v>
      </c>
      <c r="K226" s="221" t="s">
        <v>227</v>
      </c>
      <c r="L226" s="45"/>
      <c r="M226" s="226" t="s">
        <v>1</v>
      </c>
      <c r="N226" s="227" t="s">
        <v>41</v>
      </c>
      <c r="O226" s="92"/>
      <c r="P226" s="228">
        <f>O226*H226</f>
        <v>0</v>
      </c>
      <c r="Q226" s="228">
        <v>0</v>
      </c>
      <c r="R226" s="228">
        <f>Q226*H226</f>
        <v>0</v>
      </c>
      <c r="S226" s="228">
        <v>0</v>
      </c>
      <c r="T226" s="229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0" t="s">
        <v>178</v>
      </c>
      <c r="AT226" s="230" t="s">
        <v>173</v>
      </c>
      <c r="AU226" s="230" t="s">
        <v>86</v>
      </c>
      <c r="AY226" s="18" t="s">
        <v>171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8" t="s">
        <v>84</v>
      </c>
      <c r="BK226" s="231">
        <f>ROUND(I226*H226,2)</f>
        <v>0</v>
      </c>
      <c r="BL226" s="18" t="s">
        <v>178</v>
      </c>
      <c r="BM226" s="230" t="s">
        <v>1218</v>
      </c>
    </row>
    <row r="227" spans="1:51" s="13" customFormat="1" ht="12">
      <c r="A227" s="13"/>
      <c r="B227" s="232"/>
      <c r="C227" s="233"/>
      <c r="D227" s="234" t="s">
        <v>180</v>
      </c>
      <c r="E227" s="235" t="s">
        <v>1</v>
      </c>
      <c r="F227" s="236" t="s">
        <v>1219</v>
      </c>
      <c r="G227" s="233"/>
      <c r="H227" s="237">
        <v>11.1</v>
      </c>
      <c r="I227" s="238"/>
      <c r="J227" s="233"/>
      <c r="K227" s="233"/>
      <c r="L227" s="239"/>
      <c r="M227" s="240"/>
      <c r="N227" s="241"/>
      <c r="O227" s="241"/>
      <c r="P227" s="241"/>
      <c r="Q227" s="241"/>
      <c r="R227" s="241"/>
      <c r="S227" s="241"/>
      <c r="T227" s="24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3" t="s">
        <v>180</v>
      </c>
      <c r="AU227" s="243" t="s">
        <v>86</v>
      </c>
      <c r="AV227" s="13" t="s">
        <v>86</v>
      </c>
      <c r="AW227" s="13" t="s">
        <v>32</v>
      </c>
      <c r="AX227" s="13" t="s">
        <v>84</v>
      </c>
      <c r="AY227" s="243" t="s">
        <v>171</v>
      </c>
    </row>
    <row r="228" spans="1:65" s="2" customFormat="1" ht="24.15" customHeight="1">
      <c r="A228" s="39"/>
      <c r="B228" s="40"/>
      <c r="C228" s="219" t="s">
        <v>363</v>
      </c>
      <c r="D228" s="219" t="s">
        <v>173</v>
      </c>
      <c r="E228" s="220" t="s">
        <v>1220</v>
      </c>
      <c r="F228" s="221" t="s">
        <v>1221</v>
      </c>
      <c r="G228" s="222" t="s">
        <v>176</v>
      </c>
      <c r="H228" s="223">
        <v>9</v>
      </c>
      <c r="I228" s="224"/>
      <c r="J228" s="225">
        <f>ROUND(I228*H228,2)</f>
        <v>0</v>
      </c>
      <c r="K228" s="221" t="s">
        <v>1</v>
      </c>
      <c r="L228" s="45"/>
      <c r="M228" s="226" t="s">
        <v>1</v>
      </c>
      <c r="N228" s="227" t="s">
        <v>41</v>
      </c>
      <c r="O228" s="92"/>
      <c r="P228" s="228">
        <f>O228*H228</f>
        <v>0</v>
      </c>
      <c r="Q228" s="228">
        <v>0</v>
      </c>
      <c r="R228" s="228">
        <f>Q228*H228</f>
        <v>0</v>
      </c>
      <c r="S228" s="228">
        <v>0</v>
      </c>
      <c r="T228" s="22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0" t="s">
        <v>178</v>
      </c>
      <c r="AT228" s="230" t="s">
        <v>173</v>
      </c>
      <c r="AU228" s="230" t="s">
        <v>86</v>
      </c>
      <c r="AY228" s="18" t="s">
        <v>171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8" t="s">
        <v>84</v>
      </c>
      <c r="BK228" s="231">
        <f>ROUND(I228*H228,2)</f>
        <v>0</v>
      </c>
      <c r="BL228" s="18" t="s">
        <v>178</v>
      </c>
      <c r="BM228" s="230" t="s">
        <v>1222</v>
      </c>
    </row>
    <row r="229" spans="1:51" s="13" customFormat="1" ht="12">
      <c r="A229" s="13"/>
      <c r="B229" s="232"/>
      <c r="C229" s="233"/>
      <c r="D229" s="234" t="s">
        <v>180</v>
      </c>
      <c r="E229" s="235" t="s">
        <v>1</v>
      </c>
      <c r="F229" s="236" t="s">
        <v>1223</v>
      </c>
      <c r="G229" s="233"/>
      <c r="H229" s="237">
        <v>9</v>
      </c>
      <c r="I229" s="238"/>
      <c r="J229" s="233"/>
      <c r="K229" s="233"/>
      <c r="L229" s="239"/>
      <c r="M229" s="240"/>
      <c r="N229" s="241"/>
      <c r="O229" s="241"/>
      <c r="P229" s="241"/>
      <c r="Q229" s="241"/>
      <c r="R229" s="241"/>
      <c r="S229" s="241"/>
      <c r="T229" s="24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3" t="s">
        <v>180</v>
      </c>
      <c r="AU229" s="243" t="s">
        <v>86</v>
      </c>
      <c r="AV229" s="13" t="s">
        <v>86</v>
      </c>
      <c r="AW229" s="13" t="s">
        <v>32</v>
      </c>
      <c r="AX229" s="13" t="s">
        <v>84</v>
      </c>
      <c r="AY229" s="243" t="s">
        <v>171</v>
      </c>
    </row>
    <row r="230" spans="1:63" s="12" customFormat="1" ht="22.8" customHeight="1">
      <c r="A230" s="12"/>
      <c r="B230" s="203"/>
      <c r="C230" s="204"/>
      <c r="D230" s="205" t="s">
        <v>75</v>
      </c>
      <c r="E230" s="217" t="s">
        <v>200</v>
      </c>
      <c r="F230" s="217" t="s">
        <v>325</v>
      </c>
      <c r="G230" s="204"/>
      <c r="H230" s="204"/>
      <c r="I230" s="207"/>
      <c r="J230" s="218">
        <f>BK230</f>
        <v>0</v>
      </c>
      <c r="K230" s="204"/>
      <c r="L230" s="209"/>
      <c r="M230" s="210"/>
      <c r="N230" s="211"/>
      <c r="O230" s="211"/>
      <c r="P230" s="212">
        <f>SUM(P231:P379)</f>
        <v>0</v>
      </c>
      <c r="Q230" s="211"/>
      <c r="R230" s="212">
        <f>SUM(R231:R379)</f>
        <v>169.04233315</v>
      </c>
      <c r="S230" s="211"/>
      <c r="T230" s="213">
        <f>SUM(T231:T379)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14" t="s">
        <v>84</v>
      </c>
      <c r="AT230" s="215" t="s">
        <v>75</v>
      </c>
      <c r="AU230" s="215" t="s">
        <v>84</v>
      </c>
      <c r="AY230" s="214" t="s">
        <v>171</v>
      </c>
      <c r="BK230" s="216">
        <f>SUM(BK231:BK379)</f>
        <v>0</v>
      </c>
    </row>
    <row r="231" spans="1:65" s="2" customFormat="1" ht="24.15" customHeight="1">
      <c r="A231" s="39"/>
      <c r="B231" s="40"/>
      <c r="C231" s="219" t="s">
        <v>386</v>
      </c>
      <c r="D231" s="219" t="s">
        <v>173</v>
      </c>
      <c r="E231" s="220" t="s">
        <v>327</v>
      </c>
      <c r="F231" s="221" t="s">
        <v>328</v>
      </c>
      <c r="G231" s="222" t="s">
        <v>176</v>
      </c>
      <c r="H231" s="223">
        <v>37.762</v>
      </c>
      <c r="I231" s="224"/>
      <c r="J231" s="225">
        <f>ROUND(I231*H231,2)</f>
        <v>0</v>
      </c>
      <c r="K231" s="221" t="s">
        <v>177</v>
      </c>
      <c r="L231" s="45"/>
      <c r="M231" s="226" t="s">
        <v>1</v>
      </c>
      <c r="N231" s="227" t="s">
        <v>41</v>
      </c>
      <c r="O231" s="92"/>
      <c r="P231" s="228">
        <f>O231*H231</f>
        <v>0</v>
      </c>
      <c r="Q231" s="228">
        <v>0.00438</v>
      </c>
      <c r="R231" s="228">
        <f>Q231*H231</f>
        <v>0.16539756</v>
      </c>
      <c r="S231" s="228">
        <v>0</v>
      </c>
      <c r="T231" s="22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0" t="s">
        <v>178</v>
      </c>
      <c r="AT231" s="230" t="s">
        <v>173</v>
      </c>
      <c r="AU231" s="230" t="s">
        <v>86</v>
      </c>
      <c r="AY231" s="18" t="s">
        <v>171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8" t="s">
        <v>84</v>
      </c>
      <c r="BK231" s="231">
        <f>ROUND(I231*H231,2)</f>
        <v>0</v>
      </c>
      <c r="BL231" s="18" t="s">
        <v>178</v>
      </c>
      <c r="BM231" s="230" t="s">
        <v>329</v>
      </c>
    </row>
    <row r="232" spans="1:51" s="13" customFormat="1" ht="12">
      <c r="A232" s="13"/>
      <c r="B232" s="232"/>
      <c r="C232" s="233"/>
      <c r="D232" s="234" t="s">
        <v>180</v>
      </c>
      <c r="E232" s="235" t="s">
        <v>1</v>
      </c>
      <c r="F232" s="236" t="s">
        <v>1179</v>
      </c>
      <c r="G232" s="233"/>
      <c r="H232" s="237">
        <v>0.8100000000000002</v>
      </c>
      <c r="I232" s="238"/>
      <c r="J232" s="233"/>
      <c r="K232" s="233"/>
      <c r="L232" s="239"/>
      <c r="M232" s="240"/>
      <c r="N232" s="241"/>
      <c r="O232" s="241"/>
      <c r="P232" s="241"/>
      <c r="Q232" s="241"/>
      <c r="R232" s="241"/>
      <c r="S232" s="241"/>
      <c r="T232" s="24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3" t="s">
        <v>180</v>
      </c>
      <c r="AU232" s="243" t="s">
        <v>86</v>
      </c>
      <c r="AV232" s="13" t="s">
        <v>86</v>
      </c>
      <c r="AW232" s="13" t="s">
        <v>32</v>
      </c>
      <c r="AX232" s="13" t="s">
        <v>76</v>
      </c>
      <c r="AY232" s="243" t="s">
        <v>171</v>
      </c>
    </row>
    <row r="233" spans="1:51" s="13" customFormat="1" ht="12">
      <c r="A233" s="13"/>
      <c r="B233" s="232"/>
      <c r="C233" s="233"/>
      <c r="D233" s="234" t="s">
        <v>180</v>
      </c>
      <c r="E233" s="235" t="s">
        <v>1</v>
      </c>
      <c r="F233" s="236" t="s">
        <v>1180</v>
      </c>
      <c r="G233" s="233"/>
      <c r="H233" s="237">
        <v>13.5</v>
      </c>
      <c r="I233" s="238"/>
      <c r="J233" s="233"/>
      <c r="K233" s="233"/>
      <c r="L233" s="239"/>
      <c r="M233" s="240"/>
      <c r="N233" s="241"/>
      <c r="O233" s="241"/>
      <c r="P233" s="241"/>
      <c r="Q233" s="241"/>
      <c r="R233" s="241"/>
      <c r="S233" s="241"/>
      <c r="T233" s="24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3" t="s">
        <v>180</v>
      </c>
      <c r="AU233" s="243" t="s">
        <v>86</v>
      </c>
      <c r="AV233" s="13" t="s">
        <v>86</v>
      </c>
      <c r="AW233" s="13" t="s">
        <v>32</v>
      </c>
      <c r="AX233" s="13" t="s">
        <v>76</v>
      </c>
      <c r="AY233" s="243" t="s">
        <v>171</v>
      </c>
    </row>
    <row r="234" spans="1:51" s="13" customFormat="1" ht="12">
      <c r="A234" s="13"/>
      <c r="B234" s="232"/>
      <c r="C234" s="233"/>
      <c r="D234" s="234" t="s">
        <v>180</v>
      </c>
      <c r="E234" s="235" t="s">
        <v>1</v>
      </c>
      <c r="F234" s="236" t="s">
        <v>1181</v>
      </c>
      <c r="G234" s="233"/>
      <c r="H234" s="237">
        <v>1.89</v>
      </c>
      <c r="I234" s="238"/>
      <c r="J234" s="233"/>
      <c r="K234" s="233"/>
      <c r="L234" s="239"/>
      <c r="M234" s="240"/>
      <c r="N234" s="241"/>
      <c r="O234" s="241"/>
      <c r="P234" s="241"/>
      <c r="Q234" s="241"/>
      <c r="R234" s="241"/>
      <c r="S234" s="241"/>
      <c r="T234" s="24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3" t="s">
        <v>180</v>
      </c>
      <c r="AU234" s="243" t="s">
        <v>86</v>
      </c>
      <c r="AV234" s="13" t="s">
        <v>86</v>
      </c>
      <c r="AW234" s="13" t="s">
        <v>32</v>
      </c>
      <c r="AX234" s="13" t="s">
        <v>76</v>
      </c>
      <c r="AY234" s="243" t="s">
        <v>171</v>
      </c>
    </row>
    <row r="235" spans="1:51" s="13" customFormat="1" ht="12">
      <c r="A235" s="13"/>
      <c r="B235" s="232"/>
      <c r="C235" s="233"/>
      <c r="D235" s="234" t="s">
        <v>180</v>
      </c>
      <c r="E235" s="235" t="s">
        <v>1</v>
      </c>
      <c r="F235" s="236" t="s">
        <v>1182</v>
      </c>
      <c r="G235" s="233"/>
      <c r="H235" s="237">
        <v>6.202</v>
      </c>
      <c r="I235" s="238"/>
      <c r="J235" s="233"/>
      <c r="K235" s="233"/>
      <c r="L235" s="239"/>
      <c r="M235" s="240"/>
      <c r="N235" s="241"/>
      <c r="O235" s="241"/>
      <c r="P235" s="241"/>
      <c r="Q235" s="241"/>
      <c r="R235" s="241"/>
      <c r="S235" s="241"/>
      <c r="T235" s="24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3" t="s">
        <v>180</v>
      </c>
      <c r="AU235" s="243" t="s">
        <v>86</v>
      </c>
      <c r="AV235" s="13" t="s">
        <v>86</v>
      </c>
      <c r="AW235" s="13" t="s">
        <v>32</v>
      </c>
      <c r="AX235" s="13" t="s">
        <v>76</v>
      </c>
      <c r="AY235" s="243" t="s">
        <v>171</v>
      </c>
    </row>
    <row r="236" spans="1:51" s="15" customFormat="1" ht="12">
      <c r="A236" s="15"/>
      <c r="B236" s="259"/>
      <c r="C236" s="260"/>
      <c r="D236" s="234" t="s">
        <v>180</v>
      </c>
      <c r="E236" s="261" t="s">
        <v>1</v>
      </c>
      <c r="F236" s="262" t="s">
        <v>1183</v>
      </c>
      <c r="G236" s="260"/>
      <c r="H236" s="261" t="s">
        <v>1</v>
      </c>
      <c r="I236" s="263"/>
      <c r="J236" s="260"/>
      <c r="K236" s="260"/>
      <c r="L236" s="264"/>
      <c r="M236" s="265"/>
      <c r="N236" s="266"/>
      <c r="O236" s="266"/>
      <c r="P236" s="266"/>
      <c r="Q236" s="266"/>
      <c r="R236" s="266"/>
      <c r="S236" s="266"/>
      <c r="T236" s="267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68" t="s">
        <v>180</v>
      </c>
      <c r="AU236" s="268" t="s">
        <v>86</v>
      </c>
      <c r="AV236" s="15" t="s">
        <v>84</v>
      </c>
      <c r="AW236" s="15" t="s">
        <v>32</v>
      </c>
      <c r="AX236" s="15" t="s">
        <v>76</v>
      </c>
      <c r="AY236" s="268" t="s">
        <v>171</v>
      </c>
    </row>
    <row r="237" spans="1:51" s="13" customFormat="1" ht="12">
      <c r="A237" s="13"/>
      <c r="B237" s="232"/>
      <c r="C237" s="233"/>
      <c r="D237" s="234" t="s">
        <v>180</v>
      </c>
      <c r="E237" s="235" t="s">
        <v>1</v>
      </c>
      <c r="F237" s="236" t="s">
        <v>1224</v>
      </c>
      <c r="G237" s="233"/>
      <c r="H237" s="237">
        <v>1.92</v>
      </c>
      <c r="I237" s="238"/>
      <c r="J237" s="233"/>
      <c r="K237" s="233"/>
      <c r="L237" s="239"/>
      <c r="M237" s="240"/>
      <c r="N237" s="241"/>
      <c r="O237" s="241"/>
      <c r="P237" s="241"/>
      <c r="Q237" s="241"/>
      <c r="R237" s="241"/>
      <c r="S237" s="241"/>
      <c r="T237" s="24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3" t="s">
        <v>180</v>
      </c>
      <c r="AU237" s="243" t="s">
        <v>86</v>
      </c>
      <c r="AV237" s="13" t="s">
        <v>86</v>
      </c>
      <c r="AW237" s="13" t="s">
        <v>32</v>
      </c>
      <c r="AX237" s="13" t="s">
        <v>76</v>
      </c>
      <c r="AY237" s="243" t="s">
        <v>171</v>
      </c>
    </row>
    <row r="238" spans="1:51" s="13" customFormat="1" ht="12">
      <c r="A238" s="13"/>
      <c r="B238" s="232"/>
      <c r="C238" s="233"/>
      <c r="D238" s="234" t="s">
        <v>180</v>
      </c>
      <c r="E238" s="235" t="s">
        <v>1</v>
      </c>
      <c r="F238" s="236" t="s">
        <v>1225</v>
      </c>
      <c r="G238" s="233"/>
      <c r="H238" s="237">
        <v>1.92</v>
      </c>
      <c r="I238" s="238"/>
      <c r="J238" s="233"/>
      <c r="K238" s="233"/>
      <c r="L238" s="239"/>
      <c r="M238" s="240"/>
      <c r="N238" s="241"/>
      <c r="O238" s="241"/>
      <c r="P238" s="241"/>
      <c r="Q238" s="241"/>
      <c r="R238" s="241"/>
      <c r="S238" s="241"/>
      <c r="T238" s="24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3" t="s">
        <v>180</v>
      </c>
      <c r="AU238" s="243" t="s">
        <v>86</v>
      </c>
      <c r="AV238" s="13" t="s">
        <v>86</v>
      </c>
      <c r="AW238" s="13" t="s">
        <v>32</v>
      </c>
      <c r="AX238" s="13" t="s">
        <v>76</v>
      </c>
      <c r="AY238" s="243" t="s">
        <v>171</v>
      </c>
    </row>
    <row r="239" spans="1:51" s="13" customFormat="1" ht="12">
      <c r="A239" s="13"/>
      <c r="B239" s="232"/>
      <c r="C239" s="233"/>
      <c r="D239" s="234" t="s">
        <v>180</v>
      </c>
      <c r="E239" s="235" t="s">
        <v>1</v>
      </c>
      <c r="F239" s="236" t="s">
        <v>1226</v>
      </c>
      <c r="G239" s="233"/>
      <c r="H239" s="237">
        <v>3.84</v>
      </c>
      <c r="I239" s="238"/>
      <c r="J239" s="233"/>
      <c r="K239" s="233"/>
      <c r="L239" s="239"/>
      <c r="M239" s="240"/>
      <c r="N239" s="241"/>
      <c r="O239" s="241"/>
      <c r="P239" s="241"/>
      <c r="Q239" s="241"/>
      <c r="R239" s="241"/>
      <c r="S239" s="241"/>
      <c r="T239" s="24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3" t="s">
        <v>180</v>
      </c>
      <c r="AU239" s="243" t="s">
        <v>86</v>
      </c>
      <c r="AV239" s="13" t="s">
        <v>86</v>
      </c>
      <c r="AW239" s="13" t="s">
        <v>32</v>
      </c>
      <c r="AX239" s="13" t="s">
        <v>76</v>
      </c>
      <c r="AY239" s="243" t="s">
        <v>171</v>
      </c>
    </row>
    <row r="240" spans="1:51" s="13" customFormat="1" ht="12">
      <c r="A240" s="13"/>
      <c r="B240" s="232"/>
      <c r="C240" s="233"/>
      <c r="D240" s="234" t="s">
        <v>180</v>
      </c>
      <c r="E240" s="235" t="s">
        <v>1</v>
      </c>
      <c r="F240" s="236" t="s">
        <v>1227</v>
      </c>
      <c r="G240" s="233"/>
      <c r="H240" s="237">
        <v>3.84</v>
      </c>
      <c r="I240" s="238"/>
      <c r="J240" s="233"/>
      <c r="K240" s="233"/>
      <c r="L240" s="239"/>
      <c r="M240" s="240"/>
      <c r="N240" s="241"/>
      <c r="O240" s="241"/>
      <c r="P240" s="241"/>
      <c r="Q240" s="241"/>
      <c r="R240" s="241"/>
      <c r="S240" s="241"/>
      <c r="T240" s="24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3" t="s">
        <v>180</v>
      </c>
      <c r="AU240" s="243" t="s">
        <v>86</v>
      </c>
      <c r="AV240" s="13" t="s">
        <v>86</v>
      </c>
      <c r="AW240" s="13" t="s">
        <v>32</v>
      </c>
      <c r="AX240" s="13" t="s">
        <v>76</v>
      </c>
      <c r="AY240" s="243" t="s">
        <v>171</v>
      </c>
    </row>
    <row r="241" spans="1:51" s="13" customFormat="1" ht="12">
      <c r="A241" s="13"/>
      <c r="B241" s="232"/>
      <c r="C241" s="233"/>
      <c r="D241" s="234" t="s">
        <v>180</v>
      </c>
      <c r="E241" s="235" t="s">
        <v>1</v>
      </c>
      <c r="F241" s="236" t="s">
        <v>1228</v>
      </c>
      <c r="G241" s="233"/>
      <c r="H241" s="237">
        <v>3.84</v>
      </c>
      <c r="I241" s="238"/>
      <c r="J241" s="233"/>
      <c r="K241" s="233"/>
      <c r="L241" s="239"/>
      <c r="M241" s="240"/>
      <c r="N241" s="241"/>
      <c r="O241" s="241"/>
      <c r="P241" s="241"/>
      <c r="Q241" s="241"/>
      <c r="R241" s="241"/>
      <c r="S241" s="241"/>
      <c r="T241" s="24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3" t="s">
        <v>180</v>
      </c>
      <c r="AU241" s="243" t="s">
        <v>86</v>
      </c>
      <c r="AV241" s="13" t="s">
        <v>86</v>
      </c>
      <c r="AW241" s="13" t="s">
        <v>32</v>
      </c>
      <c r="AX241" s="13" t="s">
        <v>76</v>
      </c>
      <c r="AY241" s="243" t="s">
        <v>171</v>
      </c>
    </row>
    <row r="242" spans="1:51" s="14" customFormat="1" ht="12">
      <c r="A242" s="14"/>
      <c r="B242" s="244"/>
      <c r="C242" s="245"/>
      <c r="D242" s="234" t="s">
        <v>180</v>
      </c>
      <c r="E242" s="246" t="s">
        <v>1</v>
      </c>
      <c r="F242" s="247" t="s">
        <v>221</v>
      </c>
      <c r="G242" s="245"/>
      <c r="H242" s="248">
        <v>37.762</v>
      </c>
      <c r="I242" s="249"/>
      <c r="J242" s="245"/>
      <c r="K242" s="245"/>
      <c r="L242" s="250"/>
      <c r="M242" s="251"/>
      <c r="N242" s="252"/>
      <c r="O242" s="252"/>
      <c r="P242" s="252"/>
      <c r="Q242" s="252"/>
      <c r="R242" s="252"/>
      <c r="S242" s="252"/>
      <c r="T242" s="25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4" t="s">
        <v>180</v>
      </c>
      <c r="AU242" s="254" t="s">
        <v>86</v>
      </c>
      <c r="AV242" s="14" t="s">
        <v>178</v>
      </c>
      <c r="AW242" s="14" t="s">
        <v>32</v>
      </c>
      <c r="AX242" s="14" t="s">
        <v>84</v>
      </c>
      <c r="AY242" s="254" t="s">
        <v>171</v>
      </c>
    </row>
    <row r="243" spans="1:65" s="2" customFormat="1" ht="24.15" customHeight="1">
      <c r="A243" s="39"/>
      <c r="B243" s="40"/>
      <c r="C243" s="219" t="s">
        <v>392</v>
      </c>
      <c r="D243" s="219" t="s">
        <v>173</v>
      </c>
      <c r="E243" s="220" t="s">
        <v>336</v>
      </c>
      <c r="F243" s="221" t="s">
        <v>337</v>
      </c>
      <c r="G243" s="222" t="s">
        <v>176</v>
      </c>
      <c r="H243" s="223">
        <v>37.762</v>
      </c>
      <c r="I243" s="224"/>
      <c r="J243" s="225">
        <f>ROUND(I243*H243,2)</f>
        <v>0</v>
      </c>
      <c r="K243" s="221" t="s">
        <v>177</v>
      </c>
      <c r="L243" s="45"/>
      <c r="M243" s="226" t="s">
        <v>1</v>
      </c>
      <c r="N243" s="227" t="s">
        <v>41</v>
      </c>
      <c r="O243" s="92"/>
      <c r="P243" s="228">
        <f>O243*H243</f>
        <v>0</v>
      </c>
      <c r="Q243" s="228">
        <v>0.004</v>
      </c>
      <c r="R243" s="228">
        <f>Q243*H243</f>
        <v>0.151048</v>
      </c>
      <c r="S243" s="228">
        <v>0</v>
      </c>
      <c r="T243" s="229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0" t="s">
        <v>178</v>
      </c>
      <c r="AT243" s="230" t="s">
        <v>173</v>
      </c>
      <c r="AU243" s="230" t="s">
        <v>86</v>
      </c>
      <c r="AY243" s="18" t="s">
        <v>171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8" t="s">
        <v>84</v>
      </c>
      <c r="BK243" s="231">
        <f>ROUND(I243*H243,2)</f>
        <v>0</v>
      </c>
      <c r="BL243" s="18" t="s">
        <v>178</v>
      </c>
      <c r="BM243" s="230" t="s">
        <v>338</v>
      </c>
    </row>
    <row r="244" spans="1:65" s="2" customFormat="1" ht="44.25" customHeight="1">
      <c r="A244" s="39"/>
      <c r="B244" s="40"/>
      <c r="C244" s="219" t="s">
        <v>399</v>
      </c>
      <c r="D244" s="219" t="s">
        <v>173</v>
      </c>
      <c r="E244" s="220" t="s">
        <v>340</v>
      </c>
      <c r="F244" s="221" t="s">
        <v>341</v>
      </c>
      <c r="G244" s="222" t="s">
        <v>176</v>
      </c>
      <c r="H244" s="223">
        <v>318.967</v>
      </c>
      <c r="I244" s="224"/>
      <c r="J244" s="225">
        <f>ROUND(I244*H244,2)</f>
        <v>0</v>
      </c>
      <c r="K244" s="221" t="s">
        <v>227</v>
      </c>
      <c r="L244" s="45"/>
      <c r="M244" s="226" t="s">
        <v>1</v>
      </c>
      <c r="N244" s="227" t="s">
        <v>41</v>
      </c>
      <c r="O244" s="92"/>
      <c r="P244" s="228">
        <f>O244*H244</f>
        <v>0</v>
      </c>
      <c r="Q244" s="228">
        <v>0.00432</v>
      </c>
      <c r="R244" s="228">
        <f>Q244*H244</f>
        <v>1.37793744</v>
      </c>
      <c r="S244" s="228">
        <v>0</v>
      </c>
      <c r="T244" s="229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0" t="s">
        <v>178</v>
      </c>
      <c r="AT244" s="230" t="s">
        <v>173</v>
      </c>
      <c r="AU244" s="230" t="s">
        <v>86</v>
      </c>
      <c r="AY244" s="18" t="s">
        <v>171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8" t="s">
        <v>84</v>
      </c>
      <c r="BK244" s="231">
        <f>ROUND(I244*H244,2)</f>
        <v>0</v>
      </c>
      <c r="BL244" s="18" t="s">
        <v>178</v>
      </c>
      <c r="BM244" s="230" t="s">
        <v>1229</v>
      </c>
    </row>
    <row r="245" spans="1:47" s="2" customFormat="1" ht="12">
      <c r="A245" s="39"/>
      <c r="B245" s="40"/>
      <c r="C245" s="41"/>
      <c r="D245" s="234" t="s">
        <v>229</v>
      </c>
      <c r="E245" s="41"/>
      <c r="F245" s="255" t="s">
        <v>343</v>
      </c>
      <c r="G245" s="41"/>
      <c r="H245" s="41"/>
      <c r="I245" s="256"/>
      <c r="J245" s="41"/>
      <c r="K245" s="41"/>
      <c r="L245" s="45"/>
      <c r="M245" s="257"/>
      <c r="N245" s="258"/>
      <c r="O245" s="92"/>
      <c r="P245" s="92"/>
      <c r="Q245" s="92"/>
      <c r="R245" s="92"/>
      <c r="S245" s="92"/>
      <c r="T245" s="93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229</v>
      </c>
      <c r="AU245" s="18" t="s">
        <v>86</v>
      </c>
    </row>
    <row r="246" spans="1:51" s="15" customFormat="1" ht="12">
      <c r="A246" s="15"/>
      <c r="B246" s="259"/>
      <c r="C246" s="260"/>
      <c r="D246" s="234" t="s">
        <v>180</v>
      </c>
      <c r="E246" s="261" t="s">
        <v>1</v>
      </c>
      <c r="F246" s="262" t="s">
        <v>344</v>
      </c>
      <c r="G246" s="260"/>
      <c r="H246" s="261" t="s">
        <v>1</v>
      </c>
      <c r="I246" s="263"/>
      <c r="J246" s="260"/>
      <c r="K246" s="260"/>
      <c r="L246" s="264"/>
      <c r="M246" s="265"/>
      <c r="N246" s="266"/>
      <c r="O246" s="266"/>
      <c r="P246" s="266"/>
      <c r="Q246" s="266"/>
      <c r="R246" s="266"/>
      <c r="S246" s="266"/>
      <c r="T246" s="267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68" t="s">
        <v>180</v>
      </c>
      <c r="AU246" s="268" t="s">
        <v>86</v>
      </c>
      <c r="AV246" s="15" t="s">
        <v>84</v>
      </c>
      <c r="AW246" s="15" t="s">
        <v>32</v>
      </c>
      <c r="AX246" s="15" t="s">
        <v>76</v>
      </c>
      <c r="AY246" s="268" t="s">
        <v>171</v>
      </c>
    </row>
    <row r="247" spans="1:51" s="13" customFormat="1" ht="12">
      <c r="A247" s="13"/>
      <c r="B247" s="232"/>
      <c r="C247" s="233"/>
      <c r="D247" s="234" t="s">
        <v>180</v>
      </c>
      <c r="E247" s="235" t="s">
        <v>1</v>
      </c>
      <c r="F247" s="236" t="s">
        <v>1230</v>
      </c>
      <c r="G247" s="233"/>
      <c r="H247" s="237">
        <v>15.4</v>
      </c>
      <c r="I247" s="238"/>
      <c r="J247" s="233"/>
      <c r="K247" s="233"/>
      <c r="L247" s="239"/>
      <c r="M247" s="240"/>
      <c r="N247" s="241"/>
      <c r="O247" s="241"/>
      <c r="P247" s="241"/>
      <c r="Q247" s="241"/>
      <c r="R247" s="241"/>
      <c r="S247" s="241"/>
      <c r="T247" s="24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3" t="s">
        <v>180</v>
      </c>
      <c r="AU247" s="243" t="s">
        <v>86</v>
      </c>
      <c r="AV247" s="13" t="s">
        <v>86</v>
      </c>
      <c r="AW247" s="13" t="s">
        <v>32</v>
      </c>
      <c r="AX247" s="13" t="s">
        <v>76</v>
      </c>
      <c r="AY247" s="243" t="s">
        <v>171</v>
      </c>
    </row>
    <row r="248" spans="1:51" s="13" customFormat="1" ht="12">
      <c r="A248" s="13"/>
      <c r="B248" s="232"/>
      <c r="C248" s="233"/>
      <c r="D248" s="234" t="s">
        <v>180</v>
      </c>
      <c r="E248" s="235" t="s">
        <v>1</v>
      </c>
      <c r="F248" s="236" t="s">
        <v>1231</v>
      </c>
      <c r="G248" s="233"/>
      <c r="H248" s="237">
        <v>105.6</v>
      </c>
      <c r="I248" s="238"/>
      <c r="J248" s="233"/>
      <c r="K248" s="233"/>
      <c r="L248" s="239"/>
      <c r="M248" s="240"/>
      <c r="N248" s="241"/>
      <c r="O248" s="241"/>
      <c r="P248" s="241"/>
      <c r="Q248" s="241"/>
      <c r="R248" s="241"/>
      <c r="S248" s="241"/>
      <c r="T248" s="24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3" t="s">
        <v>180</v>
      </c>
      <c r="AU248" s="243" t="s">
        <v>86</v>
      </c>
      <c r="AV248" s="13" t="s">
        <v>86</v>
      </c>
      <c r="AW248" s="13" t="s">
        <v>32</v>
      </c>
      <c r="AX248" s="13" t="s">
        <v>76</v>
      </c>
      <c r="AY248" s="243" t="s">
        <v>171</v>
      </c>
    </row>
    <row r="249" spans="1:51" s="13" customFormat="1" ht="12">
      <c r="A249" s="13"/>
      <c r="B249" s="232"/>
      <c r="C249" s="233"/>
      <c r="D249" s="234" t="s">
        <v>180</v>
      </c>
      <c r="E249" s="235" t="s">
        <v>1</v>
      </c>
      <c r="F249" s="236" t="s">
        <v>1232</v>
      </c>
      <c r="G249" s="233"/>
      <c r="H249" s="237">
        <v>63.36</v>
      </c>
      <c r="I249" s="238"/>
      <c r="J249" s="233"/>
      <c r="K249" s="233"/>
      <c r="L249" s="239"/>
      <c r="M249" s="240"/>
      <c r="N249" s="241"/>
      <c r="O249" s="241"/>
      <c r="P249" s="241"/>
      <c r="Q249" s="241"/>
      <c r="R249" s="241"/>
      <c r="S249" s="241"/>
      <c r="T249" s="24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3" t="s">
        <v>180</v>
      </c>
      <c r="AU249" s="243" t="s">
        <v>86</v>
      </c>
      <c r="AV249" s="13" t="s">
        <v>86</v>
      </c>
      <c r="AW249" s="13" t="s">
        <v>32</v>
      </c>
      <c r="AX249" s="13" t="s">
        <v>76</v>
      </c>
      <c r="AY249" s="243" t="s">
        <v>171</v>
      </c>
    </row>
    <row r="250" spans="1:51" s="13" customFormat="1" ht="12">
      <c r="A250" s="13"/>
      <c r="B250" s="232"/>
      <c r="C250" s="233"/>
      <c r="D250" s="234" t="s">
        <v>180</v>
      </c>
      <c r="E250" s="235" t="s">
        <v>1</v>
      </c>
      <c r="F250" s="236" t="s">
        <v>1233</v>
      </c>
      <c r="G250" s="233"/>
      <c r="H250" s="237">
        <v>37.125</v>
      </c>
      <c r="I250" s="238"/>
      <c r="J250" s="233"/>
      <c r="K250" s="233"/>
      <c r="L250" s="239"/>
      <c r="M250" s="240"/>
      <c r="N250" s="241"/>
      <c r="O250" s="241"/>
      <c r="P250" s="241"/>
      <c r="Q250" s="241"/>
      <c r="R250" s="241"/>
      <c r="S250" s="241"/>
      <c r="T250" s="24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3" t="s">
        <v>180</v>
      </c>
      <c r="AU250" s="243" t="s">
        <v>86</v>
      </c>
      <c r="AV250" s="13" t="s">
        <v>86</v>
      </c>
      <c r="AW250" s="13" t="s">
        <v>32</v>
      </c>
      <c r="AX250" s="13" t="s">
        <v>76</v>
      </c>
      <c r="AY250" s="243" t="s">
        <v>171</v>
      </c>
    </row>
    <row r="251" spans="1:51" s="13" customFormat="1" ht="12">
      <c r="A251" s="13"/>
      <c r="B251" s="232"/>
      <c r="C251" s="233"/>
      <c r="D251" s="234" t="s">
        <v>180</v>
      </c>
      <c r="E251" s="235" t="s">
        <v>1</v>
      </c>
      <c r="F251" s="236" t="s">
        <v>1234</v>
      </c>
      <c r="G251" s="233"/>
      <c r="H251" s="237">
        <v>30.8</v>
      </c>
      <c r="I251" s="238"/>
      <c r="J251" s="233"/>
      <c r="K251" s="233"/>
      <c r="L251" s="239"/>
      <c r="M251" s="240"/>
      <c r="N251" s="241"/>
      <c r="O251" s="241"/>
      <c r="P251" s="241"/>
      <c r="Q251" s="241"/>
      <c r="R251" s="241"/>
      <c r="S251" s="241"/>
      <c r="T251" s="24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3" t="s">
        <v>180</v>
      </c>
      <c r="AU251" s="243" t="s">
        <v>86</v>
      </c>
      <c r="AV251" s="13" t="s">
        <v>86</v>
      </c>
      <c r="AW251" s="13" t="s">
        <v>32</v>
      </c>
      <c r="AX251" s="13" t="s">
        <v>76</v>
      </c>
      <c r="AY251" s="243" t="s">
        <v>171</v>
      </c>
    </row>
    <row r="252" spans="1:51" s="13" customFormat="1" ht="12">
      <c r="A252" s="13"/>
      <c r="B252" s="232"/>
      <c r="C252" s="233"/>
      <c r="D252" s="234" t="s">
        <v>180</v>
      </c>
      <c r="E252" s="235" t="s">
        <v>1</v>
      </c>
      <c r="F252" s="236" t="s">
        <v>1235</v>
      </c>
      <c r="G252" s="233"/>
      <c r="H252" s="237">
        <v>4.51</v>
      </c>
      <c r="I252" s="238"/>
      <c r="J252" s="233"/>
      <c r="K252" s="233"/>
      <c r="L252" s="239"/>
      <c r="M252" s="240"/>
      <c r="N252" s="241"/>
      <c r="O252" s="241"/>
      <c r="P252" s="241"/>
      <c r="Q252" s="241"/>
      <c r="R252" s="241"/>
      <c r="S252" s="241"/>
      <c r="T252" s="24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3" t="s">
        <v>180</v>
      </c>
      <c r="AU252" s="243" t="s">
        <v>86</v>
      </c>
      <c r="AV252" s="13" t="s">
        <v>86</v>
      </c>
      <c r="AW252" s="13" t="s">
        <v>32</v>
      </c>
      <c r="AX252" s="13" t="s">
        <v>76</v>
      </c>
      <c r="AY252" s="243" t="s">
        <v>171</v>
      </c>
    </row>
    <row r="253" spans="1:51" s="13" customFormat="1" ht="12">
      <c r="A253" s="13"/>
      <c r="B253" s="232"/>
      <c r="C253" s="233"/>
      <c r="D253" s="234" t="s">
        <v>180</v>
      </c>
      <c r="E253" s="235" t="s">
        <v>1</v>
      </c>
      <c r="F253" s="236" t="s">
        <v>1236</v>
      </c>
      <c r="G253" s="233"/>
      <c r="H253" s="237">
        <v>6.38</v>
      </c>
      <c r="I253" s="238"/>
      <c r="J253" s="233"/>
      <c r="K253" s="233"/>
      <c r="L253" s="239"/>
      <c r="M253" s="240"/>
      <c r="N253" s="241"/>
      <c r="O253" s="241"/>
      <c r="P253" s="241"/>
      <c r="Q253" s="241"/>
      <c r="R253" s="241"/>
      <c r="S253" s="241"/>
      <c r="T253" s="24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3" t="s">
        <v>180</v>
      </c>
      <c r="AU253" s="243" t="s">
        <v>86</v>
      </c>
      <c r="AV253" s="13" t="s">
        <v>86</v>
      </c>
      <c r="AW253" s="13" t="s">
        <v>32</v>
      </c>
      <c r="AX253" s="13" t="s">
        <v>76</v>
      </c>
      <c r="AY253" s="243" t="s">
        <v>171</v>
      </c>
    </row>
    <row r="254" spans="1:51" s="13" customFormat="1" ht="12">
      <c r="A254" s="13"/>
      <c r="B254" s="232"/>
      <c r="C254" s="233"/>
      <c r="D254" s="234" t="s">
        <v>180</v>
      </c>
      <c r="E254" s="235" t="s">
        <v>1</v>
      </c>
      <c r="F254" s="236" t="s">
        <v>1237</v>
      </c>
      <c r="G254" s="233"/>
      <c r="H254" s="237">
        <v>2.53</v>
      </c>
      <c r="I254" s="238"/>
      <c r="J254" s="233"/>
      <c r="K254" s="233"/>
      <c r="L254" s="239"/>
      <c r="M254" s="240"/>
      <c r="N254" s="241"/>
      <c r="O254" s="241"/>
      <c r="P254" s="241"/>
      <c r="Q254" s="241"/>
      <c r="R254" s="241"/>
      <c r="S254" s="241"/>
      <c r="T254" s="24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3" t="s">
        <v>180</v>
      </c>
      <c r="AU254" s="243" t="s">
        <v>86</v>
      </c>
      <c r="AV254" s="13" t="s">
        <v>86</v>
      </c>
      <c r="AW254" s="13" t="s">
        <v>32</v>
      </c>
      <c r="AX254" s="13" t="s">
        <v>76</v>
      </c>
      <c r="AY254" s="243" t="s">
        <v>171</v>
      </c>
    </row>
    <row r="255" spans="1:51" s="13" customFormat="1" ht="12">
      <c r="A255" s="13"/>
      <c r="B255" s="232"/>
      <c r="C255" s="233"/>
      <c r="D255" s="234" t="s">
        <v>180</v>
      </c>
      <c r="E255" s="235" t="s">
        <v>1</v>
      </c>
      <c r="F255" s="236" t="s">
        <v>1238</v>
      </c>
      <c r="G255" s="233"/>
      <c r="H255" s="237">
        <v>7.48</v>
      </c>
      <c r="I255" s="238"/>
      <c r="J255" s="233"/>
      <c r="K255" s="233"/>
      <c r="L255" s="239"/>
      <c r="M255" s="240"/>
      <c r="N255" s="241"/>
      <c r="O255" s="241"/>
      <c r="P255" s="241"/>
      <c r="Q255" s="241"/>
      <c r="R255" s="241"/>
      <c r="S255" s="241"/>
      <c r="T255" s="24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3" t="s">
        <v>180</v>
      </c>
      <c r="AU255" s="243" t="s">
        <v>86</v>
      </c>
      <c r="AV255" s="13" t="s">
        <v>86</v>
      </c>
      <c r="AW255" s="13" t="s">
        <v>32</v>
      </c>
      <c r="AX255" s="13" t="s">
        <v>76</v>
      </c>
      <c r="AY255" s="243" t="s">
        <v>171</v>
      </c>
    </row>
    <row r="256" spans="1:51" s="13" customFormat="1" ht="12">
      <c r="A256" s="13"/>
      <c r="B256" s="232"/>
      <c r="C256" s="233"/>
      <c r="D256" s="234" t="s">
        <v>180</v>
      </c>
      <c r="E256" s="235" t="s">
        <v>1</v>
      </c>
      <c r="F256" s="236" t="s">
        <v>1239</v>
      </c>
      <c r="G256" s="233"/>
      <c r="H256" s="237">
        <v>6.38</v>
      </c>
      <c r="I256" s="238"/>
      <c r="J256" s="233"/>
      <c r="K256" s="233"/>
      <c r="L256" s="239"/>
      <c r="M256" s="240"/>
      <c r="N256" s="241"/>
      <c r="O256" s="241"/>
      <c r="P256" s="241"/>
      <c r="Q256" s="241"/>
      <c r="R256" s="241"/>
      <c r="S256" s="241"/>
      <c r="T256" s="24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3" t="s">
        <v>180</v>
      </c>
      <c r="AU256" s="243" t="s">
        <v>86</v>
      </c>
      <c r="AV256" s="13" t="s">
        <v>86</v>
      </c>
      <c r="AW256" s="13" t="s">
        <v>32</v>
      </c>
      <c r="AX256" s="13" t="s">
        <v>76</v>
      </c>
      <c r="AY256" s="243" t="s">
        <v>171</v>
      </c>
    </row>
    <row r="257" spans="1:51" s="13" customFormat="1" ht="12">
      <c r="A257" s="13"/>
      <c r="B257" s="232"/>
      <c r="C257" s="233"/>
      <c r="D257" s="234" t="s">
        <v>180</v>
      </c>
      <c r="E257" s="235" t="s">
        <v>1</v>
      </c>
      <c r="F257" s="236" t="s">
        <v>356</v>
      </c>
      <c r="G257" s="233"/>
      <c r="H257" s="237">
        <v>1.65</v>
      </c>
      <c r="I257" s="238"/>
      <c r="J257" s="233"/>
      <c r="K257" s="233"/>
      <c r="L257" s="239"/>
      <c r="M257" s="240"/>
      <c r="N257" s="241"/>
      <c r="O257" s="241"/>
      <c r="P257" s="241"/>
      <c r="Q257" s="241"/>
      <c r="R257" s="241"/>
      <c r="S257" s="241"/>
      <c r="T257" s="24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3" t="s">
        <v>180</v>
      </c>
      <c r="AU257" s="243" t="s">
        <v>86</v>
      </c>
      <c r="AV257" s="13" t="s">
        <v>86</v>
      </c>
      <c r="AW257" s="13" t="s">
        <v>32</v>
      </c>
      <c r="AX257" s="13" t="s">
        <v>76</v>
      </c>
      <c r="AY257" s="243" t="s">
        <v>171</v>
      </c>
    </row>
    <row r="258" spans="1:51" s="13" customFormat="1" ht="12">
      <c r="A258" s="13"/>
      <c r="B258" s="232"/>
      <c r="C258" s="233"/>
      <c r="D258" s="234" t="s">
        <v>180</v>
      </c>
      <c r="E258" s="235" t="s">
        <v>1</v>
      </c>
      <c r="F258" s="236" t="s">
        <v>1240</v>
      </c>
      <c r="G258" s="233"/>
      <c r="H258" s="237">
        <v>3.41</v>
      </c>
      <c r="I258" s="238"/>
      <c r="J258" s="233"/>
      <c r="K258" s="233"/>
      <c r="L258" s="239"/>
      <c r="M258" s="240"/>
      <c r="N258" s="241"/>
      <c r="O258" s="241"/>
      <c r="P258" s="241"/>
      <c r="Q258" s="241"/>
      <c r="R258" s="241"/>
      <c r="S258" s="241"/>
      <c r="T258" s="24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3" t="s">
        <v>180</v>
      </c>
      <c r="AU258" s="243" t="s">
        <v>86</v>
      </c>
      <c r="AV258" s="13" t="s">
        <v>86</v>
      </c>
      <c r="AW258" s="13" t="s">
        <v>32</v>
      </c>
      <c r="AX258" s="13" t="s">
        <v>76</v>
      </c>
      <c r="AY258" s="243" t="s">
        <v>171</v>
      </c>
    </row>
    <row r="259" spans="1:51" s="13" customFormat="1" ht="12">
      <c r="A259" s="13"/>
      <c r="B259" s="232"/>
      <c r="C259" s="233"/>
      <c r="D259" s="234" t="s">
        <v>180</v>
      </c>
      <c r="E259" s="235" t="s">
        <v>1</v>
      </c>
      <c r="F259" s="236" t="s">
        <v>1241</v>
      </c>
      <c r="G259" s="233"/>
      <c r="H259" s="237">
        <v>22.11</v>
      </c>
      <c r="I259" s="238"/>
      <c r="J259" s="233"/>
      <c r="K259" s="233"/>
      <c r="L259" s="239"/>
      <c r="M259" s="240"/>
      <c r="N259" s="241"/>
      <c r="O259" s="241"/>
      <c r="P259" s="241"/>
      <c r="Q259" s="241"/>
      <c r="R259" s="241"/>
      <c r="S259" s="241"/>
      <c r="T259" s="24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3" t="s">
        <v>180</v>
      </c>
      <c r="AU259" s="243" t="s">
        <v>86</v>
      </c>
      <c r="AV259" s="13" t="s">
        <v>86</v>
      </c>
      <c r="AW259" s="13" t="s">
        <v>32</v>
      </c>
      <c r="AX259" s="13" t="s">
        <v>76</v>
      </c>
      <c r="AY259" s="243" t="s">
        <v>171</v>
      </c>
    </row>
    <row r="260" spans="1:51" s="13" customFormat="1" ht="12">
      <c r="A260" s="13"/>
      <c r="B260" s="232"/>
      <c r="C260" s="233"/>
      <c r="D260" s="234" t="s">
        <v>180</v>
      </c>
      <c r="E260" s="235" t="s">
        <v>1</v>
      </c>
      <c r="F260" s="236" t="s">
        <v>1242</v>
      </c>
      <c r="G260" s="233"/>
      <c r="H260" s="237">
        <v>9.35</v>
      </c>
      <c r="I260" s="238"/>
      <c r="J260" s="233"/>
      <c r="K260" s="233"/>
      <c r="L260" s="239"/>
      <c r="M260" s="240"/>
      <c r="N260" s="241"/>
      <c r="O260" s="241"/>
      <c r="P260" s="241"/>
      <c r="Q260" s="241"/>
      <c r="R260" s="241"/>
      <c r="S260" s="241"/>
      <c r="T260" s="24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3" t="s">
        <v>180</v>
      </c>
      <c r="AU260" s="243" t="s">
        <v>86</v>
      </c>
      <c r="AV260" s="13" t="s">
        <v>86</v>
      </c>
      <c r="AW260" s="13" t="s">
        <v>32</v>
      </c>
      <c r="AX260" s="13" t="s">
        <v>76</v>
      </c>
      <c r="AY260" s="243" t="s">
        <v>171</v>
      </c>
    </row>
    <row r="261" spans="1:51" s="13" customFormat="1" ht="12">
      <c r="A261" s="13"/>
      <c r="B261" s="232"/>
      <c r="C261" s="233"/>
      <c r="D261" s="234" t="s">
        <v>180</v>
      </c>
      <c r="E261" s="235" t="s">
        <v>1</v>
      </c>
      <c r="F261" s="236" t="s">
        <v>1243</v>
      </c>
      <c r="G261" s="233"/>
      <c r="H261" s="237">
        <v>2.882</v>
      </c>
      <c r="I261" s="238"/>
      <c r="J261" s="233"/>
      <c r="K261" s="233"/>
      <c r="L261" s="239"/>
      <c r="M261" s="240"/>
      <c r="N261" s="241"/>
      <c r="O261" s="241"/>
      <c r="P261" s="241"/>
      <c r="Q261" s="241"/>
      <c r="R261" s="241"/>
      <c r="S261" s="241"/>
      <c r="T261" s="24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3" t="s">
        <v>180</v>
      </c>
      <c r="AU261" s="243" t="s">
        <v>86</v>
      </c>
      <c r="AV261" s="13" t="s">
        <v>86</v>
      </c>
      <c r="AW261" s="13" t="s">
        <v>32</v>
      </c>
      <c r="AX261" s="13" t="s">
        <v>76</v>
      </c>
      <c r="AY261" s="243" t="s">
        <v>171</v>
      </c>
    </row>
    <row r="262" spans="1:51" s="14" customFormat="1" ht="12">
      <c r="A262" s="14"/>
      <c r="B262" s="244"/>
      <c r="C262" s="245"/>
      <c r="D262" s="234" t="s">
        <v>180</v>
      </c>
      <c r="E262" s="246" t="s">
        <v>1</v>
      </c>
      <c r="F262" s="247" t="s">
        <v>221</v>
      </c>
      <c r="G262" s="245"/>
      <c r="H262" s="248">
        <v>318.96700000000004</v>
      </c>
      <c r="I262" s="249"/>
      <c r="J262" s="245"/>
      <c r="K262" s="245"/>
      <c r="L262" s="250"/>
      <c r="M262" s="251"/>
      <c r="N262" s="252"/>
      <c r="O262" s="252"/>
      <c r="P262" s="252"/>
      <c r="Q262" s="252"/>
      <c r="R262" s="252"/>
      <c r="S262" s="252"/>
      <c r="T262" s="253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4" t="s">
        <v>180</v>
      </c>
      <c r="AU262" s="254" t="s">
        <v>86</v>
      </c>
      <c r="AV262" s="14" t="s">
        <v>178</v>
      </c>
      <c r="AW262" s="14" t="s">
        <v>32</v>
      </c>
      <c r="AX262" s="14" t="s">
        <v>84</v>
      </c>
      <c r="AY262" s="254" t="s">
        <v>171</v>
      </c>
    </row>
    <row r="263" spans="1:65" s="2" customFormat="1" ht="24.15" customHeight="1">
      <c r="A263" s="39"/>
      <c r="B263" s="40"/>
      <c r="C263" s="219" t="s">
        <v>405</v>
      </c>
      <c r="D263" s="219" t="s">
        <v>173</v>
      </c>
      <c r="E263" s="220" t="s">
        <v>364</v>
      </c>
      <c r="F263" s="221" t="s">
        <v>365</v>
      </c>
      <c r="G263" s="222" t="s">
        <v>366</v>
      </c>
      <c r="H263" s="223">
        <v>764.04</v>
      </c>
      <c r="I263" s="224"/>
      <c r="J263" s="225">
        <f>ROUND(I263*H263,2)</f>
        <v>0</v>
      </c>
      <c r="K263" s="221" t="s">
        <v>227</v>
      </c>
      <c r="L263" s="45"/>
      <c r="M263" s="226" t="s">
        <v>1</v>
      </c>
      <c r="N263" s="227" t="s">
        <v>41</v>
      </c>
      <c r="O263" s="92"/>
      <c r="P263" s="228">
        <f>O263*H263</f>
        <v>0</v>
      </c>
      <c r="Q263" s="228">
        <v>0.02847</v>
      </c>
      <c r="R263" s="228">
        <f>Q263*H263</f>
        <v>21.752218799999994</v>
      </c>
      <c r="S263" s="228">
        <v>0</v>
      </c>
      <c r="T263" s="229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0" t="s">
        <v>178</v>
      </c>
      <c r="AT263" s="230" t="s">
        <v>173</v>
      </c>
      <c r="AU263" s="230" t="s">
        <v>86</v>
      </c>
      <c r="AY263" s="18" t="s">
        <v>171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8" t="s">
        <v>84</v>
      </c>
      <c r="BK263" s="231">
        <f>ROUND(I263*H263,2)</f>
        <v>0</v>
      </c>
      <c r="BL263" s="18" t="s">
        <v>178</v>
      </c>
      <c r="BM263" s="230" t="s">
        <v>1244</v>
      </c>
    </row>
    <row r="264" spans="1:51" s="15" customFormat="1" ht="12">
      <c r="A264" s="15"/>
      <c r="B264" s="259"/>
      <c r="C264" s="260"/>
      <c r="D264" s="234" t="s">
        <v>180</v>
      </c>
      <c r="E264" s="261" t="s">
        <v>1</v>
      </c>
      <c r="F264" s="262" t="s">
        <v>344</v>
      </c>
      <c r="G264" s="260"/>
      <c r="H264" s="261" t="s">
        <v>1</v>
      </c>
      <c r="I264" s="263"/>
      <c r="J264" s="260"/>
      <c r="K264" s="260"/>
      <c r="L264" s="264"/>
      <c r="M264" s="265"/>
      <c r="N264" s="266"/>
      <c r="O264" s="266"/>
      <c r="P264" s="266"/>
      <c r="Q264" s="266"/>
      <c r="R264" s="266"/>
      <c r="S264" s="266"/>
      <c r="T264" s="267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68" t="s">
        <v>180</v>
      </c>
      <c r="AU264" s="268" t="s">
        <v>86</v>
      </c>
      <c r="AV264" s="15" t="s">
        <v>84</v>
      </c>
      <c r="AW264" s="15" t="s">
        <v>32</v>
      </c>
      <c r="AX264" s="15" t="s">
        <v>76</v>
      </c>
      <c r="AY264" s="268" t="s">
        <v>171</v>
      </c>
    </row>
    <row r="265" spans="1:51" s="13" customFormat="1" ht="12">
      <c r="A265" s="13"/>
      <c r="B265" s="232"/>
      <c r="C265" s="233"/>
      <c r="D265" s="234" t="s">
        <v>180</v>
      </c>
      <c r="E265" s="235" t="s">
        <v>1</v>
      </c>
      <c r="F265" s="236" t="s">
        <v>1245</v>
      </c>
      <c r="G265" s="233"/>
      <c r="H265" s="237">
        <v>37.6</v>
      </c>
      <c r="I265" s="238"/>
      <c r="J265" s="233"/>
      <c r="K265" s="233"/>
      <c r="L265" s="239"/>
      <c r="M265" s="240"/>
      <c r="N265" s="241"/>
      <c r="O265" s="241"/>
      <c r="P265" s="241"/>
      <c r="Q265" s="241"/>
      <c r="R265" s="241"/>
      <c r="S265" s="241"/>
      <c r="T265" s="24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3" t="s">
        <v>180</v>
      </c>
      <c r="AU265" s="243" t="s">
        <v>86</v>
      </c>
      <c r="AV265" s="13" t="s">
        <v>86</v>
      </c>
      <c r="AW265" s="13" t="s">
        <v>32</v>
      </c>
      <c r="AX265" s="13" t="s">
        <v>76</v>
      </c>
      <c r="AY265" s="243" t="s">
        <v>171</v>
      </c>
    </row>
    <row r="266" spans="1:51" s="13" customFormat="1" ht="12">
      <c r="A266" s="13"/>
      <c r="B266" s="232"/>
      <c r="C266" s="233"/>
      <c r="D266" s="234" t="s">
        <v>180</v>
      </c>
      <c r="E266" s="235" t="s">
        <v>1</v>
      </c>
      <c r="F266" s="236" t="s">
        <v>1246</v>
      </c>
      <c r="G266" s="233"/>
      <c r="H266" s="237">
        <v>264</v>
      </c>
      <c r="I266" s="238"/>
      <c r="J266" s="233"/>
      <c r="K266" s="233"/>
      <c r="L266" s="239"/>
      <c r="M266" s="240"/>
      <c r="N266" s="241"/>
      <c r="O266" s="241"/>
      <c r="P266" s="241"/>
      <c r="Q266" s="241"/>
      <c r="R266" s="241"/>
      <c r="S266" s="241"/>
      <c r="T266" s="24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3" t="s">
        <v>180</v>
      </c>
      <c r="AU266" s="243" t="s">
        <v>86</v>
      </c>
      <c r="AV266" s="13" t="s">
        <v>86</v>
      </c>
      <c r="AW266" s="13" t="s">
        <v>32</v>
      </c>
      <c r="AX266" s="13" t="s">
        <v>76</v>
      </c>
      <c r="AY266" s="243" t="s">
        <v>171</v>
      </c>
    </row>
    <row r="267" spans="1:51" s="13" customFormat="1" ht="12">
      <c r="A267" s="13"/>
      <c r="B267" s="232"/>
      <c r="C267" s="233"/>
      <c r="D267" s="234" t="s">
        <v>180</v>
      </c>
      <c r="E267" s="235" t="s">
        <v>1</v>
      </c>
      <c r="F267" s="236" t="s">
        <v>1247</v>
      </c>
      <c r="G267" s="233"/>
      <c r="H267" s="237">
        <v>158.4</v>
      </c>
      <c r="I267" s="238"/>
      <c r="J267" s="233"/>
      <c r="K267" s="233"/>
      <c r="L267" s="239"/>
      <c r="M267" s="240"/>
      <c r="N267" s="241"/>
      <c r="O267" s="241"/>
      <c r="P267" s="241"/>
      <c r="Q267" s="241"/>
      <c r="R267" s="241"/>
      <c r="S267" s="241"/>
      <c r="T267" s="24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3" t="s">
        <v>180</v>
      </c>
      <c r="AU267" s="243" t="s">
        <v>86</v>
      </c>
      <c r="AV267" s="13" t="s">
        <v>86</v>
      </c>
      <c r="AW267" s="13" t="s">
        <v>32</v>
      </c>
      <c r="AX267" s="13" t="s">
        <v>76</v>
      </c>
      <c r="AY267" s="243" t="s">
        <v>171</v>
      </c>
    </row>
    <row r="268" spans="1:51" s="13" customFormat="1" ht="12">
      <c r="A268" s="13"/>
      <c r="B268" s="232"/>
      <c r="C268" s="233"/>
      <c r="D268" s="234" t="s">
        <v>180</v>
      </c>
      <c r="E268" s="235" t="s">
        <v>1</v>
      </c>
      <c r="F268" s="236" t="s">
        <v>1248</v>
      </c>
      <c r="G268" s="233"/>
      <c r="H268" s="237">
        <v>90</v>
      </c>
      <c r="I268" s="238"/>
      <c r="J268" s="233"/>
      <c r="K268" s="233"/>
      <c r="L268" s="239"/>
      <c r="M268" s="240"/>
      <c r="N268" s="241"/>
      <c r="O268" s="241"/>
      <c r="P268" s="241"/>
      <c r="Q268" s="241"/>
      <c r="R268" s="241"/>
      <c r="S268" s="241"/>
      <c r="T268" s="24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3" t="s">
        <v>180</v>
      </c>
      <c r="AU268" s="243" t="s">
        <v>86</v>
      </c>
      <c r="AV268" s="13" t="s">
        <v>86</v>
      </c>
      <c r="AW268" s="13" t="s">
        <v>32</v>
      </c>
      <c r="AX268" s="13" t="s">
        <v>76</v>
      </c>
      <c r="AY268" s="243" t="s">
        <v>171</v>
      </c>
    </row>
    <row r="269" spans="1:51" s="13" customFormat="1" ht="12">
      <c r="A269" s="13"/>
      <c r="B269" s="232"/>
      <c r="C269" s="233"/>
      <c r="D269" s="234" t="s">
        <v>180</v>
      </c>
      <c r="E269" s="235" t="s">
        <v>1</v>
      </c>
      <c r="F269" s="236" t="s">
        <v>1249</v>
      </c>
      <c r="G269" s="233"/>
      <c r="H269" s="237">
        <v>75.2</v>
      </c>
      <c r="I269" s="238"/>
      <c r="J269" s="233"/>
      <c r="K269" s="233"/>
      <c r="L269" s="239"/>
      <c r="M269" s="240"/>
      <c r="N269" s="241"/>
      <c r="O269" s="241"/>
      <c r="P269" s="241"/>
      <c r="Q269" s="241"/>
      <c r="R269" s="241"/>
      <c r="S269" s="241"/>
      <c r="T269" s="24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3" t="s">
        <v>180</v>
      </c>
      <c r="AU269" s="243" t="s">
        <v>86</v>
      </c>
      <c r="AV269" s="13" t="s">
        <v>86</v>
      </c>
      <c r="AW269" s="13" t="s">
        <v>32</v>
      </c>
      <c r="AX269" s="13" t="s">
        <v>76</v>
      </c>
      <c r="AY269" s="243" t="s">
        <v>171</v>
      </c>
    </row>
    <row r="270" spans="1:51" s="13" customFormat="1" ht="12">
      <c r="A270" s="13"/>
      <c r="B270" s="232"/>
      <c r="C270" s="233"/>
      <c r="D270" s="234" t="s">
        <v>180</v>
      </c>
      <c r="E270" s="235" t="s">
        <v>1</v>
      </c>
      <c r="F270" s="236" t="s">
        <v>1250</v>
      </c>
      <c r="G270" s="233"/>
      <c r="H270" s="237">
        <v>11.8</v>
      </c>
      <c r="I270" s="238"/>
      <c r="J270" s="233"/>
      <c r="K270" s="233"/>
      <c r="L270" s="239"/>
      <c r="M270" s="240"/>
      <c r="N270" s="241"/>
      <c r="O270" s="241"/>
      <c r="P270" s="241"/>
      <c r="Q270" s="241"/>
      <c r="R270" s="241"/>
      <c r="S270" s="241"/>
      <c r="T270" s="24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3" t="s">
        <v>180</v>
      </c>
      <c r="AU270" s="243" t="s">
        <v>86</v>
      </c>
      <c r="AV270" s="13" t="s">
        <v>86</v>
      </c>
      <c r="AW270" s="13" t="s">
        <v>32</v>
      </c>
      <c r="AX270" s="13" t="s">
        <v>76</v>
      </c>
      <c r="AY270" s="243" t="s">
        <v>171</v>
      </c>
    </row>
    <row r="271" spans="1:51" s="13" customFormat="1" ht="12">
      <c r="A271" s="13"/>
      <c r="B271" s="232"/>
      <c r="C271" s="233"/>
      <c r="D271" s="234" t="s">
        <v>180</v>
      </c>
      <c r="E271" s="235" t="s">
        <v>1</v>
      </c>
      <c r="F271" s="236" t="s">
        <v>1251</v>
      </c>
      <c r="G271" s="233"/>
      <c r="H271" s="237">
        <v>16.4</v>
      </c>
      <c r="I271" s="238"/>
      <c r="J271" s="233"/>
      <c r="K271" s="233"/>
      <c r="L271" s="239"/>
      <c r="M271" s="240"/>
      <c r="N271" s="241"/>
      <c r="O271" s="241"/>
      <c r="P271" s="241"/>
      <c r="Q271" s="241"/>
      <c r="R271" s="241"/>
      <c r="S271" s="241"/>
      <c r="T271" s="24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3" t="s">
        <v>180</v>
      </c>
      <c r="AU271" s="243" t="s">
        <v>86</v>
      </c>
      <c r="AV271" s="13" t="s">
        <v>86</v>
      </c>
      <c r="AW271" s="13" t="s">
        <v>32</v>
      </c>
      <c r="AX271" s="13" t="s">
        <v>76</v>
      </c>
      <c r="AY271" s="243" t="s">
        <v>171</v>
      </c>
    </row>
    <row r="272" spans="1:51" s="13" customFormat="1" ht="12">
      <c r="A272" s="13"/>
      <c r="B272" s="232"/>
      <c r="C272" s="233"/>
      <c r="D272" s="234" t="s">
        <v>180</v>
      </c>
      <c r="E272" s="235" t="s">
        <v>1</v>
      </c>
      <c r="F272" s="236" t="s">
        <v>1252</v>
      </c>
      <c r="G272" s="233"/>
      <c r="H272" s="237">
        <v>5.8</v>
      </c>
      <c r="I272" s="238"/>
      <c r="J272" s="233"/>
      <c r="K272" s="233"/>
      <c r="L272" s="239"/>
      <c r="M272" s="240"/>
      <c r="N272" s="241"/>
      <c r="O272" s="241"/>
      <c r="P272" s="241"/>
      <c r="Q272" s="241"/>
      <c r="R272" s="241"/>
      <c r="S272" s="241"/>
      <c r="T272" s="24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3" t="s">
        <v>180</v>
      </c>
      <c r="AU272" s="243" t="s">
        <v>86</v>
      </c>
      <c r="AV272" s="13" t="s">
        <v>86</v>
      </c>
      <c r="AW272" s="13" t="s">
        <v>32</v>
      </c>
      <c r="AX272" s="13" t="s">
        <v>76</v>
      </c>
      <c r="AY272" s="243" t="s">
        <v>171</v>
      </c>
    </row>
    <row r="273" spans="1:51" s="13" customFormat="1" ht="12">
      <c r="A273" s="13"/>
      <c r="B273" s="232"/>
      <c r="C273" s="233"/>
      <c r="D273" s="234" t="s">
        <v>180</v>
      </c>
      <c r="E273" s="235" t="s">
        <v>1</v>
      </c>
      <c r="F273" s="236" t="s">
        <v>1253</v>
      </c>
      <c r="G273" s="233"/>
      <c r="H273" s="237">
        <v>18</v>
      </c>
      <c r="I273" s="238"/>
      <c r="J273" s="233"/>
      <c r="K273" s="233"/>
      <c r="L273" s="239"/>
      <c r="M273" s="240"/>
      <c r="N273" s="241"/>
      <c r="O273" s="241"/>
      <c r="P273" s="241"/>
      <c r="Q273" s="241"/>
      <c r="R273" s="241"/>
      <c r="S273" s="241"/>
      <c r="T273" s="24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3" t="s">
        <v>180</v>
      </c>
      <c r="AU273" s="243" t="s">
        <v>86</v>
      </c>
      <c r="AV273" s="13" t="s">
        <v>86</v>
      </c>
      <c r="AW273" s="13" t="s">
        <v>32</v>
      </c>
      <c r="AX273" s="13" t="s">
        <v>76</v>
      </c>
      <c r="AY273" s="243" t="s">
        <v>171</v>
      </c>
    </row>
    <row r="274" spans="1:51" s="13" customFormat="1" ht="12">
      <c r="A274" s="13"/>
      <c r="B274" s="232"/>
      <c r="C274" s="233"/>
      <c r="D274" s="234" t="s">
        <v>180</v>
      </c>
      <c r="E274" s="235" t="s">
        <v>1</v>
      </c>
      <c r="F274" s="236" t="s">
        <v>1254</v>
      </c>
      <c r="G274" s="233"/>
      <c r="H274" s="237">
        <v>14</v>
      </c>
      <c r="I274" s="238"/>
      <c r="J274" s="233"/>
      <c r="K274" s="233"/>
      <c r="L274" s="239"/>
      <c r="M274" s="240"/>
      <c r="N274" s="241"/>
      <c r="O274" s="241"/>
      <c r="P274" s="241"/>
      <c r="Q274" s="241"/>
      <c r="R274" s="241"/>
      <c r="S274" s="241"/>
      <c r="T274" s="24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3" t="s">
        <v>180</v>
      </c>
      <c r="AU274" s="243" t="s">
        <v>86</v>
      </c>
      <c r="AV274" s="13" t="s">
        <v>86</v>
      </c>
      <c r="AW274" s="13" t="s">
        <v>32</v>
      </c>
      <c r="AX274" s="13" t="s">
        <v>76</v>
      </c>
      <c r="AY274" s="243" t="s">
        <v>171</v>
      </c>
    </row>
    <row r="275" spans="1:51" s="13" customFormat="1" ht="12">
      <c r="A275" s="13"/>
      <c r="B275" s="232"/>
      <c r="C275" s="233"/>
      <c r="D275" s="234" t="s">
        <v>180</v>
      </c>
      <c r="E275" s="235" t="s">
        <v>1</v>
      </c>
      <c r="F275" s="236" t="s">
        <v>379</v>
      </c>
      <c r="G275" s="233"/>
      <c r="H275" s="237">
        <v>4.2</v>
      </c>
      <c r="I275" s="238"/>
      <c r="J275" s="233"/>
      <c r="K275" s="233"/>
      <c r="L275" s="239"/>
      <c r="M275" s="240"/>
      <c r="N275" s="241"/>
      <c r="O275" s="241"/>
      <c r="P275" s="241"/>
      <c r="Q275" s="241"/>
      <c r="R275" s="241"/>
      <c r="S275" s="241"/>
      <c r="T275" s="24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3" t="s">
        <v>180</v>
      </c>
      <c r="AU275" s="243" t="s">
        <v>86</v>
      </c>
      <c r="AV275" s="13" t="s">
        <v>86</v>
      </c>
      <c r="AW275" s="13" t="s">
        <v>32</v>
      </c>
      <c r="AX275" s="13" t="s">
        <v>76</v>
      </c>
      <c r="AY275" s="243" t="s">
        <v>171</v>
      </c>
    </row>
    <row r="276" spans="1:51" s="13" customFormat="1" ht="12">
      <c r="A276" s="13"/>
      <c r="B276" s="232"/>
      <c r="C276" s="233"/>
      <c r="D276" s="234" t="s">
        <v>180</v>
      </c>
      <c r="E276" s="235" t="s">
        <v>1</v>
      </c>
      <c r="F276" s="236" t="s">
        <v>1255</v>
      </c>
      <c r="G276" s="233"/>
      <c r="H276" s="237">
        <v>6.2</v>
      </c>
      <c r="I276" s="238"/>
      <c r="J276" s="233"/>
      <c r="K276" s="233"/>
      <c r="L276" s="239"/>
      <c r="M276" s="240"/>
      <c r="N276" s="241"/>
      <c r="O276" s="241"/>
      <c r="P276" s="241"/>
      <c r="Q276" s="241"/>
      <c r="R276" s="241"/>
      <c r="S276" s="241"/>
      <c r="T276" s="24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3" t="s">
        <v>180</v>
      </c>
      <c r="AU276" s="243" t="s">
        <v>86</v>
      </c>
      <c r="AV276" s="13" t="s">
        <v>86</v>
      </c>
      <c r="AW276" s="13" t="s">
        <v>32</v>
      </c>
      <c r="AX276" s="13" t="s">
        <v>76</v>
      </c>
      <c r="AY276" s="243" t="s">
        <v>171</v>
      </c>
    </row>
    <row r="277" spans="1:51" s="13" customFormat="1" ht="12">
      <c r="A277" s="13"/>
      <c r="B277" s="232"/>
      <c r="C277" s="233"/>
      <c r="D277" s="234" t="s">
        <v>180</v>
      </c>
      <c r="E277" s="235" t="s">
        <v>1</v>
      </c>
      <c r="F277" s="236" t="s">
        <v>1256</v>
      </c>
      <c r="G277" s="233"/>
      <c r="H277" s="237">
        <v>40.2</v>
      </c>
      <c r="I277" s="238"/>
      <c r="J277" s="233"/>
      <c r="K277" s="233"/>
      <c r="L277" s="239"/>
      <c r="M277" s="240"/>
      <c r="N277" s="241"/>
      <c r="O277" s="241"/>
      <c r="P277" s="241"/>
      <c r="Q277" s="241"/>
      <c r="R277" s="241"/>
      <c r="S277" s="241"/>
      <c r="T277" s="24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3" t="s">
        <v>180</v>
      </c>
      <c r="AU277" s="243" t="s">
        <v>86</v>
      </c>
      <c r="AV277" s="13" t="s">
        <v>86</v>
      </c>
      <c r="AW277" s="13" t="s">
        <v>32</v>
      </c>
      <c r="AX277" s="13" t="s">
        <v>76</v>
      </c>
      <c r="AY277" s="243" t="s">
        <v>171</v>
      </c>
    </row>
    <row r="278" spans="1:51" s="13" customFormat="1" ht="12">
      <c r="A278" s="13"/>
      <c r="B278" s="232"/>
      <c r="C278" s="233"/>
      <c r="D278" s="234" t="s">
        <v>180</v>
      </c>
      <c r="E278" s="235" t="s">
        <v>1</v>
      </c>
      <c r="F278" s="236" t="s">
        <v>1257</v>
      </c>
      <c r="G278" s="233"/>
      <c r="H278" s="237">
        <v>17</v>
      </c>
      <c r="I278" s="238"/>
      <c r="J278" s="233"/>
      <c r="K278" s="233"/>
      <c r="L278" s="239"/>
      <c r="M278" s="240"/>
      <c r="N278" s="241"/>
      <c r="O278" s="241"/>
      <c r="P278" s="241"/>
      <c r="Q278" s="241"/>
      <c r="R278" s="241"/>
      <c r="S278" s="241"/>
      <c r="T278" s="24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3" t="s">
        <v>180</v>
      </c>
      <c r="AU278" s="243" t="s">
        <v>86</v>
      </c>
      <c r="AV278" s="13" t="s">
        <v>86</v>
      </c>
      <c r="AW278" s="13" t="s">
        <v>32</v>
      </c>
      <c r="AX278" s="13" t="s">
        <v>76</v>
      </c>
      <c r="AY278" s="243" t="s">
        <v>171</v>
      </c>
    </row>
    <row r="279" spans="1:51" s="13" customFormat="1" ht="12">
      <c r="A279" s="13"/>
      <c r="B279" s="232"/>
      <c r="C279" s="233"/>
      <c r="D279" s="234" t="s">
        <v>180</v>
      </c>
      <c r="E279" s="235" t="s">
        <v>1</v>
      </c>
      <c r="F279" s="236" t="s">
        <v>1258</v>
      </c>
      <c r="G279" s="233"/>
      <c r="H279" s="237">
        <v>5.24</v>
      </c>
      <c r="I279" s="238"/>
      <c r="J279" s="233"/>
      <c r="K279" s="233"/>
      <c r="L279" s="239"/>
      <c r="M279" s="240"/>
      <c r="N279" s="241"/>
      <c r="O279" s="241"/>
      <c r="P279" s="241"/>
      <c r="Q279" s="241"/>
      <c r="R279" s="241"/>
      <c r="S279" s="241"/>
      <c r="T279" s="24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3" t="s">
        <v>180</v>
      </c>
      <c r="AU279" s="243" t="s">
        <v>86</v>
      </c>
      <c r="AV279" s="13" t="s">
        <v>86</v>
      </c>
      <c r="AW279" s="13" t="s">
        <v>32</v>
      </c>
      <c r="AX279" s="13" t="s">
        <v>76</v>
      </c>
      <c r="AY279" s="243" t="s">
        <v>171</v>
      </c>
    </row>
    <row r="280" spans="1:51" s="14" customFormat="1" ht="12">
      <c r="A280" s="14"/>
      <c r="B280" s="244"/>
      <c r="C280" s="245"/>
      <c r="D280" s="234" t="s">
        <v>180</v>
      </c>
      <c r="E280" s="246" t="s">
        <v>1</v>
      </c>
      <c r="F280" s="247" t="s">
        <v>221</v>
      </c>
      <c r="G280" s="245"/>
      <c r="H280" s="248">
        <v>764.04</v>
      </c>
      <c r="I280" s="249"/>
      <c r="J280" s="245"/>
      <c r="K280" s="245"/>
      <c r="L280" s="250"/>
      <c r="M280" s="251"/>
      <c r="N280" s="252"/>
      <c r="O280" s="252"/>
      <c r="P280" s="252"/>
      <c r="Q280" s="252"/>
      <c r="R280" s="252"/>
      <c r="S280" s="252"/>
      <c r="T280" s="253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4" t="s">
        <v>180</v>
      </c>
      <c r="AU280" s="254" t="s">
        <v>86</v>
      </c>
      <c r="AV280" s="14" t="s">
        <v>178</v>
      </c>
      <c r="AW280" s="14" t="s">
        <v>32</v>
      </c>
      <c r="AX280" s="14" t="s">
        <v>84</v>
      </c>
      <c r="AY280" s="254" t="s">
        <v>171</v>
      </c>
    </row>
    <row r="281" spans="1:65" s="2" customFormat="1" ht="44.25" customHeight="1">
      <c r="A281" s="39"/>
      <c r="B281" s="40"/>
      <c r="C281" s="219" t="s">
        <v>410</v>
      </c>
      <c r="D281" s="219" t="s">
        <v>173</v>
      </c>
      <c r="E281" s="220" t="s">
        <v>1259</v>
      </c>
      <c r="F281" s="221" t="s">
        <v>1260</v>
      </c>
      <c r="G281" s="222" t="s">
        <v>176</v>
      </c>
      <c r="H281" s="223">
        <v>37.5</v>
      </c>
      <c r="I281" s="224"/>
      <c r="J281" s="225">
        <f>ROUND(I281*H281,2)</f>
        <v>0</v>
      </c>
      <c r="K281" s="221" t="s">
        <v>177</v>
      </c>
      <c r="L281" s="45"/>
      <c r="M281" s="226" t="s">
        <v>1</v>
      </c>
      <c r="N281" s="227" t="s">
        <v>41</v>
      </c>
      <c r="O281" s="92"/>
      <c r="P281" s="228">
        <f>O281*H281</f>
        <v>0</v>
      </c>
      <c r="Q281" s="228">
        <v>0.0129</v>
      </c>
      <c r="R281" s="228">
        <f>Q281*H281</f>
        <v>0.48375</v>
      </c>
      <c r="S281" s="228">
        <v>0</v>
      </c>
      <c r="T281" s="229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0" t="s">
        <v>178</v>
      </c>
      <c r="AT281" s="230" t="s">
        <v>173</v>
      </c>
      <c r="AU281" s="230" t="s">
        <v>86</v>
      </c>
      <c r="AY281" s="18" t="s">
        <v>171</v>
      </c>
      <c r="BE281" s="231">
        <f>IF(N281="základní",J281,0)</f>
        <v>0</v>
      </c>
      <c r="BF281" s="231">
        <f>IF(N281="snížená",J281,0)</f>
        <v>0</v>
      </c>
      <c r="BG281" s="231">
        <f>IF(N281="zákl. přenesená",J281,0)</f>
        <v>0</v>
      </c>
      <c r="BH281" s="231">
        <f>IF(N281="sníž. přenesená",J281,0)</f>
        <v>0</v>
      </c>
      <c r="BI281" s="231">
        <f>IF(N281="nulová",J281,0)</f>
        <v>0</v>
      </c>
      <c r="BJ281" s="18" t="s">
        <v>84</v>
      </c>
      <c r="BK281" s="231">
        <f>ROUND(I281*H281,2)</f>
        <v>0</v>
      </c>
      <c r="BL281" s="18" t="s">
        <v>178</v>
      </c>
      <c r="BM281" s="230" t="s">
        <v>1261</v>
      </c>
    </row>
    <row r="282" spans="1:47" s="2" customFormat="1" ht="12">
      <c r="A282" s="39"/>
      <c r="B282" s="40"/>
      <c r="C282" s="41"/>
      <c r="D282" s="234" t="s">
        <v>229</v>
      </c>
      <c r="E282" s="41"/>
      <c r="F282" s="255" t="s">
        <v>1262</v>
      </c>
      <c r="G282" s="41"/>
      <c r="H282" s="41"/>
      <c r="I282" s="256"/>
      <c r="J282" s="41"/>
      <c r="K282" s="41"/>
      <c r="L282" s="45"/>
      <c r="M282" s="257"/>
      <c r="N282" s="258"/>
      <c r="O282" s="92"/>
      <c r="P282" s="92"/>
      <c r="Q282" s="92"/>
      <c r="R282" s="92"/>
      <c r="S282" s="92"/>
      <c r="T282" s="93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229</v>
      </c>
      <c r="AU282" s="18" t="s">
        <v>86</v>
      </c>
    </row>
    <row r="283" spans="1:65" s="2" customFormat="1" ht="24.15" customHeight="1">
      <c r="A283" s="39"/>
      <c r="B283" s="40"/>
      <c r="C283" s="269" t="s">
        <v>416</v>
      </c>
      <c r="D283" s="269" t="s">
        <v>304</v>
      </c>
      <c r="E283" s="270" t="s">
        <v>490</v>
      </c>
      <c r="F283" s="271" t="s">
        <v>491</v>
      </c>
      <c r="G283" s="272" t="s">
        <v>176</v>
      </c>
      <c r="H283" s="273">
        <v>42.075</v>
      </c>
      <c r="I283" s="274"/>
      <c r="J283" s="275">
        <f>ROUND(I283*H283,2)</f>
        <v>0</v>
      </c>
      <c r="K283" s="271" t="s">
        <v>177</v>
      </c>
      <c r="L283" s="276"/>
      <c r="M283" s="277" t="s">
        <v>1</v>
      </c>
      <c r="N283" s="278" t="s">
        <v>41</v>
      </c>
      <c r="O283" s="92"/>
      <c r="P283" s="228">
        <f>O283*H283</f>
        <v>0</v>
      </c>
      <c r="Q283" s="228">
        <v>0.028000000000000004</v>
      </c>
      <c r="R283" s="228">
        <f>Q283*H283</f>
        <v>1.1781000000000001</v>
      </c>
      <c r="S283" s="228">
        <v>0</v>
      </c>
      <c r="T283" s="229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0" t="s">
        <v>211</v>
      </c>
      <c r="AT283" s="230" t="s">
        <v>304</v>
      </c>
      <c r="AU283" s="230" t="s">
        <v>86</v>
      </c>
      <c r="AY283" s="18" t="s">
        <v>171</v>
      </c>
      <c r="BE283" s="231">
        <f>IF(N283="základní",J283,0)</f>
        <v>0</v>
      </c>
      <c r="BF283" s="231">
        <f>IF(N283="snížená",J283,0)</f>
        <v>0</v>
      </c>
      <c r="BG283" s="231">
        <f>IF(N283="zákl. přenesená",J283,0)</f>
        <v>0</v>
      </c>
      <c r="BH283" s="231">
        <f>IF(N283="sníž. přenesená",J283,0)</f>
        <v>0</v>
      </c>
      <c r="BI283" s="231">
        <f>IF(N283="nulová",J283,0)</f>
        <v>0</v>
      </c>
      <c r="BJ283" s="18" t="s">
        <v>84</v>
      </c>
      <c r="BK283" s="231">
        <f>ROUND(I283*H283,2)</f>
        <v>0</v>
      </c>
      <c r="BL283" s="18" t="s">
        <v>178</v>
      </c>
      <c r="BM283" s="230" t="s">
        <v>1263</v>
      </c>
    </row>
    <row r="284" spans="1:51" s="13" customFormat="1" ht="12">
      <c r="A284" s="13"/>
      <c r="B284" s="232"/>
      <c r="C284" s="233"/>
      <c r="D284" s="234" t="s">
        <v>180</v>
      </c>
      <c r="E284" s="235" t="s">
        <v>1</v>
      </c>
      <c r="F284" s="236" t="s">
        <v>1264</v>
      </c>
      <c r="G284" s="233"/>
      <c r="H284" s="237">
        <v>41.25</v>
      </c>
      <c r="I284" s="238"/>
      <c r="J284" s="233"/>
      <c r="K284" s="233"/>
      <c r="L284" s="239"/>
      <c r="M284" s="240"/>
      <c r="N284" s="241"/>
      <c r="O284" s="241"/>
      <c r="P284" s="241"/>
      <c r="Q284" s="241"/>
      <c r="R284" s="241"/>
      <c r="S284" s="241"/>
      <c r="T284" s="242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3" t="s">
        <v>180</v>
      </c>
      <c r="AU284" s="243" t="s">
        <v>86</v>
      </c>
      <c r="AV284" s="13" t="s">
        <v>86</v>
      </c>
      <c r="AW284" s="13" t="s">
        <v>32</v>
      </c>
      <c r="AX284" s="13" t="s">
        <v>84</v>
      </c>
      <c r="AY284" s="243" t="s">
        <v>171</v>
      </c>
    </row>
    <row r="285" spans="1:51" s="13" customFormat="1" ht="12">
      <c r="A285" s="13"/>
      <c r="B285" s="232"/>
      <c r="C285" s="233"/>
      <c r="D285" s="234" t="s">
        <v>180</v>
      </c>
      <c r="E285" s="233"/>
      <c r="F285" s="236" t="s">
        <v>1265</v>
      </c>
      <c r="G285" s="233"/>
      <c r="H285" s="237">
        <v>42.075</v>
      </c>
      <c r="I285" s="238"/>
      <c r="J285" s="233"/>
      <c r="K285" s="233"/>
      <c r="L285" s="239"/>
      <c r="M285" s="240"/>
      <c r="N285" s="241"/>
      <c r="O285" s="241"/>
      <c r="P285" s="241"/>
      <c r="Q285" s="241"/>
      <c r="R285" s="241"/>
      <c r="S285" s="241"/>
      <c r="T285" s="24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3" t="s">
        <v>180</v>
      </c>
      <c r="AU285" s="243" t="s">
        <v>86</v>
      </c>
      <c r="AV285" s="13" t="s">
        <v>86</v>
      </c>
      <c r="AW285" s="13" t="s">
        <v>4</v>
      </c>
      <c r="AX285" s="13" t="s">
        <v>84</v>
      </c>
      <c r="AY285" s="243" t="s">
        <v>171</v>
      </c>
    </row>
    <row r="286" spans="1:65" s="2" customFormat="1" ht="24.15" customHeight="1">
      <c r="A286" s="39"/>
      <c r="B286" s="40"/>
      <c r="C286" s="219" t="s">
        <v>421</v>
      </c>
      <c r="D286" s="219" t="s">
        <v>173</v>
      </c>
      <c r="E286" s="220" t="s">
        <v>1266</v>
      </c>
      <c r="F286" s="221" t="s">
        <v>1267</v>
      </c>
      <c r="G286" s="222" t="s">
        <v>176</v>
      </c>
      <c r="H286" s="223">
        <v>158</v>
      </c>
      <c r="I286" s="224"/>
      <c r="J286" s="225">
        <f>ROUND(I286*H286,2)</f>
        <v>0</v>
      </c>
      <c r="K286" s="221" t="s">
        <v>177</v>
      </c>
      <c r="L286" s="45"/>
      <c r="M286" s="226" t="s">
        <v>1</v>
      </c>
      <c r="N286" s="227" t="s">
        <v>41</v>
      </c>
      <c r="O286" s="92"/>
      <c r="P286" s="228">
        <f>O286*H286</f>
        <v>0</v>
      </c>
      <c r="Q286" s="228">
        <v>0.02455</v>
      </c>
      <c r="R286" s="228">
        <f>Q286*H286</f>
        <v>3.8789</v>
      </c>
      <c r="S286" s="228">
        <v>0</v>
      </c>
      <c r="T286" s="229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0" t="s">
        <v>178</v>
      </c>
      <c r="AT286" s="230" t="s">
        <v>173</v>
      </c>
      <c r="AU286" s="230" t="s">
        <v>86</v>
      </c>
      <c r="AY286" s="18" t="s">
        <v>171</v>
      </c>
      <c r="BE286" s="231">
        <f>IF(N286="základní",J286,0)</f>
        <v>0</v>
      </c>
      <c r="BF286" s="231">
        <f>IF(N286="snížená",J286,0)</f>
        <v>0</v>
      </c>
      <c r="BG286" s="231">
        <f>IF(N286="zákl. přenesená",J286,0)</f>
        <v>0</v>
      </c>
      <c r="BH286" s="231">
        <f>IF(N286="sníž. přenesená",J286,0)</f>
        <v>0</v>
      </c>
      <c r="BI286" s="231">
        <f>IF(N286="nulová",J286,0)</f>
        <v>0</v>
      </c>
      <c r="BJ286" s="18" t="s">
        <v>84</v>
      </c>
      <c r="BK286" s="231">
        <f>ROUND(I286*H286,2)</f>
        <v>0</v>
      </c>
      <c r="BL286" s="18" t="s">
        <v>178</v>
      </c>
      <c r="BM286" s="230" t="s">
        <v>1268</v>
      </c>
    </row>
    <row r="287" spans="1:51" s="13" customFormat="1" ht="12">
      <c r="A287" s="13"/>
      <c r="B287" s="232"/>
      <c r="C287" s="233"/>
      <c r="D287" s="234" t="s">
        <v>180</v>
      </c>
      <c r="E287" s="235" t="s">
        <v>1</v>
      </c>
      <c r="F287" s="236" t="s">
        <v>1269</v>
      </c>
      <c r="G287" s="233"/>
      <c r="H287" s="237">
        <v>158</v>
      </c>
      <c r="I287" s="238"/>
      <c r="J287" s="233"/>
      <c r="K287" s="233"/>
      <c r="L287" s="239"/>
      <c r="M287" s="240"/>
      <c r="N287" s="241"/>
      <c r="O287" s="241"/>
      <c r="P287" s="241"/>
      <c r="Q287" s="241"/>
      <c r="R287" s="241"/>
      <c r="S287" s="241"/>
      <c r="T287" s="242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3" t="s">
        <v>180</v>
      </c>
      <c r="AU287" s="243" t="s">
        <v>86</v>
      </c>
      <c r="AV287" s="13" t="s">
        <v>86</v>
      </c>
      <c r="AW287" s="13" t="s">
        <v>32</v>
      </c>
      <c r="AX287" s="13" t="s">
        <v>84</v>
      </c>
      <c r="AY287" s="243" t="s">
        <v>171</v>
      </c>
    </row>
    <row r="288" spans="1:65" s="2" customFormat="1" ht="24.15" customHeight="1">
      <c r="A288" s="39"/>
      <c r="B288" s="40"/>
      <c r="C288" s="219" t="s">
        <v>426</v>
      </c>
      <c r="D288" s="219" t="s">
        <v>173</v>
      </c>
      <c r="E288" s="220" t="s">
        <v>1270</v>
      </c>
      <c r="F288" s="221" t="s">
        <v>1271</v>
      </c>
      <c r="G288" s="222" t="s">
        <v>176</v>
      </c>
      <c r="H288" s="223">
        <v>37.5</v>
      </c>
      <c r="I288" s="224"/>
      <c r="J288" s="225">
        <f>ROUND(I288*H288,2)</f>
        <v>0</v>
      </c>
      <c r="K288" s="221" t="s">
        <v>706</v>
      </c>
      <c r="L288" s="45"/>
      <c r="M288" s="226" t="s">
        <v>1</v>
      </c>
      <c r="N288" s="227" t="s">
        <v>41</v>
      </c>
      <c r="O288" s="92"/>
      <c r="P288" s="228">
        <f>O288*H288</f>
        <v>0</v>
      </c>
      <c r="Q288" s="228">
        <v>0.00348</v>
      </c>
      <c r="R288" s="228">
        <f>Q288*H288</f>
        <v>0.1305</v>
      </c>
      <c r="S288" s="228">
        <v>0</v>
      </c>
      <c r="T288" s="229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0" t="s">
        <v>178</v>
      </c>
      <c r="AT288" s="230" t="s">
        <v>173</v>
      </c>
      <c r="AU288" s="230" t="s">
        <v>86</v>
      </c>
      <c r="AY288" s="18" t="s">
        <v>171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8" t="s">
        <v>84</v>
      </c>
      <c r="BK288" s="231">
        <f>ROUND(I288*H288,2)</f>
        <v>0</v>
      </c>
      <c r="BL288" s="18" t="s">
        <v>178</v>
      </c>
      <c r="BM288" s="230" t="s">
        <v>1272</v>
      </c>
    </row>
    <row r="289" spans="1:65" s="2" customFormat="1" ht="24.15" customHeight="1">
      <c r="A289" s="39"/>
      <c r="B289" s="40"/>
      <c r="C289" s="219" t="s">
        <v>431</v>
      </c>
      <c r="D289" s="219" t="s">
        <v>173</v>
      </c>
      <c r="E289" s="220" t="s">
        <v>387</v>
      </c>
      <c r="F289" s="221" t="s">
        <v>388</v>
      </c>
      <c r="G289" s="222" t="s">
        <v>176</v>
      </c>
      <c r="H289" s="223">
        <v>202.085</v>
      </c>
      <c r="I289" s="224"/>
      <c r="J289" s="225">
        <f>ROUND(I289*H289,2)</f>
        <v>0</v>
      </c>
      <c r="K289" s="221" t="s">
        <v>177</v>
      </c>
      <c r="L289" s="45"/>
      <c r="M289" s="226" t="s">
        <v>1</v>
      </c>
      <c r="N289" s="227" t="s">
        <v>41</v>
      </c>
      <c r="O289" s="92"/>
      <c r="P289" s="228">
        <f>O289*H289</f>
        <v>0</v>
      </c>
      <c r="Q289" s="228">
        <v>0.00735</v>
      </c>
      <c r="R289" s="228">
        <f>Q289*H289</f>
        <v>1.48532475</v>
      </c>
      <c r="S289" s="228">
        <v>0</v>
      </c>
      <c r="T289" s="229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0" t="s">
        <v>178</v>
      </c>
      <c r="AT289" s="230" t="s">
        <v>173</v>
      </c>
      <c r="AU289" s="230" t="s">
        <v>86</v>
      </c>
      <c r="AY289" s="18" t="s">
        <v>171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18" t="s">
        <v>84</v>
      </c>
      <c r="BK289" s="231">
        <f>ROUND(I289*H289,2)</f>
        <v>0</v>
      </c>
      <c r="BL289" s="18" t="s">
        <v>178</v>
      </c>
      <c r="BM289" s="230" t="s">
        <v>1273</v>
      </c>
    </row>
    <row r="290" spans="1:51" s="15" customFormat="1" ht="12">
      <c r="A290" s="15"/>
      <c r="B290" s="259"/>
      <c r="C290" s="260"/>
      <c r="D290" s="234" t="s">
        <v>180</v>
      </c>
      <c r="E290" s="261" t="s">
        <v>1</v>
      </c>
      <c r="F290" s="262" t="s">
        <v>390</v>
      </c>
      <c r="G290" s="260"/>
      <c r="H290" s="261" t="s">
        <v>1</v>
      </c>
      <c r="I290" s="263"/>
      <c r="J290" s="260"/>
      <c r="K290" s="260"/>
      <c r="L290" s="264"/>
      <c r="M290" s="265"/>
      <c r="N290" s="266"/>
      <c r="O290" s="266"/>
      <c r="P290" s="266"/>
      <c r="Q290" s="266"/>
      <c r="R290" s="266"/>
      <c r="S290" s="266"/>
      <c r="T290" s="267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68" t="s">
        <v>180</v>
      </c>
      <c r="AU290" s="268" t="s">
        <v>86</v>
      </c>
      <c r="AV290" s="15" t="s">
        <v>84</v>
      </c>
      <c r="AW290" s="15" t="s">
        <v>32</v>
      </c>
      <c r="AX290" s="15" t="s">
        <v>76</v>
      </c>
      <c r="AY290" s="268" t="s">
        <v>171</v>
      </c>
    </row>
    <row r="291" spans="1:51" s="13" customFormat="1" ht="12">
      <c r="A291" s="13"/>
      <c r="B291" s="232"/>
      <c r="C291" s="233"/>
      <c r="D291" s="234" t="s">
        <v>180</v>
      </c>
      <c r="E291" s="235" t="s">
        <v>1</v>
      </c>
      <c r="F291" s="236" t="s">
        <v>1274</v>
      </c>
      <c r="G291" s="233"/>
      <c r="H291" s="237">
        <v>202.085</v>
      </c>
      <c r="I291" s="238"/>
      <c r="J291" s="233"/>
      <c r="K291" s="233"/>
      <c r="L291" s="239"/>
      <c r="M291" s="240"/>
      <c r="N291" s="241"/>
      <c r="O291" s="241"/>
      <c r="P291" s="241"/>
      <c r="Q291" s="241"/>
      <c r="R291" s="241"/>
      <c r="S291" s="241"/>
      <c r="T291" s="242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3" t="s">
        <v>180</v>
      </c>
      <c r="AU291" s="243" t="s">
        <v>86</v>
      </c>
      <c r="AV291" s="13" t="s">
        <v>86</v>
      </c>
      <c r="AW291" s="13" t="s">
        <v>32</v>
      </c>
      <c r="AX291" s="13" t="s">
        <v>84</v>
      </c>
      <c r="AY291" s="243" t="s">
        <v>171</v>
      </c>
    </row>
    <row r="292" spans="1:65" s="2" customFormat="1" ht="16.5" customHeight="1">
      <c r="A292" s="39"/>
      <c r="B292" s="40"/>
      <c r="C292" s="219" t="s">
        <v>438</v>
      </c>
      <c r="D292" s="219" t="s">
        <v>173</v>
      </c>
      <c r="E292" s="220" t="s">
        <v>393</v>
      </c>
      <c r="F292" s="221" t="s">
        <v>394</v>
      </c>
      <c r="G292" s="222" t="s">
        <v>176</v>
      </c>
      <c r="H292" s="223">
        <v>948</v>
      </c>
      <c r="I292" s="224"/>
      <c r="J292" s="225">
        <f>ROUND(I292*H292,2)</f>
        <v>0</v>
      </c>
      <c r="K292" s="221" t="s">
        <v>177</v>
      </c>
      <c r="L292" s="45"/>
      <c r="M292" s="226" t="s">
        <v>1</v>
      </c>
      <c r="N292" s="227" t="s">
        <v>41</v>
      </c>
      <c r="O292" s="92"/>
      <c r="P292" s="228">
        <f>O292*H292</f>
        <v>0</v>
      </c>
      <c r="Q292" s="228">
        <v>0.00026</v>
      </c>
      <c r="R292" s="228">
        <f>Q292*H292</f>
        <v>0.24647999999999998</v>
      </c>
      <c r="S292" s="228">
        <v>0</v>
      </c>
      <c r="T292" s="229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0" t="s">
        <v>178</v>
      </c>
      <c r="AT292" s="230" t="s">
        <v>173</v>
      </c>
      <c r="AU292" s="230" t="s">
        <v>86</v>
      </c>
      <c r="AY292" s="18" t="s">
        <v>171</v>
      </c>
      <c r="BE292" s="231">
        <f>IF(N292="základní",J292,0)</f>
        <v>0</v>
      </c>
      <c r="BF292" s="231">
        <f>IF(N292="snížená",J292,0)</f>
        <v>0</v>
      </c>
      <c r="BG292" s="231">
        <f>IF(N292="zákl. přenesená",J292,0)</f>
        <v>0</v>
      </c>
      <c r="BH292" s="231">
        <f>IF(N292="sníž. přenesená",J292,0)</f>
        <v>0</v>
      </c>
      <c r="BI292" s="231">
        <f>IF(N292="nulová",J292,0)</f>
        <v>0</v>
      </c>
      <c r="BJ292" s="18" t="s">
        <v>84</v>
      </c>
      <c r="BK292" s="231">
        <f>ROUND(I292*H292,2)</f>
        <v>0</v>
      </c>
      <c r="BL292" s="18" t="s">
        <v>178</v>
      </c>
      <c r="BM292" s="230" t="s">
        <v>1275</v>
      </c>
    </row>
    <row r="293" spans="1:47" s="2" customFormat="1" ht="12">
      <c r="A293" s="39"/>
      <c r="B293" s="40"/>
      <c r="C293" s="41"/>
      <c r="D293" s="234" t="s">
        <v>229</v>
      </c>
      <c r="E293" s="41"/>
      <c r="F293" s="255" t="s">
        <v>396</v>
      </c>
      <c r="G293" s="41"/>
      <c r="H293" s="41"/>
      <c r="I293" s="256"/>
      <c r="J293" s="41"/>
      <c r="K293" s="41"/>
      <c r="L293" s="45"/>
      <c r="M293" s="257"/>
      <c r="N293" s="258"/>
      <c r="O293" s="92"/>
      <c r="P293" s="92"/>
      <c r="Q293" s="92"/>
      <c r="R293" s="92"/>
      <c r="S293" s="92"/>
      <c r="T293" s="93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229</v>
      </c>
      <c r="AU293" s="18" t="s">
        <v>86</v>
      </c>
    </row>
    <row r="294" spans="1:51" s="13" customFormat="1" ht="12">
      <c r="A294" s="13"/>
      <c r="B294" s="232"/>
      <c r="C294" s="233"/>
      <c r="D294" s="234" t="s">
        <v>180</v>
      </c>
      <c r="E294" s="235" t="s">
        <v>1</v>
      </c>
      <c r="F294" s="236" t="s">
        <v>1269</v>
      </c>
      <c r="G294" s="233"/>
      <c r="H294" s="237">
        <v>158</v>
      </c>
      <c r="I294" s="238"/>
      <c r="J294" s="233"/>
      <c r="K294" s="233"/>
      <c r="L294" s="239"/>
      <c r="M294" s="240"/>
      <c r="N294" s="241"/>
      <c r="O294" s="241"/>
      <c r="P294" s="241"/>
      <c r="Q294" s="241"/>
      <c r="R294" s="241"/>
      <c r="S294" s="241"/>
      <c r="T294" s="24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3" t="s">
        <v>180</v>
      </c>
      <c r="AU294" s="243" t="s">
        <v>86</v>
      </c>
      <c r="AV294" s="13" t="s">
        <v>86</v>
      </c>
      <c r="AW294" s="13" t="s">
        <v>32</v>
      </c>
      <c r="AX294" s="13" t="s">
        <v>76</v>
      </c>
      <c r="AY294" s="243" t="s">
        <v>171</v>
      </c>
    </row>
    <row r="295" spans="1:51" s="13" customFormat="1" ht="12">
      <c r="A295" s="13"/>
      <c r="B295" s="232"/>
      <c r="C295" s="233"/>
      <c r="D295" s="234" t="s">
        <v>180</v>
      </c>
      <c r="E295" s="235" t="s">
        <v>1</v>
      </c>
      <c r="F295" s="236" t="s">
        <v>1276</v>
      </c>
      <c r="G295" s="233"/>
      <c r="H295" s="237">
        <v>790</v>
      </c>
      <c r="I295" s="238"/>
      <c r="J295" s="233"/>
      <c r="K295" s="233"/>
      <c r="L295" s="239"/>
      <c r="M295" s="240"/>
      <c r="N295" s="241"/>
      <c r="O295" s="241"/>
      <c r="P295" s="241"/>
      <c r="Q295" s="241"/>
      <c r="R295" s="241"/>
      <c r="S295" s="241"/>
      <c r="T295" s="24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3" t="s">
        <v>180</v>
      </c>
      <c r="AU295" s="243" t="s">
        <v>86</v>
      </c>
      <c r="AV295" s="13" t="s">
        <v>86</v>
      </c>
      <c r="AW295" s="13" t="s">
        <v>32</v>
      </c>
      <c r="AX295" s="13" t="s">
        <v>76</v>
      </c>
      <c r="AY295" s="243" t="s">
        <v>171</v>
      </c>
    </row>
    <row r="296" spans="1:51" s="14" customFormat="1" ht="12">
      <c r="A296" s="14"/>
      <c r="B296" s="244"/>
      <c r="C296" s="245"/>
      <c r="D296" s="234" t="s">
        <v>180</v>
      </c>
      <c r="E296" s="246" t="s">
        <v>1</v>
      </c>
      <c r="F296" s="247" t="s">
        <v>221</v>
      </c>
      <c r="G296" s="245"/>
      <c r="H296" s="248">
        <v>948</v>
      </c>
      <c r="I296" s="249"/>
      <c r="J296" s="245"/>
      <c r="K296" s="245"/>
      <c r="L296" s="250"/>
      <c r="M296" s="251"/>
      <c r="N296" s="252"/>
      <c r="O296" s="252"/>
      <c r="P296" s="252"/>
      <c r="Q296" s="252"/>
      <c r="R296" s="252"/>
      <c r="S296" s="252"/>
      <c r="T296" s="253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4" t="s">
        <v>180</v>
      </c>
      <c r="AU296" s="254" t="s">
        <v>86</v>
      </c>
      <c r="AV296" s="14" t="s">
        <v>178</v>
      </c>
      <c r="AW296" s="14" t="s">
        <v>32</v>
      </c>
      <c r="AX296" s="14" t="s">
        <v>84</v>
      </c>
      <c r="AY296" s="254" t="s">
        <v>171</v>
      </c>
    </row>
    <row r="297" spans="1:65" s="2" customFormat="1" ht="37.8" customHeight="1">
      <c r="A297" s="39"/>
      <c r="B297" s="40"/>
      <c r="C297" s="219" t="s">
        <v>444</v>
      </c>
      <c r="D297" s="219" t="s">
        <v>173</v>
      </c>
      <c r="E297" s="220" t="s">
        <v>400</v>
      </c>
      <c r="F297" s="221" t="s">
        <v>401</v>
      </c>
      <c r="G297" s="222" t="s">
        <v>176</v>
      </c>
      <c r="H297" s="223">
        <v>95.3</v>
      </c>
      <c r="I297" s="224"/>
      <c r="J297" s="225">
        <f>ROUND(I297*H297,2)</f>
        <v>0</v>
      </c>
      <c r="K297" s="221" t="s">
        <v>177</v>
      </c>
      <c r="L297" s="45"/>
      <c r="M297" s="226" t="s">
        <v>1</v>
      </c>
      <c r="N297" s="227" t="s">
        <v>41</v>
      </c>
      <c r="O297" s="92"/>
      <c r="P297" s="228">
        <f>O297*H297</f>
        <v>0</v>
      </c>
      <c r="Q297" s="228">
        <v>0.00835</v>
      </c>
      <c r="R297" s="228">
        <f>Q297*H297</f>
        <v>0.795755</v>
      </c>
      <c r="S297" s="228">
        <v>0</v>
      </c>
      <c r="T297" s="229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0" t="s">
        <v>178</v>
      </c>
      <c r="AT297" s="230" t="s">
        <v>173</v>
      </c>
      <c r="AU297" s="230" t="s">
        <v>86</v>
      </c>
      <c r="AY297" s="18" t="s">
        <v>171</v>
      </c>
      <c r="BE297" s="231">
        <f>IF(N297="základní",J297,0)</f>
        <v>0</v>
      </c>
      <c r="BF297" s="231">
        <f>IF(N297="snížená",J297,0)</f>
        <v>0</v>
      </c>
      <c r="BG297" s="231">
        <f>IF(N297="zákl. přenesená",J297,0)</f>
        <v>0</v>
      </c>
      <c r="BH297" s="231">
        <f>IF(N297="sníž. přenesená",J297,0)</f>
        <v>0</v>
      </c>
      <c r="BI297" s="231">
        <f>IF(N297="nulová",J297,0)</f>
        <v>0</v>
      </c>
      <c r="BJ297" s="18" t="s">
        <v>84</v>
      </c>
      <c r="BK297" s="231">
        <f>ROUND(I297*H297,2)</f>
        <v>0</v>
      </c>
      <c r="BL297" s="18" t="s">
        <v>178</v>
      </c>
      <c r="BM297" s="230" t="s">
        <v>1277</v>
      </c>
    </row>
    <row r="298" spans="1:47" s="2" customFormat="1" ht="12">
      <c r="A298" s="39"/>
      <c r="B298" s="40"/>
      <c r="C298" s="41"/>
      <c r="D298" s="234" t="s">
        <v>229</v>
      </c>
      <c r="E298" s="41"/>
      <c r="F298" s="255" t="s">
        <v>1262</v>
      </c>
      <c r="G298" s="41"/>
      <c r="H298" s="41"/>
      <c r="I298" s="256"/>
      <c r="J298" s="41"/>
      <c r="K298" s="41"/>
      <c r="L298" s="45"/>
      <c r="M298" s="257"/>
      <c r="N298" s="258"/>
      <c r="O298" s="92"/>
      <c r="P298" s="92"/>
      <c r="Q298" s="92"/>
      <c r="R298" s="92"/>
      <c r="S298" s="92"/>
      <c r="T298" s="93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229</v>
      </c>
      <c r="AU298" s="18" t="s">
        <v>86</v>
      </c>
    </row>
    <row r="299" spans="1:51" s="13" customFormat="1" ht="12">
      <c r="A299" s="13"/>
      <c r="B299" s="232"/>
      <c r="C299" s="233"/>
      <c r="D299" s="234" t="s">
        <v>180</v>
      </c>
      <c r="E299" s="235" t="s">
        <v>1</v>
      </c>
      <c r="F299" s="236" t="s">
        <v>1278</v>
      </c>
      <c r="G299" s="233"/>
      <c r="H299" s="237">
        <v>95.3</v>
      </c>
      <c r="I299" s="238"/>
      <c r="J299" s="233"/>
      <c r="K299" s="233"/>
      <c r="L299" s="239"/>
      <c r="M299" s="240"/>
      <c r="N299" s="241"/>
      <c r="O299" s="241"/>
      <c r="P299" s="241"/>
      <c r="Q299" s="241"/>
      <c r="R299" s="241"/>
      <c r="S299" s="241"/>
      <c r="T299" s="242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3" t="s">
        <v>180</v>
      </c>
      <c r="AU299" s="243" t="s">
        <v>86</v>
      </c>
      <c r="AV299" s="13" t="s">
        <v>86</v>
      </c>
      <c r="AW299" s="13" t="s">
        <v>32</v>
      </c>
      <c r="AX299" s="13" t="s">
        <v>84</v>
      </c>
      <c r="AY299" s="243" t="s">
        <v>171</v>
      </c>
    </row>
    <row r="300" spans="1:65" s="2" customFormat="1" ht="16.5" customHeight="1">
      <c r="A300" s="39"/>
      <c r="B300" s="40"/>
      <c r="C300" s="269" t="s">
        <v>449</v>
      </c>
      <c r="D300" s="269" t="s">
        <v>304</v>
      </c>
      <c r="E300" s="270" t="s">
        <v>406</v>
      </c>
      <c r="F300" s="271" t="s">
        <v>407</v>
      </c>
      <c r="G300" s="272" t="s">
        <v>176</v>
      </c>
      <c r="H300" s="273">
        <v>104.83</v>
      </c>
      <c r="I300" s="274"/>
      <c r="J300" s="275">
        <f>ROUND(I300*H300,2)</f>
        <v>0</v>
      </c>
      <c r="K300" s="271" t="s">
        <v>177</v>
      </c>
      <c r="L300" s="276"/>
      <c r="M300" s="277" t="s">
        <v>1</v>
      </c>
      <c r="N300" s="278" t="s">
        <v>41</v>
      </c>
      <c r="O300" s="92"/>
      <c r="P300" s="228">
        <f>O300*H300</f>
        <v>0</v>
      </c>
      <c r="Q300" s="228">
        <v>0.00085</v>
      </c>
      <c r="R300" s="228">
        <f>Q300*H300</f>
        <v>0.08910549999999999</v>
      </c>
      <c r="S300" s="228">
        <v>0</v>
      </c>
      <c r="T300" s="229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0" t="s">
        <v>211</v>
      </c>
      <c r="AT300" s="230" t="s">
        <v>304</v>
      </c>
      <c r="AU300" s="230" t="s">
        <v>86</v>
      </c>
      <c r="AY300" s="18" t="s">
        <v>171</v>
      </c>
      <c r="BE300" s="231">
        <f>IF(N300="základní",J300,0)</f>
        <v>0</v>
      </c>
      <c r="BF300" s="231">
        <f>IF(N300="snížená",J300,0)</f>
        <v>0</v>
      </c>
      <c r="BG300" s="231">
        <f>IF(N300="zákl. přenesená",J300,0)</f>
        <v>0</v>
      </c>
      <c r="BH300" s="231">
        <f>IF(N300="sníž. přenesená",J300,0)</f>
        <v>0</v>
      </c>
      <c r="BI300" s="231">
        <f>IF(N300="nulová",J300,0)</f>
        <v>0</v>
      </c>
      <c r="BJ300" s="18" t="s">
        <v>84</v>
      </c>
      <c r="BK300" s="231">
        <f>ROUND(I300*H300,2)</f>
        <v>0</v>
      </c>
      <c r="BL300" s="18" t="s">
        <v>178</v>
      </c>
      <c r="BM300" s="230" t="s">
        <v>1279</v>
      </c>
    </row>
    <row r="301" spans="1:51" s="13" customFormat="1" ht="12">
      <c r="A301" s="13"/>
      <c r="B301" s="232"/>
      <c r="C301" s="233"/>
      <c r="D301" s="234" t="s">
        <v>180</v>
      </c>
      <c r="E301" s="233"/>
      <c r="F301" s="236" t="s">
        <v>1280</v>
      </c>
      <c r="G301" s="233"/>
      <c r="H301" s="237">
        <v>104.83</v>
      </c>
      <c r="I301" s="238"/>
      <c r="J301" s="233"/>
      <c r="K301" s="233"/>
      <c r="L301" s="239"/>
      <c r="M301" s="240"/>
      <c r="N301" s="241"/>
      <c r="O301" s="241"/>
      <c r="P301" s="241"/>
      <c r="Q301" s="241"/>
      <c r="R301" s="241"/>
      <c r="S301" s="241"/>
      <c r="T301" s="242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3" t="s">
        <v>180</v>
      </c>
      <c r="AU301" s="243" t="s">
        <v>86</v>
      </c>
      <c r="AV301" s="13" t="s">
        <v>86</v>
      </c>
      <c r="AW301" s="13" t="s">
        <v>4</v>
      </c>
      <c r="AX301" s="13" t="s">
        <v>84</v>
      </c>
      <c r="AY301" s="243" t="s">
        <v>171</v>
      </c>
    </row>
    <row r="302" spans="1:65" s="2" customFormat="1" ht="37.8" customHeight="1">
      <c r="A302" s="39"/>
      <c r="B302" s="40"/>
      <c r="C302" s="219" t="s">
        <v>453</v>
      </c>
      <c r="D302" s="219" t="s">
        <v>173</v>
      </c>
      <c r="E302" s="220" t="s">
        <v>411</v>
      </c>
      <c r="F302" s="221" t="s">
        <v>412</v>
      </c>
      <c r="G302" s="222" t="s">
        <v>176</v>
      </c>
      <c r="H302" s="223">
        <v>60.48</v>
      </c>
      <c r="I302" s="224"/>
      <c r="J302" s="225">
        <f>ROUND(I302*H302,2)</f>
        <v>0</v>
      </c>
      <c r="K302" s="221" t="s">
        <v>177</v>
      </c>
      <c r="L302" s="45"/>
      <c r="M302" s="226" t="s">
        <v>1</v>
      </c>
      <c r="N302" s="227" t="s">
        <v>41</v>
      </c>
      <c r="O302" s="92"/>
      <c r="P302" s="228">
        <f>O302*H302</f>
        <v>0</v>
      </c>
      <c r="Q302" s="228">
        <v>0.00852</v>
      </c>
      <c r="R302" s="228">
        <f>Q302*H302</f>
        <v>0.5152896</v>
      </c>
      <c r="S302" s="228">
        <v>0</v>
      </c>
      <c r="T302" s="229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0" t="s">
        <v>178</v>
      </c>
      <c r="AT302" s="230" t="s">
        <v>173</v>
      </c>
      <c r="AU302" s="230" t="s">
        <v>86</v>
      </c>
      <c r="AY302" s="18" t="s">
        <v>171</v>
      </c>
      <c r="BE302" s="231">
        <f>IF(N302="základní",J302,0)</f>
        <v>0</v>
      </c>
      <c r="BF302" s="231">
        <f>IF(N302="snížená",J302,0)</f>
        <v>0</v>
      </c>
      <c r="BG302" s="231">
        <f>IF(N302="zákl. přenesená",J302,0)</f>
        <v>0</v>
      </c>
      <c r="BH302" s="231">
        <f>IF(N302="sníž. přenesená",J302,0)</f>
        <v>0</v>
      </c>
      <c r="BI302" s="231">
        <f>IF(N302="nulová",J302,0)</f>
        <v>0</v>
      </c>
      <c r="BJ302" s="18" t="s">
        <v>84</v>
      </c>
      <c r="BK302" s="231">
        <f>ROUND(I302*H302,2)</f>
        <v>0</v>
      </c>
      <c r="BL302" s="18" t="s">
        <v>178</v>
      </c>
      <c r="BM302" s="230" t="s">
        <v>1281</v>
      </c>
    </row>
    <row r="303" spans="1:47" s="2" customFormat="1" ht="12">
      <c r="A303" s="39"/>
      <c r="B303" s="40"/>
      <c r="C303" s="41"/>
      <c r="D303" s="234" t="s">
        <v>229</v>
      </c>
      <c r="E303" s="41"/>
      <c r="F303" s="255" t="s">
        <v>414</v>
      </c>
      <c r="G303" s="41"/>
      <c r="H303" s="41"/>
      <c r="I303" s="256"/>
      <c r="J303" s="41"/>
      <c r="K303" s="41"/>
      <c r="L303" s="45"/>
      <c r="M303" s="257"/>
      <c r="N303" s="258"/>
      <c r="O303" s="92"/>
      <c r="P303" s="92"/>
      <c r="Q303" s="92"/>
      <c r="R303" s="92"/>
      <c r="S303" s="92"/>
      <c r="T303" s="93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229</v>
      </c>
      <c r="AU303" s="18" t="s">
        <v>86</v>
      </c>
    </row>
    <row r="304" spans="1:51" s="13" customFormat="1" ht="12">
      <c r="A304" s="13"/>
      <c r="B304" s="232"/>
      <c r="C304" s="233"/>
      <c r="D304" s="234" t="s">
        <v>180</v>
      </c>
      <c r="E304" s="235" t="s">
        <v>1</v>
      </c>
      <c r="F304" s="236" t="s">
        <v>1282</v>
      </c>
      <c r="G304" s="233"/>
      <c r="H304" s="237">
        <v>60.48</v>
      </c>
      <c r="I304" s="238"/>
      <c r="J304" s="233"/>
      <c r="K304" s="233"/>
      <c r="L304" s="239"/>
      <c r="M304" s="240"/>
      <c r="N304" s="241"/>
      <c r="O304" s="241"/>
      <c r="P304" s="241"/>
      <c r="Q304" s="241"/>
      <c r="R304" s="241"/>
      <c r="S304" s="241"/>
      <c r="T304" s="242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3" t="s">
        <v>180</v>
      </c>
      <c r="AU304" s="243" t="s">
        <v>86</v>
      </c>
      <c r="AV304" s="13" t="s">
        <v>86</v>
      </c>
      <c r="AW304" s="13" t="s">
        <v>32</v>
      </c>
      <c r="AX304" s="13" t="s">
        <v>84</v>
      </c>
      <c r="AY304" s="243" t="s">
        <v>171</v>
      </c>
    </row>
    <row r="305" spans="1:65" s="2" customFormat="1" ht="24.15" customHeight="1">
      <c r="A305" s="39"/>
      <c r="B305" s="40"/>
      <c r="C305" s="269" t="s">
        <v>457</v>
      </c>
      <c r="D305" s="269" t="s">
        <v>304</v>
      </c>
      <c r="E305" s="270" t="s">
        <v>417</v>
      </c>
      <c r="F305" s="271" t="s">
        <v>418</v>
      </c>
      <c r="G305" s="272" t="s">
        <v>176</v>
      </c>
      <c r="H305" s="273">
        <v>73.181</v>
      </c>
      <c r="I305" s="274"/>
      <c r="J305" s="275">
        <f>ROUND(I305*H305,2)</f>
        <v>0</v>
      </c>
      <c r="K305" s="271" t="s">
        <v>177</v>
      </c>
      <c r="L305" s="276"/>
      <c r="M305" s="277" t="s">
        <v>1</v>
      </c>
      <c r="N305" s="278" t="s">
        <v>41</v>
      </c>
      <c r="O305" s="92"/>
      <c r="P305" s="228">
        <f>O305*H305</f>
        <v>0</v>
      </c>
      <c r="Q305" s="228">
        <v>0.0036</v>
      </c>
      <c r="R305" s="228">
        <f>Q305*H305</f>
        <v>0.2634516</v>
      </c>
      <c r="S305" s="228">
        <v>0</v>
      </c>
      <c r="T305" s="229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0" t="s">
        <v>211</v>
      </c>
      <c r="AT305" s="230" t="s">
        <v>304</v>
      </c>
      <c r="AU305" s="230" t="s">
        <v>86</v>
      </c>
      <c r="AY305" s="18" t="s">
        <v>171</v>
      </c>
      <c r="BE305" s="231">
        <f>IF(N305="základní",J305,0)</f>
        <v>0</v>
      </c>
      <c r="BF305" s="231">
        <f>IF(N305="snížená",J305,0)</f>
        <v>0</v>
      </c>
      <c r="BG305" s="231">
        <f>IF(N305="zákl. přenesená",J305,0)</f>
        <v>0</v>
      </c>
      <c r="BH305" s="231">
        <f>IF(N305="sníž. přenesená",J305,0)</f>
        <v>0</v>
      </c>
      <c r="BI305" s="231">
        <f>IF(N305="nulová",J305,0)</f>
        <v>0</v>
      </c>
      <c r="BJ305" s="18" t="s">
        <v>84</v>
      </c>
      <c r="BK305" s="231">
        <f>ROUND(I305*H305,2)</f>
        <v>0</v>
      </c>
      <c r="BL305" s="18" t="s">
        <v>178</v>
      </c>
      <c r="BM305" s="230" t="s">
        <v>1283</v>
      </c>
    </row>
    <row r="306" spans="1:51" s="13" customFormat="1" ht="12">
      <c r="A306" s="13"/>
      <c r="B306" s="232"/>
      <c r="C306" s="233"/>
      <c r="D306" s="234" t="s">
        <v>180</v>
      </c>
      <c r="E306" s="235" t="s">
        <v>1</v>
      </c>
      <c r="F306" s="236" t="s">
        <v>1284</v>
      </c>
      <c r="G306" s="233"/>
      <c r="H306" s="237">
        <v>66.528</v>
      </c>
      <c r="I306" s="238"/>
      <c r="J306" s="233"/>
      <c r="K306" s="233"/>
      <c r="L306" s="239"/>
      <c r="M306" s="240"/>
      <c r="N306" s="241"/>
      <c r="O306" s="241"/>
      <c r="P306" s="241"/>
      <c r="Q306" s="241"/>
      <c r="R306" s="241"/>
      <c r="S306" s="241"/>
      <c r="T306" s="242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3" t="s">
        <v>180</v>
      </c>
      <c r="AU306" s="243" t="s">
        <v>86</v>
      </c>
      <c r="AV306" s="13" t="s">
        <v>86</v>
      </c>
      <c r="AW306" s="13" t="s">
        <v>32</v>
      </c>
      <c r="AX306" s="13" t="s">
        <v>84</v>
      </c>
      <c r="AY306" s="243" t="s">
        <v>171</v>
      </c>
    </row>
    <row r="307" spans="1:51" s="13" customFormat="1" ht="12">
      <c r="A307" s="13"/>
      <c r="B307" s="232"/>
      <c r="C307" s="233"/>
      <c r="D307" s="234" t="s">
        <v>180</v>
      </c>
      <c r="E307" s="233"/>
      <c r="F307" s="236" t="s">
        <v>1285</v>
      </c>
      <c r="G307" s="233"/>
      <c r="H307" s="237">
        <v>73.181</v>
      </c>
      <c r="I307" s="238"/>
      <c r="J307" s="233"/>
      <c r="K307" s="233"/>
      <c r="L307" s="239"/>
      <c r="M307" s="240"/>
      <c r="N307" s="241"/>
      <c r="O307" s="241"/>
      <c r="P307" s="241"/>
      <c r="Q307" s="241"/>
      <c r="R307" s="241"/>
      <c r="S307" s="241"/>
      <c r="T307" s="242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3" t="s">
        <v>180</v>
      </c>
      <c r="AU307" s="243" t="s">
        <v>86</v>
      </c>
      <c r="AV307" s="13" t="s">
        <v>86</v>
      </c>
      <c r="AW307" s="13" t="s">
        <v>4</v>
      </c>
      <c r="AX307" s="13" t="s">
        <v>84</v>
      </c>
      <c r="AY307" s="243" t="s">
        <v>171</v>
      </c>
    </row>
    <row r="308" spans="1:65" s="2" customFormat="1" ht="37.8" customHeight="1">
      <c r="A308" s="39"/>
      <c r="B308" s="40"/>
      <c r="C308" s="219" t="s">
        <v>463</v>
      </c>
      <c r="D308" s="219" t="s">
        <v>173</v>
      </c>
      <c r="E308" s="220" t="s">
        <v>422</v>
      </c>
      <c r="F308" s="221" t="s">
        <v>423</v>
      </c>
      <c r="G308" s="222" t="s">
        <v>176</v>
      </c>
      <c r="H308" s="223">
        <v>34.79</v>
      </c>
      <c r="I308" s="224"/>
      <c r="J308" s="225">
        <f>ROUND(I308*H308,2)</f>
        <v>0</v>
      </c>
      <c r="K308" s="221" t="s">
        <v>177</v>
      </c>
      <c r="L308" s="45"/>
      <c r="M308" s="226" t="s">
        <v>1</v>
      </c>
      <c r="N308" s="227" t="s">
        <v>41</v>
      </c>
      <c r="O308" s="92"/>
      <c r="P308" s="228">
        <f>O308*H308</f>
        <v>0</v>
      </c>
      <c r="Q308" s="228">
        <v>0.00868</v>
      </c>
      <c r="R308" s="228">
        <f>Q308*H308</f>
        <v>0.3019772</v>
      </c>
      <c r="S308" s="228">
        <v>0</v>
      </c>
      <c r="T308" s="229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0" t="s">
        <v>178</v>
      </c>
      <c r="AT308" s="230" t="s">
        <v>173</v>
      </c>
      <c r="AU308" s="230" t="s">
        <v>86</v>
      </c>
      <c r="AY308" s="18" t="s">
        <v>171</v>
      </c>
      <c r="BE308" s="231">
        <f>IF(N308="základní",J308,0)</f>
        <v>0</v>
      </c>
      <c r="BF308" s="231">
        <f>IF(N308="snížená",J308,0)</f>
        <v>0</v>
      </c>
      <c r="BG308" s="231">
        <f>IF(N308="zákl. přenesená",J308,0)</f>
        <v>0</v>
      </c>
      <c r="BH308" s="231">
        <f>IF(N308="sníž. přenesená",J308,0)</f>
        <v>0</v>
      </c>
      <c r="BI308" s="231">
        <f>IF(N308="nulová",J308,0)</f>
        <v>0</v>
      </c>
      <c r="BJ308" s="18" t="s">
        <v>84</v>
      </c>
      <c r="BK308" s="231">
        <f>ROUND(I308*H308,2)</f>
        <v>0</v>
      </c>
      <c r="BL308" s="18" t="s">
        <v>178</v>
      </c>
      <c r="BM308" s="230" t="s">
        <v>1286</v>
      </c>
    </row>
    <row r="309" spans="1:47" s="2" customFormat="1" ht="12">
      <c r="A309" s="39"/>
      <c r="B309" s="40"/>
      <c r="C309" s="41"/>
      <c r="D309" s="234" t="s">
        <v>229</v>
      </c>
      <c r="E309" s="41"/>
      <c r="F309" s="255" t="s">
        <v>1262</v>
      </c>
      <c r="G309" s="41"/>
      <c r="H309" s="41"/>
      <c r="I309" s="256"/>
      <c r="J309" s="41"/>
      <c r="K309" s="41"/>
      <c r="L309" s="45"/>
      <c r="M309" s="257"/>
      <c r="N309" s="258"/>
      <c r="O309" s="92"/>
      <c r="P309" s="92"/>
      <c r="Q309" s="92"/>
      <c r="R309" s="92"/>
      <c r="S309" s="92"/>
      <c r="T309" s="93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229</v>
      </c>
      <c r="AU309" s="18" t="s">
        <v>86</v>
      </c>
    </row>
    <row r="310" spans="1:51" s="13" customFormat="1" ht="12">
      <c r="A310" s="13"/>
      <c r="B310" s="232"/>
      <c r="C310" s="233"/>
      <c r="D310" s="234" t="s">
        <v>180</v>
      </c>
      <c r="E310" s="235" t="s">
        <v>1</v>
      </c>
      <c r="F310" s="236" t="s">
        <v>1287</v>
      </c>
      <c r="G310" s="233"/>
      <c r="H310" s="237">
        <v>34.79</v>
      </c>
      <c r="I310" s="238"/>
      <c r="J310" s="233"/>
      <c r="K310" s="233"/>
      <c r="L310" s="239"/>
      <c r="M310" s="240"/>
      <c r="N310" s="241"/>
      <c r="O310" s="241"/>
      <c r="P310" s="241"/>
      <c r="Q310" s="241"/>
      <c r="R310" s="241"/>
      <c r="S310" s="241"/>
      <c r="T310" s="242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3" t="s">
        <v>180</v>
      </c>
      <c r="AU310" s="243" t="s">
        <v>86</v>
      </c>
      <c r="AV310" s="13" t="s">
        <v>86</v>
      </c>
      <c r="AW310" s="13" t="s">
        <v>32</v>
      </c>
      <c r="AX310" s="13" t="s">
        <v>84</v>
      </c>
      <c r="AY310" s="243" t="s">
        <v>171</v>
      </c>
    </row>
    <row r="311" spans="1:65" s="2" customFormat="1" ht="24.15" customHeight="1">
      <c r="A311" s="39"/>
      <c r="B311" s="40"/>
      <c r="C311" s="269" t="s">
        <v>469</v>
      </c>
      <c r="D311" s="269" t="s">
        <v>304</v>
      </c>
      <c r="E311" s="270" t="s">
        <v>427</v>
      </c>
      <c r="F311" s="271" t="s">
        <v>428</v>
      </c>
      <c r="G311" s="272" t="s">
        <v>176</v>
      </c>
      <c r="H311" s="273">
        <v>38.269</v>
      </c>
      <c r="I311" s="274"/>
      <c r="J311" s="275">
        <f>ROUND(I311*H311,2)</f>
        <v>0</v>
      </c>
      <c r="K311" s="271" t="s">
        <v>177</v>
      </c>
      <c r="L311" s="276"/>
      <c r="M311" s="277" t="s">
        <v>1</v>
      </c>
      <c r="N311" s="278" t="s">
        <v>41</v>
      </c>
      <c r="O311" s="92"/>
      <c r="P311" s="228">
        <f>O311*H311</f>
        <v>0</v>
      </c>
      <c r="Q311" s="228">
        <v>0.0052</v>
      </c>
      <c r="R311" s="228">
        <f>Q311*H311</f>
        <v>0.19899879999999998</v>
      </c>
      <c r="S311" s="228">
        <v>0</v>
      </c>
      <c r="T311" s="229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30" t="s">
        <v>211</v>
      </c>
      <c r="AT311" s="230" t="s">
        <v>304</v>
      </c>
      <c r="AU311" s="230" t="s">
        <v>86</v>
      </c>
      <c r="AY311" s="18" t="s">
        <v>171</v>
      </c>
      <c r="BE311" s="231">
        <f>IF(N311="základní",J311,0)</f>
        <v>0</v>
      </c>
      <c r="BF311" s="231">
        <f>IF(N311="snížená",J311,0)</f>
        <v>0</v>
      </c>
      <c r="BG311" s="231">
        <f>IF(N311="zákl. přenesená",J311,0)</f>
        <v>0</v>
      </c>
      <c r="BH311" s="231">
        <f>IF(N311="sníž. přenesená",J311,0)</f>
        <v>0</v>
      </c>
      <c r="BI311" s="231">
        <f>IF(N311="nulová",J311,0)</f>
        <v>0</v>
      </c>
      <c r="BJ311" s="18" t="s">
        <v>84</v>
      </c>
      <c r="BK311" s="231">
        <f>ROUND(I311*H311,2)</f>
        <v>0</v>
      </c>
      <c r="BL311" s="18" t="s">
        <v>178</v>
      </c>
      <c r="BM311" s="230" t="s">
        <v>1288</v>
      </c>
    </row>
    <row r="312" spans="1:51" s="13" customFormat="1" ht="12">
      <c r="A312" s="13"/>
      <c r="B312" s="232"/>
      <c r="C312" s="233"/>
      <c r="D312" s="234" t="s">
        <v>180</v>
      </c>
      <c r="E312" s="233"/>
      <c r="F312" s="236" t="s">
        <v>1289</v>
      </c>
      <c r="G312" s="233"/>
      <c r="H312" s="237">
        <v>38.269</v>
      </c>
      <c r="I312" s="238"/>
      <c r="J312" s="233"/>
      <c r="K312" s="233"/>
      <c r="L312" s="239"/>
      <c r="M312" s="240"/>
      <c r="N312" s="241"/>
      <c r="O312" s="241"/>
      <c r="P312" s="241"/>
      <c r="Q312" s="241"/>
      <c r="R312" s="241"/>
      <c r="S312" s="241"/>
      <c r="T312" s="242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3" t="s">
        <v>180</v>
      </c>
      <c r="AU312" s="243" t="s">
        <v>86</v>
      </c>
      <c r="AV312" s="13" t="s">
        <v>86</v>
      </c>
      <c r="AW312" s="13" t="s">
        <v>4</v>
      </c>
      <c r="AX312" s="13" t="s">
        <v>84</v>
      </c>
      <c r="AY312" s="243" t="s">
        <v>171</v>
      </c>
    </row>
    <row r="313" spans="1:65" s="2" customFormat="1" ht="37.8" customHeight="1">
      <c r="A313" s="39"/>
      <c r="B313" s="40"/>
      <c r="C313" s="219" t="s">
        <v>475</v>
      </c>
      <c r="D313" s="219" t="s">
        <v>173</v>
      </c>
      <c r="E313" s="220" t="s">
        <v>432</v>
      </c>
      <c r="F313" s="221" t="s">
        <v>433</v>
      </c>
      <c r="G313" s="222" t="s">
        <v>366</v>
      </c>
      <c r="H313" s="223">
        <v>179.7</v>
      </c>
      <c r="I313" s="224"/>
      <c r="J313" s="225">
        <f>ROUND(I313*H313,2)</f>
        <v>0</v>
      </c>
      <c r="K313" s="221" t="s">
        <v>177</v>
      </c>
      <c r="L313" s="45"/>
      <c r="M313" s="226" t="s">
        <v>1</v>
      </c>
      <c r="N313" s="227" t="s">
        <v>41</v>
      </c>
      <c r="O313" s="92"/>
      <c r="P313" s="228">
        <f>O313*H313</f>
        <v>0</v>
      </c>
      <c r="Q313" s="228">
        <v>0.00176</v>
      </c>
      <c r="R313" s="228">
        <f>Q313*H313</f>
        <v>0.316272</v>
      </c>
      <c r="S313" s="228">
        <v>0</v>
      </c>
      <c r="T313" s="229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30" t="s">
        <v>178</v>
      </c>
      <c r="AT313" s="230" t="s">
        <v>173</v>
      </c>
      <c r="AU313" s="230" t="s">
        <v>86</v>
      </c>
      <c r="AY313" s="18" t="s">
        <v>171</v>
      </c>
      <c r="BE313" s="231">
        <f>IF(N313="základní",J313,0)</f>
        <v>0</v>
      </c>
      <c r="BF313" s="231">
        <f>IF(N313="snížená",J313,0)</f>
        <v>0</v>
      </c>
      <c r="BG313" s="231">
        <f>IF(N313="zákl. přenesená",J313,0)</f>
        <v>0</v>
      </c>
      <c r="BH313" s="231">
        <f>IF(N313="sníž. přenesená",J313,0)</f>
        <v>0</v>
      </c>
      <c r="BI313" s="231">
        <f>IF(N313="nulová",J313,0)</f>
        <v>0</v>
      </c>
      <c r="BJ313" s="18" t="s">
        <v>84</v>
      </c>
      <c r="BK313" s="231">
        <f>ROUND(I313*H313,2)</f>
        <v>0</v>
      </c>
      <c r="BL313" s="18" t="s">
        <v>178</v>
      </c>
      <c r="BM313" s="230" t="s">
        <v>1290</v>
      </c>
    </row>
    <row r="314" spans="1:51" s="13" customFormat="1" ht="12">
      <c r="A314" s="13"/>
      <c r="B314" s="232"/>
      <c r="C314" s="233"/>
      <c r="D314" s="234" t="s">
        <v>180</v>
      </c>
      <c r="E314" s="235" t="s">
        <v>1</v>
      </c>
      <c r="F314" s="236" t="s">
        <v>1291</v>
      </c>
      <c r="G314" s="233"/>
      <c r="H314" s="237">
        <v>179.7</v>
      </c>
      <c r="I314" s="238"/>
      <c r="J314" s="233"/>
      <c r="K314" s="233"/>
      <c r="L314" s="239"/>
      <c r="M314" s="240"/>
      <c r="N314" s="241"/>
      <c r="O314" s="241"/>
      <c r="P314" s="241"/>
      <c r="Q314" s="241"/>
      <c r="R314" s="241"/>
      <c r="S314" s="241"/>
      <c r="T314" s="242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3" t="s">
        <v>180</v>
      </c>
      <c r="AU314" s="243" t="s">
        <v>86</v>
      </c>
      <c r="AV314" s="13" t="s">
        <v>86</v>
      </c>
      <c r="AW314" s="13" t="s">
        <v>32</v>
      </c>
      <c r="AX314" s="13" t="s">
        <v>84</v>
      </c>
      <c r="AY314" s="243" t="s">
        <v>171</v>
      </c>
    </row>
    <row r="315" spans="1:65" s="2" customFormat="1" ht="24.15" customHeight="1">
      <c r="A315" s="39"/>
      <c r="B315" s="40"/>
      <c r="C315" s="269" t="s">
        <v>480</v>
      </c>
      <c r="D315" s="269" t="s">
        <v>304</v>
      </c>
      <c r="E315" s="270" t="s">
        <v>439</v>
      </c>
      <c r="F315" s="271" t="s">
        <v>440</v>
      </c>
      <c r="G315" s="272" t="s">
        <v>176</v>
      </c>
      <c r="H315" s="273">
        <v>39.534</v>
      </c>
      <c r="I315" s="274"/>
      <c r="J315" s="275">
        <f>ROUND(I315*H315,2)</f>
        <v>0</v>
      </c>
      <c r="K315" s="271" t="s">
        <v>177</v>
      </c>
      <c r="L315" s="276"/>
      <c r="M315" s="277" t="s">
        <v>1</v>
      </c>
      <c r="N315" s="278" t="s">
        <v>41</v>
      </c>
      <c r="O315" s="92"/>
      <c r="P315" s="228">
        <f>O315*H315</f>
        <v>0</v>
      </c>
      <c r="Q315" s="228">
        <v>0.006</v>
      </c>
      <c r="R315" s="228">
        <f>Q315*H315</f>
        <v>0.237204</v>
      </c>
      <c r="S315" s="228">
        <v>0</v>
      </c>
      <c r="T315" s="229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30" t="s">
        <v>211</v>
      </c>
      <c r="AT315" s="230" t="s">
        <v>304</v>
      </c>
      <c r="AU315" s="230" t="s">
        <v>86</v>
      </c>
      <c r="AY315" s="18" t="s">
        <v>171</v>
      </c>
      <c r="BE315" s="231">
        <f>IF(N315="základní",J315,0)</f>
        <v>0</v>
      </c>
      <c r="BF315" s="231">
        <f>IF(N315="snížená",J315,0)</f>
        <v>0</v>
      </c>
      <c r="BG315" s="231">
        <f>IF(N315="zákl. přenesená",J315,0)</f>
        <v>0</v>
      </c>
      <c r="BH315" s="231">
        <f>IF(N315="sníž. přenesená",J315,0)</f>
        <v>0</v>
      </c>
      <c r="BI315" s="231">
        <f>IF(N315="nulová",J315,0)</f>
        <v>0</v>
      </c>
      <c r="BJ315" s="18" t="s">
        <v>84</v>
      </c>
      <c r="BK315" s="231">
        <f>ROUND(I315*H315,2)</f>
        <v>0</v>
      </c>
      <c r="BL315" s="18" t="s">
        <v>178</v>
      </c>
      <c r="BM315" s="230" t="s">
        <v>1292</v>
      </c>
    </row>
    <row r="316" spans="1:51" s="13" customFormat="1" ht="12">
      <c r="A316" s="13"/>
      <c r="B316" s="232"/>
      <c r="C316" s="233"/>
      <c r="D316" s="234" t="s">
        <v>180</v>
      </c>
      <c r="E316" s="235" t="s">
        <v>1</v>
      </c>
      <c r="F316" s="236" t="s">
        <v>1293</v>
      </c>
      <c r="G316" s="233"/>
      <c r="H316" s="237">
        <v>35.94</v>
      </c>
      <c r="I316" s="238"/>
      <c r="J316" s="233"/>
      <c r="K316" s="233"/>
      <c r="L316" s="239"/>
      <c r="M316" s="240"/>
      <c r="N316" s="241"/>
      <c r="O316" s="241"/>
      <c r="P316" s="241"/>
      <c r="Q316" s="241"/>
      <c r="R316" s="241"/>
      <c r="S316" s="241"/>
      <c r="T316" s="242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3" t="s">
        <v>180</v>
      </c>
      <c r="AU316" s="243" t="s">
        <v>86</v>
      </c>
      <c r="AV316" s="13" t="s">
        <v>86</v>
      </c>
      <c r="AW316" s="13" t="s">
        <v>32</v>
      </c>
      <c r="AX316" s="13" t="s">
        <v>84</v>
      </c>
      <c r="AY316" s="243" t="s">
        <v>171</v>
      </c>
    </row>
    <row r="317" spans="1:51" s="13" customFormat="1" ht="12">
      <c r="A317" s="13"/>
      <c r="B317" s="232"/>
      <c r="C317" s="233"/>
      <c r="D317" s="234" t="s">
        <v>180</v>
      </c>
      <c r="E317" s="233"/>
      <c r="F317" s="236" t="s">
        <v>1294</v>
      </c>
      <c r="G317" s="233"/>
      <c r="H317" s="237">
        <v>39.534</v>
      </c>
      <c r="I317" s="238"/>
      <c r="J317" s="233"/>
      <c r="K317" s="233"/>
      <c r="L317" s="239"/>
      <c r="M317" s="240"/>
      <c r="N317" s="241"/>
      <c r="O317" s="241"/>
      <c r="P317" s="241"/>
      <c r="Q317" s="241"/>
      <c r="R317" s="241"/>
      <c r="S317" s="241"/>
      <c r="T317" s="24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3" t="s">
        <v>180</v>
      </c>
      <c r="AU317" s="243" t="s">
        <v>86</v>
      </c>
      <c r="AV317" s="13" t="s">
        <v>86</v>
      </c>
      <c r="AW317" s="13" t="s">
        <v>4</v>
      </c>
      <c r="AX317" s="13" t="s">
        <v>84</v>
      </c>
      <c r="AY317" s="243" t="s">
        <v>171</v>
      </c>
    </row>
    <row r="318" spans="1:65" s="2" customFormat="1" ht="24.15" customHeight="1">
      <c r="A318" s="39"/>
      <c r="B318" s="40"/>
      <c r="C318" s="219" t="s">
        <v>484</v>
      </c>
      <c r="D318" s="219" t="s">
        <v>173</v>
      </c>
      <c r="E318" s="220" t="s">
        <v>445</v>
      </c>
      <c r="F318" s="221" t="s">
        <v>446</v>
      </c>
      <c r="G318" s="222" t="s">
        <v>176</v>
      </c>
      <c r="H318" s="223">
        <v>190.67</v>
      </c>
      <c r="I318" s="224"/>
      <c r="J318" s="225">
        <f>ROUND(I318*H318,2)</f>
        <v>0</v>
      </c>
      <c r="K318" s="221" t="s">
        <v>177</v>
      </c>
      <c r="L318" s="45"/>
      <c r="M318" s="226" t="s">
        <v>1</v>
      </c>
      <c r="N318" s="227" t="s">
        <v>41</v>
      </c>
      <c r="O318" s="92"/>
      <c r="P318" s="228">
        <f>O318*H318</f>
        <v>0</v>
      </c>
      <c r="Q318" s="228">
        <v>8E-05</v>
      </c>
      <c r="R318" s="228">
        <f>Q318*H318</f>
        <v>0.0152536</v>
      </c>
      <c r="S318" s="228">
        <v>0</v>
      </c>
      <c r="T318" s="229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30" t="s">
        <v>178</v>
      </c>
      <c r="AT318" s="230" t="s">
        <v>173</v>
      </c>
      <c r="AU318" s="230" t="s">
        <v>86</v>
      </c>
      <c r="AY318" s="18" t="s">
        <v>171</v>
      </c>
      <c r="BE318" s="231">
        <f>IF(N318="základní",J318,0)</f>
        <v>0</v>
      </c>
      <c r="BF318" s="231">
        <f>IF(N318="snížená",J318,0)</f>
        <v>0</v>
      </c>
      <c r="BG318" s="231">
        <f>IF(N318="zákl. přenesená",J318,0)</f>
        <v>0</v>
      </c>
      <c r="BH318" s="231">
        <f>IF(N318="sníž. přenesená",J318,0)</f>
        <v>0</v>
      </c>
      <c r="BI318" s="231">
        <f>IF(N318="nulová",J318,0)</f>
        <v>0</v>
      </c>
      <c r="BJ318" s="18" t="s">
        <v>84</v>
      </c>
      <c r="BK318" s="231">
        <f>ROUND(I318*H318,2)</f>
        <v>0</v>
      </c>
      <c r="BL318" s="18" t="s">
        <v>178</v>
      </c>
      <c r="BM318" s="230" t="s">
        <v>1295</v>
      </c>
    </row>
    <row r="319" spans="1:51" s="13" customFormat="1" ht="12">
      <c r="A319" s="13"/>
      <c r="B319" s="232"/>
      <c r="C319" s="233"/>
      <c r="D319" s="234" t="s">
        <v>180</v>
      </c>
      <c r="E319" s="235" t="s">
        <v>1</v>
      </c>
      <c r="F319" s="236" t="s">
        <v>1296</v>
      </c>
      <c r="G319" s="233"/>
      <c r="H319" s="237">
        <v>190.67</v>
      </c>
      <c r="I319" s="238"/>
      <c r="J319" s="233"/>
      <c r="K319" s="233"/>
      <c r="L319" s="239"/>
      <c r="M319" s="240"/>
      <c r="N319" s="241"/>
      <c r="O319" s="241"/>
      <c r="P319" s="241"/>
      <c r="Q319" s="241"/>
      <c r="R319" s="241"/>
      <c r="S319" s="241"/>
      <c r="T319" s="242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3" t="s">
        <v>180</v>
      </c>
      <c r="AU319" s="243" t="s">
        <v>86</v>
      </c>
      <c r="AV319" s="13" t="s">
        <v>86</v>
      </c>
      <c r="AW319" s="13" t="s">
        <v>32</v>
      </c>
      <c r="AX319" s="13" t="s">
        <v>84</v>
      </c>
      <c r="AY319" s="243" t="s">
        <v>171</v>
      </c>
    </row>
    <row r="320" spans="1:65" s="2" customFormat="1" ht="24.15" customHeight="1">
      <c r="A320" s="39"/>
      <c r="B320" s="40"/>
      <c r="C320" s="219" t="s">
        <v>489</v>
      </c>
      <c r="D320" s="219" t="s">
        <v>173</v>
      </c>
      <c r="E320" s="220" t="s">
        <v>450</v>
      </c>
      <c r="F320" s="221" t="s">
        <v>451</v>
      </c>
      <c r="G320" s="222" t="s">
        <v>176</v>
      </c>
      <c r="H320" s="223">
        <v>790</v>
      </c>
      <c r="I320" s="224"/>
      <c r="J320" s="225">
        <f>ROUND(I320*H320,2)</f>
        <v>0</v>
      </c>
      <c r="K320" s="221" t="s">
        <v>177</v>
      </c>
      <c r="L320" s="45"/>
      <c r="M320" s="226" t="s">
        <v>1</v>
      </c>
      <c r="N320" s="227" t="s">
        <v>41</v>
      </c>
      <c r="O320" s="92"/>
      <c r="P320" s="228">
        <f>O320*H320</f>
        <v>0</v>
      </c>
      <c r="Q320" s="228">
        <v>8E-05</v>
      </c>
      <c r="R320" s="228">
        <f>Q320*H320</f>
        <v>0.0632</v>
      </c>
      <c r="S320" s="228">
        <v>0</v>
      </c>
      <c r="T320" s="229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0" t="s">
        <v>178</v>
      </c>
      <c r="AT320" s="230" t="s">
        <v>173</v>
      </c>
      <c r="AU320" s="230" t="s">
        <v>86</v>
      </c>
      <c r="AY320" s="18" t="s">
        <v>171</v>
      </c>
      <c r="BE320" s="231">
        <f>IF(N320="základní",J320,0)</f>
        <v>0</v>
      </c>
      <c r="BF320" s="231">
        <f>IF(N320="snížená",J320,0)</f>
        <v>0</v>
      </c>
      <c r="BG320" s="231">
        <f>IF(N320="zákl. přenesená",J320,0)</f>
        <v>0</v>
      </c>
      <c r="BH320" s="231">
        <f>IF(N320="sníž. přenesená",J320,0)</f>
        <v>0</v>
      </c>
      <c r="BI320" s="231">
        <f>IF(N320="nulová",J320,0)</f>
        <v>0</v>
      </c>
      <c r="BJ320" s="18" t="s">
        <v>84</v>
      </c>
      <c r="BK320" s="231">
        <f>ROUND(I320*H320,2)</f>
        <v>0</v>
      </c>
      <c r="BL320" s="18" t="s">
        <v>178</v>
      </c>
      <c r="BM320" s="230" t="s">
        <v>1297</v>
      </c>
    </row>
    <row r="321" spans="1:65" s="2" customFormat="1" ht="24.15" customHeight="1">
      <c r="A321" s="39"/>
      <c r="B321" s="40"/>
      <c r="C321" s="219" t="s">
        <v>495</v>
      </c>
      <c r="D321" s="219" t="s">
        <v>173</v>
      </c>
      <c r="E321" s="220" t="s">
        <v>454</v>
      </c>
      <c r="F321" s="221" t="s">
        <v>455</v>
      </c>
      <c r="G321" s="222" t="s">
        <v>176</v>
      </c>
      <c r="H321" s="223">
        <v>202.085</v>
      </c>
      <c r="I321" s="224"/>
      <c r="J321" s="225">
        <f>ROUND(I321*H321,2)</f>
        <v>0</v>
      </c>
      <c r="K321" s="221" t="s">
        <v>177</v>
      </c>
      <c r="L321" s="45"/>
      <c r="M321" s="226" t="s">
        <v>1</v>
      </c>
      <c r="N321" s="227" t="s">
        <v>41</v>
      </c>
      <c r="O321" s="92"/>
      <c r="P321" s="228">
        <f>O321*H321</f>
        <v>0</v>
      </c>
      <c r="Q321" s="228">
        <v>0.0315</v>
      </c>
      <c r="R321" s="228">
        <f>Q321*H321</f>
        <v>6.3656775</v>
      </c>
      <c r="S321" s="228">
        <v>0</v>
      </c>
      <c r="T321" s="229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0" t="s">
        <v>178</v>
      </c>
      <c r="AT321" s="230" t="s">
        <v>173</v>
      </c>
      <c r="AU321" s="230" t="s">
        <v>86</v>
      </c>
      <c r="AY321" s="18" t="s">
        <v>171</v>
      </c>
      <c r="BE321" s="231">
        <f>IF(N321="základní",J321,0)</f>
        <v>0</v>
      </c>
      <c r="BF321" s="231">
        <f>IF(N321="snížená",J321,0)</f>
        <v>0</v>
      </c>
      <c r="BG321" s="231">
        <f>IF(N321="zákl. přenesená",J321,0)</f>
        <v>0</v>
      </c>
      <c r="BH321" s="231">
        <f>IF(N321="sníž. přenesená",J321,0)</f>
        <v>0</v>
      </c>
      <c r="BI321" s="231">
        <f>IF(N321="nulová",J321,0)</f>
        <v>0</v>
      </c>
      <c r="BJ321" s="18" t="s">
        <v>84</v>
      </c>
      <c r="BK321" s="231">
        <f>ROUND(I321*H321,2)</f>
        <v>0</v>
      </c>
      <c r="BL321" s="18" t="s">
        <v>178</v>
      </c>
      <c r="BM321" s="230" t="s">
        <v>1298</v>
      </c>
    </row>
    <row r="322" spans="1:51" s="15" customFormat="1" ht="12">
      <c r="A322" s="15"/>
      <c r="B322" s="259"/>
      <c r="C322" s="260"/>
      <c r="D322" s="234" t="s">
        <v>180</v>
      </c>
      <c r="E322" s="261" t="s">
        <v>1</v>
      </c>
      <c r="F322" s="262" t="s">
        <v>390</v>
      </c>
      <c r="G322" s="260"/>
      <c r="H322" s="261" t="s">
        <v>1</v>
      </c>
      <c r="I322" s="263"/>
      <c r="J322" s="260"/>
      <c r="K322" s="260"/>
      <c r="L322" s="264"/>
      <c r="M322" s="265"/>
      <c r="N322" s="266"/>
      <c r="O322" s="266"/>
      <c r="P322" s="266"/>
      <c r="Q322" s="266"/>
      <c r="R322" s="266"/>
      <c r="S322" s="266"/>
      <c r="T322" s="267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68" t="s">
        <v>180</v>
      </c>
      <c r="AU322" s="268" t="s">
        <v>86</v>
      </c>
      <c r="AV322" s="15" t="s">
        <v>84</v>
      </c>
      <c r="AW322" s="15" t="s">
        <v>32</v>
      </c>
      <c r="AX322" s="15" t="s">
        <v>76</v>
      </c>
      <c r="AY322" s="268" t="s">
        <v>171</v>
      </c>
    </row>
    <row r="323" spans="1:51" s="13" customFormat="1" ht="12">
      <c r="A323" s="13"/>
      <c r="B323" s="232"/>
      <c r="C323" s="233"/>
      <c r="D323" s="234" t="s">
        <v>180</v>
      </c>
      <c r="E323" s="235" t="s">
        <v>1</v>
      </c>
      <c r="F323" s="236" t="s">
        <v>1274</v>
      </c>
      <c r="G323" s="233"/>
      <c r="H323" s="237">
        <v>202.085</v>
      </c>
      <c r="I323" s="238"/>
      <c r="J323" s="233"/>
      <c r="K323" s="233"/>
      <c r="L323" s="239"/>
      <c r="M323" s="240"/>
      <c r="N323" s="241"/>
      <c r="O323" s="241"/>
      <c r="P323" s="241"/>
      <c r="Q323" s="241"/>
      <c r="R323" s="241"/>
      <c r="S323" s="241"/>
      <c r="T323" s="242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3" t="s">
        <v>180</v>
      </c>
      <c r="AU323" s="243" t="s">
        <v>86</v>
      </c>
      <c r="AV323" s="13" t="s">
        <v>86</v>
      </c>
      <c r="AW323" s="13" t="s">
        <v>32</v>
      </c>
      <c r="AX323" s="13" t="s">
        <v>84</v>
      </c>
      <c r="AY323" s="243" t="s">
        <v>171</v>
      </c>
    </row>
    <row r="324" spans="1:65" s="2" customFormat="1" ht="24.15" customHeight="1">
      <c r="A324" s="39"/>
      <c r="B324" s="40"/>
      <c r="C324" s="219" t="s">
        <v>500</v>
      </c>
      <c r="D324" s="219" t="s">
        <v>173</v>
      </c>
      <c r="E324" s="220" t="s">
        <v>458</v>
      </c>
      <c r="F324" s="221" t="s">
        <v>459</v>
      </c>
      <c r="G324" s="222" t="s">
        <v>176</v>
      </c>
      <c r="H324" s="223">
        <v>1582</v>
      </c>
      <c r="I324" s="224"/>
      <c r="J324" s="225">
        <f>ROUND(I324*H324,2)</f>
        <v>0</v>
      </c>
      <c r="K324" s="221" t="s">
        <v>177</v>
      </c>
      <c r="L324" s="45"/>
      <c r="M324" s="226" t="s">
        <v>1</v>
      </c>
      <c r="N324" s="227" t="s">
        <v>41</v>
      </c>
      <c r="O324" s="92"/>
      <c r="P324" s="228">
        <f>O324*H324</f>
        <v>0</v>
      </c>
      <c r="Q324" s="228">
        <v>0.02618</v>
      </c>
      <c r="R324" s="228">
        <f>Q324*H324</f>
        <v>41.41676</v>
      </c>
      <c r="S324" s="228">
        <v>0</v>
      </c>
      <c r="T324" s="229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0" t="s">
        <v>178</v>
      </c>
      <c r="AT324" s="230" t="s">
        <v>173</v>
      </c>
      <c r="AU324" s="230" t="s">
        <v>86</v>
      </c>
      <c r="AY324" s="18" t="s">
        <v>171</v>
      </c>
      <c r="BE324" s="231">
        <f>IF(N324="základní",J324,0)</f>
        <v>0</v>
      </c>
      <c r="BF324" s="231">
        <f>IF(N324="snížená",J324,0)</f>
        <v>0</v>
      </c>
      <c r="BG324" s="231">
        <f>IF(N324="zákl. přenesená",J324,0)</f>
        <v>0</v>
      </c>
      <c r="BH324" s="231">
        <f>IF(N324="sníž. přenesená",J324,0)</f>
        <v>0</v>
      </c>
      <c r="BI324" s="231">
        <f>IF(N324="nulová",J324,0)</f>
        <v>0</v>
      </c>
      <c r="BJ324" s="18" t="s">
        <v>84</v>
      </c>
      <c r="BK324" s="231">
        <f>ROUND(I324*H324,2)</f>
        <v>0</v>
      </c>
      <c r="BL324" s="18" t="s">
        <v>178</v>
      </c>
      <c r="BM324" s="230" t="s">
        <v>1299</v>
      </c>
    </row>
    <row r="325" spans="1:51" s="13" customFormat="1" ht="12">
      <c r="A325" s="13"/>
      <c r="B325" s="232"/>
      <c r="C325" s="233"/>
      <c r="D325" s="234" t="s">
        <v>180</v>
      </c>
      <c r="E325" s="235" t="s">
        <v>1</v>
      </c>
      <c r="F325" s="236" t="s">
        <v>1300</v>
      </c>
      <c r="G325" s="233"/>
      <c r="H325" s="237">
        <v>1582</v>
      </c>
      <c r="I325" s="238"/>
      <c r="J325" s="233"/>
      <c r="K325" s="233"/>
      <c r="L325" s="239"/>
      <c r="M325" s="240"/>
      <c r="N325" s="241"/>
      <c r="O325" s="241"/>
      <c r="P325" s="241"/>
      <c r="Q325" s="241"/>
      <c r="R325" s="241"/>
      <c r="S325" s="241"/>
      <c r="T325" s="242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3" t="s">
        <v>180</v>
      </c>
      <c r="AU325" s="243" t="s">
        <v>86</v>
      </c>
      <c r="AV325" s="13" t="s">
        <v>86</v>
      </c>
      <c r="AW325" s="13" t="s">
        <v>32</v>
      </c>
      <c r="AX325" s="13" t="s">
        <v>76</v>
      </c>
      <c r="AY325" s="243" t="s">
        <v>171</v>
      </c>
    </row>
    <row r="326" spans="1:51" s="14" customFormat="1" ht="12">
      <c r="A326" s="14"/>
      <c r="B326" s="244"/>
      <c r="C326" s="245"/>
      <c r="D326" s="234" t="s">
        <v>180</v>
      </c>
      <c r="E326" s="246" t="s">
        <v>1</v>
      </c>
      <c r="F326" s="247" t="s">
        <v>221</v>
      </c>
      <c r="G326" s="245"/>
      <c r="H326" s="248">
        <v>1582</v>
      </c>
      <c r="I326" s="249"/>
      <c r="J326" s="245"/>
      <c r="K326" s="245"/>
      <c r="L326" s="250"/>
      <c r="M326" s="251"/>
      <c r="N326" s="252"/>
      <c r="O326" s="252"/>
      <c r="P326" s="252"/>
      <c r="Q326" s="252"/>
      <c r="R326" s="252"/>
      <c r="S326" s="252"/>
      <c r="T326" s="253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4" t="s">
        <v>180</v>
      </c>
      <c r="AU326" s="254" t="s">
        <v>86</v>
      </c>
      <c r="AV326" s="14" t="s">
        <v>178</v>
      </c>
      <c r="AW326" s="14" t="s">
        <v>32</v>
      </c>
      <c r="AX326" s="14" t="s">
        <v>84</v>
      </c>
      <c r="AY326" s="254" t="s">
        <v>171</v>
      </c>
    </row>
    <row r="327" spans="1:65" s="2" customFormat="1" ht="24.15" customHeight="1">
      <c r="A327" s="39"/>
      <c r="B327" s="40"/>
      <c r="C327" s="219" t="s">
        <v>505</v>
      </c>
      <c r="D327" s="219" t="s">
        <v>173</v>
      </c>
      <c r="E327" s="220" t="s">
        <v>464</v>
      </c>
      <c r="F327" s="221" t="s">
        <v>465</v>
      </c>
      <c r="G327" s="222" t="s">
        <v>176</v>
      </c>
      <c r="H327" s="223">
        <v>39.7</v>
      </c>
      <c r="I327" s="224"/>
      <c r="J327" s="225">
        <f>ROUND(I327*H327,2)</f>
        <v>0</v>
      </c>
      <c r="K327" s="221" t="s">
        <v>184</v>
      </c>
      <c r="L327" s="45"/>
      <c r="M327" s="226" t="s">
        <v>1</v>
      </c>
      <c r="N327" s="227" t="s">
        <v>41</v>
      </c>
      <c r="O327" s="92"/>
      <c r="P327" s="228">
        <f>O327*H327</f>
        <v>0</v>
      </c>
      <c r="Q327" s="228">
        <v>0.0057</v>
      </c>
      <c r="R327" s="228">
        <f>Q327*H327</f>
        <v>0.22629</v>
      </c>
      <c r="S327" s="228">
        <v>0</v>
      </c>
      <c r="T327" s="229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0" t="s">
        <v>178</v>
      </c>
      <c r="AT327" s="230" t="s">
        <v>173</v>
      </c>
      <c r="AU327" s="230" t="s">
        <v>86</v>
      </c>
      <c r="AY327" s="18" t="s">
        <v>171</v>
      </c>
      <c r="BE327" s="231">
        <f>IF(N327="základní",J327,0)</f>
        <v>0</v>
      </c>
      <c r="BF327" s="231">
        <f>IF(N327="snížená",J327,0)</f>
        <v>0</v>
      </c>
      <c r="BG327" s="231">
        <f>IF(N327="zákl. přenesená",J327,0)</f>
        <v>0</v>
      </c>
      <c r="BH327" s="231">
        <f>IF(N327="sníž. přenesená",J327,0)</f>
        <v>0</v>
      </c>
      <c r="BI327" s="231">
        <f>IF(N327="nulová",J327,0)</f>
        <v>0</v>
      </c>
      <c r="BJ327" s="18" t="s">
        <v>84</v>
      </c>
      <c r="BK327" s="231">
        <f>ROUND(I327*H327,2)</f>
        <v>0</v>
      </c>
      <c r="BL327" s="18" t="s">
        <v>178</v>
      </c>
      <c r="BM327" s="230" t="s">
        <v>1301</v>
      </c>
    </row>
    <row r="328" spans="1:47" s="2" customFormat="1" ht="12">
      <c r="A328" s="39"/>
      <c r="B328" s="40"/>
      <c r="C328" s="41"/>
      <c r="D328" s="234" t="s">
        <v>229</v>
      </c>
      <c r="E328" s="41"/>
      <c r="F328" s="255" t="s">
        <v>467</v>
      </c>
      <c r="G328" s="41"/>
      <c r="H328" s="41"/>
      <c r="I328" s="256"/>
      <c r="J328" s="41"/>
      <c r="K328" s="41"/>
      <c r="L328" s="45"/>
      <c r="M328" s="257"/>
      <c r="N328" s="258"/>
      <c r="O328" s="92"/>
      <c r="P328" s="92"/>
      <c r="Q328" s="92"/>
      <c r="R328" s="92"/>
      <c r="S328" s="92"/>
      <c r="T328" s="93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229</v>
      </c>
      <c r="AU328" s="18" t="s">
        <v>86</v>
      </c>
    </row>
    <row r="329" spans="1:51" s="13" customFormat="1" ht="12">
      <c r="A329" s="13"/>
      <c r="B329" s="232"/>
      <c r="C329" s="233"/>
      <c r="D329" s="234" t="s">
        <v>180</v>
      </c>
      <c r="E329" s="235" t="s">
        <v>1</v>
      </c>
      <c r="F329" s="236" t="s">
        <v>468</v>
      </c>
      <c r="G329" s="233"/>
      <c r="H329" s="237">
        <v>39.7</v>
      </c>
      <c r="I329" s="238"/>
      <c r="J329" s="233"/>
      <c r="K329" s="233"/>
      <c r="L329" s="239"/>
      <c r="M329" s="240"/>
      <c r="N329" s="241"/>
      <c r="O329" s="241"/>
      <c r="P329" s="241"/>
      <c r="Q329" s="241"/>
      <c r="R329" s="241"/>
      <c r="S329" s="241"/>
      <c r="T329" s="242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3" t="s">
        <v>180</v>
      </c>
      <c r="AU329" s="243" t="s">
        <v>86</v>
      </c>
      <c r="AV329" s="13" t="s">
        <v>86</v>
      </c>
      <c r="AW329" s="13" t="s">
        <v>32</v>
      </c>
      <c r="AX329" s="13" t="s">
        <v>84</v>
      </c>
      <c r="AY329" s="243" t="s">
        <v>171</v>
      </c>
    </row>
    <row r="330" spans="1:65" s="2" customFormat="1" ht="24.15" customHeight="1">
      <c r="A330" s="39"/>
      <c r="B330" s="40"/>
      <c r="C330" s="219" t="s">
        <v>511</v>
      </c>
      <c r="D330" s="219" t="s">
        <v>173</v>
      </c>
      <c r="E330" s="220" t="s">
        <v>470</v>
      </c>
      <c r="F330" s="221" t="s">
        <v>471</v>
      </c>
      <c r="G330" s="222" t="s">
        <v>176</v>
      </c>
      <c r="H330" s="223">
        <v>921</v>
      </c>
      <c r="I330" s="224"/>
      <c r="J330" s="225">
        <f>ROUND(I330*H330,2)</f>
        <v>0</v>
      </c>
      <c r="K330" s="221" t="s">
        <v>184</v>
      </c>
      <c r="L330" s="45"/>
      <c r="M330" s="226" t="s">
        <v>1</v>
      </c>
      <c r="N330" s="227" t="s">
        <v>41</v>
      </c>
      <c r="O330" s="92"/>
      <c r="P330" s="228">
        <f>O330*H330</f>
        <v>0</v>
      </c>
      <c r="Q330" s="228">
        <v>0.0033</v>
      </c>
      <c r="R330" s="228">
        <f>Q330*H330</f>
        <v>3.0393</v>
      </c>
      <c r="S330" s="228">
        <v>0</v>
      </c>
      <c r="T330" s="229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0" t="s">
        <v>178</v>
      </c>
      <c r="AT330" s="230" t="s">
        <v>173</v>
      </c>
      <c r="AU330" s="230" t="s">
        <v>86</v>
      </c>
      <c r="AY330" s="18" t="s">
        <v>171</v>
      </c>
      <c r="BE330" s="231">
        <f>IF(N330="základní",J330,0)</f>
        <v>0</v>
      </c>
      <c r="BF330" s="231">
        <f>IF(N330="snížená",J330,0)</f>
        <v>0</v>
      </c>
      <c r="BG330" s="231">
        <f>IF(N330="zákl. přenesená",J330,0)</f>
        <v>0</v>
      </c>
      <c r="BH330" s="231">
        <f>IF(N330="sníž. přenesená",J330,0)</f>
        <v>0</v>
      </c>
      <c r="BI330" s="231">
        <f>IF(N330="nulová",J330,0)</f>
        <v>0</v>
      </c>
      <c r="BJ330" s="18" t="s">
        <v>84</v>
      </c>
      <c r="BK330" s="231">
        <f>ROUND(I330*H330,2)</f>
        <v>0</v>
      </c>
      <c r="BL330" s="18" t="s">
        <v>178</v>
      </c>
      <c r="BM330" s="230" t="s">
        <v>1302</v>
      </c>
    </row>
    <row r="331" spans="1:47" s="2" customFormat="1" ht="12">
      <c r="A331" s="39"/>
      <c r="B331" s="40"/>
      <c r="C331" s="41"/>
      <c r="D331" s="234" t="s">
        <v>229</v>
      </c>
      <c r="E331" s="41"/>
      <c r="F331" s="255" t="s">
        <v>473</v>
      </c>
      <c r="G331" s="41"/>
      <c r="H331" s="41"/>
      <c r="I331" s="256"/>
      <c r="J331" s="41"/>
      <c r="K331" s="41"/>
      <c r="L331" s="45"/>
      <c r="M331" s="257"/>
      <c r="N331" s="258"/>
      <c r="O331" s="92"/>
      <c r="P331" s="92"/>
      <c r="Q331" s="92"/>
      <c r="R331" s="92"/>
      <c r="S331" s="92"/>
      <c r="T331" s="93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229</v>
      </c>
      <c r="AU331" s="18" t="s">
        <v>86</v>
      </c>
    </row>
    <row r="332" spans="1:51" s="13" customFormat="1" ht="12">
      <c r="A332" s="13"/>
      <c r="B332" s="232"/>
      <c r="C332" s="233"/>
      <c r="D332" s="234" t="s">
        <v>180</v>
      </c>
      <c r="E332" s="235" t="s">
        <v>1</v>
      </c>
      <c r="F332" s="236" t="s">
        <v>1303</v>
      </c>
      <c r="G332" s="233"/>
      <c r="H332" s="237">
        <v>921</v>
      </c>
      <c r="I332" s="238"/>
      <c r="J332" s="233"/>
      <c r="K332" s="233"/>
      <c r="L332" s="239"/>
      <c r="M332" s="240"/>
      <c r="N332" s="241"/>
      <c r="O332" s="241"/>
      <c r="P332" s="241"/>
      <c r="Q332" s="241"/>
      <c r="R332" s="241"/>
      <c r="S332" s="241"/>
      <c r="T332" s="242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3" t="s">
        <v>180</v>
      </c>
      <c r="AU332" s="243" t="s">
        <v>86</v>
      </c>
      <c r="AV332" s="13" t="s">
        <v>86</v>
      </c>
      <c r="AW332" s="13" t="s">
        <v>32</v>
      </c>
      <c r="AX332" s="13" t="s">
        <v>84</v>
      </c>
      <c r="AY332" s="243" t="s">
        <v>171</v>
      </c>
    </row>
    <row r="333" spans="1:65" s="2" customFormat="1" ht="24.15" customHeight="1">
      <c r="A333" s="39"/>
      <c r="B333" s="40"/>
      <c r="C333" s="219" t="s">
        <v>516</v>
      </c>
      <c r="D333" s="219" t="s">
        <v>173</v>
      </c>
      <c r="E333" s="220" t="s">
        <v>476</v>
      </c>
      <c r="F333" s="221" t="s">
        <v>477</v>
      </c>
      <c r="G333" s="222" t="s">
        <v>176</v>
      </c>
      <c r="H333" s="223">
        <v>76.545</v>
      </c>
      <c r="I333" s="224"/>
      <c r="J333" s="225">
        <f>ROUND(I333*H333,2)</f>
        <v>0</v>
      </c>
      <c r="K333" s="221" t="s">
        <v>177</v>
      </c>
      <c r="L333" s="45"/>
      <c r="M333" s="226" t="s">
        <v>1</v>
      </c>
      <c r="N333" s="227" t="s">
        <v>41</v>
      </c>
      <c r="O333" s="92"/>
      <c r="P333" s="228">
        <f>O333*H333</f>
        <v>0</v>
      </c>
      <c r="Q333" s="228">
        <v>0.105</v>
      </c>
      <c r="R333" s="228">
        <f>Q333*H333</f>
        <v>8.037225</v>
      </c>
      <c r="S333" s="228">
        <v>0</v>
      </c>
      <c r="T333" s="229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30" t="s">
        <v>178</v>
      </c>
      <c r="AT333" s="230" t="s">
        <v>173</v>
      </c>
      <c r="AU333" s="230" t="s">
        <v>86</v>
      </c>
      <c r="AY333" s="18" t="s">
        <v>171</v>
      </c>
      <c r="BE333" s="231">
        <f>IF(N333="základní",J333,0)</f>
        <v>0</v>
      </c>
      <c r="BF333" s="231">
        <f>IF(N333="snížená",J333,0)</f>
        <v>0</v>
      </c>
      <c r="BG333" s="231">
        <f>IF(N333="zákl. přenesená",J333,0)</f>
        <v>0</v>
      </c>
      <c r="BH333" s="231">
        <f>IF(N333="sníž. přenesená",J333,0)</f>
        <v>0</v>
      </c>
      <c r="BI333" s="231">
        <f>IF(N333="nulová",J333,0)</f>
        <v>0</v>
      </c>
      <c r="BJ333" s="18" t="s">
        <v>84</v>
      </c>
      <c r="BK333" s="231">
        <f>ROUND(I333*H333,2)</f>
        <v>0</v>
      </c>
      <c r="BL333" s="18" t="s">
        <v>178</v>
      </c>
      <c r="BM333" s="230" t="s">
        <v>1304</v>
      </c>
    </row>
    <row r="334" spans="1:51" s="13" customFormat="1" ht="12">
      <c r="A334" s="13"/>
      <c r="B334" s="232"/>
      <c r="C334" s="233"/>
      <c r="D334" s="234" t="s">
        <v>180</v>
      </c>
      <c r="E334" s="235" t="s">
        <v>1</v>
      </c>
      <c r="F334" s="236" t="s">
        <v>1305</v>
      </c>
      <c r="G334" s="233"/>
      <c r="H334" s="237">
        <v>76.545</v>
      </c>
      <c r="I334" s="238"/>
      <c r="J334" s="233"/>
      <c r="K334" s="233"/>
      <c r="L334" s="239"/>
      <c r="M334" s="240"/>
      <c r="N334" s="241"/>
      <c r="O334" s="241"/>
      <c r="P334" s="241"/>
      <c r="Q334" s="241"/>
      <c r="R334" s="241"/>
      <c r="S334" s="241"/>
      <c r="T334" s="242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3" t="s">
        <v>180</v>
      </c>
      <c r="AU334" s="243" t="s">
        <v>86</v>
      </c>
      <c r="AV334" s="13" t="s">
        <v>86</v>
      </c>
      <c r="AW334" s="13" t="s">
        <v>32</v>
      </c>
      <c r="AX334" s="13" t="s">
        <v>84</v>
      </c>
      <c r="AY334" s="243" t="s">
        <v>171</v>
      </c>
    </row>
    <row r="335" spans="1:65" s="2" customFormat="1" ht="24.15" customHeight="1">
      <c r="A335" s="39"/>
      <c r="B335" s="40"/>
      <c r="C335" s="219" t="s">
        <v>323</v>
      </c>
      <c r="D335" s="219" t="s">
        <v>173</v>
      </c>
      <c r="E335" s="220" t="s">
        <v>481</v>
      </c>
      <c r="F335" s="221" t="s">
        <v>482</v>
      </c>
      <c r="G335" s="222" t="s">
        <v>176</v>
      </c>
      <c r="H335" s="223">
        <v>1733</v>
      </c>
      <c r="I335" s="224"/>
      <c r="J335" s="225">
        <f>ROUND(I335*H335,2)</f>
        <v>0</v>
      </c>
      <c r="K335" s="221" t="s">
        <v>227</v>
      </c>
      <c r="L335" s="45"/>
      <c r="M335" s="226" t="s">
        <v>1</v>
      </c>
      <c r="N335" s="227" t="s">
        <v>41</v>
      </c>
      <c r="O335" s="92"/>
      <c r="P335" s="228">
        <f>O335*H335</f>
        <v>0</v>
      </c>
      <c r="Q335" s="228">
        <v>0.02048</v>
      </c>
      <c r="R335" s="228">
        <f>Q335*H335</f>
        <v>35.49184</v>
      </c>
      <c r="S335" s="228">
        <v>0</v>
      </c>
      <c r="T335" s="229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0" t="s">
        <v>178</v>
      </c>
      <c r="AT335" s="230" t="s">
        <v>173</v>
      </c>
      <c r="AU335" s="230" t="s">
        <v>86</v>
      </c>
      <c r="AY335" s="18" t="s">
        <v>171</v>
      </c>
      <c r="BE335" s="231">
        <f>IF(N335="základní",J335,0)</f>
        <v>0</v>
      </c>
      <c r="BF335" s="231">
        <f>IF(N335="snížená",J335,0)</f>
        <v>0</v>
      </c>
      <c r="BG335" s="231">
        <f>IF(N335="zákl. přenesená",J335,0)</f>
        <v>0</v>
      </c>
      <c r="BH335" s="231">
        <f>IF(N335="sníž. přenesená",J335,0)</f>
        <v>0</v>
      </c>
      <c r="BI335" s="231">
        <f>IF(N335="nulová",J335,0)</f>
        <v>0</v>
      </c>
      <c r="BJ335" s="18" t="s">
        <v>84</v>
      </c>
      <c r="BK335" s="231">
        <f>ROUND(I335*H335,2)</f>
        <v>0</v>
      </c>
      <c r="BL335" s="18" t="s">
        <v>178</v>
      </c>
      <c r="BM335" s="230" t="s">
        <v>483</v>
      </c>
    </row>
    <row r="336" spans="1:51" s="13" customFormat="1" ht="12">
      <c r="A336" s="13"/>
      <c r="B336" s="232"/>
      <c r="C336" s="233"/>
      <c r="D336" s="234" t="s">
        <v>180</v>
      </c>
      <c r="E336" s="235" t="s">
        <v>1</v>
      </c>
      <c r="F336" s="236" t="s">
        <v>1300</v>
      </c>
      <c r="G336" s="233"/>
      <c r="H336" s="237">
        <v>1582</v>
      </c>
      <c r="I336" s="238"/>
      <c r="J336" s="233"/>
      <c r="K336" s="233"/>
      <c r="L336" s="239"/>
      <c r="M336" s="240"/>
      <c r="N336" s="241"/>
      <c r="O336" s="241"/>
      <c r="P336" s="241"/>
      <c r="Q336" s="241"/>
      <c r="R336" s="241"/>
      <c r="S336" s="241"/>
      <c r="T336" s="242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3" t="s">
        <v>180</v>
      </c>
      <c r="AU336" s="243" t="s">
        <v>86</v>
      </c>
      <c r="AV336" s="13" t="s">
        <v>86</v>
      </c>
      <c r="AW336" s="13" t="s">
        <v>32</v>
      </c>
      <c r="AX336" s="13" t="s">
        <v>76</v>
      </c>
      <c r="AY336" s="243" t="s">
        <v>171</v>
      </c>
    </row>
    <row r="337" spans="1:51" s="13" customFormat="1" ht="12">
      <c r="A337" s="13"/>
      <c r="B337" s="232"/>
      <c r="C337" s="233"/>
      <c r="D337" s="234" t="s">
        <v>180</v>
      </c>
      <c r="E337" s="235" t="s">
        <v>1</v>
      </c>
      <c r="F337" s="236" t="s">
        <v>1306</v>
      </c>
      <c r="G337" s="233"/>
      <c r="H337" s="237">
        <v>121</v>
      </c>
      <c r="I337" s="238"/>
      <c r="J337" s="233"/>
      <c r="K337" s="233"/>
      <c r="L337" s="239"/>
      <c r="M337" s="240"/>
      <c r="N337" s="241"/>
      <c r="O337" s="241"/>
      <c r="P337" s="241"/>
      <c r="Q337" s="241"/>
      <c r="R337" s="241"/>
      <c r="S337" s="241"/>
      <c r="T337" s="24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3" t="s">
        <v>180</v>
      </c>
      <c r="AU337" s="243" t="s">
        <v>86</v>
      </c>
      <c r="AV337" s="13" t="s">
        <v>86</v>
      </c>
      <c r="AW337" s="13" t="s">
        <v>32</v>
      </c>
      <c r="AX337" s="13" t="s">
        <v>76</v>
      </c>
      <c r="AY337" s="243" t="s">
        <v>171</v>
      </c>
    </row>
    <row r="338" spans="1:51" s="13" customFormat="1" ht="12">
      <c r="A338" s="13"/>
      <c r="B338" s="232"/>
      <c r="C338" s="233"/>
      <c r="D338" s="234" t="s">
        <v>180</v>
      </c>
      <c r="E338" s="235" t="s">
        <v>1</v>
      </c>
      <c r="F338" s="236" t="s">
        <v>1307</v>
      </c>
      <c r="G338" s="233"/>
      <c r="H338" s="237">
        <v>30</v>
      </c>
      <c r="I338" s="238"/>
      <c r="J338" s="233"/>
      <c r="K338" s="233"/>
      <c r="L338" s="239"/>
      <c r="M338" s="240"/>
      <c r="N338" s="241"/>
      <c r="O338" s="241"/>
      <c r="P338" s="241"/>
      <c r="Q338" s="241"/>
      <c r="R338" s="241"/>
      <c r="S338" s="241"/>
      <c r="T338" s="242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3" t="s">
        <v>180</v>
      </c>
      <c r="AU338" s="243" t="s">
        <v>86</v>
      </c>
      <c r="AV338" s="13" t="s">
        <v>86</v>
      </c>
      <c r="AW338" s="13" t="s">
        <v>32</v>
      </c>
      <c r="AX338" s="13" t="s">
        <v>76</v>
      </c>
      <c r="AY338" s="243" t="s">
        <v>171</v>
      </c>
    </row>
    <row r="339" spans="1:51" s="14" customFormat="1" ht="12">
      <c r="A339" s="14"/>
      <c r="B339" s="244"/>
      <c r="C339" s="245"/>
      <c r="D339" s="234" t="s">
        <v>180</v>
      </c>
      <c r="E339" s="246" t="s">
        <v>1</v>
      </c>
      <c r="F339" s="247" t="s">
        <v>221</v>
      </c>
      <c r="G339" s="245"/>
      <c r="H339" s="248">
        <v>1733</v>
      </c>
      <c r="I339" s="249"/>
      <c r="J339" s="245"/>
      <c r="K339" s="245"/>
      <c r="L339" s="250"/>
      <c r="M339" s="251"/>
      <c r="N339" s="252"/>
      <c r="O339" s="252"/>
      <c r="P339" s="252"/>
      <c r="Q339" s="252"/>
      <c r="R339" s="252"/>
      <c r="S339" s="252"/>
      <c r="T339" s="253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4" t="s">
        <v>180</v>
      </c>
      <c r="AU339" s="254" t="s">
        <v>86</v>
      </c>
      <c r="AV339" s="14" t="s">
        <v>178</v>
      </c>
      <c r="AW339" s="14" t="s">
        <v>32</v>
      </c>
      <c r="AX339" s="14" t="s">
        <v>84</v>
      </c>
      <c r="AY339" s="254" t="s">
        <v>171</v>
      </c>
    </row>
    <row r="340" spans="1:65" s="2" customFormat="1" ht="37.8" customHeight="1">
      <c r="A340" s="39"/>
      <c r="B340" s="40"/>
      <c r="C340" s="219" t="s">
        <v>526</v>
      </c>
      <c r="D340" s="219" t="s">
        <v>173</v>
      </c>
      <c r="E340" s="220" t="s">
        <v>485</v>
      </c>
      <c r="F340" s="221" t="s">
        <v>486</v>
      </c>
      <c r="G340" s="222" t="s">
        <v>176</v>
      </c>
      <c r="H340" s="223">
        <v>790</v>
      </c>
      <c r="I340" s="224"/>
      <c r="J340" s="225">
        <f>ROUND(I340*H340,2)</f>
        <v>0</v>
      </c>
      <c r="K340" s="221" t="s">
        <v>177</v>
      </c>
      <c r="L340" s="45"/>
      <c r="M340" s="226" t="s">
        <v>1</v>
      </c>
      <c r="N340" s="227" t="s">
        <v>41</v>
      </c>
      <c r="O340" s="92"/>
      <c r="P340" s="228">
        <f>O340*H340</f>
        <v>0</v>
      </c>
      <c r="Q340" s="228">
        <v>0.01276</v>
      </c>
      <c r="R340" s="228">
        <f>Q340*H340</f>
        <v>10.080400000000003</v>
      </c>
      <c r="S340" s="228">
        <v>0</v>
      </c>
      <c r="T340" s="229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30" t="s">
        <v>178</v>
      </c>
      <c r="AT340" s="230" t="s">
        <v>173</v>
      </c>
      <c r="AU340" s="230" t="s">
        <v>86</v>
      </c>
      <c r="AY340" s="18" t="s">
        <v>171</v>
      </c>
      <c r="BE340" s="231">
        <f>IF(N340="základní",J340,0)</f>
        <v>0</v>
      </c>
      <c r="BF340" s="231">
        <f>IF(N340="snížená",J340,0)</f>
        <v>0</v>
      </c>
      <c r="BG340" s="231">
        <f>IF(N340="zákl. přenesená",J340,0)</f>
        <v>0</v>
      </c>
      <c r="BH340" s="231">
        <f>IF(N340="sníž. přenesená",J340,0)</f>
        <v>0</v>
      </c>
      <c r="BI340" s="231">
        <f>IF(N340="nulová",J340,0)</f>
        <v>0</v>
      </c>
      <c r="BJ340" s="18" t="s">
        <v>84</v>
      </c>
      <c r="BK340" s="231">
        <f>ROUND(I340*H340,2)</f>
        <v>0</v>
      </c>
      <c r="BL340" s="18" t="s">
        <v>178</v>
      </c>
      <c r="BM340" s="230" t="s">
        <v>487</v>
      </c>
    </row>
    <row r="341" spans="1:47" s="2" customFormat="1" ht="12">
      <c r="A341" s="39"/>
      <c r="B341" s="40"/>
      <c r="C341" s="41"/>
      <c r="D341" s="234" t="s">
        <v>229</v>
      </c>
      <c r="E341" s="41"/>
      <c r="F341" s="255" t="s">
        <v>1262</v>
      </c>
      <c r="G341" s="41"/>
      <c r="H341" s="41"/>
      <c r="I341" s="256"/>
      <c r="J341" s="41"/>
      <c r="K341" s="41"/>
      <c r="L341" s="45"/>
      <c r="M341" s="257"/>
      <c r="N341" s="258"/>
      <c r="O341" s="92"/>
      <c r="P341" s="92"/>
      <c r="Q341" s="92"/>
      <c r="R341" s="92"/>
      <c r="S341" s="92"/>
      <c r="T341" s="93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18" t="s">
        <v>229</v>
      </c>
      <c r="AU341" s="18" t="s">
        <v>86</v>
      </c>
    </row>
    <row r="342" spans="1:51" s="13" customFormat="1" ht="12">
      <c r="A342" s="13"/>
      <c r="B342" s="232"/>
      <c r="C342" s="233"/>
      <c r="D342" s="234" t="s">
        <v>180</v>
      </c>
      <c r="E342" s="235" t="s">
        <v>1</v>
      </c>
      <c r="F342" s="236" t="s">
        <v>1308</v>
      </c>
      <c r="G342" s="233"/>
      <c r="H342" s="237">
        <v>790</v>
      </c>
      <c r="I342" s="238"/>
      <c r="J342" s="233"/>
      <c r="K342" s="233"/>
      <c r="L342" s="239"/>
      <c r="M342" s="240"/>
      <c r="N342" s="241"/>
      <c r="O342" s="241"/>
      <c r="P342" s="241"/>
      <c r="Q342" s="241"/>
      <c r="R342" s="241"/>
      <c r="S342" s="241"/>
      <c r="T342" s="242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3" t="s">
        <v>180</v>
      </c>
      <c r="AU342" s="243" t="s">
        <v>86</v>
      </c>
      <c r="AV342" s="13" t="s">
        <v>86</v>
      </c>
      <c r="AW342" s="13" t="s">
        <v>32</v>
      </c>
      <c r="AX342" s="13" t="s">
        <v>84</v>
      </c>
      <c r="AY342" s="243" t="s">
        <v>171</v>
      </c>
    </row>
    <row r="343" spans="1:65" s="2" customFormat="1" ht="24.15" customHeight="1">
      <c r="A343" s="39"/>
      <c r="B343" s="40"/>
      <c r="C343" s="269" t="s">
        <v>532</v>
      </c>
      <c r="D343" s="269" t="s">
        <v>304</v>
      </c>
      <c r="E343" s="270" t="s">
        <v>490</v>
      </c>
      <c r="F343" s="271" t="s">
        <v>491</v>
      </c>
      <c r="G343" s="272" t="s">
        <v>176</v>
      </c>
      <c r="H343" s="273">
        <v>798.774</v>
      </c>
      <c r="I343" s="274"/>
      <c r="J343" s="275">
        <f>ROUND(I343*H343,2)</f>
        <v>0</v>
      </c>
      <c r="K343" s="271" t="s">
        <v>177</v>
      </c>
      <c r="L343" s="276"/>
      <c r="M343" s="277" t="s">
        <v>1</v>
      </c>
      <c r="N343" s="278" t="s">
        <v>41</v>
      </c>
      <c r="O343" s="92"/>
      <c r="P343" s="228">
        <f>O343*H343</f>
        <v>0</v>
      </c>
      <c r="Q343" s="228">
        <v>0.028000000000000004</v>
      </c>
      <c r="R343" s="228">
        <f>Q343*H343</f>
        <v>22.365672</v>
      </c>
      <c r="S343" s="228">
        <v>0</v>
      </c>
      <c r="T343" s="229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30" t="s">
        <v>211</v>
      </c>
      <c r="AT343" s="230" t="s">
        <v>304</v>
      </c>
      <c r="AU343" s="230" t="s">
        <v>86</v>
      </c>
      <c r="AY343" s="18" t="s">
        <v>171</v>
      </c>
      <c r="BE343" s="231">
        <f>IF(N343="základní",J343,0)</f>
        <v>0</v>
      </c>
      <c r="BF343" s="231">
        <f>IF(N343="snížená",J343,0)</f>
        <v>0</v>
      </c>
      <c r="BG343" s="231">
        <f>IF(N343="zákl. přenesená",J343,0)</f>
        <v>0</v>
      </c>
      <c r="BH343" s="231">
        <f>IF(N343="sníž. přenesená",J343,0)</f>
        <v>0</v>
      </c>
      <c r="BI343" s="231">
        <f>IF(N343="nulová",J343,0)</f>
        <v>0</v>
      </c>
      <c r="BJ343" s="18" t="s">
        <v>84</v>
      </c>
      <c r="BK343" s="231">
        <f>ROUND(I343*H343,2)</f>
        <v>0</v>
      </c>
      <c r="BL343" s="18" t="s">
        <v>178</v>
      </c>
      <c r="BM343" s="230" t="s">
        <v>492</v>
      </c>
    </row>
    <row r="344" spans="1:51" s="13" customFormat="1" ht="12">
      <c r="A344" s="13"/>
      <c r="B344" s="232"/>
      <c r="C344" s="233"/>
      <c r="D344" s="234" t="s">
        <v>180</v>
      </c>
      <c r="E344" s="235" t="s">
        <v>1</v>
      </c>
      <c r="F344" s="236" t="s">
        <v>1309</v>
      </c>
      <c r="G344" s="233"/>
      <c r="H344" s="237">
        <v>783.112</v>
      </c>
      <c r="I344" s="238"/>
      <c r="J344" s="233"/>
      <c r="K344" s="233"/>
      <c r="L344" s="239"/>
      <c r="M344" s="240"/>
      <c r="N344" s="241"/>
      <c r="O344" s="241"/>
      <c r="P344" s="241"/>
      <c r="Q344" s="241"/>
      <c r="R344" s="241"/>
      <c r="S344" s="241"/>
      <c r="T344" s="242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3" t="s">
        <v>180</v>
      </c>
      <c r="AU344" s="243" t="s">
        <v>86</v>
      </c>
      <c r="AV344" s="13" t="s">
        <v>86</v>
      </c>
      <c r="AW344" s="13" t="s">
        <v>32</v>
      </c>
      <c r="AX344" s="13" t="s">
        <v>84</v>
      </c>
      <c r="AY344" s="243" t="s">
        <v>171</v>
      </c>
    </row>
    <row r="345" spans="1:51" s="13" customFormat="1" ht="12">
      <c r="A345" s="13"/>
      <c r="B345" s="232"/>
      <c r="C345" s="233"/>
      <c r="D345" s="234" t="s">
        <v>180</v>
      </c>
      <c r="E345" s="233"/>
      <c r="F345" s="236" t="s">
        <v>1310</v>
      </c>
      <c r="G345" s="233"/>
      <c r="H345" s="237">
        <v>798.774</v>
      </c>
      <c r="I345" s="238"/>
      <c r="J345" s="233"/>
      <c r="K345" s="233"/>
      <c r="L345" s="239"/>
      <c r="M345" s="240"/>
      <c r="N345" s="241"/>
      <c r="O345" s="241"/>
      <c r="P345" s="241"/>
      <c r="Q345" s="241"/>
      <c r="R345" s="241"/>
      <c r="S345" s="241"/>
      <c r="T345" s="242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3" t="s">
        <v>180</v>
      </c>
      <c r="AU345" s="243" t="s">
        <v>86</v>
      </c>
      <c r="AV345" s="13" t="s">
        <v>86</v>
      </c>
      <c r="AW345" s="13" t="s">
        <v>4</v>
      </c>
      <c r="AX345" s="13" t="s">
        <v>84</v>
      </c>
      <c r="AY345" s="243" t="s">
        <v>171</v>
      </c>
    </row>
    <row r="346" spans="1:65" s="2" customFormat="1" ht="24.15" customHeight="1">
      <c r="A346" s="39"/>
      <c r="B346" s="40"/>
      <c r="C346" s="269" t="s">
        <v>538</v>
      </c>
      <c r="D346" s="269" t="s">
        <v>304</v>
      </c>
      <c r="E346" s="270" t="s">
        <v>1311</v>
      </c>
      <c r="F346" s="271" t="s">
        <v>1312</v>
      </c>
      <c r="G346" s="272" t="s">
        <v>176</v>
      </c>
      <c r="H346" s="273">
        <v>85.888</v>
      </c>
      <c r="I346" s="274"/>
      <c r="J346" s="275">
        <f>ROUND(I346*H346,2)</f>
        <v>0</v>
      </c>
      <c r="K346" s="271" t="s">
        <v>177</v>
      </c>
      <c r="L346" s="276"/>
      <c r="M346" s="277" t="s">
        <v>1</v>
      </c>
      <c r="N346" s="278" t="s">
        <v>41</v>
      </c>
      <c r="O346" s="92"/>
      <c r="P346" s="228">
        <f>O346*H346</f>
        <v>0</v>
      </c>
      <c r="Q346" s="228">
        <v>0.018</v>
      </c>
      <c r="R346" s="228">
        <f>Q346*H346</f>
        <v>1.545984</v>
      </c>
      <c r="S346" s="228">
        <v>0</v>
      </c>
      <c r="T346" s="229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30" t="s">
        <v>211</v>
      </c>
      <c r="AT346" s="230" t="s">
        <v>304</v>
      </c>
      <c r="AU346" s="230" t="s">
        <v>86</v>
      </c>
      <c r="AY346" s="18" t="s">
        <v>171</v>
      </c>
      <c r="BE346" s="231">
        <f>IF(N346="základní",J346,0)</f>
        <v>0</v>
      </c>
      <c r="BF346" s="231">
        <f>IF(N346="snížená",J346,0)</f>
        <v>0</v>
      </c>
      <c r="BG346" s="231">
        <f>IF(N346="zákl. přenesená",J346,0)</f>
        <v>0</v>
      </c>
      <c r="BH346" s="231">
        <f>IF(N346="sníž. přenesená",J346,0)</f>
        <v>0</v>
      </c>
      <c r="BI346" s="231">
        <f>IF(N346="nulová",J346,0)</f>
        <v>0</v>
      </c>
      <c r="BJ346" s="18" t="s">
        <v>84</v>
      </c>
      <c r="BK346" s="231">
        <f>ROUND(I346*H346,2)</f>
        <v>0</v>
      </c>
      <c r="BL346" s="18" t="s">
        <v>178</v>
      </c>
      <c r="BM346" s="230" t="s">
        <v>1313</v>
      </c>
    </row>
    <row r="347" spans="1:51" s="13" customFormat="1" ht="12">
      <c r="A347" s="13"/>
      <c r="B347" s="232"/>
      <c r="C347" s="233"/>
      <c r="D347" s="234" t="s">
        <v>180</v>
      </c>
      <c r="E347" s="235" t="s">
        <v>1</v>
      </c>
      <c r="F347" s="236" t="s">
        <v>1314</v>
      </c>
      <c r="G347" s="233"/>
      <c r="H347" s="237">
        <v>85.888</v>
      </c>
      <c r="I347" s="238"/>
      <c r="J347" s="233"/>
      <c r="K347" s="233"/>
      <c r="L347" s="239"/>
      <c r="M347" s="240"/>
      <c r="N347" s="241"/>
      <c r="O347" s="241"/>
      <c r="P347" s="241"/>
      <c r="Q347" s="241"/>
      <c r="R347" s="241"/>
      <c r="S347" s="241"/>
      <c r="T347" s="242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3" t="s">
        <v>180</v>
      </c>
      <c r="AU347" s="243" t="s">
        <v>86</v>
      </c>
      <c r="AV347" s="13" t="s">
        <v>86</v>
      </c>
      <c r="AW347" s="13" t="s">
        <v>32</v>
      </c>
      <c r="AX347" s="13" t="s">
        <v>84</v>
      </c>
      <c r="AY347" s="243" t="s">
        <v>171</v>
      </c>
    </row>
    <row r="348" spans="1:65" s="2" customFormat="1" ht="24.15" customHeight="1">
      <c r="A348" s="39"/>
      <c r="B348" s="40"/>
      <c r="C348" s="219" t="s">
        <v>544</v>
      </c>
      <c r="D348" s="219" t="s">
        <v>173</v>
      </c>
      <c r="E348" s="220" t="s">
        <v>496</v>
      </c>
      <c r="F348" s="221" t="s">
        <v>497</v>
      </c>
      <c r="G348" s="222" t="s">
        <v>176</v>
      </c>
      <c r="H348" s="223">
        <v>800</v>
      </c>
      <c r="I348" s="224"/>
      <c r="J348" s="225">
        <f>ROUND(I348*H348,2)</f>
        <v>0</v>
      </c>
      <c r="K348" s="221" t="s">
        <v>177</v>
      </c>
      <c r="L348" s="45"/>
      <c r="M348" s="226" t="s">
        <v>1</v>
      </c>
      <c r="N348" s="227" t="s">
        <v>41</v>
      </c>
      <c r="O348" s="92"/>
      <c r="P348" s="228">
        <f>O348*H348</f>
        <v>0</v>
      </c>
      <c r="Q348" s="228">
        <v>0</v>
      </c>
      <c r="R348" s="228">
        <f>Q348*H348</f>
        <v>0</v>
      </c>
      <c r="S348" s="228">
        <v>0</v>
      </c>
      <c r="T348" s="229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30" t="s">
        <v>178</v>
      </c>
      <c r="AT348" s="230" t="s">
        <v>173</v>
      </c>
      <c r="AU348" s="230" t="s">
        <v>86</v>
      </c>
      <c r="AY348" s="18" t="s">
        <v>171</v>
      </c>
      <c r="BE348" s="231">
        <f>IF(N348="základní",J348,0)</f>
        <v>0</v>
      </c>
      <c r="BF348" s="231">
        <f>IF(N348="snížená",J348,0)</f>
        <v>0</v>
      </c>
      <c r="BG348" s="231">
        <f>IF(N348="zákl. přenesená",J348,0)</f>
        <v>0</v>
      </c>
      <c r="BH348" s="231">
        <f>IF(N348="sníž. přenesená",J348,0)</f>
        <v>0</v>
      </c>
      <c r="BI348" s="231">
        <f>IF(N348="nulová",J348,0)</f>
        <v>0</v>
      </c>
      <c r="BJ348" s="18" t="s">
        <v>84</v>
      </c>
      <c r="BK348" s="231">
        <f>ROUND(I348*H348,2)</f>
        <v>0</v>
      </c>
      <c r="BL348" s="18" t="s">
        <v>178</v>
      </c>
      <c r="BM348" s="230" t="s">
        <v>498</v>
      </c>
    </row>
    <row r="349" spans="1:51" s="13" customFormat="1" ht="12">
      <c r="A349" s="13"/>
      <c r="B349" s="232"/>
      <c r="C349" s="233"/>
      <c r="D349" s="234" t="s">
        <v>180</v>
      </c>
      <c r="E349" s="235" t="s">
        <v>1</v>
      </c>
      <c r="F349" s="236" t="s">
        <v>1315</v>
      </c>
      <c r="G349" s="233"/>
      <c r="H349" s="237">
        <v>800</v>
      </c>
      <c r="I349" s="238"/>
      <c r="J349" s="233"/>
      <c r="K349" s="233"/>
      <c r="L349" s="239"/>
      <c r="M349" s="240"/>
      <c r="N349" s="241"/>
      <c r="O349" s="241"/>
      <c r="P349" s="241"/>
      <c r="Q349" s="241"/>
      <c r="R349" s="241"/>
      <c r="S349" s="241"/>
      <c r="T349" s="242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3" t="s">
        <v>180</v>
      </c>
      <c r="AU349" s="243" t="s">
        <v>86</v>
      </c>
      <c r="AV349" s="13" t="s">
        <v>86</v>
      </c>
      <c r="AW349" s="13" t="s">
        <v>32</v>
      </c>
      <c r="AX349" s="13" t="s">
        <v>84</v>
      </c>
      <c r="AY349" s="243" t="s">
        <v>171</v>
      </c>
    </row>
    <row r="350" spans="1:65" s="2" customFormat="1" ht="16.5" customHeight="1">
      <c r="A350" s="39"/>
      <c r="B350" s="40"/>
      <c r="C350" s="219" t="s">
        <v>549</v>
      </c>
      <c r="D350" s="219" t="s">
        <v>173</v>
      </c>
      <c r="E350" s="220" t="s">
        <v>501</v>
      </c>
      <c r="F350" s="221" t="s">
        <v>502</v>
      </c>
      <c r="G350" s="222" t="s">
        <v>176</v>
      </c>
      <c r="H350" s="223">
        <v>1582</v>
      </c>
      <c r="I350" s="224"/>
      <c r="J350" s="225">
        <f>ROUND(I350*H350,2)</f>
        <v>0</v>
      </c>
      <c r="K350" s="221" t="s">
        <v>177</v>
      </c>
      <c r="L350" s="45"/>
      <c r="M350" s="226" t="s">
        <v>1</v>
      </c>
      <c r="N350" s="227" t="s">
        <v>41</v>
      </c>
      <c r="O350" s="92"/>
      <c r="P350" s="228">
        <f>O350*H350</f>
        <v>0</v>
      </c>
      <c r="Q350" s="228">
        <v>0</v>
      </c>
      <c r="R350" s="228">
        <f>Q350*H350</f>
        <v>0</v>
      </c>
      <c r="S350" s="228">
        <v>0</v>
      </c>
      <c r="T350" s="229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30" t="s">
        <v>178</v>
      </c>
      <c r="AT350" s="230" t="s">
        <v>173</v>
      </c>
      <c r="AU350" s="230" t="s">
        <v>86</v>
      </c>
      <c r="AY350" s="18" t="s">
        <v>171</v>
      </c>
      <c r="BE350" s="231">
        <f>IF(N350="základní",J350,0)</f>
        <v>0</v>
      </c>
      <c r="BF350" s="231">
        <f>IF(N350="snížená",J350,0)</f>
        <v>0</v>
      </c>
      <c r="BG350" s="231">
        <f>IF(N350="zákl. přenesená",J350,0)</f>
        <v>0</v>
      </c>
      <c r="BH350" s="231">
        <f>IF(N350="sníž. přenesená",J350,0)</f>
        <v>0</v>
      </c>
      <c r="BI350" s="231">
        <f>IF(N350="nulová",J350,0)</f>
        <v>0</v>
      </c>
      <c r="BJ350" s="18" t="s">
        <v>84</v>
      </c>
      <c r="BK350" s="231">
        <f>ROUND(I350*H350,2)</f>
        <v>0</v>
      </c>
      <c r="BL350" s="18" t="s">
        <v>178</v>
      </c>
      <c r="BM350" s="230" t="s">
        <v>503</v>
      </c>
    </row>
    <row r="351" spans="1:51" s="13" customFormat="1" ht="12">
      <c r="A351" s="13"/>
      <c r="B351" s="232"/>
      <c r="C351" s="233"/>
      <c r="D351" s="234" t="s">
        <v>180</v>
      </c>
      <c r="E351" s="235" t="s">
        <v>1</v>
      </c>
      <c r="F351" s="236" t="s">
        <v>1316</v>
      </c>
      <c r="G351" s="233"/>
      <c r="H351" s="237">
        <v>1582</v>
      </c>
      <c r="I351" s="238"/>
      <c r="J351" s="233"/>
      <c r="K351" s="233"/>
      <c r="L351" s="239"/>
      <c r="M351" s="240"/>
      <c r="N351" s="241"/>
      <c r="O351" s="241"/>
      <c r="P351" s="241"/>
      <c r="Q351" s="241"/>
      <c r="R351" s="241"/>
      <c r="S351" s="241"/>
      <c r="T351" s="242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3" t="s">
        <v>180</v>
      </c>
      <c r="AU351" s="243" t="s">
        <v>86</v>
      </c>
      <c r="AV351" s="13" t="s">
        <v>86</v>
      </c>
      <c r="AW351" s="13" t="s">
        <v>32</v>
      </c>
      <c r="AX351" s="13" t="s">
        <v>84</v>
      </c>
      <c r="AY351" s="243" t="s">
        <v>171</v>
      </c>
    </row>
    <row r="352" spans="1:65" s="2" customFormat="1" ht="24.15" customHeight="1">
      <c r="A352" s="39"/>
      <c r="B352" s="40"/>
      <c r="C352" s="219" t="s">
        <v>554</v>
      </c>
      <c r="D352" s="219" t="s">
        <v>173</v>
      </c>
      <c r="E352" s="220" t="s">
        <v>1317</v>
      </c>
      <c r="F352" s="221" t="s">
        <v>1318</v>
      </c>
      <c r="G352" s="222" t="s">
        <v>176</v>
      </c>
      <c r="H352" s="223">
        <v>78.08</v>
      </c>
      <c r="I352" s="224"/>
      <c r="J352" s="225">
        <f>ROUND(I352*H352,2)</f>
        <v>0</v>
      </c>
      <c r="K352" s="221" t="s">
        <v>1</v>
      </c>
      <c r="L352" s="45"/>
      <c r="M352" s="226" t="s">
        <v>1</v>
      </c>
      <c r="N352" s="227" t="s">
        <v>41</v>
      </c>
      <c r="O352" s="92"/>
      <c r="P352" s="228">
        <f>O352*H352</f>
        <v>0</v>
      </c>
      <c r="Q352" s="228">
        <v>0.01176</v>
      </c>
      <c r="R352" s="228">
        <f>Q352*H352</f>
        <v>0.9182208</v>
      </c>
      <c r="S352" s="228">
        <v>0</v>
      </c>
      <c r="T352" s="229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30" t="s">
        <v>178</v>
      </c>
      <c r="AT352" s="230" t="s">
        <v>173</v>
      </c>
      <c r="AU352" s="230" t="s">
        <v>86</v>
      </c>
      <c r="AY352" s="18" t="s">
        <v>171</v>
      </c>
      <c r="BE352" s="231">
        <f>IF(N352="základní",J352,0)</f>
        <v>0</v>
      </c>
      <c r="BF352" s="231">
        <f>IF(N352="snížená",J352,0)</f>
        <v>0</v>
      </c>
      <c r="BG352" s="231">
        <f>IF(N352="zákl. přenesená",J352,0)</f>
        <v>0</v>
      </c>
      <c r="BH352" s="231">
        <f>IF(N352="sníž. přenesená",J352,0)</f>
        <v>0</v>
      </c>
      <c r="BI352" s="231">
        <f>IF(N352="nulová",J352,0)</f>
        <v>0</v>
      </c>
      <c r="BJ352" s="18" t="s">
        <v>84</v>
      </c>
      <c r="BK352" s="231">
        <f>ROUND(I352*H352,2)</f>
        <v>0</v>
      </c>
      <c r="BL352" s="18" t="s">
        <v>178</v>
      </c>
      <c r="BM352" s="230" t="s">
        <v>1319</v>
      </c>
    </row>
    <row r="353" spans="1:47" s="2" customFormat="1" ht="12">
      <c r="A353" s="39"/>
      <c r="B353" s="40"/>
      <c r="C353" s="41"/>
      <c r="D353" s="234" t="s">
        <v>229</v>
      </c>
      <c r="E353" s="41"/>
      <c r="F353" s="255" t="s">
        <v>1262</v>
      </c>
      <c r="G353" s="41"/>
      <c r="H353" s="41"/>
      <c r="I353" s="256"/>
      <c r="J353" s="41"/>
      <c r="K353" s="41"/>
      <c r="L353" s="45"/>
      <c r="M353" s="257"/>
      <c r="N353" s="258"/>
      <c r="O353" s="92"/>
      <c r="P353" s="92"/>
      <c r="Q353" s="92"/>
      <c r="R353" s="92"/>
      <c r="S353" s="92"/>
      <c r="T353" s="93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T353" s="18" t="s">
        <v>229</v>
      </c>
      <c r="AU353" s="18" t="s">
        <v>86</v>
      </c>
    </row>
    <row r="354" spans="1:51" s="13" customFormat="1" ht="12">
      <c r="A354" s="13"/>
      <c r="B354" s="232"/>
      <c r="C354" s="233"/>
      <c r="D354" s="234" t="s">
        <v>180</v>
      </c>
      <c r="E354" s="235" t="s">
        <v>1</v>
      </c>
      <c r="F354" s="236" t="s">
        <v>1320</v>
      </c>
      <c r="G354" s="233"/>
      <c r="H354" s="237">
        <v>78.08</v>
      </c>
      <c r="I354" s="238"/>
      <c r="J354" s="233"/>
      <c r="K354" s="233"/>
      <c r="L354" s="239"/>
      <c r="M354" s="240"/>
      <c r="N354" s="241"/>
      <c r="O354" s="241"/>
      <c r="P354" s="241"/>
      <c r="Q354" s="241"/>
      <c r="R354" s="241"/>
      <c r="S354" s="241"/>
      <c r="T354" s="242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3" t="s">
        <v>180</v>
      </c>
      <c r="AU354" s="243" t="s">
        <v>86</v>
      </c>
      <c r="AV354" s="13" t="s">
        <v>86</v>
      </c>
      <c r="AW354" s="13" t="s">
        <v>32</v>
      </c>
      <c r="AX354" s="13" t="s">
        <v>84</v>
      </c>
      <c r="AY354" s="243" t="s">
        <v>171</v>
      </c>
    </row>
    <row r="355" spans="1:65" s="2" customFormat="1" ht="24.15" customHeight="1">
      <c r="A355" s="39"/>
      <c r="B355" s="40"/>
      <c r="C355" s="219" t="s">
        <v>558</v>
      </c>
      <c r="D355" s="219" t="s">
        <v>173</v>
      </c>
      <c r="E355" s="220" t="s">
        <v>506</v>
      </c>
      <c r="F355" s="221" t="s">
        <v>507</v>
      </c>
      <c r="G355" s="222" t="s">
        <v>176</v>
      </c>
      <c r="H355" s="223">
        <v>749</v>
      </c>
      <c r="I355" s="224"/>
      <c r="J355" s="225">
        <f>ROUND(I355*H355,2)</f>
        <v>0</v>
      </c>
      <c r="K355" s="221" t="s">
        <v>227</v>
      </c>
      <c r="L355" s="45"/>
      <c r="M355" s="226" t="s">
        <v>1</v>
      </c>
      <c r="N355" s="227" t="s">
        <v>41</v>
      </c>
      <c r="O355" s="92"/>
      <c r="P355" s="228">
        <f>O355*H355</f>
        <v>0</v>
      </c>
      <c r="Q355" s="228">
        <v>0</v>
      </c>
      <c r="R355" s="228">
        <f>Q355*H355</f>
        <v>0</v>
      </c>
      <c r="S355" s="228">
        <v>0</v>
      </c>
      <c r="T355" s="229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30" t="s">
        <v>178</v>
      </c>
      <c r="AT355" s="230" t="s">
        <v>173</v>
      </c>
      <c r="AU355" s="230" t="s">
        <v>86</v>
      </c>
      <c r="AY355" s="18" t="s">
        <v>171</v>
      </c>
      <c r="BE355" s="231">
        <f>IF(N355="základní",J355,0)</f>
        <v>0</v>
      </c>
      <c r="BF355" s="231">
        <f>IF(N355="snížená",J355,0)</f>
        <v>0</v>
      </c>
      <c r="BG355" s="231">
        <f>IF(N355="zákl. přenesená",J355,0)</f>
        <v>0</v>
      </c>
      <c r="BH355" s="231">
        <f>IF(N355="sníž. přenesená",J355,0)</f>
        <v>0</v>
      </c>
      <c r="BI355" s="231">
        <f>IF(N355="nulová",J355,0)</f>
        <v>0</v>
      </c>
      <c r="BJ355" s="18" t="s">
        <v>84</v>
      </c>
      <c r="BK355" s="231">
        <f>ROUND(I355*H355,2)</f>
        <v>0</v>
      </c>
      <c r="BL355" s="18" t="s">
        <v>178</v>
      </c>
      <c r="BM355" s="230" t="s">
        <v>508</v>
      </c>
    </row>
    <row r="356" spans="1:47" s="2" customFormat="1" ht="12">
      <c r="A356" s="39"/>
      <c r="B356" s="40"/>
      <c r="C356" s="41"/>
      <c r="D356" s="234" t="s">
        <v>229</v>
      </c>
      <c r="E356" s="41"/>
      <c r="F356" s="255" t="s">
        <v>1321</v>
      </c>
      <c r="G356" s="41"/>
      <c r="H356" s="41"/>
      <c r="I356" s="256"/>
      <c r="J356" s="41"/>
      <c r="K356" s="41"/>
      <c r="L356" s="45"/>
      <c r="M356" s="257"/>
      <c r="N356" s="258"/>
      <c r="O356" s="92"/>
      <c r="P356" s="92"/>
      <c r="Q356" s="92"/>
      <c r="R356" s="92"/>
      <c r="S356" s="92"/>
      <c r="T356" s="93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8" t="s">
        <v>229</v>
      </c>
      <c r="AU356" s="18" t="s">
        <v>86</v>
      </c>
    </row>
    <row r="357" spans="1:51" s="13" customFormat="1" ht="12">
      <c r="A357" s="13"/>
      <c r="B357" s="232"/>
      <c r="C357" s="233"/>
      <c r="D357" s="234" t="s">
        <v>180</v>
      </c>
      <c r="E357" s="235" t="s">
        <v>1</v>
      </c>
      <c r="F357" s="236" t="s">
        <v>1322</v>
      </c>
      <c r="G357" s="233"/>
      <c r="H357" s="237">
        <v>749</v>
      </c>
      <c r="I357" s="238"/>
      <c r="J357" s="233"/>
      <c r="K357" s="233"/>
      <c r="L357" s="239"/>
      <c r="M357" s="240"/>
      <c r="N357" s="241"/>
      <c r="O357" s="241"/>
      <c r="P357" s="241"/>
      <c r="Q357" s="241"/>
      <c r="R357" s="241"/>
      <c r="S357" s="241"/>
      <c r="T357" s="242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3" t="s">
        <v>180</v>
      </c>
      <c r="AU357" s="243" t="s">
        <v>86</v>
      </c>
      <c r="AV357" s="13" t="s">
        <v>86</v>
      </c>
      <c r="AW357" s="13" t="s">
        <v>32</v>
      </c>
      <c r="AX357" s="13" t="s">
        <v>84</v>
      </c>
      <c r="AY357" s="243" t="s">
        <v>171</v>
      </c>
    </row>
    <row r="358" spans="1:65" s="2" customFormat="1" ht="37.8" customHeight="1">
      <c r="A358" s="39"/>
      <c r="B358" s="40"/>
      <c r="C358" s="219" t="s">
        <v>563</v>
      </c>
      <c r="D358" s="219" t="s">
        <v>173</v>
      </c>
      <c r="E358" s="220" t="s">
        <v>512</v>
      </c>
      <c r="F358" s="221" t="s">
        <v>513</v>
      </c>
      <c r="G358" s="222" t="s">
        <v>176</v>
      </c>
      <c r="H358" s="223">
        <v>749</v>
      </c>
      <c r="I358" s="224"/>
      <c r="J358" s="225">
        <f>ROUND(I358*H358,2)</f>
        <v>0</v>
      </c>
      <c r="K358" s="221" t="s">
        <v>227</v>
      </c>
      <c r="L358" s="45"/>
      <c r="M358" s="226" t="s">
        <v>1</v>
      </c>
      <c r="N358" s="227" t="s">
        <v>41</v>
      </c>
      <c r="O358" s="92"/>
      <c r="P358" s="228">
        <f>O358*H358</f>
        <v>0</v>
      </c>
      <c r="Q358" s="228">
        <v>0</v>
      </c>
      <c r="R358" s="228">
        <f>Q358*H358</f>
        <v>0</v>
      </c>
      <c r="S358" s="228">
        <v>0</v>
      </c>
      <c r="T358" s="229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30" t="s">
        <v>178</v>
      </c>
      <c r="AT358" s="230" t="s">
        <v>173</v>
      </c>
      <c r="AU358" s="230" t="s">
        <v>86</v>
      </c>
      <c r="AY358" s="18" t="s">
        <v>171</v>
      </c>
      <c r="BE358" s="231">
        <f>IF(N358="základní",J358,0)</f>
        <v>0</v>
      </c>
      <c r="BF358" s="231">
        <f>IF(N358="snížená",J358,0)</f>
        <v>0</v>
      </c>
      <c r="BG358" s="231">
        <f>IF(N358="zákl. přenesená",J358,0)</f>
        <v>0</v>
      </c>
      <c r="BH358" s="231">
        <f>IF(N358="sníž. přenesená",J358,0)</f>
        <v>0</v>
      </c>
      <c r="BI358" s="231">
        <f>IF(N358="nulová",J358,0)</f>
        <v>0</v>
      </c>
      <c r="BJ358" s="18" t="s">
        <v>84</v>
      </c>
      <c r="BK358" s="231">
        <f>ROUND(I358*H358,2)</f>
        <v>0</v>
      </c>
      <c r="BL358" s="18" t="s">
        <v>178</v>
      </c>
      <c r="BM358" s="230" t="s">
        <v>1323</v>
      </c>
    </row>
    <row r="359" spans="1:47" s="2" customFormat="1" ht="12">
      <c r="A359" s="39"/>
      <c r="B359" s="40"/>
      <c r="C359" s="41"/>
      <c r="D359" s="234" t="s">
        <v>229</v>
      </c>
      <c r="E359" s="41"/>
      <c r="F359" s="255" t="s">
        <v>515</v>
      </c>
      <c r="G359" s="41"/>
      <c r="H359" s="41"/>
      <c r="I359" s="256"/>
      <c r="J359" s="41"/>
      <c r="K359" s="41"/>
      <c r="L359" s="45"/>
      <c r="M359" s="257"/>
      <c r="N359" s="258"/>
      <c r="O359" s="92"/>
      <c r="P359" s="92"/>
      <c r="Q359" s="92"/>
      <c r="R359" s="92"/>
      <c r="S359" s="92"/>
      <c r="T359" s="93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8" t="s">
        <v>229</v>
      </c>
      <c r="AU359" s="18" t="s">
        <v>86</v>
      </c>
    </row>
    <row r="360" spans="1:51" s="13" customFormat="1" ht="12">
      <c r="A360" s="13"/>
      <c r="B360" s="232"/>
      <c r="C360" s="233"/>
      <c r="D360" s="234" t="s">
        <v>180</v>
      </c>
      <c r="E360" s="235" t="s">
        <v>1</v>
      </c>
      <c r="F360" s="236" t="s">
        <v>1322</v>
      </c>
      <c r="G360" s="233"/>
      <c r="H360" s="237">
        <v>749</v>
      </c>
      <c r="I360" s="238"/>
      <c r="J360" s="233"/>
      <c r="K360" s="233"/>
      <c r="L360" s="239"/>
      <c r="M360" s="240"/>
      <c r="N360" s="241"/>
      <c r="O360" s="241"/>
      <c r="P360" s="241"/>
      <c r="Q360" s="241"/>
      <c r="R360" s="241"/>
      <c r="S360" s="241"/>
      <c r="T360" s="242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3" t="s">
        <v>180</v>
      </c>
      <c r="AU360" s="243" t="s">
        <v>86</v>
      </c>
      <c r="AV360" s="13" t="s">
        <v>86</v>
      </c>
      <c r="AW360" s="13" t="s">
        <v>32</v>
      </c>
      <c r="AX360" s="13" t="s">
        <v>84</v>
      </c>
      <c r="AY360" s="243" t="s">
        <v>171</v>
      </c>
    </row>
    <row r="361" spans="1:65" s="2" customFormat="1" ht="24.15" customHeight="1">
      <c r="A361" s="39"/>
      <c r="B361" s="40"/>
      <c r="C361" s="219" t="s">
        <v>568</v>
      </c>
      <c r="D361" s="219" t="s">
        <v>173</v>
      </c>
      <c r="E361" s="220" t="s">
        <v>517</v>
      </c>
      <c r="F361" s="221" t="s">
        <v>518</v>
      </c>
      <c r="G361" s="222" t="s">
        <v>176</v>
      </c>
      <c r="H361" s="223">
        <v>129</v>
      </c>
      <c r="I361" s="224"/>
      <c r="J361" s="225">
        <f>ROUND(I361*H361,2)</f>
        <v>0</v>
      </c>
      <c r="K361" s="221" t="s">
        <v>227</v>
      </c>
      <c r="L361" s="45"/>
      <c r="M361" s="226" t="s">
        <v>1</v>
      </c>
      <c r="N361" s="227" t="s">
        <v>41</v>
      </c>
      <c r="O361" s="92"/>
      <c r="P361" s="228">
        <f>O361*H361</f>
        <v>0</v>
      </c>
      <c r="Q361" s="228">
        <v>0</v>
      </c>
      <c r="R361" s="228">
        <f>Q361*H361</f>
        <v>0</v>
      </c>
      <c r="S361" s="228">
        <v>0</v>
      </c>
      <c r="T361" s="229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30" t="s">
        <v>178</v>
      </c>
      <c r="AT361" s="230" t="s">
        <v>173</v>
      </c>
      <c r="AU361" s="230" t="s">
        <v>86</v>
      </c>
      <c r="AY361" s="18" t="s">
        <v>171</v>
      </c>
      <c r="BE361" s="231">
        <f>IF(N361="základní",J361,0)</f>
        <v>0</v>
      </c>
      <c r="BF361" s="231">
        <f>IF(N361="snížená",J361,0)</f>
        <v>0</v>
      </c>
      <c r="BG361" s="231">
        <f>IF(N361="zákl. přenesená",J361,0)</f>
        <v>0</v>
      </c>
      <c r="BH361" s="231">
        <f>IF(N361="sníž. přenesená",J361,0)</f>
        <v>0</v>
      </c>
      <c r="BI361" s="231">
        <f>IF(N361="nulová",J361,0)</f>
        <v>0</v>
      </c>
      <c r="BJ361" s="18" t="s">
        <v>84</v>
      </c>
      <c r="BK361" s="231">
        <f>ROUND(I361*H361,2)</f>
        <v>0</v>
      </c>
      <c r="BL361" s="18" t="s">
        <v>178</v>
      </c>
      <c r="BM361" s="230" t="s">
        <v>1324</v>
      </c>
    </row>
    <row r="362" spans="1:47" s="2" customFormat="1" ht="12">
      <c r="A362" s="39"/>
      <c r="B362" s="40"/>
      <c r="C362" s="41"/>
      <c r="D362" s="234" t="s">
        <v>229</v>
      </c>
      <c r="E362" s="41"/>
      <c r="F362" s="255" t="s">
        <v>520</v>
      </c>
      <c r="G362" s="41"/>
      <c r="H362" s="41"/>
      <c r="I362" s="256"/>
      <c r="J362" s="41"/>
      <c r="K362" s="41"/>
      <c r="L362" s="45"/>
      <c r="M362" s="257"/>
      <c r="N362" s="258"/>
      <c r="O362" s="92"/>
      <c r="P362" s="92"/>
      <c r="Q362" s="92"/>
      <c r="R362" s="92"/>
      <c r="S362" s="92"/>
      <c r="T362" s="93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8" t="s">
        <v>229</v>
      </c>
      <c r="AU362" s="18" t="s">
        <v>86</v>
      </c>
    </row>
    <row r="363" spans="1:51" s="13" customFormat="1" ht="12">
      <c r="A363" s="13"/>
      <c r="B363" s="232"/>
      <c r="C363" s="233"/>
      <c r="D363" s="234" t="s">
        <v>180</v>
      </c>
      <c r="E363" s="235" t="s">
        <v>1</v>
      </c>
      <c r="F363" s="236" t="s">
        <v>1325</v>
      </c>
      <c r="G363" s="233"/>
      <c r="H363" s="237">
        <v>129</v>
      </c>
      <c r="I363" s="238"/>
      <c r="J363" s="233"/>
      <c r="K363" s="233"/>
      <c r="L363" s="239"/>
      <c r="M363" s="240"/>
      <c r="N363" s="241"/>
      <c r="O363" s="241"/>
      <c r="P363" s="241"/>
      <c r="Q363" s="241"/>
      <c r="R363" s="241"/>
      <c r="S363" s="241"/>
      <c r="T363" s="242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3" t="s">
        <v>180</v>
      </c>
      <c r="AU363" s="243" t="s">
        <v>86</v>
      </c>
      <c r="AV363" s="13" t="s">
        <v>86</v>
      </c>
      <c r="AW363" s="13" t="s">
        <v>32</v>
      </c>
      <c r="AX363" s="13" t="s">
        <v>84</v>
      </c>
      <c r="AY363" s="243" t="s">
        <v>171</v>
      </c>
    </row>
    <row r="364" spans="1:65" s="2" customFormat="1" ht="24.15" customHeight="1">
      <c r="A364" s="39"/>
      <c r="B364" s="40"/>
      <c r="C364" s="219" t="s">
        <v>572</v>
      </c>
      <c r="D364" s="219" t="s">
        <v>173</v>
      </c>
      <c r="E364" s="220" t="s">
        <v>522</v>
      </c>
      <c r="F364" s="221" t="s">
        <v>523</v>
      </c>
      <c r="G364" s="222" t="s">
        <v>176</v>
      </c>
      <c r="H364" s="223">
        <v>726</v>
      </c>
      <c r="I364" s="224"/>
      <c r="J364" s="225">
        <f>ROUND(I364*H364,2)</f>
        <v>0</v>
      </c>
      <c r="K364" s="221" t="s">
        <v>227</v>
      </c>
      <c r="L364" s="45"/>
      <c r="M364" s="226" t="s">
        <v>1</v>
      </c>
      <c r="N364" s="227" t="s">
        <v>41</v>
      </c>
      <c r="O364" s="92"/>
      <c r="P364" s="228">
        <f>O364*H364</f>
        <v>0</v>
      </c>
      <c r="Q364" s="228">
        <v>0</v>
      </c>
      <c r="R364" s="228">
        <f>Q364*H364</f>
        <v>0</v>
      </c>
      <c r="S364" s="228">
        <v>0</v>
      </c>
      <c r="T364" s="229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30" t="s">
        <v>178</v>
      </c>
      <c r="AT364" s="230" t="s">
        <v>173</v>
      </c>
      <c r="AU364" s="230" t="s">
        <v>86</v>
      </c>
      <c r="AY364" s="18" t="s">
        <v>171</v>
      </c>
      <c r="BE364" s="231">
        <f>IF(N364="základní",J364,0)</f>
        <v>0</v>
      </c>
      <c r="BF364" s="231">
        <f>IF(N364="snížená",J364,0)</f>
        <v>0</v>
      </c>
      <c r="BG364" s="231">
        <f>IF(N364="zákl. přenesená",J364,0)</f>
        <v>0</v>
      </c>
      <c r="BH364" s="231">
        <f>IF(N364="sníž. přenesená",J364,0)</f>
        <v>0</v>
      </c>
      <c r="BI364" s="231">
        <f>IF(N364="nulová",J364,0)</f>
        <v>0</v>
      </c>
      <c r="BJ364" s="18" t="s">
        <v>84</v>
      </c>
      <c r="BK364" s="231">
        <f>ROUND(I364*H364,2)</f>
        <v>0</v>
      </c>
      <c r="BL364" s="18" t="s">
        <v>178</v>
      </c>
      <c r="BM364" s="230" t="s">
        <v>524</v>
      </c>
    </row>
    <row r="365" spans="1:51" s="13" customFormat="1" ht="12">
      <c r="A365" s="13"/>
      <c r="B365" s="232"/>
      <c r="C365" s="233"/>
      <c r="D365" s="234" t="s">
        <v>180</v>
      </c>
      <c r="E365" s="235" t="s">
        <v>1</v>
      </c>
      <c r="F365" s="236" t="s">
        <v>1326</v>
      </c>
      <c r="G365" s="233"/>
      <c r="H365" s="237">
        <v>96</v>
      </c>
      <c r="I365" s="238"/>
      <c r="J365" s="233"/>
      <c r="K365" s="233"/>
      <c r="L365" s="239"/>
      <c r="M365" s="240"/>
      <c r="N365" s="241"/>
      <c r="O365" s="241"/>
      <c r="P365" s="241"/>
      <c r="Q365" s="241"/>
      <c r="R365" s="241"/>
      <c r="S365" s="241"/>
      <c r="T365" s="242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3" t="s">
        <v>180</v>
      </c>
      <c r="AU365" s="243" t="s">
        <v>86</v>
      </c>
      <c r="AV365" s="13" t="s">
        <v>86</v>
      </c>
      <c r="AW365" s="13" t="s">
        <v>32</v>
      </c>
      <c r="AX365" s="13" t="s">
        <v>76</v>
      </c>
      <c r="AY365" s="243" t="s">
        <v>171</v>
      </c>
    </row>
    <row r="366" spans="1:51" s="13" customFormat="1" ht="12">
      <c r="A366" s="13"/>
      <c r="B366" s="232"/>
      <c r="C366" s="233"/>
      <c r="D366" s="234" t="s">
        <v>180</v>
      </c>
      <c r="E366" s="235" t="s">
        <v>1</v>
      </c>
      <c r="F366" s="236" t="s">
        <v>1327</v>
      </c>
      <c r="G366" s="233"/>
      <c r="H366" s="237">
        <v>630</v>
      </c>
      <c r="I366" s="238"/>
      <c r="J366" s="233"/>
      <c r="K366" s="233"/>
      <c r="L366" s="239"/>
      <c r="M366" s="240"/>
      <c r="N366" s="241"/>
      <c r="O366" s="241"/>
      <c r="P366" s="241"/>
      <c r="Q366" s="241"/>
      <c r="R366" s="241"/>
      <c r="S366" s="241"/>
      <c r="T366" s="242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3" t="s">
        <v>180</v>
      </c>
      <c r="AU366" s="243" t="s">
        <v>86</v>
      </c>
      <c r="AV366" s="13" t="s">
        <v>86</v>
      </c>
      <c r="AW366" s="13" t="s">
        <v>32</v>
      </c>
      <c r="AX366" s="13" t="s">
        <v>76</v>
      </c>
      <c r="AY366" s="243" t="s">
        <v>171</v>
      </c>
    </row>
    <row r="367" spans="1:51" s="14" customFormat="1" ht="12">
      <c r="A367" s="14"/>
      <c r="B367" s="244"/>
      <c r="C367" s="245"/>
      <c r="D367" s="234" t="s">
        <v>180</v>
      </c>
      <c r="E367" s="246" t="s">
        <v>1</v>
      </c>
      <c r="F367" s="247" t="s">
        <v>221</v>
      </c>
      <c r="G367" s="245"/>
      <c r="H367" s="248">
        <v>726</v>
      </c>
      <c r="I367" s="249"/>
      <c r="J367" s="245"/>
      <c r="K367" s="245"/>
      <c r="L367" s="250"/>
      <c r="M367" s="251"/>
      <c r="N367" s="252"/>
      <c r="O367" s="252"/>
      <c r="P367" s="252"/>
      <c r="Q367" s="252"/>
      <c r="R367" s="252"/>
      <c r="S367" s="252"/>
      <c r="T367" s="253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4" t="s">
        <v>180</v>
      </c>
      <c r="AU367" s="254" t="s">
        <v>86</v>
      </c>
      <c r="AV367" s="14" t="s">
        <v>178</v>
      </c>
      <c r="AW367" s="14" t="s">
        <v>32</v>
      </c>
      <c r="AX367" s="14" t="s">
        <v>84</v>
      </c>
      <c r="AY367" s="254" t="s">
        <v>171</v>
      </c>
    </row>
    <row r="368" spans="1:65" s="2" customFormat="1" ht="24.15" customHeight="1">
      <c r="A368" s="39"/>
      <c r="B368" s="40"/>
      <c r="C368" s="219" t="s">
        <v>576</v>
      </c>
      <c r="D368" s="219" t="s">
        <v>173</v>
      </c>
      <c r="E368" s="220" t="s">
        <v>527</v>
      </c>
      <c r="F368" s="221" t="s">
        <v>528</v>
      </c>
      <c r="G368" s="222" t="s">
        <v>176</v>
      </c>
      <c r="H368" s="223">
        <v>10.5</v>
      </c>
      <c r="I368" s="224"/>
      <c r="J368" s="225">
        <f>ROUND(I368*H368,2)</f>
        <v>0</v>
      </c>
      <c r="K368" s="221" t="s">
        <v>227</v>
      </c>
      <c r="L368" s="45"/>
      <c r="M368" s="226" t="s">
        <v>1</v>
      </c>
      <c r="N368" s="227" t="s">
        <v>41</v>
      </c>
      <c r="O368" s="92"/>
      <c r="P368" s="228">
        <f>O368*H368</f>
        <v>0</v>
      </c>
      <c r="Q368" s="228">
        <v>0.1231</v>
      </c>
      <c r="R368" s="228">
        <f>Q368*H368</f>
        <v>1.2925500000000003</v>
      </c>
      <c r="S368" s="228">
        <v>0</v>
      </c>
      <c r="T368" s="229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30" t="s">
        <v>178</v>
      </c>
      <c r="AT368" s="230" t="s">
        <v>173</v>
      </c>
      <c r="AU368" s="230" t="s">
        <v>86</v>
      </c>
      <c r="AY368" s="18" t="s">
        <v>171</v>
      </c>
      <c r="BE368" s="231">
        <f>IF(N368="základní",J368,0)</f>
        <v>0</v>
      </c>
      <c r="BF368" s="231">
        <f>IF(N368="snížená",J368,0)</f>
        <v>0</v>
      </c>
      <c r="BG368" s="231">
        <f>IF(N368="zákl. přenesená",J368,0)</f>
        <v>0</v>
      </c>
      <c r="BH368" s="231">
        <f>IF(N368="sníž. přenesená",J368,0)</f>
        <v>0</v>
      </c>
      <c r="BI368" s="231">
        <f>IF(N368="nulová",J368,0)</f>
        <v>0</v>
      </c>
      <c r="BJ368" s="18" t="s">
        <v>84</v>
      </c>
      <c r="BK368" s="231">
        <f>ROUND(I368*H368,2)</f>
        <v>0</v>
      </c>
      <c r="BL368" s="18" t="s">
        <v>178</v>
      </c>
      <c r="BM368" s="230" t="s">
        <v>1328</v>
      </c>
    </row>
    <row r="369" spans="1:47" s="2" customFormat="1" ht="12">
      <c r="A369" s="39"/>
      <c r="B369" s="40"/>
      <c r="C369" s="41"/>
      <c r="D369" s="234" t="s">
        <v>229</v>
      </c>
      <c r="E369" s="41"/>
      <c r="F369" s="255" t="s">
        <v>530</v>
      </c>
      <c r="G369" s="41"/>
      <c r="H369" s="41"/>
      <c r="I369" s="256"/>
      <c r="J369" s="41"/>
      <c r="K369" s="41"/>
      <c r="L369" s="45"/>
      <c r="M369" s="257"/>
      <c r="N369" s="258"/>
      <c r="O369" s="92"/>
      <c r="P369" s="92"/>
      <c r="Q369" s="92"/>
      <c r="R369" s="92"/>
      <c r="S369" s="92"/>
      <c r="T369" s="93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T369" s="18" t="s">
        <v>229</v>
      </c>
      <c r="AU369" s="18" t="s">
        <v>86</v>
      </c>
    </row>
    <row r="370" spans="1:51" s="13" customFormat="1" ht="12">
      <c r="A370" s="13"/>
      <c r="B370" s="232"/>
      <c r="C370" s="233"/>
      <c r="D370" s="234" t="s">
        <v>180</v>
      </c>
      <c r="E370" s="235" t="s">
        <v>1</v>
      </c>
      <c r="F370" s="236" t="s">
        <v>1329</v>
      </c>
      <c r="G370" s="233"/>
      <c r="H370" s="237">
        <v>10.5</v>
      </c>
      <c r="I370" s="238"/>
      <c r="J370" s="233"/>
      <c r="K370" s="233"/>
      <c r="L370" s="239"/>
      <c r="M370" s="240"/>
      <c r="N370" s="241"/>
      <c r="O370" s="241"/>
      <c r="P370" s="241"/>
      <c r="Q370" s="241"/>
      <c r="R370" s="241"/>
      <c r="S370" s="241"/>
      <c r="T370" s="242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3" t="s">
        <v>180</v>
      </c>
      <c r="AU370" s="243" t="s">
        <v>86</v>
      </c>
      <c r="AV370" s="13" t="s">
        <v>86</v>
      </c>
      <c r="AW370" s="13" t="s">
        <v>32</v>
      </c>
      <c r="AX370" s="13" t="s">
        <v>84</v>
      </c>
      <c r="AY370" s="243" t="s">
        <v>171</v>
      </c>
    </row>
    <row r="371" spans="1:65" s="2" customFormat="1" ht="21.75" customHeight="1">
      <c r="A371" s="39"/>
      <c r="B371" s="40"/>
      <c r="C371" s="219" t="s">
        <v>580</v>
      </c>
      <c r="D371" s="219" t="s">
        <v>173</v>
      </c>
      <c r="E371" s="220" t="s">
        <v>533</v>
      </c>
      <c r="F371" s="221" t="s">
        <v>534</v>
      </c>
      <c r="G371" s="222" t="s">
        <v>176</v>
      </c>
      <c r="H371" s="223">
        <v>5.5</v>
      </c>
      <c r="I371" s="224"/>
      <c r="J371" s="225">
        <f>ROUND(I371*H371,2)</f>
        <v>0</v>
      </c>
      <c r="K371" s="221" t="s">
        <v>227</v>
      </c>
      <c r="L371" s="45"/>
      <c r="M371" s="226" t="s">
        <v>1</v>
      </c>
      <c r="N371" s="227" t="s">
        <v>41</v>
      </c>
      <c r="O371" s="92"/>
      <c r="P371" s="228">
        <f>O371*H371</f>
        <v>0</v>
      </c>
      <c r="Q371" s="228">
        <v>0.1231</v>
      </c>
      <c r="R371" s="228">
        <f>Q371*H371</f>
        <v>0.67705</v>
      </c>
      <c r="S371" s="228">
        <v>0</v>
      </c>
      <c r="T371" s="229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30" t="s">
        <v>178</v>
      </c>
      <c r="AT371" s="230" t="s">
        <v>173</v>
      </c>
      <c r="AU371" s="230" t="s">
        <v>86</v>
      </c>
      <c r="AY371" s="18" t="s">
        <v>171</v>
      </c>
      <c r="BE371" s="231">
        <f>IF(N371="základní",J371,0)</f>
        <v>0</v>
      </c>
      <c r="BF371" s="231">
        <f>IF(N371="snížená",J371,0)</f>
        <v>0</v>
      </c>
      <c r="BG371" s="231">
        <f>IF(N371="zákl. přenesená",J371,0)</f>
        <v>0</v>
      </c>
      <c r="BH371" s="231">
        <f>IF(N371="sníž. přenesená",J371,0)</f>
        <v>0</v>
      </c>
      <c r="BI371" s="231">
        <f>IF(N371="nulová",J371,0)</f>
        <v>0</v>
      </c>
      <c r="BJ371" s="18" t="s">
        <v>84</v>
      </c>
      <c r="BK371" s="231">
        <f>ROUND(I371*H371,2)</f>
        <v>0</v>
      </c>
      <c r="BL371" s="18" t="s">
        <v>178</v>
      </c>
      <c r="BM371" s="230" t="s">
        <v>1330</v>
      </c>
    </row>
    <row r="372" spans="1:47" s="2" customFormat="1" ht="12">
      <c r="A372" s="39"/>
      <c r="B372" s="40"/>
      <c r="C372" s="41"/>
      <c r="D372" s="234" t="s">
        <v>229</v>
      </c>
      <c r="E372" s="41"/>
      <c r="F372" s="255" t="s">
        <v>536</v>
      </c>
      <c r="G372" s="41"/>
      <c r="H372" s="41"/>
      <c r="I372" s="256"/>
      <c r="J372" s="41"/>
      <c r="K372" s="41"/>
      <c r="L372" s="45"/>
      <c r="M372" s="257"/>
      <c r="N372" s="258"/>
      <c r="O372" s="92"/>
      <c r="P372" s="92"/>
      <c r="Q372" s="92"/>
      <c r="R372" s="92"/>
      <c r="S372" s="92"/>
      <c r="T372" s="93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229</v>
      </c>
      <c r="AU372" s="18" t="s">
        <v>86</v>
      </c>
    </row>
    <row r="373" spans="1:51" s="13" customFormat="1" ht="12">
      <c r="A373" s="13"/>
      <c r="B373" s="232"/>
      <c r="C373" s="233"/>
      <c r="D373" s="234" t="s">
        <v>180</v>
      </c>
      <c r="E373" s="235" t="s">
        <v>1</v>
      </c>
      <c r="F373" s="236" t="s">
        <v>1331</v>
      </c>
      <c r="G373" s="233"/>
      <c r="H373" s="237">
        <v>5.5</v>
      </c>
      <c r="I373" s="238"/>
      <c r="J373" s="233"/>
      <c r="K373" s="233"/>
      <c r="L373" s="239"/>
      <c r="M373" s="240"/>
      <c r="N373" s="241"/>
      <c r="O373" s="241"/>
      <c r="P373" s="241"/>
      <c r="Q373" s="241"/>
      <c r="R373" s="241"/>
      <c r="S373" s="241"/>
      <c r="T373" s="242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3" t="s">
        <v>180</v>
      </c>
      <c r="AU373" s="243" t="s">
        <v>86</v>
      </c>
      <c r="AV373" s="13" t="s">
        <v>86</v>
      </c>
      <c r="AW373" s="13" t="s">
        <v>32</v>
      </c>
      <c r="AX373" s="13" t="s">
        <v>84</v>
      </c>
      <c r="AY373" s="243" t="s">
        <v>171</v>
      </c>
    </row>
    <row r="374" spans="1:65" s="2" customFormat="1" ht="24.15" customHeight="1">
      <c r="A374" s="39"/>
      <c r="B374" s="40"/>
      <c r="C374" s="219" t="s">
        <v>584</v>
      </c>
      <c r="D374" s="219" t="s">
        <v>173</v>
      </c>
      <c r="E374" s="220" t="s">
        <v>539</v>
      </c>
      <c r="F374" s="221" t="s">
        <v>540</v>
      </c>
      <c r="G374" s="222" t="s">
        <v>366</v>
      </c>
      <c r="H374" s="223">
        <v>32</v>
      </c>
      <c r="I374" s="224"/>
      <c r="J374" s="225">
        <f>ROUND(I374*H374,2)</f>
        <v>0</v>
      </c>
      <c r="K374" s="221" t="s">
        <v>227</v>
      </c>
      <c r="L374" s="45"/>
      <c r="M374" s="226" t="s">
        <v>1</v>
      </c>
      <c r="N374" s="227" t="s">
        <v>41</v>
      </c>
      <c r="O374" s="92"/>
      <c r="P374" s="228">
        <f>O374*H374</f>
        <v>0</v>
      </c>
      <c r="Q374" s="228">
        <v>0.1231</v>
      </c>
      <c r="R374" s="228">
        <f>Q374*H374</f>
        <v>3.9392</v>
      </c>
      <c r="S374" s="228">
        <v>0</v>
      </c>
      <c r="T374" s="229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30" t="s">
        <v>178</v>
      </c>
      <c r="AT374" s="230" t="s">
        <v>173</v>
      </c>
      <c r="AU374" s="230" t="s">
        <v>86</v>
      </c>
      <c r="AY374" s="18" t="s">
        <v>171</v>
      </c>
      <c r="BE374" s="231">
        <f>IF(N374="základní",J374,0)</f>
        <v>0</v>
      </c>
      <c r="BF374" s="231">
        <f>IF(N374="snížená",J374,0)</f>
        <v>0</v>
      </c>
      <c r="BG374" s="231">
        <f>IF(N374="zákl. přenesená",J374,0)</f>
        <v>0</v>
      </c>
      <c r="BH374" s="231">
        <f>IF(N374="sníž. přenesená",J374,0)</f>
        <v>0</v>
      </c>
      <c r="BI374" s="231">
        <f>IF(N374="nulová",J374,0)</f>
        <v>0</v>
      </c>
      <c r="BJ374" s="18" t="s">
        <v>84</v>
      </c>
      <c r="BK374" s="231">
        <f>ROUND(I374*H374,2)</f>
        <v>0</v>
      </c>
      <c r="BL374" s="18" t="s">
        <v>178</v>
      </c>
      <c r="BM374" s="230" t="s">
        <v>1332</v>
      </c>
    </row>
    <row r="375" spans="1:47" s="2" customFormat="1" ht="12">
      <c r="A375" s="39"/>
      <c r="B375" s="40"/>
      <c r="C375" s="41"/>
      <c r="D375" s="234" t="s">
        <v>229</v>
      </c>
      <c r="E375" s="41"/>
      <c r="F375" s="255" t="s">
        <v>536</v>
      </c>
      <c r="G375" s="41"/>
      <c r="H375" s="41"/>
      <c r="I375" s="256"/>
      <c r="J375" s="41"/>
      <c r="K375" s="41"/>
      <c r="L375" s="45"/>
      <c r="M375" s="257"/>
      <c r="N375" s="258"/>
      <c r="O375" s="92"/>
      <c r="P375" s="92"/>
      <c r="Q375" s="92"/>
      <c r="R375" s="92"/>
      <c r="S375" s="92"/>
      <c r="T375" s="93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T375" s="18" t="s">
        <v>229</v>
      </c>
      <c r="AU375" s="18" t="s">
        <v>86</v>
      </c>
    </row>
    <row r="376" spans="1:51" s="15" customFormat="1" ht="12">
      <c r="A376" s="15"/>
      <c r="B376" s="259"/>
      <c r="C376" s="260"/>
      <c r="D376" s="234" t="s">
        <v>180</v>
      </c>
      <c r="E376" s="261" t="s">
        <v>1</v>
      </c>
      <c r="F376" s="262" t="s">
        <v>1333</v>
      </c>
      <c r="G376" s="260"/>
      <c r="H376" s="261" t="s">
        <v>1</v>
      </c>
      <c r="I376" s="263"/>
      <c r="J376" s="260"/>
      <c r="K376" s="260"/>
      <c r="L376" s="264"/>
      <c r="M376" s="265"/>
      <c r="N376" s="266"/>
      <c r="O376" s="266"/>
      <c r="P376" s="266"/>
      <c r="Q376" s="266"/>
      <c r="R376" s="266"/>
      <c r="S376" s="266"/>
      <c r="T376" s="267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68" t="s">
        <v>180</v>
      </c>
      <c r="AU376" s="268" t="s">
        <v>86</v>
      </c>
      <c r="AV376" s="15" t="s">
        <v>84</v>
      </c>
      <c r="AW376" s="15" t="s">
        <v>32</v>
      </c>
      <c r="AX376" s="15" t="s">
        <v>76</v>
      </c>
      <c r="AY376" s="268" t="s">
        <v>171</v>
      </c>
    </row>
    <row r="377" spans="1:51" s="13" customFormat="1" ht="12">
      <c r="A377" s="13"/>
      <c r="B377" s="232"/>
      <c r="C377" s="233"/>
      <c r="D377" s="234" t="s">
        <v>180</v>
      </c>
      <c r="E377" s="235" t="s">
        <v>1</v>
      </c>
      <c r="F377" s="236" t="s">
        <v>1334</v>
      </c>
      <c r="G377" s="233"/>
      <c r="H377" s="237">
        <v>21</v>
      </c>
      <c r="I377" s="238"/>
      <c r="J377" s="233"/>
      <c r="K377" s="233"/>
      <c r="L377" s="239"/>
      <c r="M377" s="240"/>
      <c r="N377" s="241"/>
      <c r="O377" s="241"/>
      <c r="P377" s="241"/>
      <c r="Q377" s="241"/>
      <c r="R377" s="241"/>
      <c r="S377" s="241"/>
      <c r="T377" s="242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3" t="s">
        <v>180</v>
      </c>
      <c r="AU377" s="243" t="s">
        <v>86</v>
      </c>
      <c r="AV377" s="13" t="s">
        <v>86</v>
      </c>
      <c r="AW377" s="13" t="s">
        <v>32</v>
      </c>
      <c r="AX377" s="13" t="s">
        <v>76</v>
      </c>
      <c r="AY377" s="243" t="s">
        <v>171</v>
      </c>
    </row>
    <row r="378" spans="1:51" s="13" customFormat="1" ht="12">
      <c r="A378" s="13"/>
      <c r="B378" s="232"/>
      <c r="C378" s="233"/>
      <c r="D378" s="234" t="s">
        <v>180</v>
      </c>
      <c r="E378" s="235" t="s">
        <v>1</v>
      </c>
      <c r="F378" s="236" t="s">
        <v>1335</v>
      </c>
      <c r="G378" s="233"/>
      <c r="H378" s="237">
        <v>11</v>
      </c>
      <c r="I378" s="238"/>
      <c r="J378" s="233"/>
      <c r="K378" s="233"/>
      <c r="L378" s="239"/>
      <c r="M378" s="240"/>
      <c r="N378" s="241"/>
      <c r="O378" s="241"/>
      <c r="P378" s="241"/>
      <c r="Q378" s="241"/>
      <c r="R378" s="241"/>
      <c r="S378" s="241"/>
      <c r="T378" s="242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3" t="s">
        <v>180</v>
      </c>
      <c r="AU378" s="243" t="s">
        <v>86</v>
      </c>
      <c r="AV378" s="13" t="s">
        <v>86</v>
      </c>
      <c r="AW378" s="13" t="s">
        <v>32</v>
      </c>
      <c r="AX378" s="13" t="s">
        <v>76</v>
      </c>
      <c r="AY378" s="243" t="s">
        <v>171</v>
      </c>
    </row>
    <row r="379" spans="1:51" s="14" customFormat="1" ht="12">
      <c r="A379" s="14"/>
      <c r="B379" s="244"/>
      <c r="C379" s="245"/>
      <c r="D379" s="234" t="s">
        <v>180</v>
      </c>
      <c r="E379" s="246" t="s">
        <v>1</v>
      </c>
      <c r="F379" s="247" t="s">
        <v>221</v>
      </c>
      <c r="G379" s="245"/>
      <c r="H379" s="248">
        <v>32</v>
      </c>
      <c r="I379" s="249"/>
      <c r="J379" s="245"/>
      <c r="K379" s="245"/>
      <c r="L379" s="250"/>
      <c r="M379" s="251"/>
      <c r="N379" s="252"/>
      <c r="O379" s="252"/>
      <c r="P379" s="252"/>
      <c r="Q379" s="252"/>
      <c r="R379" s="252"/>
      <c r="S379" s="252"/>
      <c r="T379" s="253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4" t="s">
        <v>180</v>
      </c>
      <c r="AU379" s="254" t="s">
        <v>86</v>
      </c>
      <c r="AV379" s="14" t="s">
        <v>178</v>
      </c>
      <c r="AW379" s="14" t="s">
        <v>32</v>
      </c>
      <c r="AX379" s="14" t="s">
        <v>84</v>
      </c>
      <c r="AY379" s="254" t="s">
        <v>171</v>
      </c>
    </row>
    <row r="380" spans="1:63" s="12" customFormat="1" ht="22.8" customHeight="1">
      <c r="A380" s="12"/>
      <c r="B380" s="203"/>
      <c r="C380" s="204"/>
      <c r="D380" s="205" t="s">
        <v>75</v>
      </c>
      <c r="E380" s="217" t="s">
        <v>215</v>
      </c>
      <c r="F380" s="217" t="s">
        <v>543</v>
      </c>
      <c r="G380" s="204"/>
      <c r="H380" s="204"/>
      <c r="I380" s="207"/>
      <c r="J380" s="218">
        <f>BK380</f>
        <v>0</v>
      </c>
      <c r="K380" s="204"/>
      <c r="L380" s="209"/>
      <c r="M380" s="210"/>
      <c r="N380" s="211"/>
      <c r="O380" s="211"/>
      <c r="P380" s="212">
        <f>SUM(P381:P436)</f>
        <v>0</v>
      </c>
      <c r="Q380" s="211"/>
      <c r="R380" s="212">
        <f>SUM(R381:R436)</f>
        <v>9.5238624</v>
      </c>
      <c r="S380" s="211"/>
      <c r="T380" s="213">
        <f>SUM(T381:T436)</f>
        <v>582.82466</v>
      </c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R380" s="214" t="s">
        <v>84</v>
      </c>
      <c r="AT380" s="215" t="s">
        <v>75</v>
      </c>
      <c r="AU380" s="215" t="s">
        <v>84</v>
      </c>
      <c r="AY380" s="214" t="s">
        <v>171</v>
      </c>
      <c r="BK380" s="216">
        <f>SUM(BK381:BK436)</f>
        <v>0</v>
      </c>
    </row>
    <row r="381" spans="1:65" s="2" customFormat="1" ht="33" customHeight="1">
      <c r="A381" s="39"/>
      <c r="B381" s="40"/>
      <c r="C381" s="219" t="s">
        <v>589</v>
      </c>
      <c r="D381" s="219" t="s">
        <v>173</v>
      </c>
      <c r="E381" s="220" t="s">
        <v>545</v>
      </c>
      <c r="F381" s="221" t="s">
        <v>546</v>
      </c>
      <c r="G381" s="222" t="s">
        <v>366</v>
      </c>
      <c r="H381" s="223">
        <v>51</v>
      </c>
      <c r="I381" s="224"/>
      <c r="J381" s="225">
        <f>ROUND(I381*H381,2)</f>
        <v>0</v>
      </c>
      <c r="K381" s="221" t="s">
        <v>177</v>
      </c>
      <c r="L381" s="45"/>
      <c r="M381" s="226" t="s">
        <v>1</v>
      </c>
      <c r="N381" s="227" t="s">
        <v>41</v>
      </c>
      <c r="O381" s="92"/>
      <c r="P381" s="228">
        <f>O381*H381</f>
        <v>0</v>
      </c>
      <c r="Q381" s="228">
        <v>0.12950000000000003</v>
      </c>
      <c r="R381" s="228">
        <f>Q381*H381</f>
        <v>6.6045</v>
      </c>
      <c r="S381" s="228">
        <v>0</v>
      </c>
      <c r="T381" s="229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30" t="s">
        <v>178</v>
      </c>
      <c r="AT381" s="230" t="s">
        <v>173</v>
      </c>
      <c r="AU381" s="230" t="s">
        <v>86</v>
      </c>
      <c r="AY381" s="18" t="s">
        <v>171</v>
      </c>
      <c r="BE381" s="231">
        <f>IF(N381="základní",J381,0)</f>
        <v>0</v>
      </c>
      <c r="BF381" s="231">
        <f>IF(N381="snížená",J381,0)</f>
        <v>0</v>
      </c>
      <c r="BG381" s="231">
        <f>IF(N381="zákl. přenesená",J381,0)</f>
        <v>0</v>
      </c>
      <c r="BH381" s="231">
        <f>IF(N381="sníž. přenesená",J381,0)</f>
        <v>0</v>
      </c>
      <c r="BI381" s="231">
        <f>IF(N381="nulová",J381,0)</f>
        <v>0</v>
      </c>
      <c r="BJ381" s="18" t="s">
        <v>84</v>
      </c>
      <c r="BK381" s="231">
        <f>ROUND(I381*H381,2)</f>
        <v>0</v>
      </c>
      <c r="BL381" s="18" t="s">
        <v>178</v>
      </c>
      <c r="BM381" s="230" t="s">
        <v>1336</v>
      </c>
    </row>
    <row r="382" spans="1:51" s="13" customFormat="1" ht="12">
      <c r="A382" s="13"/>
      <c r="B382" s="232"/>
      <c r="C382" s="233"/>
      <c r="D382" s="234" t="s">
        <v>180</v>
      </c>
      <c r="E382" s="235" t="s">
        <v>1</v>
      </c>
      <c r="F382" s="236" t="s">
        <v>1337</v>
      </c>
      <c r="G382" s="233"/>
      <c r="H382" s="237">
        <v>51</v>
      </c>
      <c r="I382" s="238"/>
      <c r="J382" s="233"/>
      <c r="K382" s="233"/>
      <c r="L382" s="239"/>
      <c r="M382" s="240"/>
      <c r="N382" s="241"/>
      <c r="O382" s="241"/>
      <c r="P382" s="241"/>
      <c r="Q382" s="241"/>
      <c r="R382" s="241"/>
      <c r="S382" s="241"/>
      <c r="T382" s="242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3" t="s">
        <v>180</v>
      </c>
      <c r="AU382" s="243" t="s">
        <v>86</v>
      </c>
      <c r="AV382" s="13" t="s">
        <v>86</v>
      </c>
      <c r="AW382" s="13" t="s">
        <v>32</v>
      </c>
      <c r="AX382" s="13" t="s">
        <v>84</v>
      </c>
      <c r="AY382" s="243" t="s">
        <v>171</v>
      </c>
    </row>
    <row r="383" spans="1:65" s="2" customFormat="1" ht="24.15" customHeight="1">
      <c r="A383" s="39"/>
      <c r="B383" s="40"/>
      <c r="C383" s="269" t="s">
        <v>594</v>
      </c>
      <c r="D383" s="269" t="s">
        <v>304</v>
      </c>
      <c r="E383" s="270" t="s">
        <v>550</v>
      </c>
      <c r="F383" s="271" t="s">
        <v>551</v>
      </c>
      <c r="G383" s="272" t="s">
        <v>226</v>
      </c>
      <c r="H383" s="273">
        <v>52.02</v>
      </c>
      <c r="I383" s="274"/>
      <c r="J383" s="275">
        <f>ROUND(I383*H383,2)</f>
        <v>0</v>
      </c>
      <c r="K383" s="271" t="s">
        <v>1</v>
      </c>
      <c r="L383" s="276"/>
      <c r="M383" s="277" t="s">
        <v>1</v>
      </c>
      <c r="N383" s="278" t="s">
        <v>41</v>
      </c>
      <c r="O383" s="92"/>
      <c r="P383" s="228">
        <f>O383*H383</f>
        <v>0</v>
      </c>
      <c r="Q383" s="228">
        <v>0.05612</v>
      </c>
      <c r="R383" s="228">
        <f>Q383*H383</f>
        <v>2.9193624000000002</v>
      </c>
      <c r="S383" s="228">
        <v>0</v>
      </c>
      <c r="T383" s="229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30" t="s">
        <v>211</v>
      </c>
      <c r="AT383" s="230" t="s">
        <v>304</v>
      </c>
      <c r="AU383" s="230" t="s">
        <v>86</v>
      </c>
      <c r="AY383" s="18" t="s">
        <v>171</v>
      </c>
      <c r="BE383" s="231">
        <f>IF(N383="základní",J383,0)</f>
        <v>0</v>
      </c>
      <c r="BF383" s="231">
        <f>IF(N383="snížená",J383,0)</f>
        <v>0</v>
      </c>
      <c r="BG383" s="231">
        <f>IF(N383="zákl. přenesená",J383,0)</f>
        <v>0</v>
      </c>
      <c r="BH383" s="231">
        <f>IF(N383="sníž. přenesená",J383,0)</f>
        <v>0</v>
      </c>
      <c r="BI383" s="231">
        <f>IF(N383="nulová",J383,0)</f>
        <v>0</v>
      </c>
      <c r="BJ383" s="18" t="s">
        <v>84</v>
      </c>
      <c r="BK383" s="231">
        <f>ROUND(I383*H383,2)</f>
        <v>0</v>
      </c>
      <c r="BL383" s="18" t="s">
        <v>178</v>
      </c>
      <c r="BM383" s="230" t="s">
        <v>1338</v>
      </c>
    </row>
    <row r="384" spans="1:51" s="13" customFormat="1" ht="12">
      <c r="A384" s="13"/>
      <c r="B384" s="232"/>
      <c r="C384" s="233"/>
      <c r="D384" s="234" t="s">
        <v>180</v>
      </c>
      <c r="E384" s="233"/>
      <c r="F384" s="236" t="s">
        <v>1339</v>
      </c>
      <c r="G384" s="233"/>
      <c r="H384" s="237">
        <v>52.02</v>
      </c>
      <c r="I384" s="238"/>
      <c r="J384" s="233"/>
      <c r="K384" s="233"/>
      <c r="L384" s="239"/>
      <c r="M384" s="240"/>
      <c r="N384" s="241"/>
      <c r="O384" s="241"/>
      <c r="P384" s="241"/>
      <c r="Q384" s="241"/>
      <c r="R384" s="241"/>
      <c r="S384" s="241"/>
      <c r="T384" s="242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3" t="s">
        <v>180</v>
      </c>
      <c r="AU384" s="243" t="s">
        <v>86</v>
      </c>
      <c r="AV384" s="13" t="s">
        <v>86</v>
      </c>
      <c r="AW384" s="13" t="s">
        <v>4</v>
      </c>
      <c r="AX384" s="13" t="s">
        <v>84</v>
      </c>
      <c r="AY384" s="243" t="s">
        <v>171</v>
      </c>
    </row>
    <row r="385" spans="1:65" s="2" customFormat="1" ht="21.75" customHeight="1">
      <c r="A385" s="39"/>
      <c r="B385" s="40"/>
      <c r="C385" s="219" t="s">
        <v>604</v>
      </c>
      <c r="D385" s="219" t="s">
        <v>173</v>
      </c>
      <c r="E385" s="220" t="s">
        <v>555</v>
      </c>
      <c r="F385" s="221" t="s">
        <v>556</v>
      </c>
      <c r="G385" s="222" t="s">
        <v>366</v>
      </c>
      <c r="H385" s="223">
        <v>37.8</v>
      </c>
      <c r="I385" s="224"/>
      <c r="J385" s="225">
        <f>ROUND(I385*H385,2)</f>
        <v>0</v>
      </c>
      <c r="K385" s="221" t="s">
        <v>177</v>
      </c>
      <c r="L385" s="45"/>
      <c r="M385" s="226" t="s">
        <v>1</v>
      </c>
      <c r="N385" s="227" t="s">
        <v>41</v>
      </c>
      <c r="O385" s="92"/>
      <c r="P385" s="228">
        <f>O385*H385</f>
        <v>0</v>
      </c>
      <c r="Q385" s="228">
        <v>0</v>
      </c>
      <c r="R385" s="228">
        <f>Q385*H385</f>
        <v>0</v>
      </c>
      <c r="S385" s="228">
        <v>0</v>
      </c>
      <c r="T385" s="229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30" t="s">
        <v>178</v>
      </c>
      <c r="AT385" s="230" t="s">
        <v>173</v>
      </c>
      <c r="AU385" s="230" t="s">
        <v>86</v>
      </c>
      <c r="AY385" s="18" t="s">
        <v>171</v>
      </c>
      <c r="BE385" s="231">
        <f>IF(N385="základní",J385,0)</f>
        <v>0</v>
      </c>
      <c r="BF385" s="231">
        <f>IF(N385="snížená",J385,0)</f>
        <v>0</v>
      </c>
      <c r="BG385" s="231">
        <f>IF(N385="zákl. přenesená",J385,0)</f>
        <v>0</v>
      </c>
      <c r="BH385" s="231">
        <f>IF(N385="sníž. přenesená",J385,0)</f>
        <v>0</v>
      </c>
      <c r="BI385" s="231">
        <f>IF(N385="nulová",J385,0)</f>
        <v>0</v>
      </c>
      <c r="BJ385" s="18" t="s">
        <v>84</v>
      </c>
      <c r="BK385" s="231">
        <f>ROUND(I385*H385,2)</f>
        <v>0</v>
      </c>
      <c r="BL385" s="18" t="s">
        <v>178</v>
      </c>
      <c r="BM385" s="230" t="s">
        <v>1340</v>
      </c>
    </row>
    <row r="386" spans="1:51" s="13" customFormat="1" ht="12">
      <c r="A386" s="13"/>
      <c r="B386" s="232"/>
      <c r="C386" s="233"/>
      <c r="D386" s="234" t="s">
        <v>180</v>
      </c>
      <c r="E386" s="235" t="s">
        <v>1</v>
      </c>
      <c r="F386" s="236" t="s">
        <v>1341</v>
      </c>
      <c r="G386" s="233"/>
      <c r="H386" s="237">
        <v>37.8</v>
      </c>
      <c r="I386" s="238"/>
      <c r="J386" s="233"/>
      <c r="K386" s="233"/>
      <c r="L386" s="239"/>
      <c r="M386" s="240"/>
      <c r="N386" s="241"/>
      <c r="O386" s="241"/>
      <c r="P386" s="241"/>
      <c r="Q386" s="241"/>
      <c r="R386" s="241"/>
      <c r="S386" s="241"/>
      <c r="T386" s="242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3" t="s">
        <v>180</v>
      </c>
      <c r="AU386" s="243" t="s">
        <v>86</v>
      </c>
      <c r="AV386" s="13" t="s">
        <v>86</v>
      </c>
      <c r="AW386" s="13" t="s">
        <v>32</v>
      </c>
      <c r="AX386" s="13" t="s">
        <v>84</v>
      </c>
      <c r="AY386" s="243" t="s">
        <v>171</v>
      </c>
    </row>
    <row r="387" spans="1:65" s="2" customFormat="1" ht="33" customHeight="1">
      <c r="A387" s="39"/>
      <c r="B387" s="40"/>
      <c r="C387" s="219" t="s">
        <v>609</v>
      </c>
      <c r="D387" s="219" t="s">
        <v>173</v>
      </c>
      <c r="E387" s="220" t="s">
        <v>559</v>
      </c>
      <c r="F387" s="221" t="s">
        <v>560</v>
      </c>
      <c r="G387" s="222" t="s">
        <v>176</v>
      </c>
      <c r="H387" s="223">
        <v>2301.8</v>
      </c>
      <c r="I387" s="224"/>
      <c r="J387" s="225">
        <f>ROUND(I387*H387,2)</f>
        <v>0</v>
      </c>
      <c r="K387" s="221" t="s">
        <v>177</v>
      </c>
      <c r="L387" s="45"/>
      <c r="M387" s="226" t="s">
        <v>1</v>
      </c>
      <c r="N387" s="227" t="s">
        <v>41</v>
      </c>
      <c r="O387" s="92"/>
      <c r="P387" s="228">
        <f>O387*H387</f>
        <v>0</v>
      </c>
      <c r="Q387" s="228">
        <v>0</v>
      </c>
      <c r="R387" s="228">
        <f>Q387*H387</f>
        <v>0</v>
      </c>
      <c r="S387" s="228">
        <v>0</v>
      </c>
      <c r="T387" s="229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30" t="s">
        <v>178</v>
      </c>
      <c r="AT387" s="230" t="s">
        <v>173</v>
      </c>
      <c r="AU387" s="230" t="s">
        <v>86</v>
      </c>
      <c r="AY387" s="18" t="s">
        <v>171</v>
      </c>
      <c r="BE387" s="231">
        <f>IF(N387="základní",J387,0)</f>
        <v>0</v>
      </c>
      <c r="BF387" s="231">
        <f>IF(N387="snížená",J387,0)</f>
        <v>0</v>
      </c>
      <c r="BG387" s="231">
        <f>IF(N387="zákl. přenesená",J387,0)</f>
        <v>0</v>
      </c>
      <c r="BH387" s="231">
        <f>IF(N387="sníž. přenesená",J387,0)</f>
        <v>0</v>
      </c>
      <c r="BI387" s="231">
        <f>IF(N387="nulová",J387,0)</f>
        <v>0</v>
      </c>
      <c r="BJ387" s="18" t="s">
        <v>84</v>
      </c>
      <c r="BK387" s="231">
        <f>ROUND(I387*H387,2)</f>
        <v>0</v>
      </c>
      <c r="BL387" s="18" t="s">
        <v>178</v>
      </c>
      <c r="BM387" s="230" t="s">
        <v>1342</v>
      </c>
    </row>
    <row r="388" spans="1:51" s="13" customFormat="1" ht="12">
      <c r="A388" s="13"/>
      <c r="B388" s="232"/>
      <c r="C388" s="233"/>
      <c r="D388" s="234" t="s">
        <v>180</v>
      </c>
      <c r="E388" s="235" t="s">
        <v>1</v>
      </c>
      <c r="F388" s="236" t="s">
        <v>1343</v>
      </c>
      <c r="G388" s="233"/>
      <c r="H388" s="237">
        <v>2301.8</v>
      </c>
      <c r="I388" s="238"/>
      <c r="J388" s="233"/>
      <c r="K388" s="233"/>
      <c r="L388" s="239"/>
      <c r="M388" s="240"/>
      <c r="N388" s="241"/>
      <c r="O388" s="241"/>
      <c r="P388" s="241"/>
      <c r="Q388" s="241"/>
      <c r="R388" s="241"/>
      <c r="S388" s="241"/>
      <c r="T388" s="242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3" t="s">
        <v>180</v>
      </c>
      <c r="AU388" s="243" t="s">
        <v>86</v>
      </c>
      <c r="AV388" s="13" t="s">
        <v>86</v>
      </c>
      <c r="AW388" s="13" t="s">
        <v>32</v>
      </c>
      <c r="AX388" s="13" t="s">
        <v>84</v>
      </c>
      <c r="AY388" s="243" t="s">
        <v>171</v>
      </c>
    </row>
    <row r="389" spans="1:65" s="2" customFormat="1" ht="33" customHeight="1">
      <c r="A389" s="39"/>
      <c r="B389" s="40"/>
      <c r="C389" s="219" t="s">
        <v>614</v>
      </c>
      <c r="D389" s="219" t="s">
        <v>173</v>
      </c>
      <c r="E389" s="220" t="s">
        <v>564</v>
      </c>
      <c r="F389" s="221" t="s">
        <v>565</v>
      </c>
      <c r="G389" s="222" t="s">
        <v>176</v>
      </c>
      <c r="H389" s="223">
        <v>207162</v>
      </c>
      <c r="I389" s="224"/>
      <c r="J389" s="225">
        <f>ROUND(I389*H389,2)</f>
        <v>0</v>
      </c>
      <c r="K389" s="221" t="s">
        <v>177</v>
      </c>
      <c r="L389" s="45"/>
      <c r="M389" s="226" t="s">
        <v>1</v>
      </c>
      <c r="N389" s="227" t="s">
        <v>41</v>
      </c>
      <c r="O389" s="92"/>
      <c r="P389" s="228">
        <f>O389*H389</f>
        <v>0</v>
      </c>
      <c r="Q389" s="228">
        <v>0</v>
      </c>
      <c r="R389" s="228">
        <f>Q389*H389</f>
        <v>0</v>
      </c>
      <c r="S389" s="228">
        <v>0</v>
      </c>
      <c r="T389" s="229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30" t="s">
        <v>178</v>
      </c>
      <c r="AT389" s="230" t="s">
        <v>173</v>
      </c>
      <c r="AU389" s="230" t="s">
        <v>86</v>
      </c>
      <c r="AY389" s="18" t="s">
        <v>171</v>
      </c>
      <c r="BE389" s="231">
        <f>IF(N389="základní",J389,0)</f>
        <v>0</v>
      </c>
      <c r="BF389" s="231">
        <f>IF(N389="snížená",J389,0)</f>
        <v>0</v>
      </c>
      <c r="BG389" s="231">
        <f>IF(N389="zákl. přenesená",J389,0)</f>
        <v>0</v>
      </c>
      <c r="BH389" s="231">
        <f>IF(N389="sníž. přenesená",J389,0)</f>
        <v>0</v>
      </c>
      <c r="BI389" s="231">
        <f>IF(N389="nulová",J389,0)</f>
        <v>0</v>
      </c>
      <c r="BJ389" s="18" t="s">
        <v>84</v>
      </c>
      <c r="BK389" s="231">
        <f>ROUND(I389*H389,2)</f>
        <v>0</v>
      </c>
      <c r="BL389" s="18" t="s">
        <v>178</v>
      </c>
      <c r="BM389" s="230" t="s">
        <v>1344</v>
      </c>
    </row>
    <row r="390" spans="1:51" s="13" customFormat="1" ht="12">
      <c r="A390" s="13"/>
      <c r="B390" s="232"/>
      <c r="C390" s="233"/>
      <c r="D390" s="234" t="s">
        <v>180</v>
      </c>
      <c r="E390" s="235" t="s">
        <v>1</v>
      </c>
      <c r="F390" s="236" t="s">
        <v>1345</v>
      </c>
      <c r="G390" s="233"/>
      <c r="H390" s="237">
        <v>207162</v>
      </c>
      <c r="I390" s="238"/>
      <c r="J390" s="233"/>
      <c r="K390" s="233"/>
      <c r="L390" s="239"/>
      <c r="M390" s="240"/>
      <c r="N390" s="241"/>
      <c r="O390" s="241"/>
      <c r="P390" s="241"/>
      <c r="Q390" s="241"/>
      <c r="R390" s="241"/>
      <c r="S390" s="241"/>
      <c r="T390" s="242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3" t="s">
        <v>180</v>
      </c>
      <c r="AU390" s="243" t="s">
        <v>86</v>
      </c>
      <c r="AV390" s="13" t="s">
        <v>86</v>
      </c>
      <c r="AW390" s="13" t="s">
        <v>32</v>
      </c>
      <c r="AX390" s="13" t="s">
        <v>84</v>
      </c>
      <c r="AY390" s="243" t="s">
        <v>171</v>
      </c>
    </row>
    <row r="391" spans="1:65" s="2" customFormat="1" ht="33" customHeight="1">
      <c r="A391" s="39"/>
      <c r="B391" s="40"/>
      <c r="C391" s="219" t="s">
        <v>619</v>
      </c>
      <c r="D391" s="219" t="s">
        <v>173</v>
      </c>
      <c r="E391" s="220" t="s">
        <v>569</v>
      </c>
      <c r="F391" s="221" t="s">
        <v>570</v>
      </c>
      <c r="G391" s="222" t="s">
        <v>176</v>
      </c>
      <c r="H391" s="223">
        <v>2301.8</v>
      </c>
      <c r="I391" s="224"/>
      <c r="J391" s="225">
        <f>ROUND(I391*H391,2)</f>
        <v>0</v>
      </c>
      <c r="K391" s="221" t="s">
        <v>177</v>
      </c>
      <c r="L391" s="45"/>
      <c r="M391" s="226" t="s">
        <v>1</v>
      </c>
      <c r="N391" s="227" t="s">
        <v>41</v>
      </c>
      <c r="O391" s="92"/>
      <c r="P391" s="228">
        <f>O391*H391</f>
        <v>0</v>
      </c>
      <c r="Q391" s="228">
        <v>0</v>
      </c>
      <c r="R391" s="228">
        <f>Q391*H391</f>
        <v>0</v>
      </c>
      <c r="S391" s="228">
        <v>0</v>
      </c>
      <c r="T391" s="229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30" t="s">
        <v>178</v>
      </c>
      <c r="AT391" s="230" t="s">
        <v>173</v>
      </c>
      <c r="AU391" s="230" t="s">
        <v>86</v>
      </c>
      <c r="AY391" s="18" t="s">
        <v>171</v>
      </c>
      <c r="BE391" s="231">
        <f>IF(N391="základní",J391,0)</f>
        <v>0</v>
      </c>
      <c r="BF391" s="231">
        <f>IF(N391="snížená",J391,0)</f>
        <v>0</v>
      </c>
      <c r="BG391" s="231">
        <f>IF(N391="zákl. přenesená",J391,0)</f>
        <v>0</v>
      </c>
      <c r="BH391" s="231">
        <f>IF(N391="sníž. přenesená",J391,0)</f>
        <v>0</v>
      </c>
      <c r="BI391" s="231">
        <f>IF(N391="nulová",J391,0)</f>
        <v>0</v>
      </c>
      <c r="BJ391" s="18" t="s">
        <v>84</v>
      </c>
      <c r="BK391" s="231">
        <f>ROUND(I391*H391,2)</f>
        <v>0</v>
      </c>
      <c r="BL391" s="18" t="s">
        <v>178</v>
      </c>
      <c r="BM391" s="230" t="s">
        <v>1346</v>
      </c>
    </row>
    <row r="392" spans="1:65" s="2" customFormat="1" ht="16.5" customHeight="1">
      <c r="A392" s="39"/>
      <c r="B392" s="40"/>
      <c r="C392" s="219" t="s">
        <v>626</v>
      </c>
      <c r="D392" s="219" t="s">
        <v>173</v>
      </c>
      <c r="E392" s="220" t="s">
        <v>573</v>
      </c>
      <c r="F392" s="221" t="s">
        <v>574</v>
      </c>
      <c r="G392" s="222" t="s">
        <v>176</v>
      </c>
      <c r="H392" s="223">
        <v>2301.8</v>
      </c>
      <c r="I392" s="224"/>
      <c r="J392" s="225">
        <f>ROUND(I392*H392,2)</f>
        <v>0</v>
      </c>
      <c r="K392" s="221" t="s">
        <v>177</v>
      </c>
      <c r="L392" s="45"/>
      <c r="M392" s="226" t="s">
        <v>1</v>
      </c>
      <c r="N392" s="227" t="s">
        <v>41</v>
      </c>
      <c r="O392" s="92"/>
      <c r="P392" s="228">
        <f>O392*H392</f>
        <v>0</v>
      </c>
      <c r="Q392" s="228">
        <v>0</v>
      </c>
      <c r="R392" s="228">
        <f>Q392*H392</f>
        <v>0</v>
      </c>
      <c r="S392" s="228">
        <v>0</v>
      </c>
      <c r="T392" s="229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30" t="s">
        <v>178</v>
      </c>
      <c r="AT392" s="230" t="s">
        <v>173</v>
      </c>
      <c r="AU392" s="230" t="s">
        <v>86</v>
      </c>
      <c r="AY392" s="18" t="s">
        <v>171</v>
      </c>
      <c r="BE392" s="231">
        <f>IF(N392="základní",J392,0)</f>
        <v>0</v>
      </c>
      <c r="BF392" s="231">
        <f>IF(N392="snížená",J392,0)</f>
        <v>0</v>
      </c>
      <c r="BG392" s="231">
        <f>IF(N392="zákl. přenesená",J392,0)</f>
        <v>0</v>
      </c>
      <c r="BH392" s="231">
        <f>IF(N392="sníž. přenesená",J392,0)</f>
        <v>0</v>
      </c>
      <c r="BI392" s="231">
        <f>IF(N392="nulová",J392,0)</f>
        <v>0</v>
      </c>
      <c r="BJ392" s="18" t="s">
        <v>84</v>
      </c>
      <c r="BK392" s="231">
        <f>ROUND(I392*H392,2)</f>
        <v>0</v>
      </c>
      <c r="BL392" s="18" t="s">
        <v>178</v>
      </c>
      <c r="BM392" s="230" t="s">
        <v>1347</v>
      </c>
    </row>
    <row r="393" spans="1:65" s="2" customFormat="1" ht="21.75" customHeight="1">
      <c r="A393" s="39"/>
      <c r="B393" s="40"/>
      <c r="C393" s="219" t="s">
        <v>634</v>
      </c>
      <c r="D393" s="219" t="s">
        <v>173</v>
      </c>
      <c r="E393" s="220" t="s">
        <v>577</v>
      </c>
      <c r="F393" s="221" t="s">
        <v>578</v>
      </c>
      <c r="G393" s="222" t="s">
        <v>176</v>
      </c>
      <c r="H393" s="223">
        <v>207162</v>
      </c>
      <c r="I393" s="224"/>
      <c r="J393" s="225">
        <f>ROUND(I393*H393,2)</f>
        <v>0</v>
      </c>
      <c r="K393" s="221" t="s">
        <v>177</v>
      </c>
      <c r="L393" s="45"/>
      <c r="M393" s="226" t="s">
        <v>1</v>
      </c>
      <c r="N393" s="227" t="s">
        <v>41</v>
      </c>
      <c r="O393" s="92"/>
      <c r="P393" s="228">
        <f>O393*H393</f>
        <v>0</v>
      </c>
      <c r="Q393" s="228">
        <v>0</v>
      </c>
      <c r="R393" s="228">
        <f>Q393*H393</f>
        <v>0</v>
      </c>
      <c r="S393" s="228">
        <v>0</v>
      </c>
      <c r="T393" s="229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30" t="s">
        <v>178</v>
      </c>
      <c r="AT393" s="230" t="s">
        <v>173</v>
      </c>
      <c r="AU393" s="230" t="s">
        <v>86</v>
      </c>
      <c r="AY393" s="18" t="s">
        <v>171</v>
      </c>
      <c r="BE393" s="231">
        <f>IF(N393="základní",J393,0)</f>
        <v>0</v>
      </c>
      <c r="BF393" s="231">
        <f>IF(N393="snížená",J393,0)</f>
        <v>0</v>
      </c>
      <c r="BG393" s="231">
        <f>IF(N393="zákl. přenesená",J393,0)</f>
        <v>0</v>
      </c>
      <c r="BH393" s="231">
        <f>IF(N393="sníž. přenesená",J393,0)</f>
        <v>0</v>
      </c>
      <c r="BI393" s="231">
        <f>IF(N393="nulová",J393,0)</f>
        <v>0</v>
      </c>
      <c r="BJ393" s="18" t="s">
        <v>84</v>
      </c>
      <c r="BK393" s="231">
        <f>ROUND(I393*H393,2)</f>
        <v>0</v>
      </c>
      <c r="BL393" s="18" t="s">
        <v>178</v>
      </c>
      <c r="BM393" s="230" t="s">
        <v>1348</v>
      </c>
    </row>
    <row r="394" spans="1:65" s="2" customFormat="1" ht="21.75" customHeight="1">
      <c r="A394" s="39"/>
      <c r="B394" s="40"/>
      <c r="C394" s="219" t="s">
        <v>644</v>
      </c>
      <c r="D394" s="219" t="s">
        <v>173</v>
      </c>
      <c r="E394" s="220" t="s">
        <v>581</v>
      </c>
      <c r="F394" s="221" t="s">
        <v>582</v>
      </c>
      <c r="G394" s="222" t="s">
        <v>176</v>
      </c>
      <c r="H394" s="223">
        <v>2301.8</v>
      </c>
      <c r="I394" s="224"/>
      <c r="J394" s="225">
        <f>ROUND(I394*H394,2)</f>
        <v>0</v>
      </c>
      <c r="K394" s="221" t="s">
        <v>177</v>
      </c>
      <c r="L394" s="45"/>
      <c r="M394" s="226" t="s">
        <v>1</v>
      </c>
      <c r="N394" s="227" t="s">
        <v>41</v>
      </c>
      <c r="O394" s="92"/>
      <c r="P394" s="228">
        <f>O394*H394</f>
        <v>0</v>
      </c>
      <c r="Q394" s="228">
        <v>0</v>
      </c>
      <c r="R394" s="228">
        <f>Q394*H394</f>
        <v>0</v>
      </c>
      <c r="S394" s="228">
        <v>0</v>
      </c>
      <c r="T394" s="229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30" t="s">
        <v>178</v>
      </c>
      <c r="AT394" s="230" t="s">
        <v>173</v>
      </c>
      <c r="AU394" s="230" t="s">
        <v>86</v>
      </c>
      <c r="AY394" s="18" t="s">
        <v>171</v>
      </c>
      <c r="BE394" s="231">
        <f>IF(N394="základní",J394,0)</f>
        <v>0</v>
      </c>
      <c r="BF394" s="231">
        <f>IF(N394="snížená",J394,0)</f>
        <v>0</v>
      </c>
      <c r="BG394" s="231">
        <f>IF(N394="zákl. přenesená",J394,0)</f>
        <v>0</v>
      </c>
      <c r="BH394" s="231">
        <f>IF(N394="sníž. přenesená",J394,0)</f>
        <v>0</v>
      </c>
      <c r="BI394" s="231">
        <f>IF(N394="nulová",J394,0)</f>
        <v>0</v>
      </c>
      <c r="BJ394" s="18" t="s">
        <v>84</v>
      </c>
      <c r="BK394" s="231">
        <f>ROUND(I394*H394,2)</f>
        <v>0</v>
      </c>
      <c r="BL394" s="18" t="s">
        <v>178</v>
      </c>
      <c r="BM394" s="230" t="s">
        <v>1349</v>
      </c>
    </row>
    <row r="395" spans="1:65" s="2" customFormat="1" ht="16.5" customHeight="1">
      <c r="A395" s="39"/>
      <c r="B395" s="40"/>
      <c r="C395" s="219" t="s">
        <v>649</v>
      </c>
      <c r="D395" s="219" t="s">
        <v>173</v>
      </c>
      <c r="E395" s="220" t="s">
        <v>585</v>
      </c>
      <c r="F395" s="221" t="s">
        <v>586</v>
      </c>
      <c r="G395" s="222" t="s">
        <v>176</v>
      </c>
      <c r="H395" s="223">
        <v>3055</v>
      </c>
      <c r="I395" s="224"/>
      <c r="J395" s="225">
        <f>ROUND(I395*H395,2)</f>
        <v>0</v>
      </c>
      <c r="K395" s="221" t="s">
        <v>177</v>
      </c>
      <c r="L395" s="45"/>
      <c r="M395" s="226" t="s">
        <v>1</v>
      </c>
      <c r="N395" s="227" t="s">
        <v>41</v>
      </c>
      <c r="O395" s="92"/>
      <c r="P395" s="228">
        <f>O395*H395</f>
        <v>0</v>
      </c>
      <c r="Q395" s="228">
        <v>0</v>
      </c>
      <c r="R395" s="228">
        <f>Q395*H395</f>
        <v>0</v>
      </c>
      <c r="S395" s="228">
        <v>0</v>
      </c>
      <c r="T395" s="229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30" t="s">
        <v>178</v>
      </c>
      <c r="AT395" s="230" t="s">
        <v>173</v>
      </c>
      <c r="AU395" s="230" t="s">
        <v>86</v>
      </c>
      <c r="AY395" s="18" t="s">
        <v>171</v>
      </c>
      <c r="BE395" s="231">
        <f>IF(N395="základní",J395,0)</f>
        <v>0</v>
      </c>
      <c r="BF395" s="231">
        <f>IF(N395="snížená",J395,0)</f>
        <v>0</v>
      </c>
      <c r="BG395" s="231">
        <f>IF(N395="zákl. přenesená",J395,0)</f>
        <v>0</v>
      </c>
      <c r="BH395" s="231">
        <f>IF(N395="sníž. přenesená",J395,0)</f>
        <v>0</v>
      </c>
      <c r="BI395" s="231">
        <f>IF(N395="nulová",J395,0)</f>
        <v>0</v>
      </c>
      <c r="BJ395" s="18" t="s">
        <v>84</v>
      </c>
      <c r="BK395" s="231">
        <f>ROUND(I395*H395,2)</f>
        <v>0</v>
      </c>
      <c r="BL395" s="18" t="s">
        <v>178</v>
      </c>
      <c r="BM395" s="230" t="s">
        <v>1350</v>
      </c>
    </row>
    <row r="396" spans="1:51" s="13" customFormat="1" ht="12">
      <c r="A396" s="13"/>
      <c r="B396" s="232"/>
      <c r="C396" s="233"/>
      <c r="D396" s="234" t="s">
        <v>180</v>
      </c>
      <c r="E396" s="235" t="s">
        <v>1</v>
      </c>
      <c r="F396" s="236" t="s">
        <v>1351</v>
      </c>
      <c r="G396" s="233"/>
      <c r="H396" s="237">
        <v>3055</v>
      </c>
      <c r="I396" s="238"/>
      <c r="J396" s="233"/>
      <c r="K396" s="233"/>
      <c r="L396" s="239"/>
      <c r="M396" s="240"/>
      <c r="N396" s="241"/>
      <c r="O396" s="241"/>
      <c r="P396" s="241"/>
      <c r="Q396" s="241"/>
      <c r="R396" s="241"/>
      <c r="S396" s="241"/>
      <c r="T396" s="242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3" t="s">
        <v>180</v>
      </c>
      <c r="AU396" s="243" t="s">
        <v>86</v>
      </c>
      <c r="AV396" s="13" t="s">
        <v>86</v>
      </c>
      <c r="AW396" s="13" t="s">
        <v>32</v>
      </c>
      <c r="AX396" s="13" t="s">
        <v>84</v>
      </c>
      <c r="AY396" s="243" t="s">
        <v>171</v>
      </c>
    </row>
    <row r="397" spans="1:65" s="2" customFormat="1" ht="24.15" customHeight="1">
      <c r="A397" s="39"/>
      <c r="B397" s="40"/>
      <c r="C397" s="219" t="s">
        <v>654</v>
      </c>
      <c r="D397" s="219" t="s">
        <v>173</v>
      </c>
      <c r="E397" s="220" t="s">
        <v>595</v>
      </c>
      <c r="F397" s="221" t="s">
        <v>596</v>
      </c>
      <c r="G397" s="222" t="s">
        <v>193</v>
      </c>
      <c r="H397" s="223">
        <v>169.961</v>
      </c>
      <c r="I397" s="224"/>
      <c r="J397" s="225">
        <f>ROUND(I397*H397,2)</f>
        <v>0</v>
      </c>
      <c r="K397" s="221" t="s">
        <v>177</v>
      </c>
      <c r="L397" s="45"/>
      <c r="M397" s="226" t="s">
        <v>1</v>
      </c>
      <c r="N397" s="227" t="s">
        <v>41</v>
      </c>
      <c r="O397" s="92"/>
      <c r="P397" s="228">
        <f>O397*H397</f>
        <v>0</v>
      </c>
      <c r="Q397" s="228">
        <v>0</v>
      </c>
      <c r="R397" s="228">
        <f>Q397*H397</f>
        <v>0</v>
      </c>
      <c r="S397" s="228">
        <v>1.95</v>
      </c>
      <c r="T397" s="229">
        <f>S397*H397</f>
        <v>331.42395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30" t="s">
        <v>178</v>
      </c>
      <c r="AT397" s="230" t="s">
        <v>173</v>
      </c>
      <c r="AU397" s="230" t="s">
        <v>86</v>
      </c>
      <c r="AY397" s="18" t="s">
        <v>171</v>
      </c>
      <c r="BE397" s="231">
        <f>IF(N397="základní",J397,0)</f>
        <v>0</v>
      </c>
      <c r="BF397" s="231">
        <f>IF(N397="snížená",J397,0)</f>
        <v>0</v>
      </c>
      <c r="BG397" s="231">
        <f>IF(N397="zákl. přenesená",J397,0)</f>
        <v>0</v>
      </c>
      <c r="BH397" s="231">
        <f>IF(N397="sníž. přenesená",J397,0)</f>
        <v>0</v>
      </c>
      <c r="BI397" s="231">
        <f>IF(N397="nulová",J397,0)</f>
        <v>0</v>
      </c>
      <c r="BJ397" s="18" t="s">
        <v>84</v>
      </c>
      <c r="BK397" s="231">
        <f>ROUND(I397*H397,2)</f>
        <v>0</v>
      </c>
      <c r="BL397" s="18" t="s">
        <v>178</v>
      </c>
      <c r="BM397" s="230" t="s">
        <v>597</v>
      </c>
    </row>
    <row r="398" spans="1:51" s="13" customFormat="1" ht="12">
      <c r="A398" s="13"/>
      <c r="B398" s="232"/>
      <c r="C398" s="233"/>
      <c r="D398" s="234" t="s">
        <v>180</v>
      </c>
      <c r="E398" s="235" t="s">
        <v>1</v>
      </c>
      <c r="F398" s="236" t="s">
        <v>1352</v>
      </c>
      <c r="G398" s="233"/>
      <c r="H398" s="237">
        <v>1.555</v>
      </c>
      <c r="I398" s="238"/>
      <c r="J398" s="233"/>
      <c r="K398" s="233"/>
      <c r="L398" s="239"/>
      <c r="M398" s="240"/>
      <c r="N398" s="241"/>
      <c r="O398" s="241"/>
      <c r="P398" s="241"/>
      <c r="Q398" s="241"/>
      <c r="R398" s="241"/>
      <c r="S398" s="241"/>
      <c r="T398" s="242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3" t="s">
        <v>180</v>
      </c>
      <c r="AU398" s="243" t="s">
        <v>86</v>
      </c>
      <c r="AV398" s="13" t="s">
        <v>86</v>
      </c>
      <c r="AW398" s="13" t="s">
        <v>32</v>
      </c>
      <c r="AX398" s="13" t="s">
        <v>76</v>
      </c>
      <c r="AY398" s="243" t="s">
        <v>171</v>
      </c>
    </row>
    <row r="399" spans="1:51" s="13" customFormat="1" ht="12">
      <c r="A399" s="13"/>
      <c r="B399" s="232"/>
      <c r="C399" s="233"/>
      <c r="D399" s="234" t="s">
        <v>180</v>
      </c>
      <c r="E399" s="235" t="s">
        <v>1</v>
      </c>
      <c r="F399" s="236" t="s">
        <v>1353</v>
      </c>
      <c r="G399" s="233"/>
      <c r="H399" s="237">
        <v>12.704</v>
      </c>
      <c r="I399" s="238"/>
      <c r="J399" s="233"/>
      <c r="K399" s="233"/>
      <c r="L399" s="239"/>
      <c r="M399" s="240"/>
      <c r="N399" s="241"/>
      <c r="O399" s="241"/>
      <c r="P399" s="241"/>
      <c r="Q399" s="241"/>
      <c r="R399" s="241"/>
      <c r="S399" s="241"/>
      <c r="T399" s="242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3" t="s">
        <v>180</v>
      </c>
      <c r="AU399" s="243" t="s">
        <v>86</v>
      </c>
      <c r="AV399" s="13" t="s">
        <v>86</v>
      </c>
      <c r="AW399" s="13" t="s">
        <v>32</v>
      </c>
      <c r="AX399" s="13" t="s">
        <v>76</v>
      </c>
      <c r="AY399" s="243" t="s">
        <v>171</v>
      </c>
    </row>
    <row r="400" spans="1:51" s="13" customFormat="1" ht="12">
      <c r="A400" s="13"/>
      <c r="B400" s="232"/>
      <c r="C400" s="233"/>
      <c r="D400" s="234" t="s">
        <v>180</v>
      </c>
      <c r="E400" s="235" t="s">
        <v>1</v>
      </c>
      <c r="F400" s="236" t="s">
        <v>1354</v>
      </c>
      <c r="G400" s="233"/>
      <c r="H400" s="237">
        <v>40.446</v>
      </c>
      <c r="I400" s="238"/>
      <c r="J400" s="233"/>
      <c r="K400" s="233"/>
      <c r="L400" s="239"/>
      <c r="M400" s="240"/>
      <c r="N400" s="241"/>
      <c r="O400" s="241"/>
      <c r="P400" s="241"/>
      <c r="Q400" s="241"/>
      <c r="R400" s="241"/>
      <c r="S400" s="241"/>
      <c r="T400" s="242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3" t="s">
        <v>180</v>
      </c>
      <c r="AU400" s="243" t="s">
        <v>86</v>
      </c>
      <c r="AV400" s="13" t="s">
        <v>86</v>
      </c>
      <c r="AW400" s="13" t="s">
        <v>32</v>
      </c>
      <c r="AX400" s="13" t="s">
        <v>76</v>
      </c>
      <c r="AY400" s="243" t="s">
        <v>171</v>
      </c>
    </row>
    <row r="401" spans="1:51" s="13" customFormat="1" ht="12">
      <c r="A401" s="13"/>
      <c r="B401" s="232"/>
      <c r="C401" s="233"/>
      <c r="D401" s="234" t="s">
        <v>180</v>
      </c>
      <c r="E401" s="235" t="s">
        <v>1</v>
      </c>
      <c r="F401" s="236" t="s">
        <v>1355</v>
      </c>
      <c r="G401" s="233"/>
      <c r="H401" s="237">
        <v>58.077</v>
      </c>
      <c r="I401" s="238"/>
      <c r="J401" s="233"/>
      <c r="K401" s="233"/>
      <c r="L401" s="239"/>
      <c r="M401" s="240"/>
      <c r="N401" s="241"/>
      <c r="O401" s="241"/>
      <c r="P401" s="241"/>
      <c r="Q401" s="241"/>
      <c r="R401" s="241"/>
      <c r="S401" s="241"/>
      <c r="T401" s="242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3" t="s">
        <v>180</v>
      </c>
      <c r="AU401" s="243" t="s">
        <v>86</v>
      </c>
      <c r="AV401" s="13" t="s">
        <v>86</v>
      </c>
      <c r="AW401" s="13" t="s">
        <v>32</v>
      </c>
      <c r="AX401" s="13" t="s">
        <v>76</v>
      </c>
      <c r="AY401" s="243" t="s">
        <v>171</v>
      </c>
    </row>
    <row r="402" spans="1:51" s="13" customFormat="1" ht="12">
      <c r="A402" s="13"/>
      <c r="B402" s="232"/>
      <c r="C402" s="233"/>
      <c r="D402" s="234" t="s">
        <v>180</v>
      </c>
      <c r="E402" s="235" t="s">
        <v>1</v>
      </c>
      <c r="F402" s="236" t="s">
        <v>1356</v>
      </c>
      <c r="G402" s="233"/>
      <c r="H402" s="237">
        <v>57.179</v>
      </c>
      <c r="I402" s="238"/>
      <c r="J402" s="233"/>
      <c r="K402" s="233"/>
      <c r="L402" s="239"/>
      <c r="M402" s="240"/>
      <c r="N402" s="241"/>
      <c r="O402" s="241"/>
      <c r="P402" s="241"/>
      <c r="Q402" s="241"/>
      <c r="R402" s="241"/>
      <c r="S402" s="241"/>
      <c r="T402" s="242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3" t="s">
        <v>180</v>
      </c>
      <c r="AU402" s="243" t="s">
        <v>86</v>
      </c>
      <c r="AV402" s="13" t="s">
        <v>86</v>
      </c>
      <c r="AW402" s="13" t="s">
        <v>32</v>
      </c>
      <c r="AX402" s="13" t="s">
        <v>76</v>
      </c>
      <c r="AY402" s="243" t="s">
        <v>171</v>
      </c>
    </row>
    <row r="403" spans="1:51" s="14" customFormat="1" ht="12">
      <c r="A403" s="14"/>
      <c r="B403" s="244"/>
      <c r="C403" s="245"/>
      <c r="D403" s="234" t="s">
        <v>180</v>
      </c>
      <c r="E403" s="246" t="s">
        <v>1</v>
      </c>
      <c r="F403" s="247" t="s">
        <v>221</v>
      </c>
      <c r="G403" s="245"/>
      <c r="H403" s="248">
        <v>169.961</v>
      </c>
      <c r="I403" s="249"/>
      <c r="J403" s="245"/>
      <c r="K403" s="245"/>
      <c r="L403" s="250"/>
      <c r="M403" s="251"/>
      <c r="N403" s="252"/>
      <c r="O403" s="252"/>
      <c r="P403" s="252"/>
      <c r="Q403" s="252"/>
      <c r="R403" s="252"/>
      <c r="S403" s="252"/>
      <c r="T403" s="253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54" t="s">
        <v>180</v>
      </c>
      <c r="AU403" s="254" t="s">
        <v>86</v>
      </c>
      <c r="AV403" s="14" t="s">
        <v>178</v>
      </c>
      <c r="AW403" s="14" t="s">
        <v>32</v>
      </c>
      <c r="AX403" s="14" t="s">
        <v>84</v>
      </c>
      <c r="AY403" s="254" t="s">
        <v>171</v>
      </c>
    </row>
    <row r="404" spans="1:65" s="2" customFormat="1" ht="21.75" customHeight="1">
      <c r="A404" s="39"/>
      <c r="B404" s="40"/>
      <c r="C404" s="219" t="s">
        <v>659</v>
      </c>
      <c r="D404" s="219" t="s">
        <v>173</v>
      </c>
      <c r="E404" s="220" t="s">
        <v>1357</v>
      </c>
      <c r="F404" s="221" t="s">
        <v>1358</v>
      </c>
      <c r="G404" s="222" t="s">
        <v>193</v>
      </c>
      <c r="H404" s="223">
        <v>2.7</v>
      </c>
      <c r="I404" s="224"/>
      <c r="J404" s="225">
        <f>ROUND(I404*H404,2)</f>
        <v>0</v>
      </c>
      <c r="K404" s="221" t="s">
        <v>177</v>
      </c>
      <c r="L404" s="45"/>
      <c r="M404" s="226" t="s">
        <v>1</v>
      </c>
      <c r="N404" s="227" t="s">
        <v>41</v>
      </c>
      <c r="O404" s="92"/>
      <c r="P404" s="228">
        <f>O404*H404</f>
        <v>0</v>
      </c>
      <c r="Q404" s="228">
        <v>0</v>
      </c>
      <c r="R404" s="228">
        <f>Q404*H404</f>
        <v>0</v>
      </c>
      <c r="S404" s="228">
        <v>1.671</v>
      </c>
      <c r="T404" s="229">
        <f>S404*H404</f>
        <v>4.5117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30" t="s">
        <v>178</v>
      </c>
      <c r="AT404" s="230" t="s">
        <v>173</v>
      </c>
      <c r="AU404" s="230" t="s">
        <v>86</v>
      </c>
      <c r="AY404" s="18" t="s">
        <v>171</v>
      </c>
      <c r="BE404" s="231">
        <f>IF(N404="základní",J404,0)</f>
        <v>0</v>
      </c>
      <c r="BF404" s="231">
        <f>IF(N404="snížená",J404,0)</f>
        <v>0</v>
      </c>
      <c r="BG404" s="231">
        <f>IF(N404="zákl. přenesená",J404,0)</f>
        <v>0</v>
      </c>
      <c r="BH404" s="231">
        <f>IF(N404="sníž. přenesená",J404,0)</f>
        <v>0</v>
      </c>
      <c r="BI404" s="231">
        <f>IF(N404="nulová",J404,0)</f>
        <v>0</v>
      </c>
      <c r="BJ404" s="18" t="s">
        <v>84</v>
      </c>
      <c r="BK404" s="231">
        <f>ROUND(I404*H404,2)</f>
        <v>0</v>
      </c>
      <c r="BL404" s="18" t="s">
        <v>178</v>
      </c>
      <c r="BM404" s="230" t="s">
        <v>1359</v>
      </c>
    </row>
    <row r="405" spans="1:51" s="13" customFormat="1" ht="12">
      <c r="A405" s="13"/>
      <c r="B405" s="232"/>
      <c r="C405" s="233"/>
      <c r="D405" s="234" t="s">
        <v>180</v>
      </c>
      <c r="E405" s="235" t="s">
        <v>1</v>
      </c>
      <c r="F405" s="236" t="s">
        <v>1360</v>
      </c>
      <c r="G405" s="233"/>
      <c r="H405" s="237">
        <v>2.7</v>
      </c>
      <c r="I405" s="238"/>
      <c r="J405" s="233"/>
      <c r="K405" s="233"/>
      <c r="L405" s="239"/>
      <c r="M405" s="240"/>
      <c r="N405" s="241"/>
      <c r="O405" s="241"/>
      <c r="P405" s="241"/>
      <c r="Q405" s="241"/>
      <c r="R405" s="241"/>
      <c r="S405" s="241"/>
      <c r="T405" s="242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3" t="s">
        <v>180</v>
      </c>
      <c r="AU405" s="243" t="s">
        <v>86</v>
      </c>
      <c r="AV405" s="13" t="s">
        <v>86</v>
      </c>
      <c r="AW405" s="13" t="s">
        <v>32</v>
      </c>
      <c r="AX405" s="13" t="s">
        <v>84</v>
      </c>
      <c r="AY405" s="243" t="s">
        <v>171</v>
      </c>
    </row>
    <row r="406" spans="1:65" s="2" customFormat="1" ht="21.75" customHeight="1">
      <c r="A406" s="39"/>
      <c r="B406" s="40"/>
      <c r="C406" s="219" t="s">
        <v>663</v>
      </c>
      <c r="D406" s="219" t="s">
        <v>173</v>
      </c>
      <c r="E406" s="220" t="s">
        <v>605</v>
      </c>
      <c r="F406" s="221" t="s">
        <v>606</v>
      </c>
      <c r="G406" s="222" t="s">
        <v>193</v>
      </c>
      <c r="H406" s="223">
        <v>41.25</v>
      </c>
      <c r="I406" s="224"/>
      <c r="J406" s="225">
        <f>ROUND(I406*H406,2)</f>
        <v>0</v>
      </c>
      <c r="K406" s="221" t="s">
        <v>177</v>
      </c>
      <c r="L406" s="45"/>
      <c r="M406" s="226" t="s">
        <v>1</v>
      </c>
      <c r="N406" s="227" t="s">
        <v>41</v>
      </c>
      <c r="O406" s="92"/>
      <c r="P406" s="228">
        <f>O406*H406</f>
        <v>0</v>
      </c>
      <c r="Q406" s="228">
        <v>0</v>
      </c>
      <c r="R406" s="228">
        <f>Q406*H406</f>
        <v>0</v>
      </c>
      <c r="S406" s="228">
        <v>2.1</v>
      </c>
      <c r="T406" s="229">
        <f>S406*H406</f>
        <v>86.625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30" t="s">
        <v>178</v>
      </c>
      <c r="AT406" s="230" t="s">
        <v>173</v>
      </c>
      <c r="AU406" s="230" t="s">
        <v>86</v>
      </c>
      <c r="AY406" s="18" t="s">
        <v>171</v>
      </c>
      <c r="BE406" s="231">
        <f>IF(N406="základní",J406,0)</f>
        <v>0</v>
      </c>
      <c r="BF406" s="231">
        <f>IF(N406="snížená",J406,0)</f>
        <v>0</v>
      </c>
      <c r="BG406" s="231">
        <f>IF(N406="zákl. přenesená",J406,0)</f>
        <v>0</v>
      </c>
      <c r="BH406" s="231">
        <f>IF(N406="sníž. přenesená",J406,0)</f>
        <v>0</v>
      </c>
      <c r="BI406" s="231">
        <f>IF(N406="nulová",J406,0)</f>
        <v>0</v>
      </c>
      <c r="BJ406" s="18" t="s">
        <v>84</v>
      </c>
      <c r="BK406" s="231">
        <f>ROUND(I406*H406,2)</f>
        <v>0</v>
      </c>
      <c r="BL406" s="18" t="s">
        <v>178</v>
      </c>
      <c r="BM406" s="230" t="s">
        <v>607</v>
      </c>
    </row>
    <row r="407" spans="1:51" s="13" customFormat="1" ht="12">
      <c r="A407" s="13"/>
      <c r="B407" s="232"/>
      <c r="C407" s="233"/>
      <c r="D407" s="234" t="s">
        <v>180</v>
      </c>
      <c r="E407" s="235" t="s">
        <v>1</v>
      </c>
      <c r="F407" s="236" t="s">
        <v>1361</v>
      </c>
      <c r="G407" s="233"/>
      <c r="H407" s="237">
        <v>41.25</v>
      </c>
      <c r="I407" s="238"/>
      <c r="J407" s="233"/>
      <c r="K407" s="233"/>
      <c r="L407" s="239"/>
      <c r="M407" s="240"/>
      <c r="N407" s="241"/>
      <c r="O407" s="241"/>
      <c r="P407" s="241"/>
      <c r="Q407" s="241"/>
      <c r="R407" s="241"/>
      <c r="S407" s="241"/>
      <c r="T407" s="242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3" t="s">
        <v>180</v>
      </c>
      <c r="AU407" s="243" t="s">
        <v>86</v>
      </c>
      <c r="AV407" s="13" t="s">
        <v>86</v>
      </c>
      <c r="AW407" s="13" t="s">
        <v>32</v>
      </c>
      <c r="AX407" s="13" t="s">
        <v>84</v>
      </c>
      <c r="AY407" s="243" t="s">
        <v>171</v>
      </c>
    </row>
    <row r="408" spans="1:65" s="2" customFormat="1" ht="24.15" customHeight="1">
      <c r="A408" s="39"/>
      <c r="B408" s="40"/>
      <c r="C408" s="219" t="s">
        <v>668</v>
      </c>
      <c r="D408" s="219" t="s">
        <v>173</v>
      </c>
      <c r="E408" s="220" t="s">
        <v>610</v>
      </c>
      <c r="F408" s="221" t="s">
        <v>611</v>
      </c>
      <c r="G408" s="222" t="s">
        <v>176</v>
      </c>
      <c r="H408" s="223">
        <v>717.5</v>
      </c>
      <c r="I408" s="224"/>
      <c r="J408" s="225">
        <f>ROUND(I408*H408,2)</f>
        <v>0</v>
      </c>
      <c r="K408" s="221" t="s">
        <v>177</v>
      </c>
      <c r="L408" s="45"/>
      <c r="M408" s="226" t="s">
        <v>1</v>
      </c>
      <c r="N408" s="227" t="s">
        <v>41</v>
      </c>
      <c r="O408" s="92"/>
      <c r="P408" s="228">
        <f>O408*H408</f>
        <v>0</v>
      </c>
      <c r="Q408" s="228">
        <v>0</v>
      </c>
      <c r="R408" s="228">
        <f>Q408*H408</f>
        <v>0</v>
      </c>
      <c r="S408" s="228">
        <v>0.09</v>
      </c>
      <c r="T408" s="229">
        <f>S408*H408</f>
        <v>64.575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30" t="s">
        <v>178</v>
      </c>
      <c r="AT408" s="230" t="s">
        <v>173</v>
      </c>
      <c r="AU408" s="230" t="s">
        <v>86</v>
      </c>
      <c r="AY408" s="18" t="s">
        <v>171</v>
      </c>
      <c r="BE408" s="231">
        <f>IF(N408="základní",J408,0)</f>
        <v>0</v>
      </c>
      <c r="BF408" s="231">
        <f>IF(N408="snížená",J408,0)</f>
        <v>0</v>
      </c>
      <c r="BG408" s="231">
        <f>IF(N408="zákl. přenesená",J408,0)</f>
        <v>0</v>
      </c>
      <c r="BH408" s="231">
        <f>IF(N408="sníž. přenesená",J408,0)</f>
        <v>0</v>
      </c>
      <c r="BI408" s="231">
        <f>IF(N408="nulová",J408,0)</f>
        <v>0</v>
      </c>
      <c r="BJ408" s="18" t="s">
        <v>84</v>
      </c>
      <c r="BK408" s="231">
        <f>ROUND(I408*H408,2)</f>
        <v>0</v>
      </c>
      <c r="BL408" s="18" t="s">
        <v>178</v>
      </c>
      <c r="BM408" s="230" t="s">
        <v>612</v>
      </c>
    </row>
    <row r="409" spans="1:51" s="13" customFormat="1" ht="12">
      <c r="A409" s="13"/>
      <c r="B409" s="232"/>
      <c r="C409" s="233"/>
      <c r="D409" s="234" t="s">
        <v>180</v>
      </c>
      <c r="E409" s="235" t="s">
        <v>1</v>
      </c>
      <c r="F409" s="236" t="s">
        <v>1362</v>
      </c>
      <c r="G409" s="233"/>
      <c r="H409" s="237">
        <v>717.5</v>
      </c>
      <c r="I409" s="238"/>
      <c r="J409" s="233"/>
      <c r="K409" s="233"/>
      <c r="L409" s="239"/>
      <c r="M409" s="240"/>
      <c r="N409" s="241"/>
      <c r="O409" s="241"/>
      <c r="P409" s="241"/>
      <c r="Q409" s="241"/>
      <c r="R409" s="241"/>
      <c r="S409" s="241"/>
      <c r="T409" s="242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3" t="s">
        <v>180</v>
      </c>
      <c r="AU409" s="243" t="s">
        <v>86</v>
      </c>
      <c r="AV409" s="13" t="s">
        <v>86</v>
      </c>
      <c r="AW409" s="13" t="s">
        <v>32</v>
      </c>
      <c r="AX409" s="13" t="s">
        <v>84</v>
      </c>
      <c r="AY409" s="243" t="s">
        <v>171</v>
      </c>
    </row>
    <row r="410" spans="1:65" s="2" customFormat="1" ht="24.15" customHeight="1">
      <c r="A410" s="39"/>
      <c r="B410" s="40"/>
      <c r="C410" s="219" t="s">
        <v>672</v>
      </c>
      <c r="D410" s="219" t="s">
        <v>173</v>
      </c>
      <c r="E410" s="220" t="s">
        <v>615</v>
      </c>
      <c r="F410" s="221" t="s">
        <v>616</v>
      </c>
      <c r="G410" s="222" t="s">
        <v>193</v>
      </c>
      <c r="H410" s="223">
        <v>4.5</v>
      </c>
      <c r="I410" s="224"/>
      <c r="J410" s="225">
        <f>ROUND(I410*H410,2)</f>
        <v>0</v>
      </c>
      <c r="K410" s="221" t="s">
        <v>177</v>
      </c>
      <c r="L410" s="45"/>
      <c r="M410" s="226" t="s">
        <v>1</v>
      </c>
      <c r="N410" s="227" t="s">
        <v>41</v>
      </c>
      <c r="O410" s="92"/>
      <c r="P410" s="228">
        <f>O410*H410</f>
        <v>0</v>
      </c>
      <c r="Q410" s="228">
        <v>0</v>
      </c>
      <c r="R410" s="228">
        <f>Q410*H410</f>
        <v>0</v>
      </c>
      <c r="S410" s="228">
        <v>1.4</v>
      </c>
      <c r="T410" s="229">
        <f>S410*H410</f>
        <v>6.3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30" t="s">
        <v>178</v>
      </c>
      <c r="AT410" s="230" t="s">
        <v>173</v>
      </c>
      <c r="AU410" s="230" t="s">
        <v>86</v>
      </c>
      <c r="AY410" s="18" t="s">
        <v>171</v>
      </c>
      <c r="BE410" s="231">
        <f>IF(N410="základní",J410,0)</f>
        <v>0</v>
      </c>
      <c r="BF410" s="231">
        <f>IF(N410="snížená",J410,0)</f>
        <v>0</v>
      </c>
      <c r="BG410" s="231">
        <f>IF(N410="zákl. přenesená",J410,0)</f>
        <v>0</v>
      </c>
      <c r="BH410" s="231">
        <f>IF(N410="sníž. přenesená",J410,0)</f>
        <v>0</v>
      </c>
      <c r="BI410" s="231">
        <f>IF(N410="nulová",J410,0)</f>
        <v>0</v>
      </c>
      <c r="BJ410" s="18" t="s">
        <v>84</v>
      </c>
      <c r="BK410" s="231">
        <f>ROUND(I410*H410,2)</f>
        <v>0</v>
      </c>
      <c r="BL410" s="18" t="s">
        <v>178</v>
      </c>
      <c r="BM410" s="230" t="s">
        <v>1363</v>
      </c>
    </row>
    <row r="411" spans="1:51" s="13" customFormat="1" ht="12">
      <c r="A411" s="13"/>
      <c r="B411" s="232"/>
      <c r="C411" s="233"/>
      <c r="D411" s="234" t="s">
        <v>180</v>
      </c>
      <c r="E411" s="235" t="s">
        <v>1</v>
      </c>
      <c r="F411" s="236" t="s">
        <v>1364</v>
      </c>
      <c r="G411" s="233"/>
      <c r="H411" s="237">
        <v>4.5</v>
      </c>
      <c r="I411" s="238"/>
      <c r="J411" s="233"/>
      <c r="K411" s="233"/>
      <c r="L411" s="239"/>
      <c r="M411" s="240"/>
      <c r="N411" s="241"/>
      <c r="O411" s="241"/>
      <c r="P411" s="241"/>
      <c r="Q411" s="241"/>
      <c r="R411" s="241"/>
      <c r="S411" s="241"/>
      <c r="T411" s="242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3" t="s">
        <v>180</v>
      </c>
      <c r="AU411" s="243" t="s">
        <v>86</v>
      </c>
      <c r="AV411" s="13" t="s">
        <v>86</v>
      </c>
      <c r="AW411" s="13" t="s">
        <v>32</v>
      </c>
      <c r="AX411" s="13" t="s">
        <v>84</v>
      </c>
      <c r="AY411" s="243" t="s">
        <v>171</v>
      </c>
    </row>
    <row r="412" spans="1:65" s="2" customFormat="1" ht="24.15" customHeight="1">
      <c r="A412" s="39"/>
      <c r="B412" s="40"/>
      <c r="C412" s="219" t="s">
        <v>679</v>
      </c>
      <c r="D412" s="219" t="s">
        <v>173</v>
      </c>
      <c r="E412" s="220" t="s">
        <v>635</v>
      </c>
      <c r="F412" s="221" t="s">
        <v>636</v>
      </c>
      <c r="G412" s="222" t="s">
        <v>176</v>
      </c>
      <c r="H412" s="223">
        <v>383.76</v>
      </c>
      <c r="I412" s="224"/>
      <c r="J412" s="225">
        <f>ROUND(I412*H412,2)</f>
        <v>0</v>
      </c>
      <c r="K412" s="221" t="s">
        <v>177</v>
      </c>
      <c r="L412" s="45"/>
      <c r="M412" s="226" t="s">
        <v>1</v>
      </c>
      <c r="N412" s="227" t="s">
        <v>41</v>
      </c>
      <c r="O412" s="92"/>
      <c r="P412" s="228">
        <f>O412*H412</f>
        <v>0</v>
      </c>
      <c r="Q412" s="228">
        <v>0</v>
      </c>
      <c r="R412" s="228">
        <f>Q412*H412</f>
        <v>0</v>
      </c>
      <c r="S412" s="228">
        <v>0.047</v>
      </c>
      <c r="T412" s="229">
        <f>S412*H412</f>
        <v>18.03672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30" t="s">
        <v>178</v>
      </c>
      <c r="AT412" s="230" t="s">
        <v>173</v>
      </c>
      <c r="AU412" s="230" t="s">
        <v>86</v>
      </c>
      <c r="AY412" s="18" t="s">
        <v>171</v>
      </c>
      <c r="BE412" s="231">
        <f>IF(N412="základní",J412,0)</f>
        <v>0</v>
      </c>
      <c r="BF412" s="231">
        <f>IF(N412="snížená",J412,0)</f>
        <v>0</v>
      </c>
      <c r="BG412" s="231">
        <f>IF(N412="zákl. přenesená",J412,0)</f>
        <v>0</v>
      </c>
      <c r="BH412" s="231">
        <f>IF(N412="sníž. přenesená",J412,0)</f>
        <v>0</v>
      </c>
      <c r="BI412" s="231">
        <f>IF(N412="nulová",J412,0)</f>
        <v>0</v>
      </c>
      <c r="BJ412" s="18" t="s">
        <v>84</v>
      </c>
      <c r="BK412" s="231">
        <f>ROUND(I412*H412,2)</f>
        <v>0</v>
      </c>
      <c r="BL412" s="18" t="s">
        <v>178</v>
      </c>
      <c r="BM412" s="230" t="s">
        <v>637</v>
      </c>
    </row>
    <row r="413" spans="1:51" s="13" customFormat="1" ht="12">
      <c r="A413" s="13"/>
      <c r="B413" s="232"/>
      <c r="C413" s="233"/>
      <c r="D413" s="234" t="s">
        <v>180</v>
      </c>
      <c r="E413" s="235" t="s">
        <v>1</v>
      </c>
      <c r="F413" s="236" t="s">
        <v>1365</v>
      </c>
      <c r="G413" s="233"/>
      <c r="H413" s="237">
        <v>42.48</v>
      </c>
      <c r="I413" s="238"/>
      <c r="J413" s="233"/>
      <c r="K413" s="233"/>
      <c r="L413" s="239"/>
      <c r="M413" s="240"/>
      <c r="N413" s="241"/>
      <c r="O413" s="241"/>
      <c r="P413" s="241"/>
      <c r="Q413" s="241"/>
      <c r="R413" s="241"/>
      <c r="S413" s="241"/>
      <c r="T413" s="242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3" t="s">
        <v>180</v>
      </c>
      <c r="AU413" s="243" t="s">
        <v>86</v>
      </c>
      <c r="AV413" s="13" t="s">
        <v>86</v>
      </c>
      <c r="AW413" s="13" t="s">
        <v>32</v>
      </c>
      <c r="AX413" s="13" t="s">
        <v>76</v>
      </c>
      <c r="AY413" s="243" t="s">
        <v>171</v>
      </c>
    </row>
    <row r="414" spans="1:51" s="13" customFormat="1" ht="12">
      <c r="A414" s="13"/>
      <c r="B414" s="232"/>
      <c r="C414" s="233"/>
      <c r="D414" s="234" t="s">
        <v>180</v>
      </c>
      <c r="E414" s="235" t="s">
        <v>1</v>
      </c>
      <c r="F414" s="236" t="s">
        <v>1366</v>
      </c>
      <c r="G414" s="233"/>
      <c r="H414" s="237">
        <v>59.04</v>
      </c>
      <c r="I414" s="238"/>
      <c r="J414" s="233"/>
      <c r="K414" s="233"/>
      <c r="L414" s="239"/>
      <c r="M414" s="240"/>
      <c r="N414" s="241"/>
      <c r="O414" s="241"/>
      <c r="P414" s="241"/>
      <c r="Q414" s="241"/>
      <c r="R414" s="241"/>
      <c r="S414" s="241"/>
      <c r="T414" s="242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3" t="s">
        <v>180</v>
      </c>
      <c r="AU414" s="243" t="s">
        <v>86</v>
      </c>
      <c r="AV414" s="13" t="s">
        <v>86</v>
      </c>
      <c r="AW414" s="13" t="s">
        <v>32</v>
      </c>
      <c r="AX414" s="13" t="s">
        <v>76</v>
      </c>
      <c r="AY414" s="243" t="s">
        <v>171</v>
      </c>
    </row>
    <row r="415" spans="1:51" s="13" customFormat="1" ht="12">
      <c r="A415" s="13"/>
      <c r="B415" s="232"/>
      <c r="C415" s="233"/>
      <c r="D415" s="234" t="s">
        <v>180</v>
      </c>
      <c r="E415" s="235" t="s">
        <v>1</v>
      </c>
      <c r="F415" s="236" t="s">
        <v>1367</v>
      </c>
      <c r="G415" s="233"/>
      <c r="H415" s="237">
        <v>282.24</v>
      </c>
      <c r="I415" s="238"/>
      <c r="J415" s="233"/>
      <c r="K415" s="233"/>
      <c r="L415" s="239"/>
      <c r="M415" s="240"/>
      <c r="N415" s="241"/>
      <c r="O415" s="241"/>
      <c r="P415" s="241"/>
      <c r="Q415" s="241"/>
      <c r="R415" s="241"/>
      <c r="S415" s="241"/>
      <c r="T415" s="242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3" t="s">
        <v>180</v>
      </c>
      <c r="AU415" s="243" t="s">
        <v>86</v>
      </c>
      <c r="AV415" s="13" t="s">
        <v>86</v>
      </c>
      <c r="AW415" s="13" t="s">
        <v>32</v>
      </c>
      <c r="AX415" s="13" t="s">
        <v>76</v>
      </c>
      <c r="AY415" s="243" t="s">
        <v>171</v>
      </c>
    </row>
    <row r="416" spans="1:51" s="14" customFormat="1" ht="12">
      <c r="A416" s="14"/>
      <c r="B416" s="244"/>
      <c r="C416" s="245"/>
      <c r="D416" s="234" t="s">
        <v>180</v>
      </c>
      <c r="E416" s="246" t="s">
        <v>1</v>
      </c>
      <c r="F416" s="247" t="s">
        <v>221</v>
      </c>
      <c r="G416" s="245"/>
      <c r="H416" s="248">
        <v>383.76</v>
      </c>
      <c r="I416" s="249"/>
      <c r="J416" s="245"/>
      <c r="K416" s="245"/>
      <c r="L416" s="250"/>
      <c r="M416" s="251"/>
      <c r="N416" s="252"/>
      <c r="O416" s="252"/>
      <c r="P416" s="252"/>
      <c r="Q416" s="252"/>
      <c r="R416" s="252"/>
      <c r="S416" s="252"/>
      <c r="T416" s="253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54" t="s">
        <v>180</v>
      </c>
      <c r="AU416" s="254" t="s">
        <v>86</v>
      </c>
      <c r="AV416" s="14" t="s">
        <v>178</v>
      </c>
      <c r="AW416" s="14" t="s">
        <v>32</v>
      </c>
      <c r="AX416" s="14" t="s">
        <v>84</v>
      </c>
      <c r="AY416" s="254" t="s">
        <v>171</v>
      </c>
    </row>
    <row r="417" spans="1:65" s="2" customFormat="1" ht="21.75" customHeight="1">
      <c r="A417" s="39"/>
      <c r="B417" s="40"/>
      <c r="C417" s="219" t="s">
        <v>683</v>
      </c>
      <c r="D417" s="219" t="s">
        <v>173</v>
      </c>
      <c r="E417" s="220" t="s">
        <v>645</v>
      </c>
      <c r="F417" s="221" t="s">
        <v>646</v>
      </c>
      <c r="G417" s="222" t="s">
        <v>176</v>
      </c>
      <c r="H417" s="223">
        <v>2.1</v>
      </c>
      <c r="I417" s="224"/>
      <c r="J417" s="225">
        <f>ROUND(I417*H417,2)</f>
        <v>0</v>
      </c>
      <c r="K417" s="221" t="s">
        <v>177</v>
      </c>
      <c r="L417" s="45"/>
      <c r="M417" s="226" t="s">
        <v>1</v>
      </c>
      <c r="N417" s="227" t="s">
        <v>41</v>
      </c>
      <c r="O417" s="92"/>
      <c r="P417" s="228">
        <f>O417*H417</f>
        <v>0</v>
      </c>
      <c r="Q417" s="228">
        <v>0</v>
      </c>
      <c r="R417" s="228">
        <f>Q417*H417</f>
        <v>0</v>
      </c>
      <c r="S417" s="228">
        <v>0.063</v>
      </c>
      <c r="T417" s="229">
        <f>S417*H417</f>
        <v>0.1323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30" t="s">
        <v>178</v>
      </c>
      <c r="AT417" s="230" t="s">
        <v>173</v>
      </c>
      <c r="AU417" s="230" t="s">
        <v>86</v>
      </c>
      <c r="AY417" s="18" t="s">
        <v>171</v>
      </c>
      <c r="BE417" s="231">
        <f>IF(N417="základní",J417,0)</f>
        <v>0</v>
      </c>
      <c r="BF417" s="231">
        <f>IF(N417="snížená",J417,0)</f>
        <v>0</v>
      </c>
      <c r="BG417" s="231">
        <f>IF(N417="zákl. přenesená",J417,0)</f>
        <v>0</v>
      </c>
      <c r="BH417" s="231">
        <f>IF(N417="sníž. přenesená",J417,0)</f>
        <v>0</v>
      </c>
      <c r="BI417" s="231">
        <f>IF(N417="nulová",J417,0)</f>
        <v>0</v>
      </c>
      <c r="BJ417" s="18" t="s">
        <v>84</v>
      </c>
      <c r="BK417" s="231">
        <f>ROUND(I417*H417,2)</f>
        <v>0</v>
      </c>
      <c r="BL417" s="18" t="s">
        <v>178</v>
      </c>
      <c r="BM417" s="230" t="s">
        <v>647</v>
      </c>
    </row>
    <row r="418" spans="1:51" s="13" customFormat="1" ht="12">
      <c r="A418" s="13"/>
      <c r="B418" s="232"/>
      <c r="C418" s="233"/>
      <c r="D418" s="234" t="s">
        <v>180</v>
      </c>
      <c r="E418" s="235" t="s">
        <v>1</v>
      </c>
      <c r="F418" s="236" t="s">
        <v>1368</v>
      </c>
      <c r="G418" s="233"/>
      <c r="H418" s="237">
        <v>2.1</v>
      </c>
      <c r="I418" s="238"/>
      <c r="J418" s="233"/>
      <c r="K418" s="233"/>
      <c r="L418" s="239"/>
      <c r="M418" s="240"/>
      <c r="N418" s="241"/>
      <c r="O418" s="241"/>
      <c r="P418" s="241"/>
      <c r="Q418" s="241"/>
      <c r="R418" s="241"/>
      <c r="S418" s="241"/>
      <c r="T418" s="242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3" t="s">
        <v>180</v>
      </c>
      <c r="AU418" s="243" t="s">
        <v>86</v>
      </c>
      <c r="AV418" s="13" t="s">
        <v>86</v>
      </c>
      <c r="AW418" s="13" t="s">
        <v>32</v>
      </c>
      <c r="AX418" s="13" t="s">
        <v>84</v>
      </c>
      <c r="AY418" s="243" t="s">
        <v>171</v>
      </c>
    </row>
    <row r="419" spans="1:65" s="2" customFormat="1" ht="16.5" customHeight="1">
      <c r="A419" s="39"/>
      <c r="B419" s="40"/>
      <c r="C419" s="219" t="s">
        <v>687</v>
      </c>
      <c r="D419" s="219" t="s">
        <v>173</v>
      </c>
      <c r="E419" s="220" t="s">
        <v>650</v>
      </c>
      <c r="F419" s="221" t="s">
        <v>651</v>
      </c>
      <c r="G419" s="222" t="s">
        <v>176</v>
      </c>
      <c r="H419" s="223">
        <v>75.097</v>
      </c>
      <c r="I419" s="224"/>
      <c r="J419" s="225">
        <f>ROUND(I419*H419,2)</f>
        <v>0</v>
      </c>
      <c r="K419" s="221" t="s">
        <v>177</v>
      </c>
      <c r="L419" s="45"/>
      <c r="M419" s="226" t="s">
        <v>1</v>
      </c>
      <c r="N419" s="227" t="s">
        <v>41</v>
      </c>
      <c r="O419" s="92"/>
      <c r="P419" s="228">
        <f>O419*H419</f>
        <v>0</v>
      </c>
      <c r="Q419" s="228">
        <v>0</v>
      </c>
      <c r="R419" s="228">
        <f>Q419*H419</f>
        <v>0</v>
      </c>
      <c r="S419" s="228">
        <v>0.025</v>
      </c>
      <c r="T419" s="229">
        <f>S419*H419</f>
        <v>1.877425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30" t="s">
        <v>178</v>
      </c>
      <c r="AT419" s="230" t="s">
        <v>173</v>
      </c>
      <c r="AU419" s="230" t="s">
        <v>86</v>
      </c>
      <c r="AY419" s="18" t="s">
        <v>171</v>
      </c>
      <c r="BE419" s="231">
        <f>IF(N419="základní",J419,0)</f>
        <v>0</v>
      </c>
      <c r="BF419" s="231">
        <f>IF(N419="snížená",J419,0)</f>
        <v>0</v>
      </c>
      <c r="BG419" s="231">
        <f>IF(N419="zákl. přenesená",J419,0)</f>
        <v>0</v>
      </c>
      <c r="BH419" s="231">
        <f>IF(N419="sníž. přenesená",J419,0)</f>
        <v>0</v>
      </c>
      <c r="BI419" s="231">
        <f>IF(N419="nulová",J419,0)</f>
        <v>0</v>
      </c>
      <c r="BJ419" s="18" t="s">
        <v>84</v>
      </c>
      <c r="BK419" s="231">
        <f>ROUND(I419*H419,2)</f>
        <v>0</v>
      </c>
      <c r="BL419" s="18" t="s">
        <v>178</v>
      </c>
      <c r="BM419" s="230" t="s">
        <v>652</v>
      </c>
    </row>
    <row r="420" spans="1:51" s="13" customFormat="1" ht="12">
      <c r="A420" s="13"/>
      <c r="B420" s="232"/>
      <c r="C420" s="233"/>
      <c r="D420" s="234" t="s">
        <v>180</v>
      </c>
      <c r="E420" s="235" t="s">
        <v>1</v>
      </c>
      <c r="F420" s="236" t="s">
        <v>1369</v>
      </c>
      <c r="G420" s="233"/>
      <c r="H420" s="237">
        <v>58.162</v>
      </c>
      <c r="I420" s="238"/>
      <c r="J420" s="233"/>
      <c r="K420" s="233"/>
      <c r="L420" s="239"/>
      <c r="M420" s="240"/>
      <c r="N420" s="241"/>
      <c r="O420" s="241"/>
      <c r="P420" s="241"/>
      <c r="Q420" s="241"/>
      <c r="R420" s="241"/>
      <c r="S420" s="241"/>
      <c r="T420" s="242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3" t="s">
        <v>180</v>
      </c>
      <c r="AU420" s="243" t="s">
        <v>86</v>
      </c>
      <c r="AV420" s="13" t="s">
        <v>86</v>
      </c>
      <c r="AW420" s="13" t="s">
        <v>32</v>
      </c>
      <c r="AX420" s="13" t="s">
        <v>76</v>
      </c>
      <c r="AY420" s="243" t="s">
        <v>171</v>
      </c>
    </row>
    <row r="421" spans="1:51" s="13" customFormat="1" ht="12">
      <c r="A421" s="13"/>
      <c r="B421" s="232"/>
      <c r="C421" s="233"/>
      <c r="D421" s="234" t="s">
        <v>180</v>
      </c>
      <c r="E421" s="235" t="s">
        <v>1</v>
      </c>
      <c r="F421" s="236" t="s">
        <v>1370</v>
      </c>
      <c r="G421" s="233"/>
      <c r="H421" s="237">
        <v>16.935</v>
      </c>
      <c r="I421" s="238"/>
      <c r="J421" s="233"/>
      <c r="K421" s="233"/>
      <c r="L421" s="239"/>
      <c r="M421" s="240"/>
      <c r="N421" s="241"/>
      <c r="O421" s="241"/>
      <c r="P421" s="241"/>
      <c r="Q421" s="241"/>
      <c r="R421" s="241"/>
      <c r="S421" s="241"/>
      <c r="T421" s="242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3" t="s">
        <v>180</v>
      </c>
      <c r="AU421" s="243" t="s">
        <v>86</v>
      </c>
      <c r="AV421" s="13" t="s">
        <v>86</v>
      </c>
      <c r="AW421" s="13" t="s">
        <v>32</v>
      </c>
      <c r="AX421" s="13" t="s">
        <v>76</v>
      </c>
      <c r="AY421" s="243" t="s">
        <v>171</v>
      </c>
    </row>
    <row r="422" spans="1:51" s="14" customFormat="1" ht="12">
      <c r="A422" s="14"/>
      <c r="B422" s="244"/>
      <c r="C422" s="245"/>
      <c r="D422" s="234" t="s">
        <v>180</v>
      </c>
      <c r="E422" s="246" t="s">
        <v>1</v>
      </c>
      <c r="F422" s="247" t="s">
        <v>221</v>
      </c>
      <c r="G422" s="245"/>
      <c r="H422" s="248">
        <v>75.097</v>
      </c>
      <c r="I422" s="249"/>
      <c r="J422" s="245"/>
      <c r="K422" s="245"/>
      <c r="L422" s="250"/>
      <c r="M422" s="251"/>
      <c r="N422" s="252"/>
      <c r="O422" s="252"/>
      <c r="P422" s="252"/>
      <c r="Q422" s="252"/>
      <c r="R422" s="252"/>
      <c r="S422" s="252"/>
      <c r="T422" s="253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54" t="s">
        <v>180</v>
      </c>
      <c r="AU422" s="254" t="s">
        <v>86</v>
      </c>
      <c r="AV422" s="14" t="s">
        <v>178</v>
      </c>
      <c r="AW422" s="14" t="s">
        <v>32</v>
      </c>
      <c r="AX422" s="14" t="s">
        <v>84</v>
      </c>
      <c r="AY422" s="254" t="s">
        <v>171</v>
      </c>
    </row>
    <row r="423" spans="1:65" s="2" customFormat="1" ht="37.8" customHeight="1">
      <c r="A423" s="39"/>
      <c r="B423" s="40"/>
      <c r="C423" s="219" t="s">
        <v>692</v>
      </c>
      <c r="D423" s="219" t="s">
        <v>173</v>
      </c>
      <c r="E423" s="220" t="s">
        <v>655</v>
      </c>
      <c r="F423" s="221" t="s">
        <v>656</v>
      </c>
      <c r="G423" s="222" t="s">
        <v>176</v>
      </c>
      <c r="H423" s="223">
        <v>1733</v>
      </c>
      <c r="I423" s="224"/>
      <c r="J423" s="225">
        <f>ROUND(I423*H423,2)</f>
        <v>0</v>
      </c>
      <c r="K423" s="221" t="s">
        <v>177</v>
      </c>
      <c r="L423" s="45"/>
      <c r="M423" s="226" t="s">
        <v>1</v>
      </c>
      <c r="N423" s="227" t="s">
        <v>41</v>
      </c>
      <c r="O423" s="92"/>
      <c r="P423" s="228">
        <f>O423*H423</f>
        <v>0</v>
      </c>
      <c r="Q423" s="228">
        <v>0</v>
      </c>
      <c r="R423" s="228">
        <f>Q423*H423</f>
        <v>0</v>
      </c>
      <c r="S423" s="228">
        <v>0.029000000000000005</v>
      </c>
      <c r="T423" s="229">
        <f>S423*H423</f>
        <v>50.257000000000005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30" t="s">
        <v>178</v>
      </c>
      <c r="AT423" s="230" t="s">
        <v>173</v>
      </c>
      <c r="AU423" s="230" t="s">
        <v>86</v>
      </c>
      <c r="AY423" s="18" t="s">
        <v>171</v>
      </c>
      <c r="BE423" s="231">
        <f>IF(N423="základní",J423,0)</f>
        <v>0</v>
      </c>
      <c r="BF423" s="231">
        <f>IF(N423="snížená",J423,0)</f>
        <v>0</v>
      </c>
      <c r="BG423" s="231">
        <f>IF(N423="zákl. přenesená",J423,0)</f>
        <v>0</v>
      </c>
      <c r="BH423" s="231">
        <f>IF(N423="sníž. přenesená",J423,0)</f>
        <v>0</v>
      </c>
      <c r="BI423" s="231">
        <f>IF(N423="nulová",J423,0)</f>
        <v>0</v>
      </c>
      <c r="BJ423" s="18" t="s">
        <v>84</v>
      </c>
      <c r="BK423" s="231">
        <f>ROUND(I423*H423,2)</f>
        <v>0</v>
      </c>
      <c r="BL423" s="18" t="s">
        <v>178</v>
      </c>
      <c r="BM423" s="230" t="s">
        <v>1371</v>
      </c>
    </row>
    <row r="424" spans="1:51" s="13" customFormat="1" ht="12">
      <c r="A424" s="13"/>
      <c r="B424" s="232"/>
      <c r="C424" s="233"/>
      <c r="D424" s="234" t="s">
        <v>180</v>
      </c>
      <c r="E424" s="235" t="s">
        <v>1</v>
      </c>
      <c r="F424" s="236" t="s">
        <v>1300</v>
      </c>
      <c r="G424" s="233"/>
      <c r="H424" s="237">
        <v>1582</v>
      </c>
      <c r="I424" s="238"/>
      <c r="J424" s="233"/>
      <c r="K424" s="233"/>
      <c r="L424" s="239"/>
      <c r="M424" s="240"/>
      <c r="N424" s="241"/>
      <c r="O424" s="241"/>
      <c r="P424" s="241"/>
      <c r="Q424" s="241"/>
      <c r="R424" s="241"/>
      <c r="S424" s="241"/>
      <c r="T424" s="242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3" t="s">
        <v>180</v>
      </c>
      <c r="AU424" s="243" t="s">
        <v>86</v>
      </c>
      <c r="AV424" s="13" t="s">
        <v>86</v>
      </c>
      <c r="AW424" s="13" t="s">
        <v>32</v>
      </c>
      <c r="AX424" s="13" t="s">
        <v>76</v>
      </c>
      <c r="AY424" s="243" t="s">
        <v>171</v>
      </c>
    </row>
    <row r="425" spans="1:51" s="13" customFormat="1" ht="12">
      <c r="A425" s="13"/>
      <c r="B425" s="232"/>
      <c r="C425" s="233"/>
      <c r="D425" s="234" t="s">
        <v>180</v>
      </c>
      <c r="E425" s="235" t="s">
        <v>1</v>
      </c>
      <c r="F425" s="236" t="s">
        <v>1306</v>
      </c>
      <c r="G425" s="233"/>
      <c r="H425" s="237">
        <v>121</v>
      </c>
      <c r="I425" s="238"/>
      <c r="J425" s="233"/>
      <c r="K425" s="233"/>
      <c r="L425" s="239"/>
      <c r="M425" s="240"/>
      <c r="N425" s="241"/>
      <c r="O425" s="241"/>
      <c r="P425" s="241"/>
      <c r="Q425" s="241"/>
      <c r="R425" s="241"/>
      <c r="S425" s="241"/>
      <c r="T425" s="242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3" t="s">
        <v>180</v>
      </c>
      <c r="AU425" s="243" t="s">
        <v>86</v>
      </c>
      <c r="AV425" s="13" t="s">
        <v>86</v>
      </c>
      <c r="AW425" s="13" t="s">
        <v>32</v>
      </c>
      <c r="AX425" s="13" t="s">
        <v>76</v>
      </c>
      <c r="AY425" s="243" t="s">
        <v>171</v>
      </c>
    </row>
    <row r="426" spans="1:51" s="13" customFormat="1" ht="12">
      <c r="A426" s="13"/>
      <c r="B426" s="232"/>
      <c r="C426" s="233"/>
      <c r="D426" s="234" t="s">
        <v>180</v>
      </c>
      <c r="E426" s="235" t="s">
        <v>1</v>
      </c>
      <c r="F426" s="236" t="s">
        <v>1307</v>
      </c>
      <c r="G426" s="233"/>
      <c r="H426" s="237">
        <v>30</v>
      </c>
      <c r="I426" s="238"/>
      <c r="J426" s="233"/>
      <c r="K426" s="233"/>
      <c r="L426" s="239"/>
      <c r="M426" s="240"/>
      <c r="N426" s="241"/>
      <c r="O426" s="241"/>
      <c r="P426" s="241"/>
      <c r="Q426" s="241"/>
      <c r="R426" s="241"/>
      <c r="S426" s="241"/>
      <c r="T426" s="242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3" t="s">
        <v>180</v>
      </c>
      <c r="AU426" s="243" t="s">
        <v>86</v>
      </c>
      <c r="AV426" s="13" t="s">
        <v>86</v>
      </c>
      <c r="AW426" s="13" t="s">
        <v>32</v>
      </c>
      <c r="AX426" s="13" t="s">
        <v>76</v>
      </c>
      <c r="AY426" s="243" t="s">
        <v>171</v>
      </c>
    </row>
    <row r="427" spans="1:51" s="14" customFormat="1" ht="12">
      <c r="A427" s="14"/>
      <c r="B427" s="244"/>
      <c r="C427" s="245"/>
      <c r="D427" s="234" t="s">
        <v>180</v>
      </c>
      <c r="E427" s="246" t="s">
        <v>1</v>
      </c>
      <c r="F427" s="247" t="s">
        <v>221</v>
      </c>
      <c r="G427" s="245"/>
      <c r="H427" s="248">
        <v>1733</v>
      </c>
      <c r="I427" s="249"/>
      <c r="J427" s="245"/>
      <c r="K427" s="245"/>
      <c r="L427" s="250"/>
      <c r="M427" s="251"/>
      <c r="N427" s="252"/>
      <c r="O427" s="252"/>
      <c r="P427" s="252"/>
      <c r="Q427" s="252"/>
      <c r="R427" s="252"/>
      <c r="S427" s="252"/>
      <c r="T427" s="253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54" t="s">
        <v>180</v>
      </c>
      <c r="AU427" s="254" t="s">
        <v>86</v>
      </c>
      <c r="AV427" s="14" t="s">
        <v>178</v>
      </c>
      <c r="AW427" s="14" t="s">
        <v>32</v>
      </c>
      <c r="AX427" s="14" t="s">
        <v>84</v>
      </c>
      <c r="AY427" s="254" t="s">
        <v>171</v>
      </c>
    </row>
    <row r="428" spans="1:65" s="2" customFormat="1" ht="24.15" customHeight="1">
      <c r="A428" s="39"/>
      <c r="B428" s="40"/>
      <c r="C428" s="219" t="s">
        <v>696</v>
      </c>
      <c r="D428" s="219" t="s">
        <v>173</v>
      </c>
      <c r="E428" s="220" t="s">
        <v>660</v>
      </c>
      <c r="F428" s="221" t="s">
        <v>661</v>
      </c>
      <c r="G428" s="222" t="s">
        <v>176</v>
      </c>
      <c r="H428" s="223">
        <v>202.085</v>
      </c>
      <c r="I428" s="224"/>
      <c r="J428" s="225">
        <f>ROUND(I428*H428,2)</f>
        <v>0</v>
      </c>
      <c r="K428" s="221" t="s">
        <v>177</v>
      </c>
      <c r="L428" s="45"/>
      <c r="M428" s="226" t="s">
        <v>1</v>
      </c>
      <c r="N428" s="227" t="s">
        <v>41</v>
      </c>
      <c r="O428" s="92"/>
      <c r="P428" s="228">
        <f>O428*H428</f>
        <v>0</v>
      </c>
      <c r="Q428" s="228">
        <v>0</v>
      </c>
      <c r="R428" s="228">
        <f>Q428*H428</f>
        <v>0</v>
      </c>
      <c r="S428" s="228">
        <v>0.089</v>
      </c>
      <c r="T428" s="229">
        <f>S428*H428</f>
        <v>17.985565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30" t="s">
        <v>178</v>
      </c>
      <c r="AT428" s="230" t="s">
        <v>173</v>
      </c>
      <c r="AU428" s="230" t="s">
        <v>86</v>
      </c>
      <c r="AY428" s="18" t="s">
        <v>171</v>
      </c>
      <c r="BE428" s="231">
        <f>IF(N428="základní",J428,0)</f>
        <v>0</v>
      </c>
      <c r="BF428" s="231">
        <f>IF(N428="snížená",J428,0)</f>
        <v>0</v>
      </c>
      <c r="BG428" s="231">
        <f>IF(N428="zákl. přenesená",J428,0)</f>
        <v>0</v>
      </c>
      <c r="BH428" s="231">
        <f>IF(N428="sníž. přenesená",J428,0)</f>
        <v>0</v>
      </c>
      <c r="BI428" s="231">
        <f>IF(N428="nulová",J428,0)</f>
        <v>0</v>
      </c>
      <c r="BJ428" s="18" t="s">
        <v>84</v>
      </c>
      <c r="BK428" s="231">
        <f>ROUND(I428*H428,2)</f>
        <v>0</v>
      </c>
      <c r="BL428" s="18" t="s">
        <v>178</v>
      </c>
      <c r="BM428" s="230" t="s">
        <v>1372</v>
      </c>
    </row>
    <row r="429" spans="1:51" s="13" customFormat="1" ht="12">
      <c r="A429" s="13"/>
      <c r="B429" s="232"/>
      <c r="C429" s="233"/>
      <c r="D429" s="234" t="s">
        <v>180</v>
      </c>
      <c r="E429" s="235" t="s">
        <v>1</v>
      </c>
      <c r="F429" s="236" t="s">
        <v>1274</v>
      </c>
      <c r="G429" s="233"/>
      <c r="H429" s="237">
        <v>202.085</v>
      </c>
      <c r="I429" s="238"/>
      <c r="J429" s="233"/>
      <c r="K429" s="233"/>
      <c r="L429" s="239"/>
      <c r="M429" s="240"/>
      <c r="N429" s="241"/>
      <c r="O429" s="241"/>
      <c r="P429" s="241"/>
      <c r="Q429" s="241"/>
      <c r="R429" s="241"/>
      <c r="S429" s="241"/>
      <c r="T429" s="242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3" t="s">
        <v>180</v>
      </c>
      <c r="AU429" s="243" t="s">
        <v>86</v>
      </c>
      <c r="AV429" s="13" t="s">
        <v>86</v>
      </c>
      <c r="AW429" s="13" t="s">
        <v>32</v>
      </c>
      <c r="AX429" s="13" t="s">
        <v>84</v>
      </c>
      <c r="AY429" s="243" t="s">
        <v>171</v>
      </c>
    </row>
    <row r="430" spans="1:65" s="2" customFormat="1" ht="21.75" customHeight="1">
      <c r="A430" s="39"/>
      <c r="B430" s="40"/>
      <c r="C430" s="219" t="s">
        <v>700</v>
      </c>
      <c r="D430" s="219" t="s">
        <v>173</v>
      </c>
      <c r="E430" s="220" t="s">
        <v>664</v>
      </c>
      <c r="F430" s="221" t="s">
        <v>665</v>
      </c>
      <c r="G430" s="222" t="s">
        <v>366</v>
      </c>
      <c r="H430" s="223">
        <v>45</v>
      </c>
      <c r="I430" s="224"/>
      <c r="J430" s="225">
        <f>ROUND(I430*H430,2)</f>
        <v>0</v>
      </c>
      <c r="K430" s="221" t="s">
        <v>227</v>
      </c>
      <c r="L430" s="45"/>
      <c r="M430" s="226" t="s">
        <v>1</v>
      </c>
      <c r="N430" s="227" t="s">
        <v>41</v>
      </c>
      <c r="O430" s="92"/>
      <c r="P430" s="228">
        <f>O430*H430</f>
        <v>0</v>
      </c>
      <c r="Q430" s="228">
        <v>0</v>
      </c>
      <c r="R430" s="228">
        <f>Q430*H430</f>
        <v>0</v>
      </c>
      <c r="S430" s="228">
        <v>0</v>
      </c>
      <c r="T430" s="229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30" t="s">
        <v>178</v>
      </c>
      <c r="AT430" s="230" t="s">
        <v>173</v>
      </c>
      <c r="AU430" s="230" t="s">
        <v>86</v>
      </c>
      <c r="AY430" s="18" t="s">
        <v>171</v>
      </c>
      <c r="BE430" s="231">
        <f>IF(N430="základní",J430,0)</f>
        <v>0</v>
      </c>
      <c r="BF430" s="231">
        <f>IF(N430="snížená",J430,0)</f>
        <v>0</v>
      </c>
      <c r="BG430" s="231">
        <f>IF(N430="zákl. přenesená",J430,0)</f>
        <v>0</v>
      </c>
      <c r="BH430" s="231">
        <f>IF(N430="sníž. přenesená",J430,0)</f>
        <v>0</v>
      </c>
      <c r="BI430" s="231">
        <f>IF(N430="nulová",J430,0)</f>
        <v>0</v>
      </c>
      <c r="BJ430" s="18" t="s">
        <v>84</v>
      </c>
      <c r="BK430" s="231">
        <f>ROUND(I430*H430,2)</f>
        <v>0</v>
      </c>
      <c r="BL430" s="18" t="s">
        <v>178</v>
      </c>
      <c r="BM430" s="230" t="s">
        <v>1373</v>
      </c>
    </row>
    <row r="431" spans="1:51" s="13" customFormat="1" ht="12">
      <c r="A431" s="13"/>
      <c r="B431" s="232"/>
      <c r="C431" s="233"/>
      <c r="D431" s="234" t="s">
        <v>180</v>
      </c>
      <c r="E431" s="235" t="s">
        <v>1</v>
      </c>
      <c r="F431" s="236" t="s">
        <v>667</v>
      </c>
      <c r="G431" s="233"/>
      <c r="H431" s="237">
        <v>45</v>
      </c>
      <c r="I431" s="238"/>
      <c r="J431" s="233"/>
      <c r="K431" s="233"/>
      <c r="L431" s="239"/>
      <c r="M431" s="240"/>
      <c r="N431" s="241"/>
      <c r="O431" s="241"/>
      <c r="P431" s="241"/>
      <c r="Q431" s="241"/>
      <c r="R431" s="241"/>
      <c r="S431" s="241"/>
      <c r="T431" s="242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3" t="s">
        <v>180</v>
      </c>
      <c r="AU431" s="243" t="s">
        <v>86</v>
      </c>
      <c r="AV431" s="13" t="s">
        <v>86</v>
      </c>
      <c r="AW431" s="13" t="s">
        <v>32</v>
      </c>
      <c r="AX431" s="13" t="s">
        <v>84</v>
      </c>
      <c r="AY431" s="243" t="s">
        <v>171</v>
      </c>
    </row>
    <row r="432" spans="1:65" s="2" customFormat="1" ht="24.15" customHeight="1">
      <c r="A432" s="39"/>
      <c r="B432" s="40"/>
      <c r="C432" s="219" t="s">
        <v>704</v>
      </c>
      <c r="D432" s="219" t="s">
        <v>173</v>
      </c>
      <c r="E432" s="220" t="s">
        <v>669</v>
      </c>
      <c r="F432" s="221" t="s">
        <v>670</v>
      </c>
      <c r="G432" s="222" t="s">
        <v>176</v>
      </c>
      <c r="H432" s="223">
        <v>215</v>
      </c>
      <c r="I432" s="224"/>
      <c r="J432" s="225">
        <f>ROUND(I432*H432,2)</f>
        <v>0</v>
      </c>
      <c r="K432" s="221" t="s">
        <v>227</v>
      </c>
      <c r="L432" s="45"/>
      <c r="M432" s="226" t="s">
        <v>1</v>
      </c>
      <c r="N432" s="227" t="s">
        <v>41</v>
      </c>
      <c r="O432" s="92"/>
      <c r="P432" s="228">
        <f>O432*H432</f>
        <v>0</v>
      </c>
      <c r="Q432" s="228">
        <v>0</v>
      </c>
      <c r="R432" s="228">
        <f>Q432*H432</f>
        <v>0</v>
      </c>
      <c r="S432" s="228">
        <v>0</v>
      </c>
      <c r="T432" s="229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30" t="s">
        <v>178</v>
      </c>
      <c r="AT432" s="230" t="s">
        <v>173</v>
      </c>
      <c r="AU432" s="230" t="s">
        <v>86</v>
      </c>
      <c r="AY432" s="18" t="s">
        <v>171</v>
      </c>
      <c r="BE432" s="231">
        <f>IF(N432="základní",J432,0)</f>
        <v>0</v>
      </c>
      <c r="BF432" s="231">
        <f>IF(N432="snížená",J432,0)</f>
        <v>0</v>
      </c>
      <c r="BG432" s="231">
        <f>IF(N432="zákl. přenesená",J432,0)</f>
        <v>0</v>
      </c>
      <c r="BH432" s="231">
        <f>IF(N432="sníž. přenesená",J432,0)</f>
        <v>0</v>
      </c>
      <c r="BI432" s="231">
        <f>IF(N432="nulová",J432,0)</f>
        <v>0</v>
      </c>
      <c r="BJ432" s="18" t="s">
        <v>84</v>
      </c>
      <c r="BK432" s="231">
        <f>ROUND(I432*H432,2)</f>
        <v>0</v>
      </c>
      <c r="BL432" s="18" t="s">
        <v>178</v>
      </c>
      <c r="BM432" s="230" t="s">
        <v>1374</v>
      </c>
    </row>
    <row r="433" spans="1:47" s="2" customFormat="1" ht="12">
      <c r="A433" s="39"/>
      <c r="B433" s="40"/>
      <c r="C433" s="41"/>
      <c r="D433" s="234" t="s">
        <v>229</v>
      </c>
      <c r="E433" s="41"/>
      <c r="F433" s="255" t="s">
        <v>1375</v>
      </c>
      <c r="G433" s="41"/>
      <c r="H433" s="41"/>
      <c r="I433" s="256"/>
      <c r="J433" s="41"/>
      <c r="K433" s="41"/>
      <c r="L433" s="45"/>
      <c r="M433" s="257"/>
      <c r="N433" s="258"/>
      <c r="O433" s="92"/>
      <c r="P433" s="92"/>
      <c r="Q433" s="92"/>
      <c r="R433" s="92"/>
      <c r="S433" s="92"/>
      <c r="T433" s="93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T433" s="18" t="s">
        <v>229</v>
      </c>
      <c r="AU433" s="18" t="s">
        <v>86</v>
      </c>
    </row>
    <row r="434" spans="1:65" s="2" customFormat="1" ht="16.5" customHeight="1">
      <c r="A434" s="39"/>
      <c r="B434" s="40"/>
      <c r="C434" s="219" t="s">
        <v>708</v>
      </c>
      <c r="D434" s="219" t="s">
        <v>173</v>
      </c>
      <c r="E434" s="220" t="s">
        <v>673</v>
      </c>
      <c r="F434" s="221" t="s">
        <v>674</v>
      </c>
      <c r="G434" s="222" t="s">
        <v>226</v>
      </c>
      <c r="H434" s="223">
        <v>18</v>
      </c>
      <c r="I434" s="224"/>
      <c r="J434" s="225">
        <f>ROUND(I434*H434,2)</f>
        <v>0</v>
      </c>
      <c r="K434" s="221" t="s">
        <v>227</v>
      </c>
      <c r="L434" s="45"/>
      <c r="M434" s="226" t="s">
        <v>1</v>
      </c>
      <c r="N434" s="227" t="s">
        <v>41</v>
      </c>
      <c r="O434" s="92"/>
      <c r="P434" s="228">
        <f>O434*H434</f>
        <v>0</v>
      </c>
      <c r="Q434" s="228">
        <v>0</v>
      </c>
      <c r="R434" s="228">
        <f>Q434*H434</f>
        <v>0</v>
      </c>
      <c r="S434" s="228">
        <v>0</v>
      </c>
      <c r="T434" s="229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30" t="s">
        <v>178</v>
      </c>
      <c r="AT434" s="230" t="s">
        <v>173</v>
      </c>
      <c r="AU434" s="230" t="s">
        <v>86</v>
      </c>
      <c r="AY434" s="18" t="s">
        <v>171</v>
      </c>
      <c r="BE434" s="231">
        <f>IF(N434="základní",J434,0)</f>
        <v>0</v>
      </c>
      <c r="BF434" s="231">
        <f>IF(N434="snížená",J434,0)</f>
        <v>0</v>
      </c>
      <c r="BG434" s="231">
        <f>IF(N434="zákl. přenesená",J434,0)</f>
        <v>0</v>
      </c>
      <c r="BH434" s="231">
        <f>IF(N434="sníž. přenesená",J434,0)</f>
        <v>0</v>
      </c>
      <c r="BI434" s="231">
        <f>IF(N434="nulová",J434,0)</f>
        <v>0</v>
      </c>
      <c r="BJ434" s="18" t="s">
        <v>84</v>
      </c>
      <c r="BK434" s="231">
        <f>ROUND(I434*H434,2)</f>
        <v>0</v>
      </c>
      <c r="BL434" s="18" t="s">
        <v>178</v>
      </c>
      <c r="BM434" s="230" t="s">
        <v>1376</v>
      </c>
    </row>
    <row r="435" spans="1:51" s="13" customFormat="1" ht="12">
      <c r="A435" s="13"/>
      <c r="B435" s="232"/>
      <c r="C435" s="233"/>
      <c r="D435" s="234" t="s">
        <v>180</v>
      </c>
      <c r="E435" s="235" t="s">
        <v>1</v>
      </c>
      <c r="F435" s="236" t="s">
        <v>1377</v>
      </c>
      <c r="G435" s="233"/>
      <c r="H435" s="237">
        <v>18</v>
      </c>
      <c r="I435" s="238"/>
      <c r="J435" s="233"/>
      <c r="K435" s="233"/>
      <c r="L435" s="239"/>
      <c r="M435" s="240"/>
      <c r="N435" s="241"/>
      <c r="O435" s="241"/>
      <c r="P435" s="241"/>
      <c r="Q435" s="241"/>
      <c r="R435" s="241"/>
      <c r="S435" s="241"/>
      <c r="T435" s="242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3" t="s">
        <v>180</v>
      </c>
      <c r="AU435" s="243" t="s">
        <v>86</v>
      </c>
      <c r="AV435" s="13" t="s">
        <v>86</v>
      </c>
      <c r="AW435" s="13" t="s">
        <v>32</v>
      </c>
      <c r="AX435" s="13" t="s">
        <v>84</v>
      </c>
      <c r="AY435" s="243" t="s">
        <v>171</v>
      </c>
    </row>
    <row r="436" spans="1:65" s="2" customFormat="1" ht="24.15" customHeight="1">
      <c r="A436" s="39"/>
      <c r="B436" s="40"/>
      <c r="C436" s="219" t="s">
        <v>712</v>
      </c>
      <c r="D436" s="219" t="s">
        <v>173</v>
      </c>
      <c r="E436" s="220" t="s">
        <v>1378</v>
      </c>
      <c r="F436" s="221" t="s">
        <v>1379</v>
      </c>
      <c r="G436" s="222" t="s">
        <v>226</v>
      </c>
      <c r="H436" s="223">
        <v>1</v>
      </c>
      <c r="I436" s="224"/>
      <c r="J436" s="225">
        <f>ROUND(I436*H436,2)</f>
        <v>0</v>
      </c>
      <c r="K436" s="221" t="s">
        <v>1</v>
      </c>
      <c r="L436" s="45"/>
      <c r="M436" s="226" t="s">
        <v>1</v>
      </c>
      <c r="N436" s="227" t="s">
        <v>41</v>
      </c>
      <c r="O436" s="92"/>
      <c r="P436" s="228">
        <f>O436*H436</f>
        <v>0</v>
      </c>
      <c r="Q436" s="228">
        <v>0</v>
      </c>
      <c r="R436" s="228">
        <f>Q436*H436</f>
        <v>0</v>
      </c>
      <c r="S436" s="228">
        <v>1.1</v>
      </c>
      <c r="T436" s="229">
        <f>S436*H436</f>
        <v>1.1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30" t="s">
        <v>178</v>
      </c>
      <c r="AT436" s="230" t="s">
        <v>173</v>
      </c>
      <c r="AU436" s="230" t="s">
        <v>86</v>
      </c>
      <c r="AY436" s="18" t="s">
        <v>171</v>
      </c>
      <c r="BE436" s="231">
        <f>IF(N436="základní",J436,0)</f>
        <v>0</v>
      </c>
      <c r="BF436" s="231">
        <f>IF(N436="snížená",J436,0)</f>
        <v>0</v>
      </c>
      <c r="BG436" s="231">
        <f>IF(N436="zákl. přenesená",J436,0)</f>
        <v>0</v>
      </c>
      <c r="BH436" s="231">
        <f>IF(N436="sníž. přenesená",J436,0)</f>
        <v>0</v>
      </c>
      <c r="BI436" s="231">
        <f>IF(N436="nulová",J436,0)</f>
        <v>0</v>
      </c>
      <c r="BJ436" s="18" t="s">
        <v>84</v>
      </c>
      <c r="BK436" s="231">
        <f>ROUND(I436*H436,2)</f>
        <v>0</v>
      </c>
      <c r="BL436" s="18" t="s">
        <v>178</v>
      </c>
      <c r="BM436" s="230" t="s">
        <v>1380</v>
      </c>
    </row>
    <row r="437" spans="1:63" s="12" customFormat="1" ht="22.8" customHeight="1">
      <c r="A437" s="12"/>
      <c r="B437" s="203"/>
      <c r="C437" s="204"/>
      <c r="D437" s="205" t="s">
        <v>75</v>
      </c>
      <c r="E437" s="217" t="s">
        <v>677</v>
      </c>
      <c r="F437" s="217" t="s">
        <v>678</v>
      </c>
      <c r="G437" s="204"/>
      <c r="H437" s="204"/>
      <c r="I437" s="207"/>
      <c r="J437" s="218">
        <f>BK437</f>
        <v>0</v>
      </c>
      <c r="K437" s="204"/>
      <c r="L437" s="209"/>
      <c r="M437" s="210"/>
      <c r="N437" s="211"/>
      <c r="O437" s="211"/>
      <c r="P437" s="212">
        <f>SUM(P438:P448)</f>
        <v>0</v>
      </c>
      <c r="Q437" s="211"/>
      <c r="R437" s="212">
        <f>SUM(R438:R448)</f>
        <v>0</v>
      </c>
      <c r="S437" s="211"/>
      <c r="T437" s="213">
        <f>SUM(T438:T448)</f>
        <v>0</v>
      </c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R437" s="214" t="s">
        <v>84</v>
      </c>
      <c r="AT437" s="215" t="s">
        <v>75</v>
      </c>
      <c r="AU437" s="215" t="s">
        <v>84</v>
      </c>
      <c r="AY437" s="214" t="s">
        <v>171</v>
      </c>
      <c r="BK437" s="216">
        <f>SUM(BK438:BK448)</f>
        <v>0</v>
      </c>
    </row>
    <row r="438" spans="1:65" s="2" customFormat="1" ht="33" customHeight="1">
      <c r="A438" s="39"/>
      <c r="B438" s="40"/>
      <c r="C438" s="219" t="s">
        <v>716</v>
      </c>
      <c r="D438" s="219" t="s">
        <v>173</v>
      </c>
      <c r="E438" s="220" t="s">
        <v>680</v>
      </c>
      <c r="F438" s="221" t="s">
        <v>681</v>
      </c>
      <c r="G438" s="222" t="s">
        <v>208</v>
      </c>
      <c r="H438" s="223">
        <v>870.276</v>
      </c>
      <c r="I438" s="224"/>
      <c r="J438" s="225">
        <f>ROUND(I438*H438,2)</f>
        <v>0</v>
      </c>
      <c r="K438" s="221" t="s">
        <v>177</v>
      </c>
      <c r="L438" s="45"/>
      <c r="M438" s="226" t="s">
        <v>1</v>
      </c>
      <c r="N438" s="227" t="s">
        <v>41</v>
      </c>
      <c r="O438" s="92"/>
      <c r="P438" s="228">
        <f>O438*H438</f>
        <v>0</v>
      </c>
      <c r="Q438" s="228">
        <v>0</v>
      </c>
      <c r="R438" s="228">
        <f>Q438*H438</f>
        <v>0</v>
      </c>
      <c r="S438" s="228">
        <v>0</v>
      </c>
      <c r="T438" s="229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30" t="s">
        <v>178</v>
      </c>
      <c r="AT438" s="230" t="s">
        <v>173</v>
      </c>
      <c r="AU438" s="230" t="s">
        <v>86</v>
      </c>
      <c r="AY438" s="18" t="s">
        <v>171</v>
      </c>
      <c r="BE438" s="231">
        <f>IF(N438="základní",J438,0)</f>
        <v>0</v>
      </c>
      <c r="BF438" s="231">
        <f>IF(N438="snížená",J438,0)</f>
        <v>0</v>
      </c>
      <c r="BG438" s="231">
        <f>IF(N438="zákl. přenesená",J438,0)</f>
        <v>0</v>
      </c>
      <c r="BH438" s="231">
        <f>IF(N438="sníž. přenesená",J438,0)</f>
        <v>0</v>
      </c>
      <c r="BI438" s="231">
        <f>IF(N438="nulová",J438,0)</f>
        <v>0</v>
      </c>
      <c r="BJ438" s="18" t="s">
        <v>84</v>
      </c>
      <c r="BK438" s="231">
        <f>ROUND(I438*H438,2)</f>
        <v>0</v>
      </c>
      <c r="BL438" s="18" t="s">
        <v>178</v>
      </c>
      <c r="BM438" s="230" t="s">
        <v>682</v>
      </c>
    </row>
    <row r="439" spans="1:65" s="2" customFormat="1" ht="24.15" customHeight="1">
      <c r="A439" s="39"/>
      <c r="B439" s="40"/>
      <c r="C439" s="219" t="s">
        <v>722</v>
      </c>
      <c r="D439" s="219" t="s">
        <v>173</v>
      </c>
      <c r="E439" s="220" t="s">
        <v>684</v>
      </c>
      <c r="F439" s="221" t="s">
        <v>685</v>
      </c>
      <c r="G439" s="222" t="s">
        <v>208</v>
      </c>
      <c r="H439" s="223">
        <v>870.276</v>
      </c>
      <c r="I439" s="224"/>
      <c r="J439" s="225">
        <f>ROUND(I439*H439,2)</f>
        <v>0</v>
      </c>
      <c r="K439" s="221" t="s">
        <v>177</v>
      </c>
      <c r="L439" s="45"/>
      <c r="M439" s="226" t="s">
        <v>1</v>
      </c>
      <c r="N439" s="227" t="s">
        <v>41</v>
      </c>
      <c r="O439" s="92"/>
      <c r="P439" s="228">
        <f>O439*H439</f>
        <v>0</v>
      </c>
      <c r="Q439" s="228">
        <v>0</v>
      </c>
      <c r="R439" s="228">
        <f>Q439*H439</f>
        <v>0</v>
      </c>
      <c r="S439" s="228">
        <v>0</v>
      </c>
      <c r="T439" s="229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30" t="s">
        <v>178</v>
      </c>
      <c r="AT439" s="230" t="s">
        <v>173</v>
      </c>
      <c r="AU439" s="230" t="s">
        <v>86</v>
      </c>
      <c r="AY439" s="18" t="s">
        <v>171</v>
      </c>
      <c r="BE439" s="231">
        <f>IF(N439="základní",J439,0)</f>
        <v>0</v>
      </c>
      <c r="BF439" s="231">
        <f>IF(N439="snížená",J439,0)</f>
        <v>0</v>
      </c>
      <c r="BG439" s="231">
        <f>IF(N439="zákl. přenesená",J439,0)</f>
        <v>0</v>
      </c>
      <c r="BH439" s="231">
        <f>IF(N439="sníž. přenesená",J439,0)</f>
        <v>0</v>
      </c>
      <c r="BI439" s="231">
        <f>IF(N439="nulová",J439,0)</f>
        <v>0</v>
      </c>
      <c r="BJ439" s="18" t="s">
        <v>84</v>
      </c>
      <c r="BK439" s="231">
        <f>ROUND(I439*H439,2)</f>
        <v>0</v>
      </c>
      <c r="BL439" s="18" t="s">
        <v>178</v>
      </c>
      <c r="BM439" s="230" t="s">
        <v>686</v>
      </c>
    </row>
    <row r="440" spans="1:65" s="2" customFormat="1" ht="24.15" customHeight="1">
      <c r="A440" s="39"/>
      <c r="B440" s="40"/>
      <c r="C440" s="219" t="s">
        <v>730</v>
      </c>
      <c r="D440" s="219" t="s">
        <v>173</v>
      </c>
      <c r="E440" s="220" t="s">
        <v>688</v>
      </c>
      <c r="F440" s="221" t="s">
        <v>689</v>
      </c>
      <c r="G440" s="222" t="s">
        <v>208</v>
      </c>
      <c r="H440" s="223">
        <v>12183.864</v>
      </c>
      <c r="I440" s="224"/>
      <c r="J440" s="225">
        <f>ROUND(I440*H440,2)</f>
        <v>0</v>
      </c>
      <c r="K440" s="221" t="s">
        <v>177</v>
      </c>
      <c r="L440" s="45"/>
      <c r="M440" s="226" t="s">
        <v>1</v>
      </c>
      <c r="N440" s="227" t="s">
        <v>41</v>
      </c>
      <c r="O440" s="92"/>
      <c r="P440" s="228">
        <f>O440*H440</f>
        <v>0</v>
      </c>
      <c r="Q440" s="228">
        <v>0</v>
      </c>
      <c r="R440" s="228">
        <f>Q440*H440</f>
        <v>0</v>
      </c>
      <c r="S440" s="228">
        <v>0</v>
      </c>
      <c r="T440" s="229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30" t="s">
        <v>178</v>
      </c>
      <c r="AT440" s="230" t="s">
        <v>173</v>
      </c>
      <c r="AU440" s="230" t="s">
        <v>86</v>
      </c>
      <c r="AY440" s="18" t="s">
        <v>171</v>
      </c>
      <c r="BE440" s="231">
        <f>IF(N440="základní",J440,0)</f>
        <v>0</v>
      </c>
      <c r="BF440" s="231">
        <f>IF(N440="snížená",J440,0)</f>
        <v>0</v>
      </c>
      <c r="BG440" s="231">
        <f>IF(N440="zákl. přenesená",J440,0)</f>
        <v>0</v>
      </c>
      <c r="BH440" s="231">
        <f>IF(N440="sníž. přenesená",J440,0)</f>
        <v>0</v>
      </c>
      <c r="BI440" s="231">
        <f>IF(N440="nulová",J440,0)</f>
        <v>0</v>
      </c>
      <c r="BJ440" s="18" t="s">
        <v>84</v>
      </c>
      <c r="BK440" s="231">
        <f>ROUND(I440*H440,2)</f>
        <v>0</v>
      </c>
      <c r="BL440" s="18" t="s">
        <v>178</v>
      </c>
      <c r="BM440" s="230" t="s">
        <v>690</v>
      </c>
    </row>
    <row r="441" spans="1:51" s="13" customFormat="1" ht="12">
      <c r="A441" s="13"/>
      <c r="B441" s="232"/>
      <c r="C441" s="233"/>
      <c r="D441" s="234" t="s">
        <v>180</v>
      </c>
      <c r="E441" s="233"/>
      <c r="F441" s="236" t="s">
        <v>1381</v>
      </c>
      <c r="G441" s="233"/>
      <c r="H441" s="237">
        <v>12183.864</v>
      </c>
      <c r="I441" s="238"/>
      <c r="J441" s="233"/>
      <c r="K441" s="233"/>
      <c r="L441" s="239"/>
      <c r="M441" s="240"/>
      <c r="N441" s="241"/>
      <c r="O441" s="241"/>
      <c r="P441" s="241"/>
      <c r="Q441" s="241"/>
      <c r="R441" s="241"/>
      <c r="S441" s="241"/>
      <c r="T441" s="242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3" t="s">
        <v>180</v>
      </c>
      <c r="AU441" s="243" t="s">
        <v>86</v>
      </c>
      <c r="AV441" s="13" t="s">
        <v>86</v>
      </c>
      <c r="AW441" s="13" t="s">
        <v>4</v>
      </c>
      <c r="AX441" s="13" t="s">
        <v>84</v>
      </c>
      <c r="AY441" s="243" t="s">
        <v>171</v>
      </c>
    </row>
    <row r="442" spans="1:65" s="2" customFormat="1" ht="37.8" customHeight="1">
      <c r="A442" s="39"/>
      <c r="B442" s="40"/>
      <c r="C442" s="219" t="s">
        <v>735</v>
      </c>
      <c r="D442" s="219" t="s">
        <v>173</v>
      </c>
      <c r="E442" s="220" t="s">
        <v>693</v>
      </c>
      <c r="F442" s="221" t="s">
        <v>694</v>
      </c>
      <c r="G442" s="222" t="s">
        <v>208</v>
      </c>
      <c r="H442" s="223">
        <v>214.336</v>
      </c>
      <c r="I442" s="224"/>
      <c r="J442" s="225">
        <f>ROUND(I442*H442,2)</f>
        <v>0</v>
      </c>
      <c r="K442" s="221" t="s">
        <v>177</v>
      </c>
      <c r="L442" s="45"/>
      <c r="M442" s="226" t="s">
        <v>1</v>
      </c>
      <c r="N442" s="227" t="s">
        <v>41</v>
      </c>
      <c r="O442" s="92"/>
      <c r="P442" s="228">
        <f>O442*H442</f>
        <v>0</v>
      </c>
      <c r="Q442" s="228">
        <v>0</v>
      </c>
      <c r="R442" s="228">
        <f>Q442*H442</f>
        <v>0</v>
      </c>
      <c r="S442" s="228">
        <v>0</v>
      </c>
      <c r="T442" s="229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30" t="s">
        <v>178</v>
      </c>
      <c r="AT442" s="230" t="s">
        <v>173</v>
      </c>
      <c r="AU442" s="230" t="s">
        <v>86</v>
      </c>
      <c r="AY442" s="18" t="s">
        <v>171</v>
      </c>
      <c r="BE442" s="231">
        <f>IF(N442="základní",J442,0)</f>
        <v>0</v>
      </c>
      <c r="BF442" s="231">
        <f>IF(N442="snížená",J442,0)</f>
        <v>0</v>
      </c>
      <c r="BG442" s="231">
        <f>IF(N442="zákl. přenesená",J442,0)</f>
        <v>0</v>
      </c>
      <c r="BH442" s="231">
        <f>IF(N442="sníž. přenesená",J442,0)</f>
        <v>0</v>
      </c>
      <c r="BI442" s="231">
        <f>IF(N442="nulová",J442,0)</f>
        <v>0</v>
      </c>
      <c r="BJ442" s="18" t="s">
        <v>84</v>
      </c>
      <c r="BK442" s="231">
        <f>ROUND(I442*H442,2)</f>
        <v>0</v>
      </c>
      <c r="BL442" s="18" t="s">
        <v>178</v>
      </c>
      <c r="BM442" s="230" t="s">
        <v>1382</v>
      </c>
    </row>
    <row r="443" spans="1:65" s="2" customFormat="1" ht="33" customHeight="1">
      <c r="A443" s="39"/>
      <c r="B443" s="40"/>
      <c r="C443" s="219" t="s">
        <v>739</v>
      </c>
      <c r="D443" s="219" t="s">
        <v>173</v>
      </c>
      <c r="E443" s="220" t="s">
        <v>697</v>
      </c>
      <c r="F443" s="221" t="s">
        <v>698</v>
      </c>
      <c r="G443" s="222" t="s">
        <v>208</v>
      </c>
      <c r="H443" s="223">
        <v>433.015</v>
      </c>
      <c r="I443" s="224"/>
      <c r="J443" s="225">
        <f>ROUND(I443*H443,2)</f>
        <v>0</v>
      </c>
      <c r="K443" s="221" t="s">
        <v>177</v>
      </c>
      <c r="L443" s="45"/>
      <c r="M443" s="226" t="s">
        <v>1</v>
      </c>
      <c r="N443" s="227" t="s">
        <v>41</v>
      </c>
      <c r="O443" s="92"/>
      <c r="P443" s="228">
        <f>O443*H443</f>
        <v>0</v>
      </c>
      <c r="Q443" s="228">
        <v>0</v>
      </c>
      <c r="R443" s="228">
        <f>Q443*H443</f>
        <v>0</v>
      </c>
      <c r="S443" s="228">
        <v>0</v>
      </c>
      <c r="T443" s="229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30" t="s">
        <v>178</v>
      </c>
      <c r="AT443" s="230" t="s">
        <v>173</v>
      </c>
      <c r="AU443" s="230" t="s">
        <v>86</v>
      </c>
      <c r="AY443" s="18" t="s">
        <v>171</v>
      </c>
      <c r="BE443" s="231">
        <f>IF(N443="základní",J443,0)</f>
        <v>0</v>
      </c>
      <c r="BF443" s="231">
        <f>IF(N443="snížená",J443,0)</f>
        <v>0</v>
      </c>
      <c r="BG443" s="231">
        <f>IF(N443="zákl. přenesená",J443,0)</f>
        <v>0</v>
      </c>
      <c r="BH443" s="231">
        <f>IF(N443="sníž. přenesená",J443,0)</f>
        <v>0</v>
      </c>
      <c r="BI443" s="231">
        <f>IF(N443="nulová",J443,0)</f>
        <v>0</v>
      </c>
      <c r="BJ443" s="18" t="s">
        <v>84</v>
      </c>
      <c r="BK443" s="231">
        <f>ROUND(I443*H443,2)</f>
        <v>0</v>
      </c>
      <c r="BL443" s="18" t="s">
        <v>178</v>
      </c>
      <c r="BM443" s="230" t="s">
        <v>1383</v>
      </c>
    </row>
    <row r="444" spans="1:65" s="2" customFormat="1" ht="33" customHeight="1">
      <c r="A444" s="39"/>
      <c r="B444" s="40"/>
      <c r="C444" s="219" t="s">
        <v>744</v>
      </c>
      <c r="D444" s="219" t="s">
        <v>173</v>
      </c>
      <c r="E444" s="220" t="s">
        <v>701</v>
      </c>
      <c r="F444" s="221" t="s">
        <v>702</v>
      </c>
      <c r="G444" s="222" t="s">
        <v>208</v>
      </c>
      <c r="H444" s="223">
        <v>58.776</v>
      </c>
      <c r="I444" s="224"/>
      <c r="J444" s="225">
        <f>ROUND(I444*H444,2)</f>
        <v>0</v>
      </c>
      <c r="K444" s="221" t="s">
        <v>177</v>
      </c>
      <c r="L444" s="45"/>
      <c r="M444" s="226" t="s">
        <v>1</v>
      </c>
      <c r="N444" s="227" t="s">
        <v>41</v>
      </c>
      <c r="O444" s="92"/>
      <c r="P444" s="228">
        <f>O444*H444</f>
        <v>0</v>
      </c>
      <c r="Q444" s="228">
        <v>0</v>
      </c>
      <c r="R444" s="228">
        <f>Q444*H444</f>
        <v>0</v>
      </c>
      <c r="S444" s="228">
        <v>0</v>
      </c>
      <c r="T444" s="229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30" t="s">
        <v>178</v>
      </c>
      <c r="AT444" s="230" t="s">
        <v>173</v>
      </c>
      <c r="AU444" s="230" t="s">
        <v>86</v>
      </c>
      <c r="AY444" s="18" t="s">
        <v>171</v>
      </c>
      <c r="BE444" s="231">
        <f>IF(N444="základní",J444,0)</f>
        <v>0</v>
      </c>
      <c r="BF444" s="231">
        <f>IF(N444="snížená",J444,0)</f>
        <v>0</v>
      </c>
      <c r="BG444" s="231">
        <f>IF(N444="zákl. přenesená",J444,0)</f>
        <v>0</v>
      </c>
      <c r="BH444" s="231">
        <f>IF(N444="sníž. přenesená",J444,0)</f>
        <v>0</v>
      </c>
      <c r="BI444" s="231">
        <f>IF(N444="nulová",J444,0)</f>
        <v>0</v>
      </c>
      <c r="BJ444" s="18" t="s">
        <v>84</v>
      </c>
      <c r="BK444" s="231">
        <f>ROUND(I444*H444,2)</f>
        <v>0</v>
      </c>
      <c r="BL444" s="18" t="s">
        <v>178</v>
      </c>
      <c r="BM444" s="230" t="s">
        <v>1384</v>
      </c>
    </row>
    <row r="445" spans="1:65" s="2" customFormat="1" ht="24.15" customHeight="1">
      <c r="A445" s="39"/>
      <c r="B445" s="40"/>
      <c r="C445" s="219" t="s">
        <v>752</v>
      </c>
      <c r="D445" s="219" t="s">
        <v>173</v>
      </c>
      <c r="E445" s="220" t="s">
        <v>705</v>
      </c>
      <c r="F445" s="221" t="s">
        <v>207</v>
      </c>
      <c r="G445" s="222" t="s">
        <v>208</v>
      </c>
      <c r="H445" s="223">
        <v>111.6</v>
      </c>
      <c r="I445" s="224"/>
      <c r="J445" s="225">
        <f>ROUND(I445*H445,2)</f>
        <v>0</v>
      </c>
      <c r="K445" s="221" t="s">
        <v>184</v>
      </c>
      <c r="L445" s="45"/>
      <c r="M445" s="226" t="s">
        <v>1</v>
      </c>
      <c r="N445" s="227" t="s">
        <v>41</v>
      </c>
      <c r="O445" s="92"/>
      <c r="P445" s="228">
        <f>O445*H445</f>
        <v>0</v>
      </c>
      <c r="Q445" s="228">
        <v>0</v>
      </c>
      <c r="R445" s="228">
        <f>Q445*H445</f>
        <v>0</v>
      </c>
      <c r="S445" s="228">
        <v>0</v>
      </c>
      <c r="T445" s="229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30" t="s">
        <v>178</v>
      </c>
      <c r="AT445" s="230" t="s">
        <v>173</v>
      </c>
      <c r="AU445" s="230" t="s">
        <v>86</v>
      </c>
      <c r="AY445" s="18" t="s">
        <v>171</v>
      </c>
      <c r="BE445" s="231">
        <f>IF(N445="základní",J445,0)</f>
        <v>0</v>
      </c>
      <c r="BF445" s="231">
        <f>IF(N445="snížená",J445,0)</f>
        <v>0</v>
      </c>
      <c r="BG445" s="231">
        <f>IF(N445="zákl. přenesená",J445,0)</f>
        <v>0</v>
      </c>
      <c r="BH445" s="231">
        <f>IF(N445="sníž. přenesená",J445,0)</f>
        <v>0</v>
      </c>
      <c r="BI445" s="231">
        <f>IF(N445="nulová",J445,0)</f>
        <v>0</v>
      </c>
      <c r="BJ445" s="18" t="s">
        <v>84</v>
      </c>
      <c r="BK445" s="231">
        <f>ROUND(I445*H445,2)</f>
        <v>0</v>
      </c>
      <c r="BL445" s="18" t="s">
        <v>178</v>
      </c>
      <c r="BM445" s="230" t="s">
        <v>1385</v>
      </c>
    </row>
    <row r="446" spans="1:65" s="2" customFormat="1" ht="33" customHeight="1">
      <c r="A446" s="39"/>
      <c r="B446" s="40"/>
      <c r="C446" s="219" t="s">
        <v>756</v>
      </c>
      <c r="D446" s="219" t="s">
        <v>173</v>
      </c>
      <c r="E446" s="220" t="s">
        <v>709</v>
      </c>
      <c r="F446" s="221" t="s">
        <v>710</v>
      </c>
      <c r="G446" s="222" t="s">
        <v>208</v>
      </c>
      <c r="H446" s="223">
        <v>9.8</v>
      </c>
      <c r="I446" s="224"/>
      <c r="J446" s="225">
        <f>ROUND(I446*H446,2)</f>
        <v>0</v>
      </c>
      <c r="K446" s="221" t="s">
        <v>177</v>
      </c>
      <c r="L446" s="45"/>
      <c r="M446" s="226" t="s">
        <v>1</v>
      </c>
      <c r="N446" s="227" t="s">
        <v>41</v>
      </c>
      <c r="O446" s="92"/>
      <c r="P446" s="228">
        <f>O446*H446</f>
        <v>0</v>
      </c>
      <c r="Q446" s="228">
        <v>0</v>
      </c>
      <c r="R446" s="228">
        <f>Q446*H446</f>
        <v>0</v>
      </c>
      <c r="S446" s="228">
        <v>0</v>
      </c>
      <c r="T446" s="229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30" t="s">
        <v>178</v>
      </c>
      <c r="AT446" s="230" t="s">
        <v>173</v>
      </c>
      <c r="AU446" s="230" t="s">
        <v>86</v>
      </c>
      <c r="AY446" s="18" t="s">
        <v>171</v>
      </c>
      <c r="BE446" s="231">
        <f>IF(N446="základní",J446,0)</f>
        <v>0</v>
      </c>
      <c r="BF446" s="231">
        <f>IF(N446="snížená",J446,0)</f>
        <v>0</v>
      </c>
      <c r="BG446" s="231">
        <f>IF(N446="zákl. přenesená",J446,0)</f>
        <v>0</v>
      </c>
      <c r="BH446" s="231">
        <f>IF(N446="sníž. přenesená",J446,0)</f>
        <v>0</v>
      </c>
      <c r="BI446" s="231">
        <f>IF(N446="nulová",J446,0)</f>
        <v>0</v>
      </c>
      <c r="BJ446" s="18" t="s">
        <v>84</v>
      </c>
      <c r="BK446" s="231">
        <f>ROUND(I446*H446,2)</f>
        <v>0</v>
      </c>
      <c r="BL446" s="18" t="s">
        <v>178</v>
      </c>
      <c r="BM446" s="230" t="s">
        <v>711</v>
      </c>
    </row>
    <row r="447" spans="1:65" s="2" customFormat="1" ht="33" customHeight="1">
      <c r="A447" s="39"/>
      <c r="B447" s="40"/>
      <c r="C447" s="219" t="s">
        <v>762</v>
      </c>
      <c r="D447" s="219" t="s">
        <v>173</v>
      </c>
      <c r="E447" s="220" t="s">
        <v>713</v>
      </c>
      <c r="F447" s="221" t="s">
        <v>714</v>
      </c>
      <c r="G447" s="222" t="s">
        <v>208</v>
      </c>
      <c r="H447" s="223">
        <v>9.65</v>
      </c>
      <c r="I447" s="224"/>
      <c r="J447" s="225">
        <f>ROUND(I447*H447,2)</f>
        <v>0</v>
      </c>
      <c r="K447" s="221" t="s">
        <v>177</v>
      </c>
      <c r="L447" s="45"/>
      <c r="M447" s="226" t="s">
        <v>1</v>
      </c>
      <c r="N447" s="227" t="s">
        <v>41</v>
      </c>
      <c r="O447" s="92"/>
      <c r="P447" s="228">
        <f>O447*H447</f>
        <v>0</v>
      </c>
      <c r="Q447" s="228">
        <v>0</v>
      </c>
      <c r="R447" s="228">
        <f>Q447*H447</f>
        <v>0</v>
      </c>
      <c r="S447" s="228">
        <v>0</v>
      </c>
      <c r="T447" s="229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30" t="s">
        <v>178</v>
      </c>
      <c r="AT447" s="230" t="s">
        <v>173</v>
      </c>
      <c r="AU447" s="230" t="s">
        <v>86</v>
      </c>
      <c r="AY447" s="18" t="s">
        <v>171</v>
      </c>
      <c r="BE447" s="231">
        <f>IF(N447="základní",J447,0)</f>
        <v>0</v>
      </c>
      <c r="BF447" s="231">
        <f>IF(N447="snížená",J447,0)</f>
        <v>0</v>
      </c>
      <c r="BG447" s="231">
        <f>IF(N447="zákl. přenesená",J447,0)</f>
        <v>0</v>
      </c>
      <c r="BH447" s="231">
        <f>IF(N447="sníž. přenesená",J447,0)</f>
        <v>0</v>
      </c>
      <c r="BI447" s="231">
        <f>IF(N447="nulová",J447,0)</f>
        <v>0</v>
      </c>
      <c r="BJ447" s="18" t="s">
        <v>84</v>
      </c>
      <c r="BK447" s="231">
        <f>ROUND(I447*H447,2)</f>
        <v>0</v>
      </c>
      <c r="BL447" s="18" t="s">
        <v>178</v>
      </c>
      <c r="BM447" s="230" t="s">
        <v>715</v>
      </c>
    </row>
    <row r="448" spans="1:65" s="2" customFormat="1" ht="33" customHeight="1">
      <c r="A448" s="39"/>
      <c r="B448" s="40"/>
      <c r="C448" s="219" t="s">
        <v>767</v>
      </c>
      <c r="D448" s="219" t="s">
        <v>173</v>
      </c>
      <c r="E448" s="220" t="s">
        <v>717</v>
      </c>
      <c r="F448" s="221" t="s">
        <v>718</v>
      </c>
      <c r="G448" s="222" t="s">
        <v>208</v>
      </c>
      <c r="H448" s="223">
        <v>33.099</v>
      </c>
      <c r="I448" s="224"/>
      <c r="J448" s="225">
        <f>ROUND(I448*H448,2)</f>
        <v>0</v>
      </c>
      <c r="K448" s="221" t="s">
        <v>177</v>
      </c>
      <c r="L448" s="45"/>
      <c r="M448" s="226" t="s">
        <v>1</v>
      </c>
      <c r="N448" s="227" t="s">
        <v>41</v>
      </c>
      <c r="O448" s="92"/>
      <c r="P448" s="228">
        <f>O448*H448</f>
        <v>0</v>
      </c>
      <c r="Q448" s="228">
        <v>0</v>
      </c>
      <c r="R448" s="228">
        <f>Q448*H448</f>
        <v>0</v>
      </c>
      <c r="S448" s="228">
        <v>0</v>
      </c>
      <c r="T448" s="229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30" t="s">
        <v>178</v>
      </c>
      <c r="AT448" s="230" t="s">
        <v>173</v>
      </c>
      <c r="AU448" s="230" t="s">
        <v>86</v>
      </c>
      <c r="AY448" s="18" t="s">
        <v>171</v>
      </c>
      <c r="BE448" s="231">
        <f>IF(N448="základní",J448,0)</f>
        <v>0</v>
      </c>
      <c r="BF448" s="231">
        <f>IF(N448="snížená",J448,0)</f>
        <v>0</v>
      </c>
      <c r="BG448" s="231">
        <f>IF(N448="zákl. přenesená",J448,0)</f>
        <v>0</v>
      </c>
      <c r="BH448" s="231">
        <f>IF(N448="sníž. přenesená",J448,0)</f>
        <v>0</v>
      </c>
      <c r="BI448" s="231">
        <f>IF(N448="nulová",J448,0)</f>
        <v>0</v>
      </c>
      <c r="BJ448" s="18" t="s">
        <v>84</v>
      </c>
      <c r="BK448" s="231">
        <f>ROUND(I448*H448,2)</f>
        <v>0</v>
      </c>
      <c r="BL448" s="18" t="s">
        <v>178</v>
      </c>
      <c r="BM448" s="230" t="s">
        <v>719</v>
      </c>
    </row>
    <row r="449" spans="1:63" s="12" customFormat="1" ht="22.8" customHeight="1">
      <c r="A449" s="12"/>
      <c r="B449" s="203"/>
      <c r="C449" s="204"/>
      <c r="D449" s="205" t="s">
        <v>75</v>
      </c>
      <c r="E449" s="217" t="s">
        <v>720</v>
      </c>
      <c r="F449" s="217" t="s">
        <v>721</v>
      </c>
      <c r="G449" s="204"/>
      <c r="H449" s="204"/>
      <c r="I449" s="207"/>
      <c r="J449" s="218">
        <f>BK449</f>
        <v>0</v>
      </c>
      <c r="K449" s="204"/>
      <c r="L449" s="209"/>
      <c r="M449" s="210"/>
      <c r="N449" s="211"/>
      <c r="O449" s="211"/>
      <c r="P449" s="212">
        <f>P450</f>
        <v>0</v>
      </c>
      <c r="Q449" s="211"/>
      <c r="R449" s="212">
        <f>R450</f>
        <v>0</v>
      </c>
      <c r="S449" s="211"/>
      <c r="T449" s="213">
        <f>T450</f>
        <v>0</v>
      </c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R449" s="214" t="s">
        <v>84</v>
      </c>
      <c r="AT449" s="215" t="s">
        <v>75</v>
      </c>
      <c r="AU449" s="215" t="s">
        <v>84</v>
      </c>
      <c r="AY449" s="214" t="s">
        <v>171</v>
      </c>
      <c r="BK449" s="216">
        <f>BK450</f>
        <v>0</v>
      </c>
    </row>
    <row r="450" spans="1:65" s="2" customFormat="1" ht="16.5" customHeight="1">
      <c r="A450" s="39"/>
      <c r="B450" s="40"/>
      <c r="C450" s="219" t="s">
        <v>772</v>
      </c>
      <c r="D450" s="219" t="s">
        <v>173</v>
      </c>
      <c r="E450" s="220" t="s">
        <v>723</v>
      </c>
      <c r="F450" s="221" t="s">
        <v>724</v>
      </c>
      <c r="G450" s="222" t="s">
        <v>208</v>
      </c>
      <c r="H450" s="223">
        <v>309.521</v>
      </c>
      <c r="I450" s="224"/>
      <c r="J450" s="225">
        <f>ROUND(I450*H450,2)</f>
        <v>0</v>
      </c>
      <c r="K450" s="221" t="s">
        <v>177</v>
      </c>
      <c r="L450" s="45"/>
      <c r="M450" s="226" t="s">
        <v>1</v>
      </c>
      <c r="N450" s="227" t="s">
        <v>41</v>
      </c>
      <c r="O450" s="92"/>
      <c r="P450" s="228">
        <f>O450*H450</f>
        <v>0</v>
      </c>
      <c r="Q450" s="228">
        <v>0</v>
      </c>
      <c r="R450" s="228">
        <f>Q450*H450</f>
        <v>0</v>
      </c>
      <c r="S450" s="228">
        <v>0</v>
      </c>
      <c r="T450" s="229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30" t="s">
        <v>178</v>
      </c>
      <c r="AT450" s="230" t="s">
        <v>173</v>
      </c>
      <c r="AU450" s="230" t="s">
        <v>86</v>
      </c>
      <c r="AY450" s="18" t="s">
        <v>171</v>
      </c>
      <c r="BE450" s="231">
        <f>IF(N450="základní",J450,0)</f>
        <v>0</v>
      </c>
      <c r="BF450" s="231">
        <f>IF(N450="snížená",J450,0)</f>
        <v>0</v>
      </c>
      <c r="BG450" s="231">
        <f>IF(N450="zákl. přenesená",J450,0)</f>
        <v>0</v>
      </c>
      <c r="BH450" s="231">
        <f>IF(N450="sníž. přenesená",J450,0)</f>
        <v>0</v>
      </c>
      <c r="BI450" s="231">
        <f>IF(N450="nulová",J450,0)</f>
        <v>0</v>
      </c>
      <c r="BJ450" s="18" t="s">
        <v>84</v>
      </c>
      <c r="BK450" s="231">
        <f>ROUND(I450*H450,2)</f>
        <v>0</v>
      </c>
      <c r="BL450" s="18" t="s">
        <v>178</v>
      </c>
      <c r="BM450" s="230" t="s">
        <v>725</v>
      </c>
    </row>
    <row r="451" spans="1:63" s="12" customFormat="1" ht="25.9" customHeight="1">
      <c r="A451" s="12"/>
      <c r="B451" s="203"/>
      <c r="C451" s="204"/>
      <c r="D451" s="205" t="s">
        <v>75</v>
      </c>
      <c r="E451" s="206" t="s">
        <v>726</v>
      </c>
      <c r="F451" s="206" t="s">
        <v>727</v>
      </c>
      <c r="G451" s="204"/>
      <c r="H451" s="204"/>
      <c r="I451" s="207"/>
      <c r="J451" s="208">
        <f>BK451</f>
        <v>0</v>
      </c>
      <c r="K451" s="204"/>
      <c r="L451" s="209"/>
      <c r="M451" s="210"/>
      <c r="N451" s="211"/>
      <c r="O451" s="211"/>
      <c r="P451" s="212">
        <f>P452+P460+P488+P507+P510+P514+P545+P592+P625+P641</f>
        <v>0</v>
      </c>
      <c r="Q451" s="211"/>
      <c r="R451" s="212">
        <f>R452+R460+R488+R507+R510+R514+R545+R592+R625+R641</f>
        <v>37.403737</v>
      </c>
      <c r="S451" s="211"/>
      <c r="T451" s="213">
        <f>T452+T460+T488+T507+T510+T514+T545+T592+T625+T641</f>
        <v>37.98910600000001</v>
      </c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R451" s="214" t="s">
        <v>86</v>
      </c>
      <c r="AT451" s="215" t="s">
        <v>75</v>
      </c>
      <c r="AU451" s="215" t="s">
        <v>76</v>
      </c>
      <c r="AY451" s="214" t="s">
        <v>171</v>
      </c>
      <c r="BK451" s="216">
        <f>BK452+BK460+BK488+BK507+BK510+BK514+BK545+BK592+BK625+BK641</f>
        <v>0</v>
      </c>
    </row>
    <row r="452" spans="1:63" s="12" customFormat="1" ht="22.8" customHeight="1">
      <c r="A452" s="12"/>
      <c r="B452" s="203"/>
      <c r="C452" s="204"/>
      <c r="D452" s="205" t="s">
        <v>75</v>
      </c>
      <c r="E452" s="217" t="s">
        <v>728</v>
      </c>
      <c r="F452" s="217" t="s">
        <v>729</v>
      </c>
      <c r="G452" s="204"/>
      <c r="H452" s="204"/>
      <c r="I452" s="207"/>
      <c r="J452" s="218">
        <f>BK452</f>
        <v>0</v>
      </c>
      <c r="K452" s="204"/>
      <c r="L452" s="209"/>
      <c r="M452" s="210"/>
      <c r="N452" s="211"/>
      <c r="O452" s="211"/>
      <c r="P452" s="212">
        <f>SUM(P453:P459)</f>
        <v>0</v>
      </c>
      <c r="Q452" s="211"/>
      <c r="R452" s="212">
        <f>SUM(R453:R459)</f>
        <v>0.096</v>
      </c>
      <c r="S452" s="211"/>
      <c r="T452" s="213">
        <f>SUM(T453:T459)</f>
        <v>0</v>
      </c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R452" s="214" t="s">
        <v>86</v>
      </c>
      <c r="AT452" s="215" t="s">
        <v>75</v>
      </c>
      <c r="AU452" s="215" t="s">
        <v>84</v>
      </c>
      <c r="AY452" s="214" t="s">
        <v>171</v>
      </c>
      <c r="BK452" s="216">
        <f>SUM(BK453:BK459)</f>
        <v>0</v>
      </c>
    </row>
    <row r="453" spans="1:65" s="2" customFormat="1" ht="24.15" customHeight="1">
      <c r="A453" s="39"/>
      <c r="B453" s="40"/>
      <c r="C453" s="219" t="s">
        <v>776</v>
      </c>
      <c r="D453" s="219" t="s">
        <v>173</v>
      </c>
      <c r="E453" s="220" t="s">
        <v>731</v>
      </c>
      <c r="F453" s="221" t="s">
        <v>732</v>
      </c>
      <c r="G453" s="222" t="s">
        <v>176</v>
      </c>
      <c r="H453" s="223">
        <v>100</v>
      </c>
      <c r="I453" s="224"/>
      <c r="J453" s="225">
        <f>ROUND(I453*H453,2)</f>
        <v>0</v>
      </c>
      <c r="K453" s="221" t="s">
        <v>177</v>
      </c>
      <c r="L453" s="45"/>
      <c r="M453" s="226" t="s">
        <v>1</v>
      </c>
      <c r="N453" s="227" t="s">
        <v>41</v>
      </c>
      <c r="O453" s="92"/>
      <c r="P453" s="228">
        <f>O453*H453</f>
        <v>0</v>
      </c>
      <c r="Q453" s="228">
        <v>0.0008</v>
      </c>
      <c r="R453" s="228">
        <f>Q453*H453</f>
        <v>0.08</v>
      </c>
      <c r="S453" s="228">
        <v>0</v>
      </c>
      <c r="T453" s="229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30" t="s">
        <v>267</v>
      </c>
      <c r="AT453" s="230" t="s">
        <v>173</v>
      </c>
      <c r="AU453" s="230" t="s">
        <v>86</v>
      </c>
      <c r="AY453" s="18" t="s">
        <v>171</v>
      </c>
      <c r="BE453" s="231">
        <f>IF(N453="základní",J453,0)</f>
        <v>0</v>
      </c>
      <c r="BF453" s="231">
        <f>IF(N453="snížená",J453,0)</f>
        <v>0</v>
      </c>
      <c r="BG453" s="231">
        <f>IF(N453="zákl. přenesená",J453,0)</f>
        <v>0</v>
      </c>
      <c r="BH453" s="231">
        <f>IF(N453="sníž. přenesená",J453,0)</f>
        <v>0</v>
      </c>
      <c r="BI453" s="231">
        <f>IF(N453="nulová",J453,0)</f>
        <v>0</v>
      </c>
      <c r="BJ453" s="18" t="s">
        <v>84</v>
      </c>
      <c r="BK453" s="231">
        <f>ROUND(I453*H453,2)</f>
        <v>0</v>
      </c>
      <c r="BL453" s="18" t="s">
        <v>267</v>
      </c>
      <c r="BM453" s="230" t="s">
        <v>1386</v>
      </c>
    </row>
    <row r="454" spans="1:51" s="13" customFormat="1" ht="12">
      <c r="A454" s="13"/>
      <c r="B454" s="232"/>
      <c r="C454" s="233"/>
      <c r="D454" s="234" t="s">
        <v>180</v>
      </c>
      <c r="E454" s="235" t="s">
        <v>1</v>
      </c>
      <c r="F454" s="236" t="s">
        <v>1387</v>
      </c>
      <c r="G454" s="233"/>
      <c r="H454" s="237">
        <v>100</v>
      </c>
      <c r="I454" s="238"/>
      <c r="J454" s="233"/>
      <c r="K454" s="233"/>
      <c r="L454" s="239"/>
      <c r="M454" s="240"/>
      <c r="N454" s="241"/>
      <c r="O454" s="241"/>
      <c r="P454" s="241"/>
      <c r="Q454" s="241"/>
      <c r="R454" s="241"/>
      <c r="S454" s="241"/>
      <c r="T454" s="242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3" t="s">
        <v>180</v>
      </c>
      <c r="AU454" s="243" t="s">
        <v>86</v>
      </c>
      <c r="AV454" s="13" t="s">
        <v>86</v>
      </c>
      <c r="AW454" s="13" t="s">
        <v>32</v>
      </c>
      <c r="AX454" s="13" t="s">
        <v>84</v>
      </c>
      <c r="AY454" s="243" t="s">
        <v>171</v>
      </c>
    </row>
    <row r="455" spans="1:65" s="2" customFormat="1" ht="24.15" customHeight="1">
      <c r="A455" s="39"/>
      <c r="B455" s="40"/>
      <c r="C455" s="219" t="s">
        <v>781</v>
      </c>
      <c r="D455" s="219" t="s">
        <v>173</v>
      </c>
      <c r="E455" s="220" t="s">
        <v>736</v>
      </c>
      <c r="F455" s="221" t="s">
        <v>737</v>
      </c>
      <c r="G455" s="222" t="s">
        <v>366</v>
      </c>
      <c r="H455" s="223">
        <v>100</v>
      </c>
      <c r="I455" s="224"/>
      <c r="J455" s="225">
        <f>ROUND(I455*H455,2)</f>
        <v>0</v>
      </c>
      <c r="K455" s="221" t="s">
        <v>177</v>
      </c>
      <c r="L455" s="45"/>
      <c r="M455" s="226" t="s">
        <v>1</v>
      </c>
      <c r="N455" s="227" t="s">
        <v>41</v>
      </c>
      <c r="O455" s="92"/>
      <c r="P455" s="228">
        <f>O455*H455</f>
        <v>0</v>
      </c>
      <c r="Q455" s="228">
        <v>0.00016</v>
      </c>
      <c r="R455" s="228">
        <f>Q455*H455</f>
        <v>0.016</v>
      </c>
      <c r="S455" s="228">
        <v>0</v>
      </c>
      <c r="T455" s="229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30" t="s">
        <v>267</v>
      </c>
      <c r="AT455" s="230" t="s">
        <v>173</v>
      </c>
      <c r="AU455" s="230" t="s">
        <v>86</v>
      </c>
      <c r="AY455" s="18" t="s">
        <v>171</v>
      </c>
      <c r="BE455" s="231">
        <f>IF(N455="základní",J455,0)</f>
        <v>0</v>
      </c>
      <c r="BF455" s="231">
        <f>IF(N455="snížená",J455,0)</f>
        <v>0</v>
      </c>
      <c r="BG455" s="231">
        <f>IF(N455="zákl. přenesená",J455,0)</f>
        <v>0</v>
      </c>
      <c r="BH455" s="231">
        <f>IF(N455="sníž. přenesená",J455,0)</f>
        <v>0</v>
      </c>
      <c r="BI455" s="231">
        <f>IF(N455="nulová",J455,0)</f>
        <v>0</v>
      </c>
      <c r="BJ455" s="18" t="s">
        <v>84</v>
      </c>
      <c r="BK455" s="231">
        <f>ROUND(I455*H455,2)</f>
        <v>0</v>
      </c>
      <c r="BL455" s="18" t="s">
        <v>267</v>
      </c>
      <c r="BM455" s="230" t="s">
        <v>1388</v>
      </c>
    </row>
    <row r="456" spans="1:65" s="2" customFormat="1" ht="24.15" customHeight="1">
      <c r="A456" s="39"/>
      <c r="B456" s="40"/>
      <c r="C456" s="219" t="s">
        <v>785</v>
      </c>
      <c r="D456" s="219" t="s">
        <v>173</v>
      </c>
      <c r="E456" s="220" t="s">
        <v>740</v>
      </c>
      <c r="F456" s="221" t="s">
        <v>741</v>
      </c>
      <c r="G456" s="222" t="s">
        <v>742</v>
      </c>
      <c r="H456" s="279"/>
      <c r="I456" s="224"/>
      <c r="J456" s="225">
        <f>ROUND(I456*H456,2)</f>
        <v>0</v>
      </c>
      <c r="K456" s="221" t="s">
        <v>177</v>
      </c>
      <c r="L456" s="45"/>
      <c r="M456" s="226" t="s">
        <v>1</v>
      </c>
      <c r="N456" s="227" t="s">
        <v>41</v>
      </c>
      <c r="O456" s="92"/>
      <c r="P456" s="228">
        <f>O456*H456</f>
        <v>0</v>
      </c>
      <c r="Q456" s="228">
        <v>0</v>
      </c>
      <c r="R456" s="228">
        <f>Q456*H456</f>
        <v>0</v>
      </c>
      <c r="S456" s="228">
        <v>0</v>
      </c>
      <c r="T456" s="229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30" t="s">
        <v>267</v>
      </c>
      <c r="AT456" s="230" t="s">
        <v>173</v>
      </c>
      <c r="AU456" s="230" t="s">
        <v>86</v>
      </c>
      <c r="AY456" s="18" t="s">
        <v>171</v>
      </c>
      <c r="BE456" s="231">
        <f>IF(N456="základní",J456,0)</f>
        <v>0</v>
      </c>
      <c r="BF456" s="231">
        <f>IF(N456="snížená",J456,0)</f>
        <v>0</v>
      </c>
      <c r="BG456" s="231">
        <f>IF(N456="zákl. přenesená",J456,0)</f>
        <v>0</v>
      </c>
      <c r="BH456" s="231">
        <f>IF(N456="sníž. přenesená",J456,0)</f>
        <v>0</v>
      </c>
      <c r="BI456" s="231">
        <f>IF(N456="nulová",J456,0)</f>
        <v>0</v>
      </c>
      <c r="BJ456" s="18" t="s">
        <v>84</v>
      </c>
      <c r="BK456" s="231">
        <f>ROUND(I456*H456,2)</f>
        <v>0</v>
      </c>
      <c r="BL456" s="18" t="s">
        <v>267</v>
      </c>
      <c r="BM456" s="230" t="s">
        <v>1389</v>
      </c>
    </row>
    <row r="457" spans="1:65" s="2" customFormat="1" ht="33" customHeight="1">
      <c r="A457" s="39"/>
      <c r="B457" s="40"/>
      <c r="C457" s="219" t="s">
        <v>791</v>
      </c>
      <c r="D457" s="219" t="s">
        <v>173</v>
      </c>
      <c r="E457" s="220" t="s">
        <v>745</v>
      </c>
      <c r="F457" s="221" t="s">
        <v>746</v>
      </c>
      <c r="G457" s="222" t="s">
        <v>176</v>
      </c>
      <c r="H457" s="223">
        <v>60</v>
      </c>
      <c r="I457" s="224"/>
      <c r="J457" s="225">
        <f>ROUND(I457*H457,2)</f>
        <v>0</v>
      </c>
      <c r="K457" s="221" t="s">
        <v>227</v>
      </c>
      <c r="L457" s="45"/>
      <c r="M457" s="226" t="s">
        <v>1</v>
      </c>
      <c r="N457" s="227" t="s">
        <v>41</v>
      </c>
      <c r="O457" s="92"/>
      <c r="P457" s="228">
        <f>O457*H457</f>
        <v>0</v>
      </c>
      <c r="Q457" s="228">
        <v>0</v>
      </c>
      <c r="R457" s="228">
        <f>Q457*H457</f>
        <v>0</v>
      </c>
      <c r="S457" s="228">
        <v>0</v>
      </c>
      <c r="T457" s="229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30" t="s">
        <v>267</v>
      </c>
      <c r="AT457" s="230" t="s">
        <v>173</v>
      </c>
      <c r="AU457" s="230" t="s">
        <v>86</v>
      </c>
      <c r="AY457" s="18" t="s">
        <v>171</v>
      </c>
      <c r="BE457" s="231">
        <f>IF(N457="základní",J457,0)</f>
        <v>0</v>
      </c>
      <c r="BF457" s="231">
        <f>IF(N457="snížená",J457,0)</f>
        <v>0</v>
      </c>
      <c r="BG457" s="231">
        <f>IF(N457="zákl. přenesená",J457,0)</f>
        <v>0</v>
      </c>
      <c r="BH457" s="231">
        <f>IF(N457="sníž. přenesená",J457,0)</f>
        <v>0</v>
      </c>
      <c r="BI457" s="231">
        <f>IF(N457="nulová",J457,0)</f>
        <v>0</v>
      </c>
      <c r="BJ457" s="18" t="s">
        <v>84</v>
      </c>
      <c r="BK457" s="231">
        <f>ROUND(I457*H457,2)</f>
        <v>0</v>
      </c>
      <c r="BL457" s="18" t="s">
        <v>267</v>
      </c>
      <c r="BM457" s="230" t="s">
        <v>1390</v>
      </c>
    </row>
    <row r="458" spans="1:47" s="2" customFormat="1" ht="12">
      <c r="A458" s="39"/>
      <c r="B458" s="40"/>
      <c r="C458" s="41"/>
      <c r="D458" s="234" t="s">
        <v>229</v>
      </c>
      <c r="E458" s="41"/>
      <c r="F458" s="255" t="s">
        <v>748</v>
      </c>
      <c r="G458" s="41"/>
      <c r="H458" s="41"/>
      <c r="I458" s="256"/>
      <c r="J458" s="41"/>
      <c r="K458" s="41"/>
      <c r="L458" s="45"/>
      <c r="M458" s="257"/>
      <c r="N458" s="258"/>
      <c r="O458" s="92"/>
      <c r="P458" s="92"/>
      <c r="Q458" s="92"/>
      <c r="R458" s="92"/>
      <c r="S458" s="92"/>
      <c r="T458" s="93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T458" s="18" t="s">
        <v>229</v>
      </c>
      <c r="AU458" s="18" t="s">
        <v>86</v>
      </c>
    </row>
    <row r="459" spans="1:51" s="13" customFormat="1" ht="12">
      <c r="A459" s="13"/>
      <c r="B459" s="232"/>
      <c r="C459" s="233"/>
      <c r="D459" s="234" t="s">
        <v>180</v>
      </c>
      <c r="E459" s="235" t="s">
        <v>1</v>
      </c>
      <c r="F459" s="236" t="s">
        <v>1391</v>
      </c>
      <c r="G459" s="233"/>
      <c r="H459" s="237">
        <v>60</v>
      </c>
      <c r="I459" s="238"/>
      <c r="J459" s="233"/>
      <c r="K459" s="233"/>
      <c r="L459" s="239"/>
      <c r="M459" s="240"/>
      <c r="N459" s="241"/>
      <c r="O459" s="241"/>
      <c r="P459" s="241"/>
      <c r="Q459" s="241"/>
      <c r="R459" s="241"/>
      <c r="S459" s="241"/>
      <c r="T459" s="242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3" t="s">
        <v>180</v>
      </c>
      <c r="AU459" s="243" t="s">
        <v>86</v>
      </c>
      <c r="AV459" s="13" t="s">
        <v>86</v>
      </c>
      <c r="AW459" s="13" t="s">
        <v>32</v>
      </c>
      <c r="AX459" s="13" t="s">
        <v>84</v>
      </c>
      <c r="AY459" s="243" t="s">
        <v>171</v>
      </c>
    </row>
    <row r="460" spans="1:63" s="12" customFormat="1" ht="22.8" customHeight="1">
      <c r="A460" s="12"/>
      <c r="B460" s="203"/>
      <c r="C460" s="204"/>
      <c r="D460" s="205" t="s">
        <v>75</v>
      </c>
      <c r="E460" s="217" t="s">
        <v>750</v>
      </c>
      <c r="F460" s="217" t="s">
        <v>751</v>
      </c>
      <c r="G460" s="204"/>
      <c r="H460" s="204"/>
      <c r="I460" s="207"/>
      <c r="J460" s="218">
        <f>BK460</f>
        <v>0</v>
      </c>
      <c r="K460" s="204"/>
      <c r="L460" s="209"/>
      <c r="M460" s="210"/>
      <c r="N460" s="211"/>
      <c r="O460" s="211"/>
      <c r="P460" s="212">
        <f>SUM(P461:P487)</f>
        <v>0</v>
      </c>
      <c r="Q460" s="211"/>
      <c r="R460" s="212">
        <f>SUM(R461:R487)</f>
        <v>16.594179</v>
      </c>
      <c r="S460" s="211"/>
      <c r="T460" s="213">
        <f>SUM(T461:T487)</f>
        <v>22.6954</v>
      </c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R460" s="214" t="s">
        <v>86</v>
      </c>
      <c r="AT460" s="215" t="s">
        <v>75</v>
      </c>
      <c r="AU460" s="215" t="s">
        <v>84</v>
      </c>
      <c r="AY460" s="214" t="s">
        <v>171</v>
      </c>
      <c r="BK460" s="216">
        <f>SUM(BK461:BK487)</f>
        <v>0</v>
      </c>
    </row>
    <row r="461" spans="1:65" s="2" customFormat="1" ht="21.75" customHeight="1">
      <c r="A461" s="39"/>
      <c r="B461" s="40"/>
      <c r="C461" s="219" t="s">
        <v>797</v>
      </c>
      <c r="D461" s="219" t="s">
        <v>173</v>
      </c>
      <c r="E461" s="220" t="s">
        <v>753</v>
      </c>
      <c r="F461" s="221" t="s">
        <v>754</v>
      </c>
      <c r="G461" s="222" t="s">
        <v>176</v>
      </c>
      <c r="H461" s="223">
        <v>872.9</v>
      </c>
      <c r="I461" s="224"/>
      <c r="J461" s="225">
        <f>ROUND(I461*H461,2)</f>
        <v>0</v>
      </c>
      <c r="K461" s="221" t="s">
        <v>184</v>
      </c>
      <c r="L461" s="45"/>
      <c r="M461" s="226" t="s">
        <v>1</v>
      </c>
      <c r="N461" s="227" t="s">
        <v>41</v>
      </c>
      <c r="O461" s="92"/>
      <c r="P461" s="228">
        <f>O461*H461</f>
        <v>0</v>
      </c>
      <c r="Q461" s="228">
        <v>0</v>
      </c>
      <c r="R461" s="228">
        <f>Q461*H461</f>
        <v>0</v>
      </c>
      <c r="S461" s="228">
        <v>0.014</v>
      </c>
      <c r="T461" s="229">
        <f>S461*H461</f>
        <v>12.2206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30" t="s">
        <v>267</v>
      </c>
      <c r="AT461" s="230" t="s">
        <v>173</v>
      </c>
      <c r="AU461" s="230" t="s">
        <v>86</v>
      </c>
      <c r="AY461" s="18" t="s">
        <v>171</v>
      </c>
      <c r="BE461" s="231">
        <f>IF(N461="základní",J461,0)</f>
        <v>0</v>
      </c>
      <c r="BF461" s="231">
        <f>IF(N461="snížená",J461,0)</f>
        <v>0</v>
      </c>
      <c r="BG461" s="231">
        <f>IF(N461="zákl. přenesená",J461,0)</f>
        <v>0</v>
      </c>
      <c r="BH461" s="231">
        <f>IF(N461="sníž. přenesená",J461,0)</f>
        <v>0</v>
      </c>
      <c r="BI461" s="231">
        <f>IF(N461="nulová",J461,0)</f>
        <v>0</v>
      </c>
      <c r="BJ461" s="18" t="s">
        <v>84</v>
      </c>
      <c r="BK461" s="231">
        <f>ROUND(I461*H461,2)</f>
        <v>0</v>
      </c>
      <c r="BL461" s="18" t="s">
        <v>267</v>
      </c>
      <c r="BM461" s="230" t="s">
        <v>755</v>
      </c>
    </row>
    <row r="462" spans="1:51" s="13" customFormat="1" ht="12">
      <c r="A462" s="13"/>
      <c r="B462" s="232"/>
      <c r="C462" s="233"/>
      <c r="D462" s="234" t="s">
        <v>180</v>
      </c>
      <c r="E462" s="235" t="s">
        <v>1</v>
      </c>
      <c r="F462" s="236" t="s">
        <v>1392</v>
      </c>
      <c r="G462" s="233"/>
      <c r="H462" s="237">
        <v>872.9</v>
      </c>
      <c r="I462" s="238"/>
      <c r="J462" s="233"/>
      <c r="K462" s="233"/>
      <c r="L462" s="239"/>
      <c r="M462" s="240"/>
      <c r="N462" s="241"/>
      <c r="O462" s="241"/>
      <c r="P462" s="241"/>
      <c r="Q462" s="241"/>
      <c r="R462" s="241"/>
      <c r="S462" s="241"/>
      <c r="T462" s="242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3" t="s">
        <v>180</v>
      </c>
      <c r="AU462" s="243" t="s">
        <v>86</v>
      </c>
      <c r="AV462" s="13" t="s">
        <v>86</v>
      </c>
      <c r="AW462" s="13" t="s">
        <v>32</v>
      </c>
      <c r="AX462" s="13" t="s">
        <v>84</v>
      </c>
      <c r="AY462" s="243" t="s">
        <v>171</v>
      </c>
    </row>
    <row r="463" spans="1:65" s="2" customFormat="1" ht="24.15" customHeight="1">
      <c r="A463" s="39"/>
      <c r="B463" s="40"/>
      <c r="C463" s="219" t="s">
        <v>802</v>
      </c>
      <c r="D463" s="219" t="s">
        <v>173</v>
      </c>
      <c r="E463" s="220" t="s">
        <v>757</v>
      </c>
      <c r="F463" s="221" t="s">
        <v>758</v>
      </c>
      <c r="G463" s="222" t="s">
        <v>176</v>
      </c>
      <c r="H463" s="223">
        <v>1745.8</v>
      </c>
      <c r="I463" s="224"/>
      <c r="J463" s="225">
        <f>ROUND(I463*H463,2)</f>
        <v>0</v>
      </c>
      <c r="K463" s="221" t="s">
        <v>759</v>
      </c>
      <c r="L463" s="45"/>
      <c r="M463" s="226" t="s">
        <v>1</v>
      </c>
      <c r="N463" s="227" t="s">
        <v>41</v>
      </c>
      <c r="O463" s="92"/>
      <c r="P463" s="228">
        <f>O463*H463</f>
        <v>0</v>
      </c>
      <c r="Q463" s="228">
        <v>0</v>
      </c>
      <c r="R463" s="228">
        <f>Q463*H463</f>
        <v>0</v>
      </c>
      <c r="S463" s="228">
        <v>0.006</v>
      </c>
      <c r="T463" s="229">
        <f>S463*H463</f>
        <v>10.4748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30" t="s">
        <v>267</v>
      </c>
      <c r="AT463" s="230" t="s">
        <v>173</v>
      </c>
      <c r="AU463" s="230" t="s">
        <v>86</v>
      </c>
      <c r="AY463" s="18" t="s">
        <v>171</v>
      </c>
      <c r="BE463" s="231">
        <f>IF(N463="základní",J463,0)</f>
        <v>0</v>
      </c>
      <c r="BF463" s="231">
        <f>IF(N463="snížená",J463,0)</f>
        <v>0</v>
      </c>
      <c r="BG463" s="231">
        <f>IF(N463="zákl. přenesená",J463,0)</f>
        <v>0</v>
      </c>
      <c r="BH463" s="231">
        <f>IF(N463="sníž. přenesená",J463,0)</f>
        <v>0</v>
      </c>
      <c r="BI463" s="231">
        <f>IF(N463="nulová",J463,0)</f>
        <v>0</v>
      </c>
      <c r="BJ463" s="18" t="s">
        <v>84</v>
      </c>
      <c r="BK463" s="231">
        <f>ROUND(I463*H463,2)</f>
        <v>0</v>
      </c>
      <c r="BL463" s="18" t="s">
        <v>267</v>
      </c>
      <c r="BM463" s="230" t="s">
        <v>760</v>
      </c>
    </row>
    <row r="464" spans="1:51" s="13" customFormat="1" ht="12">
      <c r="A464" s="13"/>
      <c r="B464" s="232"/>
      <c r="C464" s="233"/>
      <c r="D464" s="234" t="s">
        <v>180</v>
      </c>
      <c r="E464" s="235" t="s">
        <v>1</v>
      </c>
      <c r="F464" s="236" t="s">
        <v>1393</v>
      </c>
      <c r="G464" s="233"/>
      <c r="H464" s="237">
        <v>1745.8</v>
      </c>
      <c r="I464" s="238"/>
      <c r="J464" s="233"/>
      <c r="K464" s="233"/>
      <c r="L464" s="239"/>
      <c r="M464" s="240"/>
      <c r="N464" s="241"/>
      <c r="O464" s="241"/>
      <c r="P464" s="241"/>
      <c r="Q464" s="241"/>
      <c r="R464" s="241"/>
      <c r="S464" s="241"/>
      <c r="T464" s="242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3" t="s">
        <v>180</v>
      </c>
      <c r="AU464" s="243" t="s">
        <v>86</v>
      </c>
      <c r="AV464" s="13" t="s">
        <v>86</v>
      </c>
      <c r="AW464" s="13" t="s">
        <v>32</v>
      </c>
      <c r="AX464" s="13" t="s">
        <v>84</v>
      </c>
      <c r="AY464" s="243" t="s">
        <v>171</v>
      </c>
    </row>
    <row r="465" spans="1:65" s="2" customFormat="1" ht="24.15" customHeight="1">
      <c r="A465" s="39"/>
      <c r="B465" s="40"/>
      <c r="C465" s="219" t="s">
        <v>807</v>
      </c>
      <c r="D465" s="219" t="s">
        <v>173</v>
      </c>
      <c r="E465" s="220" t="s">
        <v>763</v>
      </c>
      <c r="F465" s="221" t="s">
        <v>764</v>
      </c>
      <c r="G465" s="222" t="s">
        <v>176</v>
      </c>
      <c r="H465" s="223">
        <v>2115.8</v>
      </c>
      <c r="I465" s="224"/>
      <c r="J465" s="225">
        <f>ROUND(I465*H465,2)</f>
        <v>0</v>
      </c>
      <c r="K465" s="221" t="s">
        <v>177</v>
      </c>
      <c r="L465" s="45"/>
      <c r="M465" s="226" t="s">
        <v>1</v>
      </c>
      <c r="N465" s="227" t="s">
        <v>41</v>
      </c>
      <c r="O465" s="92"/>
      <c r="P465" s="228">
        <f>O465*H465</f>
        <v>0</v>
      </c>
      <c r="Q465" s="228">
        <v>3E-05</v>
      </c>
      <c r="R465" s="228">
        <f>Q465*H465</f>
        <v>0.063474</v>
      </c>
      <c r="S465" s="228">
        <v>0</v>
      </c>
      <c r="T465" s="229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30" t="s">
        <v>267</v>
      </c>
      <c r="AT465" s="230" t="s">
        <v>173</v>
      </c>
      <c r="AU465" s="230" t="s">
        <v>86</v>
      </c>
      <c r="AY465" s="18" t="s">
        <v>171</v>
      </c>
      <c r="BE465" s="231">
        <f>IF(N465="základní",J465,0)</f>
        <v>0</v>
      </c>
      <c r="BF465" s="231">
        <f>IF(N465="snížená",J465,0)</f>
        <v>0</v>
      </c>
      <c r="BG465" s="231">
        <f>IF(N465="zákl. přenesená",J465,0)</f>
        <v>0</v>
      </c>
      <c r="BH465" s="231">
        <f>IF(N465="sníž. přenesená",J465,0)</f>
        <v>0</v>
      </c>
      <c r="BI465" s="231">
        <f>IF(N465="nulová",J465,0)</f>
        <v>0</v>
      </c>
      <c r="BJ465" s="18" t="s">
        <v>84</v>
      </c>
      <c r="BK465" s="231">
        <f>ROUND(I465*H465,2)</f>
        <v>0</v>
      </c>
      <c r="BL465" s="18" t="s">
        <v>267</v>
      </c>
      <c r="BM465" s="230" t="s">
        <v>765</v>
      </c>
    </row>
    <row r="466" spans="1:51" s="13" customFormat="1" ht="12">
      <c r="A466" s="13"/>
      <c r="B466" s="232"/>
      <c r="C466" s="233"/>
      <c r="D466" s="234" t="s">
        <v>180</v>
      </c>
      <c r="E466" s="235" t="s">
        <v>1</v>
      </c>
      <c r="F466" s="236" t="s">
        <v>1394</v>
      </c>
      <c r="G466" s="233"/>
      <c r="H466" s="237">
        <v>271.2</v>
      </c>
      <c r="I466" s="238"/>
      <c r="J466" s="233"/>
      <c r="K466" s="233"/>
      <c r="L466" s="239"/>
      <c r="M466" s="240"/>
      <c r="N466" s="241"/>
      <c r="O466" s="241"/>
      <c r="P466" s="241"/>
      <c r="Q466" s="241"/>
      <c r="R466" s="241"/>
      <c r="S466" s="241"/>
      <c r="T466" s="242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3" t="s">
        <v>180</v>
      </c>
      <c r="AU466" s="243" t="s">
        <v>86</v>
      </c>
      <c r="AV466" s="13" t="s">
        <v>86</v>
      </c>
      <c r="AW466" s="13" t="s">
        <v>32</v>
      </c>
      <c r="AX466" s="13" t="s">
        <v>76</v>
      </c>
      <c r="AY466" s="243" t="s">
        <v>171</v>
      </c>
    </row>
    <row r="467" spans="1:51" s="13" customFormat="1" ht="12">
      <c r="A467" s="13"/>
      <c r="B467" s="232"/>
      <c r="C467" s="233"/>
      <c r="D467" s="234" t="s">
        <v>180</v>
      </c>
      <c r="E467" s="235" t="s">
        <v>1</v>
      </c>
      <c r="F467" s="236" t="s">
        <v>1395</v>
      </c>
      <c r="G467" s="233"/>
      <c r="H467" s="237">
        <v>1844.6</v>
      </c>
      <c r="I467" s="238"/>
      <c r="J467" s="233"/>
      <c r="K467" s="233"/>
      <c r="L467" s="239"/>
      <c r="M467" s="240"/>
      <c r="N467" s="241"/>
      <c r="O467" s="241"/>
      <c r="P467" s="241"/>
      <c r="Q467" s="241"/>
      <c r="R467" s="241"/>
      <c r="S467" s="241"/>
      <c r="T467" s="242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3" t="s">
        <v>180</v>
      </c>
      <c r="AU467" s="243" t="s">
        <v>86</v>
      </c>
      <c r="AV467" s="13" t="s">
        <v>86</v>
      </c>
      <c r="AW467" s="13" t="s">
        <v>32</v>
      </c>
      <c r="AX467" s="13" t="s">
        <v>76</v>
      </c>
      <c r="AY467" s="243" t="s">
        <v>171</v>
      </c>
    </row>
    <row r="468" spans="1:51" s="14" customFormat="1" ht="12">
      <c r="A468" s="14"/>
      <c r="B468" s="244"/>
      <c r="C468" s="245"/>
      <c r="D468" s="234" t="s">
        <v>180</v>
      </c>
      <c r="E468" s="246" t="s">
        <v>1</v>
      </c>
      <c r="F468" s="247" t="s">
        <v>221</v>
      </c>
      <c r="G468" s="245"/>
      <c r="H468" s="248">
        <v>2115.7999999999997</v>
      </c>
      <c r="I468" s="249"/>
      <c r="J468" s="245"/>
      <c r="K468" s="245"/>
      <c r="L468" s="250"/>
      <c r="M468" s="251"/>
      <c r="N468" s="252"/>
      <c r="O468" s="252"/>
      <c r="P468" s="252"/>
      <c r="Q468" s="252"/>
      <c r="R468" s="252"/>
      <c r="S468" s="252"/>
      <c r="T468" s="253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54" t="s">
        <v>180</v>
      </c>
      <c r="AU468" s="254" t="s">
        <v>86</v>
      </c>
      <c r="AV468" s="14" t="s">
        <v>178</v>
      </c>
      <c r="AW468" s="14" t="s">
        <v>32</v>
      </c>
      <c r="AX468" s="14" t="s">
        <v>84</v>
      </c>
      <c r="AY468" s="254" t="s">
        <v>171</v>
      </c>
    </row>
    <row r="469" spans="1:65" s="2" customFormat="1" ht="16.5" customHeight="1">
      <c r="A469" s="39"/>
      <c r="B469" s="40"/>
      <c r="C469" s="269" t="s">
        <v>812</v>
      </c>
      <c r="D469" s="269" t="s">
        <v>304</v>
      </c>
      <c r="E469" s="270" t="s">
        <v>768</v>
      </c>
      <c r="F469" s="271" t="s">
        <v>769</v>
      </c>
      <c r="G469" s="272" t="s">
        <v>208</v>
      </c>
      <c r="H469" s="273">
        <v>1.773</v>
      </c>
      <c r="I469" s="274"/>
      <c r="J469" s="275">
        <f>ROUND(I469*H469,2)</f>
        <v>0</v>
      </c>
      <c r="K469" s="271" t="s">
        <v>177</v>
      </c>
      <c r="L469" s="276"/>
      <c r="M469" s="277" t="s">
        <v>1</v>
      </c>
      <c r="N469" s="278" t="s">
        <v>41</v>
      </c>
      <c r="O469" s="92"/>
      <c r="P469" s="228">
        <f>O469*H469</f>
        <v>0</v>
      </c>
      <c r="Q469" s="228">
        <v>1</v>
      </c>
      <c r="R469" s="228">
        <f>Q469*H469</f>
        <v>1.773</v>
      </c>
      <c r="S469" s="228">
        <v>0</v>
      </c>
      <c r="T469" s="229">
        <f>S469*H469</f>
        <v>0</v>
      </c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R469" s="230" t="s">
        <v>392</v>
      </c>
      <c r="AT469" s="230" t="s">
        <v>304</v>
      </c>
      <c r="AU469" s="230" t="s">
        <v>86</v>
      </c>
      <c r="AY469" s="18" t="s">
        <v>171</v>
      </c>
      <c r="BE469" s="231">
        <f>IF(N469="základní",J469,0)</f>
        <v>0</v>
      </c>
      <c r="BF469" s="231">
        <f>IF(N469="snížená",J469,0)</f>
        <v>0</v>
      </c>
      <c r="BG469" s="231">
        <f>IF(N469="zákl. přenesená",J469,0)</f>
        <v>0</v>
      </c>
      <c r="BH469" s="231">
        <f>IF(N469="sníž. přenesená",J469,0)</f>
        <v>0</v>
      </c>
      <c r="BI469" s="231">
        <f>IF(N469="nulová",J469,0)</f>
        <v>0</v>
      </c>
      <c r="BJ469" s="18" t="s">
        <v>84</v>
      </c>
      <c r="BK469" s="231">
        <f>ROUND(I469*H469,2)</f>
        <v>0</v>
      </c>
      <c r="BL469" s="18" t="s">
        <v>267</v>
      </c>
      <c r="BM469" s="230" t="s">
        <v>770</v>
      </c>
    </row>
    <row r="470" spans="1:51" s="13" customFormat="1" ht="12">
      <c r="A470" s="13"/>
      <c r="B470" s="232"/>
      <c r="C470" s="233"/>
      <c r="D470" s="234" t="s">
        <v>180</v>
      </c>
      <c r="E470" s="233"/>
      <c r="F470" s="236" t="s">
        <v>1396</v>
      </c>
      <c r="G470" s="233"/>
      <c r="H470" s="237">
        <v>1.773</v>
      </c>
      <c r="I470" s="238"/>
      <c r="J470" s="233"/>
      <c r="K470" s="233"/>
      <c r="L470" s="239"/>
      <c r="M470" s="240"/>
      <c r="N470" s="241"/>
      <c r="O470" s="241"/>
      <c r="P470" s="241"/>
      <c r="Q470" s="241"/>
      <c r="R470" s="241"/>
      <c r="S470" s="241"/>
      <c r="T470" s="242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3" t="s">
        <v>180</v>
      </c>
      <c r="AU470" s="243" t="s">
        <v>86</v>
      </c>
      <c r="AV470" s="13" t="s">
        <v>86</v>
      </c>
      <c r="AW470" s="13" t="s">
        <v>4</v>
      </c>
      <c r="AX470" s="13" t="s">
        <v>84</v>
      </c>
      <c r="AY470" s="243" t="s">
        <v>171</v>
      </c>
    </row>
    <row r="471" spans="1:65" s="2" customFormat="1" ht="24.15" customHeight="1">
      <c r="A471" s="39"/>
      <c r="B471" s="40"/>
      <c r="C471" s="219" t="s">
        <v>816</v>
      </c>
      <c r="D471" s="219" t="s">
        <v>173</v>
      </c>
      <c r="E471" s="220" t="s">
        <v>773</v>
      </c>
      <c r="F471" s="221" t="s">
        <v>774</v>
      </c>
      <c r="G471" s="222" t="s">
        <v>176</v>
      </c>
      <c r="H471" s="223">
        <v>2115.8</v>
      </c>
      <c r="I471" s="224"/>
      <c r="J471" s="225">
        <f>ROUND(I471*H471,2)</f>
        <v>0</v>
      </c>
      <c r="K471" s="221" t="s">
        <v>177</v>
      </c>
      <c r="L471" s="45"/>
      <c r="M471" s="226" t="s">
        <v>1</v>
      </c>
      <c r="N471" s="227" t="s">
        <v>41</v>
      </c>
      <c r="O471" s="92"/>
      <c r="P471" s="228">
        <f>O471*H471</f>
        <v>0</v>
      </c>
      <c r="Q471" s="228">
        <v>0.00088</v>
      </c>
      <c r="R471" s="228">
        <f>Q471*H471</f>
        <v>1.8619040000000002</v>
      </c>
      <c r="S471" s="228">
        <v>0</v>
      </c>
      <c r="T471" s="229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30" t="s">
        <v>267</v>
      </c>
      <c r="AT471" s="230" t="s">
        <v>173</v>
      </c>
      <c r="AU471" s="230" t="s">
        <v>86</v>
      </c>
      <c r="AY471" s="18" t="s">
        <v>171</v>
      </c>
      <c r="BE471" s="231">
        <f>IF(N471="základní",J471,0)</f>
        <v>0</v>
      </c>
      <c r="BF471" s="231">
        <f>IF(N471="snížená",J471,0)</f>
        <v>0</v>
      </c>
      <c r="BG471" s="231">
        <f>IF(N471="zákl. přenesená",J471,0)</f>
        <v>0</v>
      </c>
      <c r="BH471" s="231">
        <f>IF(N471="sníž. přenesená",J471,0)</f>
        <v>0</v>
      </c>
      <c r="BI471" s="231">
        <f>IF(N471="nulová",J471,0)</f>
        <v>0</v>
      </c>
      <c r="BJ471" s="18" t="s">
        <v>84</v>
      </c>
      <c r="BK471" s="231">
        <f>ROUND(I471*H471,2)</f>
        <v>0</v>
      </c>
      <c r="BL471" s="18" t="s">
        <v>267</v>
      </c>
      <c r="BM471" s="230" t="s">
        <v>775</v>
      </c>
    </row>
    <row r="472" spans="1:51" s="13" customFormat="1" ht="12">
      <c r="A472" s="13"/>
      <c r="B472" s="232"/>
      <c r="C472" s="233"/>
      <c r="D472" s="234" t="s">
        <v>180</v>
      </c>
      <c r="E472" s="235" t="s">
        <v>1</v>
      </c>
      <c r="F472" s="236" t="s">
        <v>1394</v>
      </c>
      <c r="G472" s="233"/>
      <c r="H472" s="237">
        <v>271.2</v>
      </c>
      <c r="I472" s="238"/>
      <c r="J472" s="233"/>
      <c r="K472" s="233"/>
      <c r="L472" s="239"/>
      <c r="M472" s="240"/>
      <c r="N472" s="241"/>
      <c r="O472" s="241"/>
      <c r="P472" s="241"/>
      <c r="Q472" s="241"/>
      <c r="R472" s="241"/>
      <c r="S472" s="241"/>
      <c r="T472" s="242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43" t="s">
        <v>180</v>
      </c>
      <c r="AU472" s="243" t="s">
        <v>86</v>
      </c>
      <c r="AV472" s="13" t="s">
        <v>86</v>
      </c>
      <c r="AW472" s="13" t="s">
        <v>32</v>
      </c>
      <c r="AX472" s="13" t="s">
        <v>76</v>
      </c>
      <c r="AY472" s="243" t="s">
        <v>171</v>
      </c>
    </row>
    <row r="473" spans="1:51" s="13" customFormat="1" ht="12">
      <c r="A473" s="13"/>
      <c r="B473" s="232"/>
      <c r="C473" s="233"/>
      <c r="D473" s="234" t="s">
        <v>180</v>
      </c>
      <c r="E473" s="235" t="s">
        <v>1</v>
      </c>
      <c r="F473" s="236" t="s">
        <v>1395</v>
      </c>
      <c r="G473" s="233"/>
      <c r="H473" s="237">
        <v>1844.6</v>
      </c>
      <c r="I473" s="238"/>
      <c r="J473" s="233"/>
      <c r="K473" s="233"/>
      <c r="L473" s="239"/>
      <c r="M473" s="240"/>
      <c r="N473" s="241"/>
      <c r="O473" s="241"/>
      <c r="P473" s="241"/>
      <c r="Q473" s="241"/>
      <c r="R473" s="241"/>
      <c r="S473" s="241"/>
      <c r="T473" s="242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43" t="s">
        <v>180</v>
      </c>
      <c r="AU473" s="243" t="s">
        <v>86</v>
      </c>
      <c r="AV473" s="13" t="s">
        <v>86</v>
      </c>
      <c r="AW473" s="13" t="s">
        <v>32</v>
      </c>
      <c r="AX473" s="13" t="s">
        <v>76</v>
      </c>
      <c r="AY473" s="243" t="s">
        <v>171</v>
      </c>
    </row>
    <row r="474" spans="1:51" s="14" customFormat="1" ht="12">
      <c r="A474" s="14"/>
      <c r="B474" s="244"/>
      <c r="C474" s="245"/>
      <c r="D474" s="234" t="s">
        <v>180</v>
      </c>
      <c r="E474" s="246" t="s">
        <v>1</v>
      </c>
      <c r="F474" s="247" t="s">
        <v>221</v>
      </c>
      <c r="G474" s="245"/>
      <c r="H474" s="248">
        <v>2115.7999999999997</v>
      </c>
      <c r="I474" s="249"/>
      <c r="J474" s="245"/>
      <c r="K474" s="245"/>
      <c r="L474" s="250"/>
      <c r="M474" s="251"/>
      <c r="N474" s="252"/>
      <c r="O474" s="252"/>
      <c r="P474" s="252"/>
      <c r="Q474" s="252"/>
      <c r="R474" s="252"/>
      <c r="S474" s="252"/>
      <c r="T474" s="253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54" t="s">
        <v>180</v>
      </c>
      <c r="AU474" s="254" t="s">
        <v>86</v>
      </c>
      <c r="AV474" s="14" t="s">
        <v>178</v>
      </c>
      <c r="AW474" s="14" t="s">
        <v>32</v>
      </c>
      <c r="AX474" s="14" t="s">
        <v>84</v>
      </c>
      <c r="AY474" s="254" t="s">
        <v>171</v>
      </c>
    </row>
    <row r="475" spans="1:65" s="2" customFormat="1" ht="21.75" customHeight="1">
      <c r="A475" s="39"/>
      <c r="B475" s="40"/>
      <c r="C475" s="269" t="s">
        <v>822</v>
      </c>
      <c r="D475" s="269" t="s">
        <v>304</v>
      </c>
      <c r="E475" s="270" t="s">
        <v>777</v>
      </c>
      <c r="F475" s="271" t="s">
        <v>778</v>
      </c>
      <c r="G475" s="272" t="s">
        <v>176</v>
      </c>
      <c r="H475" s="273">
        <v>2433.17</v>
      </c>
      <c r="I475" s="274"/>
      <c r="J475" s="275">
        <f>ROUND(I475*H475,2)</f>
        <v>0</v>
      </c>
      <c r="K475" s="271" t="s">
        <v>177</v>
      </c>
      <c r="L475" s="276"/>
      <c r="M475" s="277" t="s">
        <v>1</v>
      </c>
      <c r="N475" s="278" t="s">
        <v>41</v>
      </c>
      <c r="O475" s="92"/>
      <c r="P475" s="228">
        <f>O475*H475</f>
        <v>0</v>
      </c>
      <c r="Q475" s="228">
        <v>0.0053</v>
      </c>
      <c r="R475" s="228">
        <f>Q475*H475</f>
        <v>12.895801</v>
      </c>
      <c r="S475" s="228">
        <v>0</v>
      </c>
      <c r="T475" s="229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30" t="s">
        <v>392</v>
      </c>
      <c r="AT475" s="230" t="s">
        <v>304</v>
      </c>
      <c r="AU475" s="230" t="s">
        <v>86</v>
      </c>
      <c r="AY475" s="18" t="s">
        <v>171</v>
      </c>
      <c r="BE475" s="231">
        <f>IF(N475="základní",J475,0)</f>
        <v>0</v>
      </c>
      <c r="BF475" s="231">
        <f>IF(N475="snížená",J475,0)</f>
        <v>0</v>
      </c>
      <c r="BG475" s="231">
        <f>IF(N475="zákl. přenesená",J475,0)</f>
        <v>0</v>
      </c>
      <c r="BH475" s="231">
        <f>IF(N475="sníž. přenesená",J475,0)</f>
        <v>0</v>
      </c>
      <c r="BI475" s="231">
        <f>IF(N475="nulová",J475,0)</f>
        <v>0</v>
      </c>
      <c r="BJ475" s="18" t="s">
        <v>84</v>
      </c>
      <c r="BK475" s="231">
        <f>ROUND(I475*H475,2)</f>
        <v>0</v>
      </c>
      <c r="BL475" s="18" t="s">
        <v>267</v>
      </c>
      <c r="BM475" s="230" t="s">
        <v>779</v>
      </c>
    </row>
    <row r="476" spans="1:51" s="13" customFormat="1" ht="12">
      <c r="A476" s="13"/>
      <c r="B476" s="232"/>
      <c r="C476" s="233"/>
      <c r="D476" s="234" t="s">
        <v>180</v>
      </c>
      <c r="E476" s="233"/>
      <c r="F476" s="236" t="s">
        <v>1397</v>
      </c>
      <c r="G476" s="233"/>
      <c r="H476" s="237">
        <v>2433.17</v>
      </c>
      <c r="I476" s="238"/>
      <c r="J476" s="233"/>
      <c r="K476" s="233"/>
      <c r="L476" s="239"/>
      <c r="M476" s="240"/>
      <c r="N476" s="241"/>
      <c r="O476" s="241"/>
      <c r="P476" s="241"/>
      <c r="Q476" s="241"/>
      <c r="R476" s="241"/>
      <c r="S476" s="241"/>
      <c r="T476" s="242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3" t="s">
        <v>180</v>
      </c>
      <c r="AU476" s="243" t="s">
        <v>86</v>
      </c>
      <c r="AV476" s="13" t="s">
        <v>86</v>
      </c>
      <c r="AW476" s="13" t="s">
        <v>4</v>
      </c>
      <c r="AX476" s="13" t="s">
        <v>84</v>
      </c>
      <c r="AY476" s="243" t="s">
        <v>171</v>
      </c>
    </row>
    <row r="477" spans="1:65" s="2" customFormat="1" ht="24.15" customHeight="1">
      <c r="A477" s="39"/>
      <c r="B477" s="40"/>
      <c r="C477" s="219" t="s">
        <v>829</v>
      </c>
      <c r="D477" s="219" t="s">
        <v>173</v>
      </c>
      <c r="E477" s="220" t="s">
        <v>782</v>
      </c>
      <c r="F477" s="221" t="s">
        <v>783</v>
      </c>
      <c r="G477" s="222" t="s">
        <v>742</v>
      </c>
      <c r="H477" s="279"/>
      <c r="I477" s="224"/>
      <c r="J477" s="225">
        <f>ROUND(I477*H477,2)</f>
        <v>0</v>
      </c>
      <c r="K477" s="221" t="s">
        <v>177</v>
      </c>
      <c r="L477" s="45"/>
      <c r="M477" s="226" t="s">
        <v>1</v>
      </c>
      <c r="N477" s="227" t="s">
        <v>41</v>
      </c>
      <c r="O477" s="92"/>
      <c r="P477" s="228">
        <f>O477*H477</f>
        <v>0</v>
      </c>
      <c r="Q477" s="228">
        <v>0</v>
      </c>
      <c r="R477" s="228">
        <f>Q477*H477</f>
        <v>0</v>
      </c>
      <c r="S477" s="228">
        <v>0</v>
      </c>
      <c r="T477" s="229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30" t="s">
        <v>267</v>
      </c>
      <c r="AT477" s="230" t="s">
        <v>173</v>
      </c>
      <c r="AU477" s="230" t="s">
        <v>86</v>
      </c>
      <c r="AY477" s="18" t="s">
        <v>171</v>
      </c>
      <c r="BE477" s="231">
        <f>IF(N477="základní",J477,0)</f>
        <v>0</v>
      </c>
      <c r="BF477" s="231">
        <f>IF(N477="snížená",J477,0)</f>
        <v>0</v>
      </c>
      <c r="BG477" s="231">
        <f>IF(N477="zákl. přenesená",J477,0)</f>
        <v>0</v>
      </c>
      <c r="BH477" s="231">
        <f>IF(N477="sníž. přenesená",J477,0)</f>
        <v>0</v>
      </c>
      <c r="BI477" s="231">
        <f>IF(N477="nulová",J477,0)</f>
        <v>0</v>
      </c>
      <c r="BJ477" s="18" t="s">
        <v>84</v>
      </c>
      <c r="BK477" s="231">
        <f>ROUND(I477*H477,2)</f>
        <v>0</v>
      </c>
      <c r="BL477" s="18" t="s">
        <v>267</v>
      </c>
      <c r="BM477" s="230" t="s">
        <v>784</v>
      </c>
    </row>
    <row r="478" spans="1:65" s="2" customFormat="1" ht="37.8" customHeight="1">
      <c r="A478" s="39"/>
      <c r="B478" s="40"/>
      <c r="C478" s="219" t="s">
        <v>835</v>
      </c>
      <c r="D478" s="219" t="s">
        <v>173</v>
      </c>
      <c r="E478" s="220" t="s">
        <v>786</v>
      </c>
      <c r="F478" s="221" t="s">
        <v>787</v>
      </c>
      <c r="G478" s="222" t="s">
        <v>176</v>
      </c>
      <c r="H478" s="223">
        <v>1009.9</v>
      </c>
      <c r="I478" s="224"/>
      <c r="J478" s="225">
        <f>ROUND(I478*H478,2)</f>
        <v>0</v>
      </c>
      <c r="K478" s="221" t="s">
        <v>227</v>
      </c>
      <c r="L478" s="45"/>
      <c r="M478" s="226" t="s">
        <v>1</v>
      </c>
      <c r="N478" s="227" t="s">
        <v>41</v>
      </c>
      <c r="O478" s="92"/>
      <c r="P478" s="228">
        <f>O478*H478</f>
        <v>0</v>
      </c>
      <c r="Q478" s="228">
        <v>0</v>
      </c>
      <c r="R478" s="228">
        <f>Q478*H478</f>
        <v>0</v>
      </c>
      <c r="S478" s="228">
        <v>0</v>
      </c>
      <c r="T478" s="229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30" t="s">
        <v>267</v>
      </c>
      <c r="AT478" s="230" t="s">
        <v>173</v>
      </c>
      <c r="AU478" s="230" t="s">
        <v>86</v>
      </c>
      <c r="AY478" s="18" t="s">
        <v>171</v>
      </c>
      <c r="BE478" s="231">
        <f>IF(N478="základní",J478,0)</f>
        <v>0</v>
      </c>
      <c r="BF478" s="231">
        <f>IF(N478="snížená",J478,0)</f>
        <v>0</v>
      </c>
      <c r="BG478" s="231">
        <f>IF(N478="zákl. přenesená",J478,0)</f>
        <v>0</v>
      </c>
      <c r="BH478" s="231">
        <f>IF(N478="sníž. přenesená",J478,0)</f>
        <v>0</v>
      </c>
      <c r="BI478" s="231">
        <f>IF(N478="nulová",J478,0)</f>
        <v>0</v>
      </c>
      <c r="BJ478" s="18" t="s">
        <v>84</v>
      </c>
      <c r="BK478" s="231">
        <f>ROUND(I478*H478,2)</f>
        <v>0</v>
      </c>
      <c r="BL478" s="18" t="s">
        <v>267</v>
      </c>
      <c r="BM478" s="230" t="s">
        <v>788</v>
      </c>
    </row>
    <row r="479" spans="1:47" s="2" customFormat="1" ht="12">
      <c r="A479" s="39"/>
      <c r="B479" s="40"/>
      <c r="C479" s="41"/>
      <c r="D479" s="234" t="s">
        <v>229</v>
      </c>
      <c r="E479" s="41"/>
      <c r="F479" s="255" t="s">
        <v>789</v>
      </c>
      <c r="G479" s="41"/>
      <c r="H479" s="41"/>
      <c r="I479" s="256"/>
      <c r="J479" s="41"/>
      <c r="K479" s="41"/>
      <c r="L479" s="45"/>
      <c r="M479" s="257"/>
      <c r="N479" s="258"/>
      <c r="O479" s="92"/>
      <c r="P479" s="92"/>
      <c r="Q479" s="92"/>
      <c r="R479" s="92"/>
      <c r="S479" s="92"/>
      <c r="T479" s="93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T479" s="18" t="s">
        <v>229</v>
      </c>
      <c r="AU479" s="18" t="s">
        <v>86</v>
      </c>
    </row>
    <row r="480" spans="1:51" s="13" customFormat="1" ht="12">
      <c r="A480" s="13"/>
      <c r="B480" s="232"/>
      <c r="C480" s="233"/>
      <c r="D480" s="234" t="s">
        <v>180</v>
      </c>
      <c r="E480" s="235" t="s">
        <v>1</v>
      </c>
      <c r="F480" s="236" t="s">
        <v>1398</v>
      </c>
      <c r="G480" s="233"/>
      <c r="H480" s="237">
        <v>135.6</v>
      </c>
      <c r="I480" s="238"/>
      <c r="J480" s="233"/>
      <c r="K480" s="233"/>
      <c r="L480" s="239"/>
      <c r="M480" s="240"/>
      <c r="N480" s="241"/>
      <c r="O480" s="241"/>
      <c r="P480" s="241"/>
      <c r="Q480" s="241"/>
      <c r="R480" s="241"/>
      <c r="S480" s="241"/>
      <c r="T480" s="242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3" t="s">
        <v>180</v>
      </c>
      <c r="AU480" s="243" t="s">
        <v>86</v>
      </c>
      <c r="AV480" s="13" t="s">
        <v>86</v>
      </c>
      <c r="AW480" s="13" t="s">
        <v>32</v>
      </c>
      <c r="AX480" s="13" t="s">
        <v>76</v>
      </c>
      <c r="AY480" s="243" t="s">
        <v>171</v>
      </c>
    </row>
    <row r="481" spans="1:51" s="13" customFormat="1" ht="12">
      <c r="A481" s="13"/>
      <c r="B481" s="232"/>
      <c r="C481" s="233"/>
      <c r="D481" s="234" t="s">
        <v>180</v>
      </c>
      <c r="E481" s="235" t="s">
        <v>1</v>
      </c>
      <c r="F481" s="236" t="s">
        <v>1399</v>
      </c>
      <c r="G481" s="233"/>
      <c r="H481" s="237">
        <v>922.3</v>
      </c>
      <c r="I481" s="238"/>
      <c r="J481" s="233"/>
      <c r="K481" s="233"/>
      <c r="L481" s="239"/>
      <c r="M481" s="240"/>
      <c r="N481" s="241"/>
      <c r="O481" s="241"/>
      <c r="P481" s="241"/>
      <c r="Q481" s="241"/>
      <c r="R481" s="241"/>
      <c r="S481" s="241"/>
      <c r="T481" s="242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3" t="s">
        <v>180</v>
      </c>
      <c r="AU481" s="243" t="s">
        <v>86</v>
      </c>
      <c r="AV481" s="13" t="s">
        <v>86</v>
      </c>
      <c r="AW481" s="13" t="s">
        <v>32</v>
      </c>
      <c r="AX481" s="13" t="s">
        <v>76</v>
      </c>
      <c r="AY481" s="243" t="s">
        <v>171</v>
      </c>
    </row>
    <row r="482" spans="1:51" s="13" customFormat="1" ht="12">
      <c r="A482" s="13"/>
      <c r="B482" s="232"/>
      <c r="C482" s="233"/>
      <c r="D482" s="234" t="s">
        <v>180</v>
      </c>
      <c r="E482" s="235" t="s">
        <v>1</v>
      </c>
      <c r="F482" s="236" t="s">
        <v>1400</v>
      </c>
      <c r="G482" s="233"/>
      <c r="H482" s="237">
        <v>-48</v>
      </c>
      <c r="I482" s="238"/>
      <c r="J482" s="233"/>
      <c r="K482" s="233"/>
      <c r="L482" s="239"/>
      <c r="M482" s="240"/>
      <c r="N482" s="241"/>
      <c r="O482" s="241"/>
      <c r="P482" s="241"/>
      <c r="Q482" s="241"/>
      <c r="R482" s="241"/>
      <c r="S482" s="241"/>
      <c r="T482" s="242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43" t="s">
        <v>180</v>
      </c>
      <c r="AU482" s="243" t="s">
        <v>86</v>
      </c>
      <c r="AV482" s="13" t="s">
        <v>86</v>
      </c>
      <c r="AW482" s="13" t="s">
        <v>32</v>
      </c>
      <c r="AX482" s="13" t="s">
        <v>76</v>
      </c>
      <c r="AY482" s="243" t="s">
        <v>171</v>
      </c>
    </row>
    <row r="483" spans="1:51" s="14" customFormat="1" ht="12">
      <c r="A483" s="14"/>
      <c r="B483" s="244"/>
      <c r="C483" s="245"/>
      <c r="D483" s="234" t="s">
        <v>180</v>
      </c>
      <c r="E483" s="246" t="s">
        <v>1</v>
      </c>
      <c r="F483" s="247" t="s">
        <v>221</v>
      </c>
      <c r="G483" s="245"/>
      <c r="H483" s="248">
        <v>1009.8999999999997</v>
      </c>
      <c r="I483" s="249"/>
      <c r="J483" s="245"/>
      <c r="K483" s="245"/>
      <c r="L483" s="250"/>
      <c r="M483" s="251"/>
      <c r="N483" s="252"/>
      <c r="O483" s="252"/>
      <c r="P483" s="252"/>
      <c r="Q483" s="252"/>
      <c r="R483" s="252"/>
      <c r="S483" s="252"/>
      <c r="T483" s="253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54" t="s">
        <v>180</v>
      </c>
      <c r="AU483" s="254" t="s">
        <v>86</v>
      </c>
      <c r="AV483" s="14" t="s">
        <v>178</v>
      </c>
      <c r="AW483" s="14" t="s">
        <v>32</v>
      </c>
      <c r="AX483" s="14" t="s">
        <v>84</v>
      </c>
      <c r="AY483" s="254" t="s">
        <v>171</v>
      </c>
    </row>
    <row r="484" spans="1:65" s="2" customFormat="1" ht="21.75" customHeight="1">
      <c r="A484" s="39"/>
      <c r="B484" s="40"/>
      <c r="C484" s="219" t="s">
        <v>839</v>
      </c>
      <c r="D484" s="219" t="s">
        <v>173</v>
      </c>
      <c r="E484" s="220" t="s">
        <v>792</v>
      </c>
      <c r="F484" s="221" t="s">
        <v>793</v>
      </c>
      <c r="G484" s="222" t="s">
        <v>176</v>
      </c>
      <c r="H484" s="223">
        <v>230</v>
      </c>
      <c r="I484" s="224"/>
      <c r="J484" s="225">
        <f>ROUND(I484*H484,2)</f>
        <v>0</v>
      </c>
      <c r="K484" s="221" t="s">
        <v>227</v>
      </c>
      <c r="L484" s="45"/>
      <c r="M484" s="226" t="s">
        <v>1</v>
      </c>
      <c r="N484" s="227" t="s">
        <v>41</v>
      </c>
      <c r="O484" s="92"/>
      <c r="P484" s="228">
        <f>O484*H484</f>
        <v>0</v>
      </c>
      <c r="Q484" s="228">
        <v>0</v>
      </c>
      <c r="R484" s="228">
        <f>Q484*H484</f>
        <v>0</v>
      </c>
      <c r="S484" s="228">
        <v>0</v>
      </c>
      <c r="T484" s="229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30" t="s">
        <v>267</v>
      </c>
      <c r="AT484" s="230" t="s">
        <v>173</v>
      </c>
      <c r="AU484" s="230" t="s">
        <v>86</v>
      </c>
      <c r="AY484" s="18" t="s">
        <v>171</v>
      </c>
      <c r="BE484" s="231">
        <f>IF(N484="základní",J484,0)</f>
        <v>0</v>
      </c>
      <c r="BF484" s="231">
        <f>IF(N484="snížená",J484,0)</f>
        <v>0</v>
      </c>
      <c r="BG484" s="231">
        <f>IF(N484="zákl. přenesená",J484,0)</f>
        <v>0</v>
      </c>
      <c r="BH484" s="231">
        <f>IF(N484="sníž. přenesená",J484,0)</f>
        <v>0</v>
      </c>
      <c r="BI484" s="231">
        <f>IF(N484="nulová",J484,0)</f>
        <v>0</v>
      </c>
      <c r="BJ484" s="18" t="s">
        <v>84</v>
      </c>
      <c r="BK484" s="231">
        <f>ROUND(I484*H484,2)</f>
        <v>0</v>
      </c>
      <c r="BL484" s="18" t="s">
        <v>267</v>
      </c>
      <c r="BM484" s="230" t="s">
        <v>794</v>
      </c>
    </row>
    <row r="485" spans="1:65" s="2" customFormat="1" ht="37.8" customHeight="1">
      <c r="A485" s="39"/>
      <c r="B485" s="40"/>
      <c r="C485" s="219" t="s">
        <v>847</v>
      </c>
      <c r="D485" s="219" t="s">
        <v>173</v>
      </c>
      <c r="E485" s="220" t="s">
        <v>1401</v>
      </c>
      <c r="F485" s="221" t="s">
        <v>787</v>
      </c>
      <c r="G485" s="222" t="s">
        <v>176</v>
      </c>
      <c r="H485" s="223">
        <v>48</v>
      </c>
      <c r="I485" s="224"/>
      <c r="J485" s="225">
        <f>ROUND(I485*H485,2)</f>
        <v>0</v>
      </c>
      <c r="K485" s="221" t="s">
        <v>1</v>
      </c>
      <c r="L485" s="45"/>
      <c r="M485" s="226" t="s">
        <v>1</v>
      </c>
      <c r="N485" s="227" t="s">
        <v>41</v>
      </c>
      <c r="O485" s="92"/>
      <c r="P485" s="228">
        <f>O485*H485</f>
        <v>0</v>
      </c>
      <c r="Q485" s="228">
        <v>0</v>
      </c>
      <c r="R485" s="228">
        <f>Q485*H485</f>
        <v>0</v>
      </c>
      <c r="S485" s="228">
        <v>0</v>
      </c>
      <c r="T485" s="229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30" t="s">
        <v>267</v>
      </c>
      <c r="AT485" s="230" t="s">
        <v>173</v>
      </c>
      <c r="AU485" s="230" t="s">
        <v>86</v>
      </c>
      <c r="AY485" s="18" t="s">
        <v>171</v>
      </c>
      <c r="BE485" s="231">
        <f>IF(N485="základní",J485,0)</f>
        <v>0</v>
      </c>
      <c r="BF485" s="231">
        <f>IF(N485="snížená",J485,0)</f>
        <v>0</v>
      </c>
      <c r="BG485" s="231">
        <f>IF(N485="zákl. přenesená",J485,0)</f>
        <v>0</v>
      </c>
      <c r="BH485" s="231">
        <f>IF(N485="sníž. přenesená",J485,0)</f>
        <v>0</v>
      </c>
      <c r="BI485" s="231">
        <f>IF(N485="nulová",J485,0)</f>
        <v>0</v>
      </c>
      <c r="BJ485" s="18" t="s">
        <v>84</v>
      </c>
      <c r="BK485" s="231">
        <f>ROUND(I485*H485,2)</f>
        <v>0</v>
      </c>
      <c r="BL485" s="18" t="s">
        <v>267</v>
      </c>
      <c r="BM485" s="230" t="s">
        <v>1402</v>
      </c>
    </row>
    <row r="486" spans="1:47" s="2" customFormat="1" ht="12">
      <c r="A486" s="39"/>
      <c r="B486" s="40"/>
      <c r="C486" s="41"/>
      <c r="D486" s="234" t="s">
        <v>229</v>
      </c>
      <c r="E486" s="41"/>
      <c r="F486" s="255" t="s">
        <v>1403</v>
      </c>
      <c r="G486" s="41"/>
      <c r="H486" s="41"/>
      <c r="I486" s="256"/>
      <c r="J486" s="41"/>
      <c r="K486" s="41"/>
      <c r="L486" s="45"/>
      <c r="M486" s="257"/>
      <c r="N486" s="258"/>
      <c r="O486" s="92"/>
      <c r="P486" s="92"/>
      <c r="Q486" s="92"/>
      <c r="R486" s="92"/>
      <c r="S486" s="92"/>
      <c r="T486" s="93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T486" s="18" t="s">
        <v>229</v>
      </c>
      <c r="AU486" s="18" t="s">
        <v>86</v>
      </c>
    </row>
    <row r="487" spans="1:51" s="13" customFormat="1" ht="12">
      <c r="A487" s="13"/>
      <c r="B487" s="232"/>
      <c r="C487" s="233"/>
      <c r="D487" s="234" t="s">
        <v>180</v>
      </c>
      <c r="E487" s="235" t="s">
        <v>1</v>
      </c>
      <c r="F487" s="236" t="s">
        <v>1404</v>
      </c>
      <c r="G487" s="233"/>
      <c r="H487" s="237">
        <v>48</v>
      </c>
      <c r="I487" s="238"/>
      <c r="J487" s="233"/>
      <c r="K487" s="233"/>
      <c r="L487" s="239"/>
      <c r="M487" s="240"/>
      <c r="N487" s="241"/>
      <c r="O487" s="241"/>
      <c r="P487" s="241"/>
      <c r="Q487" s="241"/>
      <c r="R487" s="241"/>
      <c r="S487" s="241"/>
      <c r="T487" s="242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43" t="s">
        <v>180</v>
      </c>
      <c r="AU487" s="243" t="s">
        <v>86</v>
      </c>
      <c r="AV487" s="13" t="s">
        <v>86</v>
      </c>
      <c r="AW487" s="13" t="s">
        <v>32</v>
      </c>
      <c r="AX487" s="13" t="s">
        <v>84</v>
      </c>
      <c r="AY487" s="243" t="s">
        <v>171</v>
      </c>
    </row>
    <row r="488" spans="1:63" s="12" customFormat="1" ht="22.8" customHeight="1">
      <c r="A488" s="12"/>
      <c r="B488" s="203"/>
      <c r="C488" s="204"/>
      <c r="D488" s="205" t="s">
        <v>75</v>
      </c>
      <c r="E488" s="217" t="s">
        <v>795</v>
      </c>
      <c r="F488" s="217" t="s">
        <v>796</v>
      </c>
      <c r="G488" s="204"/>
      <c r="H488" s="204"/>
      <c r="I488" s="207"/>
      <c r="J488" s="218">
        <f>BK488</f>
        <v>0</v>
      </c>
      <c r="K488" s="204"/>
      <c r="L488" s="209"/>
      <c r="M488" s="210"/>
      <c r="N488" s="211"/>
      <c r="O488" s="211"/>
      <c r="P488" s="212">
        <f>SUM(P489:P506)</f>
        <v>0</v>
      </c>
      <c r="Q488" s="211"/>
      <c r="R488" s="212">
        <f>SUM(R489:R506)</f>
        <v>10.275020000000001</v>
      </c>
      <c r="S488" s="211"/>
      <c r="T488" s="213">
        <f>SUM(T489:T506)</f>
        <v>10.40375</v>
      </c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R488" s="214" t="s">
        <v>86</v>
      </c>
      <c r="AT488" s="215" t="s">
        <v>75</v>
      </c>
      <c r="AU488" s="215" t="s">
        <v>84</v>
      </c>
      <c r="AY488" s="214" t="s">
        <v>171</v>
      </c>
      <c r="BK488" s="216">
        <f>SUM(BK489:BK506)</f>
        <v>0</v>
      </c>
    </row>
    <row r="489" spans="1:65" s="2" customFormat="1" ht="33" customHeight="1">
      <c r="A489" s="39"/>
      <c r="B489" s="40"/>
      <c r="C489" s="219" t="s">
        <v>864</v>
      </c>
      <c r="D489" s="219" t="s">
        <v>173</v>
      </c>
      <c r="E489" s="220" t="s">
        <v>798</v>
      </c>
      <c r="F489" s="221" t="s">
        <v>799</v>
      </c>
      <c r="G489" s="222" t="s">
        <v>176</v>
      </c>
      <c r="H489" s="223">
        <v>717.5</v>
      </c>
      <c r="I489" s="224"/>
      <c r="J489" s="225">
        <f>ROUND(I489*H489,2)</f>
        <v>0</v>
      </c>
      <c r="K489" s="221" t="s">
        <v>177</v>
      </c>
      <c r="L489" s="45"/>
      <c r="M489" s="226" t="s">
        <v>1</v>
      </c>
      <c r="N489" s="227" t="s">
        <v>41</v>
      </c>
      <c r="O489" s="92"/>
      <c r="P489" s="228">
        <f>O489*H489</f>
        <v>0</v>
      </c>
      <c r="Q489" s="228">
        <v>0</v>
      </c>
      <c r="R489" s="228">
        <f>Q489*H489</f>
        <v>0</v>
      </c>
      <c r="S489" s="228">
        <v>0.0145</v>
      </c>
      <c r="T489" s="229">
        <f>S489*H489</f>
        <v>10.40375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30" t="s">
        <v>267</v>
      </c>
      <c r="AT489" s="230" t="s">
        <v>173</v>
      </c>
      <c r="AU489" s="230" t="s">
        <v>86</v>
      </c>
      <c r="AY489" s="18" t="s">
        <v>171</v>
      </c>
      <c r="BE489" s="231">
        <f>IF(N489="základní",J489,0)</f>
        <v>0</v>
      </c>
      <c r="BF489" s="231">
        <f>IF(N489="snížená",J489,0)</f>
        <v>0</v>
      </c>
      <c r="BG489" s="231">
        <f>IF(N489="zákl. přenesená",J489,0)</f>
        <v>0</v>
      </c>
      <c r="BH489" s="231">
        <f>IF(N489="sníž. přenesená",J489,0)</f>
        <v>0</v>
      </c>
      <c r="BI489" s="231">
        <f>IF(N489="nulová",J489,0)</f>
        <v>0</v>
      </c>
      <c r="BJ489" s="18" t="s">
        <v>84</v>
      </c>
      <c r="BK489" s="231">
        <f>ROUND(I489*H489,2)</f>
        <v>0</v>
      </c>
      <c r="BL489" s="18" t="s">
        <v>267</v>
      </c>
      <c r="BM489" s="230" t="s">
        <v>800</v>
      </c>
    </row>
    <row r="490" spans="1:51" s="13" customFormat="1" ht="12">
      <c r="A490" s="13"/>
      <c r="B490" s="232"/>
      <c r="C490" s="233"/>
      <c r="D490" s="234" t="s">
        <v>180</v>
      </c>
      <c r="E490" s="235" t="s">
        <v>1</v>
      </c>
      <c r="F490" s="236" t="s">
        <v>1362</v>
      </c>
      <c r="G490" s="233"/>
      <c r="H490" s="237">
        <v>717.5</v>
      </c>
      <c r="I490" s="238"/>
      <c r="J490" s="233"/>
      <c r="K490" s="233"/>
      <c r="L490" s="239"/>
      <c r="M490" s="240"/>
      <c r="N490" s="241"/>
      <c r="O490" s="241"/>
      <c r="P490" s="241"/>
      <c r="Q490" s="241"/>
      <c r="R490" s="241"/>
      <c r="S490" s="241"/>
      <c r="T490" s="242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43" t="s">
        <v>180</v>
      </c>
      <c r="AU490" s="243" t="s">
        <v>86</v>
      </c>
      <c r="AV490" s="13" t="s">
        <v>86</v>
      </c>
      <c r="AW490" s="13" t="s">
        <v>32</v>
      </c>
      <c r="AX490" s="13" t="s">
        <v>84</v>
      </c>
      <c r="AY490" s="243" t="s">
        <v>171</v>
      </c>
    </row>
    <row r="491" spans="1:65" s="2" customFormat="1" ht="24.15" customHeight="1">
      <c r="A491" s="39"/>
      <c r="B491" s="40"/>
      <c r="C491" s="219" t="s">
        <v>871</v>
      </c>
      <c r="D491" s="219" t="s">
        <v>173</v>
      </c>
      <c r="E491" s="220" t="s">
        <v>803</v>
      </c>
      <c r="F491" s="221" t="s">
        <v>804</v>
      </c>
      <c r="G491" s="222" t="s">
        <v>176</v>
      </c>
      <c r="H491" s="223">
        <v>644</v>
      </c>
      <c r="I491" s="224"/>
      <c r="J491" s="225">
        <f>ROUND(I491*H491,2)</f>
        <v>0</v>
      </c>
      <c r="K491" s="221" t="s">
        <v>177</v>
      </c>
      <c r="L491" s="45"/>
      <c r="M491" s="226" t="s">
        <v>1</v>
      </c>
      <c r="N491" s="227" t="s">
        <v>41</v>
      </c>
      <c r="O491" s="92"/>
      <c r="P491" s="228">
        <f>O491*H491</f>
        <v>0</v>
      </c>
      <c r="Q491" s="228">
        <v>0</v>
      </c>
      <c r="R491" s="228">
        <f>Q491*H491</f>
        <v>0</v>
      </c>
      <c r="S491" s="228">
        <v>0</v>
      </c>
      <c r="T491" s="229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30" t="s">
        <v>267</v>
      </c>
      <c r="AT491" s="230" t="s">
        <v>173</v>
      </c>
      <c r="AU491" s="230" t="s">
        <v>86</v>
      </c>
      <c r="AY491" s="18" t="s">
        <v>171</v>
      </c>
      <c r="BE491" s="231">
        <f>IF(N491="základní",J491,0)</f>
        <v>0</v>
      </c>
      <c r="BF491" s="231">
        <f>IF(N491="snížená",J491,0)</f>
        <v>0</v>
      </c>
      <c r="BG491" s="231">
        <f>IF(N491="zákl. přenesená",J491,0)</f>
        <v>0</v>
      </c>
      <c r="BH491" s="231">
        <f>IF(N491="sníž. přenesená",J491,0)</f>
        <v>0</v>
      </c>
      <c r="BI491" s="231">
        <f>IF(N491="nulová",J491,0)</f>
        <v>0</v>
      </c>
      <c r="BJ491" s="18" t="s">
        <v>84</v>
      </c>
      <c r="BK491" s="231">
        <f>ROUND(I491*H491,2)</f>
        <v>0</v>
      </c>
      <c r="BL491" s="18" t="s">
        <v>267</v>
      </c>
      <c r="BM491" s="230" t="s">
        <v>805</v>
      </c>
    </row>
    <row r="492" spans="1:51" s="13" customFormat="1" ht="12">
      <c r="A492" s="13"/>
      <c r="B492" s="232"/>
      <c r="C492" s="233"/>
      <c r="D492" s="234" t="s">
        <v>180</v>
      </c>
      <c r="E492" s="235" t="s">
        <v>1</v>
      </c>
      <c r="F492" s="236" t="s">
        <v>1405</v>
      </c>
      <c r="G492" s="233"/>
      <c r="H492" s="237">
        <v>644</v>
      </c>
      <c r="I492" s="238"/>
      <c r="J492" s="233"/>
      <c r="K492" s="233"/>
      <c r="L492" s="239"/>
      <c r="M492" s="240"/>
      <c r="N492" s="241"/>
      <c r="O492" s="241"/>
      <c r="P492" s="241"/>
      <c r="Q492" s="241"/>
      <c r="R492" s="241"/>
      <c r="S492" s="241"/>
      <c r="T492" s="242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43" t="s">
        <v>180</v>
      </c>
      <c r="AU492" s="243" t="s">
        <v>86</v>
      </c>
      <c r="AV492" s="13" t="s">
        <v>86</v>
      </c>
      <c r="AW492" s="13" t="s">
        <v>32</v>
      </c>
      <c r="AX492" s="13" t="s">
        <v>84</v>
      </c>
      <c r="AY492" s="243" t="s">
        <v>171</v>
      </c>
    </row>
    <row r="493" spans="1:65" s="2" customFormat="1" ht="21.75" customHeight="1">
      <c r="A493" s="39"/>
      <c r="B493" s="40"/>
      <c r="C493" s="269" t="s">
        <v>875</v>
      </c>
      <c r="D493" s="269" t="s">
        <v>304</v>
      </c>
      <c r="E493" s="270" t="s">
        <v>808</v>
      </c>
      <c r="F493" s="271" t="s">
        <v>809</v>
      </c>
      <c r="G493" s="272" t="s">
        <v>176</v>
      </c>
      <c r="H493" s="273">
        <v>1416.8</v>
      </c>
      <c r="I493" s="274"/>
      <c r="J493" s="275">
        <f>ROUND(I493*H493,2)</f>
        <v>0</v>
      </c>
      <c r="K493" s="271" t="s">
        <v>177</v>
      </c>
      <c r="L493" s="276"/>
      <c r="M493" s="277" t="s">
        <v>1</v>
      </c>
      <c r="N493" s="278" t="s">
        <v>41</v>
      </c>
      <c r="O493" s="92"/>
      <c r="P493" s="228">
        <f>O493*H493</f>
        <v>0</v>
      </c>
      <c r="Q493" s="228">
        <v>0.00386</v>
      </c>
      <c r="R493" s="228">
        <f>Q493*H493</f>
        <v>5.468848</v>
      </c>
      <c r="S493" s="228">
        <v>0</v>
      </c>
      <c r="T493" s="229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30" t="s">
        <v>392</v>
      </c>
      <c r="AT493" s="230" t="s">
        <v>304</v>
      </c>
      <c r="AU493" s="230" t="s">
        <v>86</v>
      </c>
      <c r="AY493" s="18" t="s">
        <v>171</v>
      </c>
      <c r="BE493" s="231">
        <f>IF(N493="základní",J493,0)</f>
        <v>0</v>
      </c>
      <c r="BF493" s="231">
        <f>IF(N493="snížená",J493,0)</f>
        <v>0</v>
      </c>
      <c r="BG493" s="231">
        <f>IF(N493="zákl. přenesená",J493,0)</f>
        <v>0</v>
      </c>
      <c r="BH493" s="231">
        <f>IF(N493="sníž. přenesená",J493,0)</f>
        <v>0</v>
      </c>
      <c r="BI493" s="231">
        <f>IF(N493="nulová",J493,0)</f>
        <v>0</v>
      </c>
      <c r="BJ493" s="18" t="s">
        <v>84</v>
      </c>
      <c r="BK493" s="231">
        <f>ROUND(I493*H493,2)</f>
        <v>0</v>
      </c>
      <c r="BL493" s="18" t="s">
        <v>267</v>
      </c>
      <c r="BM493" s="230" t="s">
        <v>810</v>
      </c>
    </row>
    <row r="494" spans="1:51" s="13" customFormat="1" ht="12">
      <c r="A494" s="13"/>
      <c r="B494" s="232"/>
      <c r="C494" s="233"/>
      <c r="D494" s="234" t="s">
        <v>180</v>
      </c>
      <c r="E494" s="233"/>
      <c r="F494" s="236" t="s">
        <v>1406</v>
      </c>
      <c r="G494" s="233"/>
      <c r="H494" s="237">
        <v>1416.8</v>
      </c>
      <c r="I494" s="238"/>
      <c r="J494" s="233"/>
      <c r="K494" s="233"/>
      <c r="L494" s="239"/>
      <c r="M494" s="240"/>
      <c r="N494" s="241"/>
      <c r="O494" s="241"/>
      <c r="P494" s="241"/>
      <c r="Q494" s="241"/>
      <c r="R494" s="241"/>
      <c r="S494" s="241"/>
      <c r="T494" s="242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3" t="s">
        <v>180</v>
      </c>
      <c r="AU494" s="243" t="s">
        <v>86</v>
      </c>
      <c r="AV494" s="13" t="s">
        <v>86</v>
      </c>
      <c r="AW494" s="13" t="s">
        <v>4</v>
      </c>
      <c r="AX494" s="13" t="s">
        <v>84</v>
      </c>
      <c r="AY494" s="243" t="s">
        <v>171</v>
      </c>
    </row>
    <row r="495" spans="1:65" s="2" customFormat="1" ht="24.15" customHeight="1">
      <c r="A495" s="39"/>
      <c r="B495" s="40"/>
      <c r="C495" s="219" t="s">
        <v>879</v>
      </c>
      <c r="D495" s="219" t="s">
        <v>173</v>
      </c>
      <c r="E495" s="220" t="s">
        <v>813</v>
      </c>
      <c r="F495" s="221" t="s">
        <v>814</v>
      </c>
      <c r="G495" s="222" t="s">
        <v>176</v>
      </c>
      <c r="H495" s="223">
        <v>614</v>
      </c>
      <c r="I495" s="224"/>
      <c r="J495" s="225">
        <f>ROUND(I495*H495,2)</f>
        <v>0</v>
      </c>
      <c r="K495" s="221" t="s">
        <v>177</v>
      </c>
      <c r="L495" s="45"/>
      <c r="M495" s="226" t="s">
        <v>1</v>
      </c>
      <c r="N495" s="227" t="s">
        <v>41</v>
      </c>
      <c r="O495" s="92"/>
      <c r="P495" s="228">
        <f>O495*H495</f>
        <v>0</v>
      </c>
      <c r="Q495" s="228">
        <v>0.0001</v>
      </c>
      <c r="R495" s="228">
        <f>Q495*H495</f>
        <v>0.06140000000000001</v>
      </c>
      <c r="S495" s="228">
        <v>0</v>
      </c>
      <c r="T495" s="229">
        <f>S495*H495</f>
        <v>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30" t="s">
        <v>267</v>
      </c>
      <c r="AT495" s="230" t="s">
        <v>173</v>
      </c>
      <c r="AU495" s="230" t="s">
        <v>86</v>
      </c>
      <c r="AY495" s="18" t="s">
        <v>171</v>
      </c>
      <c r="BE495" s="231">
        <f>IF(N495="základní",J495,0)</f>
        <v>0</v>
      </c>
      <c r="BF495" s="231">
        <f>IF(N495="snížená",J495,0)</f>
        <v>0</v>
      </c>
      <c r="BG495" s="231">
        <f>IF(N495="zákl. přenesená",J495,0)</f>
        <v>0</v>
      </c>
      <c r="BH495" s="231">
        <f>IF(N495="sníž. přenesená",J495,0)</f>
        <v>0</v>
      </c>
      <c r="BI495" s="231">
        <f>IF(N495="nulová",J495,0)</f>
        <v>0</v>
      </c>
      <c r="BJ495" s="18" t="s">
        <v>84</v>
      </c>
      <c r="BK495" s="231">
        <f>ROUND(I495*H495,2)</f>
        <v>0</v>
      </c>
      <c r="BL495" s="18" t="s">
        <v>267</v>
      </c>
      <c r="BM495" s="230" t="s">
        <v>815</v>
      </c>
    </row>
    <row r="496" spans="1:65" s="2" customFormat="1" ht="24.15" customHeight="1">
      <c r="A496" s="39"/>
      <c r="B496" s="40"/>
      <c r="C496" s="219" t="s">
        <v>885</v>
      </c>
      <c r="D496" s="219" t="s">
        <v>173</v>
      </c>
      <c r="E496" s="220" t="s">
        <v>817</v>
      </c>
      <c r="F496" s="221" t="s">
        <v>818</v>
      </c>
      <c r="G496" s="222" t="s">
        <v>176</v>
      </c>
      <c r="H496" s="223">
        <v>801.7</v>
      </c>
      <c r="I496" s="224"/>
      <c r="J496" s="225">
        <f>ROUND(I496*H496,2)</f>
        <v>0</v>
      </c>
      <c r="K496" s="221" t="s">
        <v>177</v>
      </c>
      <c r="L496" s="45"/>
      <c r="M496" s="226" t="s">
        <v>1</v>
      </c>
      <c r="N496" s="227" t="s">
        <v>41</v>
      </c>
      <c r="O496" s="92"/>
      <c r="P496" s="228">
        <f>O496*H496</f>
        <v>0</v>
      </c>
      <c r="Q496" s="228">
        <v>0.00116</v>
      </c>
      <c r="R496" s="228">
        <f>Q496*H496</f>
        <v>0.929972</v>
      </c>
      <c r="S496" s="228">
        <v>0</v>
      </c>
      <c r="T496" s="229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30" t="s">
        <v>267</v>
      </c>
      <c r="AT496" s="230" t="s">
        <v>173</v>
      </c>
      <c r="AU496" s="230" t="s">
        <v>86</v>
      </c>
      <c r="AY496" s="18" t="s">
        <v>171</v>
      </c>
      <c r="BE496" s="231">
        <f>IF(N496="základní",J496,0)</f>
        <v>0</v>
      </c>
      <c r="BF496" s="231">
        <f>IF(N496="snížená",J496,0)</f>
        <v>0</v>
      </c>
      <c r="BG496" s="231">
        <f>IF(N496="zákl. přenesená",J496,0)</f>
        <v>0</v>
      </c>
      <c r="BH496" s="231">
        <f>IF(N496="sníž. přenesená",J496,0)</f>
        <v>0</v>
      </c>
      <c r="BI496" s="231">
        <f>IF(N496="nulová",J496,0)</f>
        <v>0</v>
      </c>
      <c r="BJ496" s="18" t="s">
        <v>84</v>
      </c>
      <c r="BK496" s="231">
        <f>ROUND(I496*H496,2)</f>
        <v>0</v>
      </c>
      <c r="BL496" s="18" t="s">
        <v>267</v>
      </c>
      <c r="BM496" s="230" t="s">
        <v>819</v>
      </c>
    </row>
    <row r="497" spans="1:51" s="13" customFormat="1" ht="12">
      <c r="A497" s="13"/>
      <c r="B497" s="232"/>
      <c r="C497" s="233"/>
      <c r="D497" s="234" t="s">
        <v>180</v>
      </c>
      <c r="E497" s="235" t="s">
        <v>1</v>
      </c>
      <c r="F497" s="236" t="s">
        <v>1405</v>
      </c>
      <c r="G497" s="233"/>
      <c r="H497" s="237">
        <v>644</v>
      </c>
      <c r="I497" s="238"/>
      <c r="J497" s="233"/>
      <c r="K497" s="233"/>
      <c r="L497" s="239"/>
      <c r="M497" s="240"/>
      <c r="N497" s="241"/>
      <c r="O497" s="241"/>
      <c r="P497" s="241"/>
      <c r="Q497" s="241"/>
      <c r="R497" s="241"/>
      <c r="S497" s="241"/>
      <c r="T497" s="242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43" t="s">
        <v>180</v>
      </c>
      <c r="AU497" s="243" t="s">
        <v>86</v>
      </c>
      <c r="AV497" s="13" t="s">
        <v>86</v>
      </c>
      <c r="AW497" s="13" t="s">
        <v>32</v>
      </c>
      <c r="AX497" s="13" t="s">
        <v>76</v>
      </c>
      <c r="AY497" s="243" t="s">
        <v>171</v>
      </c>
    </row>
    <row r="498" spans="1:51" s="13" customFormat="1" ht="12">
      <c r="A498" s="13"/>
      <c r="B498" s="232"/>
      <c r="C498" s="233"/>
      <c r="D498" s="234" t="s">
        <v>180</v>
      </c>
      <c r="E498" s="235" t="s">
        <v>1</v>
      </c>
      <c r="F498" s="236" t="s">
        <v>1407</v>
      </c>
      <c r="G498" s="233"/>
      <c r="H498" s="237">
        <v>95</v>
      </c>
      <c r="I498" s="238"/>
      <c r="J498" s="233"/>
      <c r="K498" s="233"/>
      <c r="L498" s="239"/>
      <c r="M498" s="240"/>
      <c r="N498" s="241"/>
      <c r="O498" s="241"/>
      <c r="P498" s="241"/>
      <c r="Q498" s="241"/>
      <c r="R498" s="241"/>
      <c r="S498" s="241"/>
      <c r="T498" s="242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3" t="s">
        <v>180</v>
      </c>
      <c r="AU498" s="243" t="s">
        <v>86</v>
      </c>
      <c r="AV498" s="13" t="s">
        <v>86</v>
      </c>
      <c r="AW498" s="13" t="s">
        <v>32</v>
      </c>
      <c r="AX498" s="13" t="s">
        <v>76</v>
      </c>
      <c r="AY498" s="243" t="s">
        <v>171</v>
      </c>
    </row>
    <row r="499" spans="1:51" s="13" customFormat="1" ht="12">
      <c r="A499" s="13"/>
      <c r="B499" s="232"/>
      <c r="C499" s="233"/>
      <c r="D499" s="234" t="s">
        <v>180</v>
      </c>
      <c r="E499" s="235" t="s">
        <v>1</v>
      </c>
      <c r="F499" s="236" t="s">
        <v>1408</v>
      </c>
      <c r="G499" s="233"/>
      <c r="H499" s="237">
        <v>62.7</v>
      </c>
      <c r="I499" s="238"/>
      <c r="J499" s="233"/>
      <c r="K499" s="233"/>
      <c r="L499" s="239"/>
      <c r="M499" s="240"/>
      <c r="N499" s="241"/>
      <c r="O499" s="241"/>
      <c r="P499" s="241"/>
      <c r="Q499" s="241"/>
      <c r="R499" s="241"/>
      <c r="S499" s="241"/>
      <c r="T499" s="242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3" t="s">
        <v>180</v>
      </c>
      <c r="AU499" s="243" t="s">
        <v>86</v>
      </c>
      <c r="AV499" s="13" t="s">
        <v>86</v>
      </c>
      <c r="AW499" s="13" t="s">
        <v>32</v>
      </c>
      <c r="AX499" s="13" t="s">
        <v>76</v>
      </c>
      <c r="AY499" s="243" t="s">
        <v>171</v>
      </c>
    </row>
    <row r="500" spans="1:51" s="14" customFormat="1" ht="12">
      <c r="A500" s="14"/>
      <c r="B500" s="244"/>
      <c r="C500" s="245"/>
      <c r="D500" s="234" t="s">
        <v>180</v>
      </c>
      <c r="E500" s="246" t="s">
        <v>1</v>
      </c>
      <c r="F500" s="247" t="s">
        <v>221</v>
      </c>
      <c r="G500" s="245"/>
      <c r="H500" s="248">
        <v>801.7</v>
      </c>
      <c r="I500" s="249"/>
      <c r="J500" s="245"/>
      <c r="K500" s="245"/>
      <c r="L500" s="250"/>
      <c r="M500" s="251"/>
      <c r="N500" s="252"/>
      <c r="O500" s="252"/>
      <c r="P500" s="252"/>
      <c r="Q500" s="252"/>
      <c r="R500" s="252"/>
      <c r="S500" s="252"/>
      <c r="T500" s="253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54" t="s">
        <v>180</v>
      </c>
      <c r="AU500" s="254" t="s">
        <v>86</v>
      </c>
      <c r="AV500" s="14" t="s">
        <v>178</v>
      </c>
      <c r="AW500" s="14" t="s">
        <v>32</v>
      </c>
      <c r="AX500" s="14" t="s">
        <v>84</v>
      </c>
      <c r="AY500" s="254" t="s">
        <v>171</v>
      </c>
    </row>
    <row r="501" spans="1:65" s="2" customFormat="1" ht="21.75" customHeight="1">
      <c r="A501" s="39"/>
      <c r="B501" s="40"/>
      <c r="C501" s="269" t="s">
        <v>891</v>
      </c>
      <c r="D501" s="269" t="s">
        <v>304</v>
      </c>
      <c r="E501" s="270" t="s">
        <v>823</v>
      </c>
      <c r="F501" s="271" t="s">
        <v>824</v>
      </c>
      <c r="G501" s="272" t="s">
        <v>193</v>
      </c>
      <c r="H501" s="273">
        <v>152.592</v>
      </c>
      <c r="I501" s="274"/>
      <c r="J501" s="275">
        <f>ROUND(I501*H501,2)</f>
        <v>0</v>
      </c>
      <c r="K501" s="271" t="s">
        <v>177</v>
      </c>
      <c r="L501" s="276"/>
      <c r="M501" s="277" t="s">
        <v>1</v>
      </c>
      <c r="N501" s="278" t="s">
        <v>41</v>
      </c>
      <c r="O501" s="92"/>
      <c r="P501" s="228">
        <f>O501*H501</f>
        <v>0</v>
      </c>
      <c r="Q501" s="228">
        <v>0.025</v>
      </c>
      <c r="R501" s="228">
        <f>Q501*H501</f>
        <v>3.814800000000001</v>
      </c>
      <c r="S501" s="228">
        <v>0</v>
      </c>
      <c r="T501" s="229">
        <f>S501*H501</f>
        <v>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R501" s="230" t="s">
        <v>392</v>
      </c>
      <c r="AT501" s="230" t="s">
        <v>304</v>
      </c>
      <c r="AU501" s="230" t="s">
        <v>86</v>
      </c>
      <c r="AY501" s="18" t="s">
        <v>171</v>
      </c>
      <c r="BE501" s="231">
        <f>IF(N501="základní",J501,0)</f>
        <v>0</v>
      </c>
      <c r="BF501" s="231">
        <f>IF(N501="snížená",J501,0)</f>
        <v>0</v>
      </c>
      <c r="BG501" s="231">
        <f>IF(N501="zákl. přenesená",J501,0)</f>
        <v>0</v>
      </c>
      <c r="BH501" s="231">
        <f>IF(N501="sníž. přenesená",J501,0)</f>
        <v>0</v>
      </c>
      <c r="BI501" s="231">
        <f>IF(N501="nulová",J501,0)</f>
        <v>0</v>
      </c>
      <c r="BJ501" s="18" t="s">
        <v>84</v>
      </c>
      <c r="BK501" s="231">
        <f>ROUND(I501*H501,2)</f>
        <v>0</v>
      </c>
      <c r="BL501" s="18" t="s">
        <v>267</v>
      </c>
      <c r="BM501" s="230" t="s">
        <v>825</v>
      </c>
    </row>
    <row r="502" spans="1:51" s="13" customFormat="1" ht="12">
      <c r="A502" s="13"/>
      <c r="B502" s="232"/>
      <c r="C502" s="233"/>
      <c r="D502" s="234" t="s">
        <v>180</v>
      </c>
      <c r="E502" s="235" t="s">
        <v>1</v>
      </c>
      <c r="F502" s="236" t="s">
        <v>1409</v>
      </c>
      <c r="G502" s="233"/>
      <c r="H502" s="237">
        <v>127.512</v>
      </c>
      <c r="I502" s="238"/>
      <c r="J502" s="233"/>
      <c r="K502" s="233"/>
      <c r="L502" s="239"/>
      <c r="M502" s="240"/>
      <c r="N502" s="241"/>
      <c r="O502" s="241"/>
      <c r="P502" s="241"/>
      <c r="Q502" s="241"/>
      <c r="R502" s="241"/>
      <c r="S502" s="241"/>
      <c r="T502" s="242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3" t="s">
        <v>180</v>
      </c>
      <c r="AU502" s="243" t="s">
        <v>86</v>
      </c>
      <c r="AV502" s="13" t="s">
        <v>86</v>
      </c>
      <c r="AW502" s="13" t="s">
        <v>32</v>
      </c>
      <c r="AX502" s="13" t="s">
        <v>76</v>
      </c>
      <c r="AY502" s="243" t="s">
        <v>171</v>
      </c>
    </row>
    <row r="503" spans="1:51" s="13" customFormat="1" ht="12">
      <c r="A503" s="13"/>
      <c r="B503" s="232"/>
      <c r="C503" s="233"/>
      <c r="D503" s="234" t="s">
        <v>180</v>
      </c>
      <c r="E503" s="235" t="s">
        <v>1</v>
      </c>
      <c r="F503" s="236" t="s">
        <v>1410</v>
      </c>
      <c r="G503" s="233"/>
      <c r="H503" s="237">
        <v>18.81</v>
      </c>
      <c r="I503" s="238"/>
      <c r="J503" s="233"/>
      <c r="K503" s="233"/>
      <c r="L503" s="239"/>
      <c r="M503" s="240"/>
      <c r="N503" s="241"/>
      <c r="O503" s="241"/>
      <c r="P503" s="241"/>
      <c r="Q503" s="241"/>
      <c r="R503" s="241"/>
      <c r="S503" s="241"/>
      <c r="T503" s="242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3" t="s">
        <v>180</v>
      </c>
      <c r="AU503" s="243" t="s">
        <v>86</v>
      </c>
      <c r="AV503" s="13" t="s">
        <v>86</v>
      </c>
      <c r="AW503" s="13" t="s">
        <v>32</v>
      </c>
      <c r="AX503" s="13" t="s">
        <v>76</v>
      </c>
      <c r="AY503" s="243" t="s">
        <v>171</v>
      </c>
    </row>
    <row r="504" spans="1:51" s="13" customFormat="1" ht="12">
      <c r="A504" s="13"/>
      <c r="B504" s="232"/>
      <c r="C504" s="233"/>
      <c r="D504" s="234" t="s">
        <v>180</v>
      </c>
      <c r="E504" s="235" t="s">
        <v>1</v>
      </c>
      <c r="F504" s="236" t="s">
        <v>1411</v>
      </c>
      <c r="G504" s="233"/>
      <c r="H504" s="237">
        <v>6.27</v>
      </c>
      <c r="I504" s="238"/>
      <c r="J504" s="233"/>
      <c r="K504" s="233"/>
      <c r="L504" s="239"/>
      <c r="M504" s="240"/>
      <c r="N504" s="241"/>
      <c r="O504" s="241"/>
      <c r="P504" s="241"/>
      <c r="Q504" s="241"/>
      <c r="R504" s="241"/>
      <c r="S504" s="241"/>
      <c r="T504" s="242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3" t="s">
        <v>180</v>
      </c>
      <c r="AU504" s="243" t="s">
        <v>86</v>
      </c>
      <c r="AV504" s="13" t="s">
        <v>86</v>
      </c>
      <c r="AW504" s="13" t="s">
        <v>32</v>
      </c>
      <c r="AX504" s="13" t="s">
        <v>76</v>
      </c>
      <c r="AY504" s="243" t="s">
        <v>171</v>
      </c>
    </row>
    <row r="505" spans="1:51" s="14" customFormat="1" ht="12">
      <c r="A505" s="14"/>
      <c r="B505" s="244"/>
      <c r="C505" s="245"/>
      <c r="D505" s="234" t="s">
        <v>180</v>
      </c>
      <c r="E505" s="246" t="s">
        <v>1</v>
      </c>
      <c r="F505" s="247" t="s">
        <v>221</v>
      </c>
      <c r="G505" s="245"/>
      <c r="H505" s="248">
        <v>152.592</v>
      </c>
      <c r="I505" s="249"/>
      <c r="J505" s="245"/>
      <c r="K505" s="245"/>
      <c r="L505" s="250"/>
      <c r="M505" s="251"/>
      <c r="N505" s="252"/>
      <c r="O505" s="252"/>
      <c r="P505" s="252"/>
      <c r="Q505" s="252"/>
      <c r="R505" s="252"/>
      <c r="S505" s="252"/>
      <c r="T505" s="253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54" t="s">
        <v>180</v>
      </c>
      <c r="AU505" s="254" t="s">
        <v>86</v>
      </c>
      <c r="AV505" s="14" t="s">
        <v>178</v>
      </c>
      <c r="AW505" s="14" t="s">
        <v>32</v>
      </c>
      <c r="AX505" s="14" t="s">
        <v>84</v>
      </c>
      <c r="AY505" s="254" t="s">
        <v>171</v>
      </c>
    </row>
    <row r="506" spans="1:65" s="2" customFormat="1" ht="24.15" customHeight="1">
      <c r="A506" s="39"/>
      <c r="B506" s="40"/>
      <c r="C506" s="219" t="s">
        <v>897</v>
      </c>
      <c r="D506" s="219" t="s">
        <v>173</v>
      </c>
      <c r="E506" s="220" t="s">
        <v>830</v>
      </c>
      <c r="F506" s="221" t="s">
        <v>831</v>
      </c>
      <c r="G506" s="222" t="s">
        <v>742</v>
      </c>
      <c r="H506" s="279"/>
      <c r="I506" s="224"/>
      <c r="J506" s="225">
        <f>ROUND(I506*H506,2)</f>
        <v>0</v>
      </c>
      <c r="K506" s="221" t="s">
        <v>177</v>
      </c>
      <c r="L506" s="45"/>
      <c r="M506" s="226" t="s">
        <v>1</v>
      </c>
      <c r="N506" s="227" t="s">
        <v>41</v>
      </c>
      <c r="O506" s="92"/>
      <c r="P506" s="228">
        <f>O506*H506</f>
        <v>0</v>
      </c>
      <c r="Q506" s="228">
        <v>0</v>
      </c>
      <c r="R506" s="228">
        <f>Q506*H506</f>
        <v>0</v>
      </c>
      <c r="S506" s="228">
        <v>0</v>
      </c>
      <c r="T506" s="229">
        <f>S506*H506</f>
        <v>0</v>
      </c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R506" s="230" t="s">
        <v>267</v>
      </c>
      <c r="AT506" s="230" t="s">
        <v>173</v>
      </c>
      <c r="AU506" s="230" t="s">
        <v>86</v>
      </c>
      <c r="AY506" s="18" t="s">
        <v>171</v>
      </c>
      <c r="BE506" s="231">
        <f>IF(N506="základní",J506,0)</f>
        <v>0</v>
      </c>
      <c r="BF506" s="231">
        <f>IF(N506="snížená",J506,0)</f>
        <v>0</v>
      </c>
      <c r="BG506" s="231">
        <f>IF(N506="zákl. přenesená",J506,0)</f>
        <v>0</v>
      </c>
      <c r="BH506" s="231">
        <f>IF(N506="sníž. přenesená",J506,0)</f>
        <v>0</v>
      </c>
      <c r="BI506" s="231">
        <f>IF(N506="nulová",J506,0)</f>
        <v>0</v>
      </c>
      <c r="BJ506" s="18" t="s">
        <v>84</v>
      </c>
      <c r="BK506" s="231">
        <f>ROUND(I506*H506,2)</f>
        <v>0</v>
      </c>
      <c r="BL506" s="18" t="s">
        <v>267</v>
      </c>
      <c r="BM506" s="230" t="s">
        <v>832</v>
      </c>
    </row>
    <row r="507" spans="1:63" s="12" customFormat="1" ht="22.8" customHeight="1">
      <c r="A507" s="12"/>
      <c r="B507" s="203"/>
      <c r="C507" s="204"/>
      <c r="D507" s="205" t="s">
        <v>75</v>
      </c>
      <c r="E507" s="217" t="s">
        <v>1412</v>
      </c>
      <c r="F507" s="217" t="s">
        <v>1413</v>
      </c>
      <c r="G507" s="204"/>
      <c r="H507" s="204"/>
      <c r="I507" s="207"/>
      <c r="J507" s="218">
        <f>BK507</f>
        <v>0</v>
      </c>
      <c r="K507" s="204"/>
      <c r="L507" s="209"/>
      <c r="M507" s="210"/>
      <c r="N507" s="211"/>
      <c r="O507" s="211"/>
      <c r="P507" s="212">
        <f>SUM(P508:P509)</f>
        <v>0</v>
      </c>
      <c r="Q507" s="211"/>
      <c r="R507" s="212">
        <f>SUM(R508:R509)</f>
        <v>0</v>
      </c>
      <c r="S507" s="211"/>
      <c r="T507" s="213">
        <f>SUM(T508:T509)</f>
        <v>0</v>
      </c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R507" s="214" t="s">
        <v>86</v>
      </c>
      <c r="AT507" s="215" t="s">
        <v>75</v>
      </c>
      <c r="AU507" s="215" t="s">
        <v>84</v>
      </c>
      <c r="AY507" s="214" t="s">
        <v>171</v>
      </c>
      <c r="BK507" s="216">
        <f>SUM(BK508:BK509)</f>
        <v>0</v>
      </c>
    </row>
    <row r="508" spans="1:65" s="2" customFormat="1" ht="24.15" customHeight="1">
      <c r="A508" s="39"/>
      <c r="B508" s="40"/>
      <c r="C508" s="219" t="s">
        <v>902</v>
      </c>
      <c r="D508" s="219" t="s">
        <v>173</v>
      </c>
      <c r="E508" s="220" t="s">
        <v>1414</v>
      </c>
      <c r="F508" s="221" t="s">
        <v>1415</v>
      </c>
      <c r="G508" s="222" t="s">
        <v>742</v>
      </c>
      <c r="H508" s="279"/>
      <c r="I508" s="224"/>
      <c r="J508" s="225">
        <f>ROUND(I508*H508,2)</f>
        <v>0</v>
      </c>
      <c r="K508" s="221" t="s">
        <v>177</v>
      </c>
      <c r="L508" s="45"/>
      <c r="M508" s="226" t="s">
        <v>1</v>
      </c>
      <c r="N508" s="227" t="s">
        <v>41</v>
      </c>
      <c r="O508" s="92"/>
      <c r="P508" s="228">
        <f>O508*H508</f>
        <v>0</v>
      </c>
      <c r="Q508" s="228">
        <v>0</v>
      </c>
      <c r="R508" s="228">
        <f>Q508*H508</f>
        <v>0</v>
      </c>
      <c r="S508" s="228">
        <v>0</v>
      </c>
      <c r="T508" s="229">
        <f>S508*H508</f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230" t="s">
        <v>267</v>
      </c>
      <c r="AT508" s="230" t="s">
        <v>173</v>
      </c>
      <c r="AU508" s="230" t="s">
        <v>86</v>
      </c>
      <c r="AY508" s="18" t="s">
        <v>171</v>
      </c>
      <c r="BE508" s="231">
        <f>IF(N508="základní",J508,0)</f>
        <v>0</v>
      </c>
      <c r="BF508" s="231">
        <f>IF(N508="snížená",J508,0)</f>
        <v>0</v>
      </c>
      <c r="BG508" s="231">
        <f>IF(N508="zákl. přenesená",J508,0)</f>
        <v>0</v>
      </c>
      <c r="BH508" s="231">
        <f>IF(N508="sníž. přenesená",J508,0)</f>
        <v>0</v>
      </c>
      <c r="BI508" s="231">
        <f>IF(N508="nulová",J508,0)</f>
        <v>0</v>
      </c>
      <c r="BJ508" s="18" t="s">
        <v>84</v>
      </c>
      <c r="BK508" s="231">
        <f>ROUND(I508*H508,2)</f>
        <v>0</v>
      </c>
      <c r="BL508" s="18" t="s">
        <v>267</v>
      </c>
      <c r="BM508" s="230" t="s">
        <v>1416</v>
      </c>
    </row>
    <row r="509" spans="1:65" s="2" customFormat="1" ht="37.8" customHeight="1">
      <c r="A509" s="39"/>
      <c r="B509" s="40"/>
      <c r="C509" s="219" t="s">
        <v>907</v>
      </c>
      <c r="D509" s="219" t="s">
        <v>173</v>
      </c>
      <c r="E509" s="220" t="s">
        <v>1417</v>
      </c>
      <c r="F509" s="221" t="s">
        <v>1418</v>
      </c>
      <c r="G509" s="222" t="s">
        <v>226</v>
      </c>
      <c r="H509" s="223">
        <v>4</v>
      </c>
      <c r="I509" s="224"/>
      <c r="J509" s="225">
        <f>ROUND(I509*H509,2)</f>
        <v>0</v>
      </c>
      <c r="K509" s="221" t="s">
        <v>1</v>
      </c>
      <c r="L509" s="45"/>
      <c r="M509" s="226" t="s">
        <v>1</v>
      </c>
      <c r="N509" s="227" t="s">
        <v>41</v>
      </c>
      <c r="O509" s="92"/>
      <c r="P509" s="228">
        <f>O509*H509</f>
        <v>0</v>
      </c>
      <c r="Q509" s="228">
        <v>0</v>
      </c>
      <c r="R509" s="228">
        <f>Q509*H509</f>
        <v>0</v>
      </c>
      <c r="S509" s="228">
        <v>0</v>
      </c>
      <c r="T509" s="229">
        <f>S509*H509</f>
        <v>0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30" t="s">
        <v>267</v>
      </c>
      <c r="AT509" s="230" t="s">
        <v>173</v>
      </c>
      <c r="AU509" s="230" t="s">
        <v>86</v>
      </c>
      <c r="AY509" s="18" t="s">
        <v>171</v>
      </c>
      <c r="BE509" s="231">
        <f>IF(N509="základní",J509,0)</f>
        <v>0</v>
      </c>
      <c r="BF509" s="231">
        <f>IF(N509="snížená",J509,0)</f>
        <v>0</v>
      </c>
      <c r="BG509" s="231">
        <f>IF(N509="zákl. přenesená",J509,0)</f>
        <v>0</v>
      </c>
      <c r="BH509" s="231">
        <f>IF(N509="sníž. přenesená",J509,0)</f>
        <v>0</v>
      </c>
      <c r="BI509" s="231">
        <f>IF(N509="nulová",J509,0)</f>
        <v>0</v>
      </c>
      <c r="BJ509" s="18" t="s">
        <v>84</v>
      </c>
      <c r="BK509" s="231">
        <f>ROUND(I509*H509,2)</f>
        <v>0</v>
      </c>
      <c r="BL509" s="18" t="s">
        <v>267</v>
      </c>
      <c r="BM509" s="230" t="s">
        <v>1419</v>
      </c>
    </row>
    <row r="510" spans="1:63" s="12" customFormat="1" ht="22.8" customHeight="1">
      <c r="A510" s="12"/>
      <c r="B510" s="203"/>
      <c r="C510" s="204"/>
      <c r="D510" s="205" t="s">
        <v>75</v>
      </c>
      <c r="E510" s="217" t="s">
        <v>833</v>
      </c>
      <c r="F510" s="217" t="s">
        <v>834</v>
      </c>
      <c r="G510" s="204"/>
      <c r="H510" s="204"/>
      <c r="I510" s="207"/>
      <c r="J510" s="218">
        <f>BK510</f>
        <v>0</v>
      </c>
      <c r="K510" s="204"/>
      <c r="L510" s="209"/>
      <c r="M510" s="210"/>
      <c r="N510" s="211"/>
      <c r="O510" s="211"/>
      <c r="P510" s="212">
        <f>SUM(P511:P513)</f>
        <v>0</v>
      </c>
      <c r="Q510" s="211"/>
      <c r="R510" s="212">
        <f>SUM(R511:R513)</f>
        <v>0</v>
      </c>
      <c r="S510" s="211"/>
      <c r="T510" s="213">
        <f>SUM(T511:T513)</f>
        <v>0</v>
      </c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R510" s="214" t="s">
        <v>86</v>
      </c>
      <c r="AT510" s="215" t="s">
        <v>75</v>
      </c>
      <c r="AU510" s="215" t="s">
        <v>84</v>
      </c>
      <c r="AY510" s="214" t="s">
        <v>171</v>
      </c>
      <c r="BK510" s="216">
        <f>SUM(BK511:BK513)</f>
        <v>0</v>
      </c>
    </row>
    <row r="511" spans="1:65" s="2" customFormat="1" ht="24.15" customHeight="1">
      <c r="A511" s="39"/>
      <c r="B511" s="40"/>
      <c r="C511" s="219" t="s">
        <v>912</v>
      </c>
      <c r="D511" s="219" t="s">
        <v>173</v>
      </c>
      <c r="E511" s="220" t="s">
        <v>836</v>
      </c>
      <c r="F511" s="221" t="s">
        <v>837</v>
      </c>
      <c r="G511" s="222" t="s">
        <v>742</v>
      </c>
      <c r="H511" s="279"/>
      <c r="I511" s="224"/>
      <c r="J511" s="225">
        <f>ROUND(I511*H511,2)</f>
        <v>0</v>
      </c>
      <c r="K511" s="221" t="s">
        <v>177</v>
      </c>
      <c r="L511" s="45"/>
      <c r="M511" s="226" t="s">
        <v>1</v>
      </c>
      <c r="N511" s="227" t="s">
        <v>41</v>
      </c>
      <c r="O511" s="92"/>
      <c r="P511" s="228">
        <f>O511*H511</f>
        <v>0</v>
      </c>
      <c r="Q511" s="228">
        <v>0</v>
      </c>
      <c r="R511" s="228">
        <f>Q511*H511</f>
        <v>0</v>
      </c>
      <c r="S511" s="228">
        <v>0</v>
      </c>
      <c r="T511" s="229">
        <f>S511*H511</f>
        <v>0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R511" s="230" t="s">
        <v>267</v>
      </c>
      <c r="AT511" s="230" t="s">
        <v>173</v>
      </c>
      <c r="AU511" s="230" t="s">
        <v>86</v>
      </c>
      <c r="AY511" s="18" t="s">
        <v>171</v>
      </c>
      <c r="BE511" s="231">
        <f>IF(N511="základní",J511,0)</f>
        <v>0</v>
      </c>
      <c r="BF511" s="231">
        <f>IF(N511="snížená",J511,0)</f>
        <v>0</v>
      </c>
      <c r="BG511" s="231">
        <f>IF(N511="zákl. přenesená",J511,0)</f>
        <v>0</v>
      </c>
      <c r="BH511" s="231">
        <f>IF(N511="sníž. přenesená",J511,0)</f>
        <v>0</v>
      </c>
      <c r="BI511" s="231">
        <f>IF(N511="nulová",J511,0)</f>
        <v>0</v>
      </c>
      <c r="BJ511" s="18" t="s">
        <v>84</v>
      </c>
      <c r="BK511" s="231">
        <f>ROUND(I511*H511,2)</f>
        <v>0</v>
      </c>
      <c r="BL511" s="18" t="s">
        <v>267</v>
      </c>
      <c r="BM511" s="230" t="s">
        <v>1420</v>
      </c>
    </row>
    <row r="512" spans="1:65" s="2" customFormat="1" ht="37.8" customHeight="1">
      <c r="A512" s="39"/>
      <c r="B512" s="40"/>
      <c r="C512" s="219" t="s">
        <v>916</v>
      </c>
      <c r="D512" s="219" t="s">
        <v>173</v>
      </c>
      <c r="E512" s="220" t="s">
        <v>840</v>
      </c>
      <c r="F512" s="221" t="s">
        <v>841</v>
      </c>
      <c r="G512" s="222" t="s">
        <v>842</v>
      </c>
      <c r="H512" s="223">
        <v>125.4</v>
      </c>
      <c r="I512" s="224"/>
      <c r="J512" s="225">
        <f>ROUND(I512*H512,2)</f>
        <v>0</v>
      </c>
      <c r="K512" s="221" t="s">
        <v>227</v>
      </c>
      <c r="L512" s="45"/>
      <c r="M512" s="226" t="s">
        <v>1</v>
      </c>
      <c r="N512" s="227" t="s">
        <v>41</v>
      </c>
      <c r="O512" s="92"/>
      <c r="P512" s="228">
        <f>O512*H512</f>
        <v>0</v>
      </c>
      <c r="Q512" s="228">
        <v>0</v>
      </c>
      <c r="R512" s="228">
        <f>Q512*H512</f>
        <v>0</v>
      </c>
      <c r="S512" s="228">
        <v>0</v>
      </c>
      <c r="T512" s="229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30" t="s">
        <v>267</v>
      </c>
      <c r="AT512" s="230" t="s">
        <v>173</v>
      </c>
      <c r="AU512" s="230" t="s">
        <v>86</v>
      </c>
      <c r="AY512" s="18" t="s">
        <v>171</v>
      </c>
      <c r="BE512" s="231">
        <f>IF(N512="základní",J512,0)</f>
        <v>0</v>
      </c>
      <c r="BF512" s="231">
        <f>IF(N512="snížená",J512,0)</f>
        <v>0</v>
      </c>
      <c r="BG512" s="231">
        <f>IF(N512="zákl. přenesená",J512,0)</f>
        <v>0</v>
      </c>
      <c r="BH512" s="231">
        <f>IF(N512="sníž. přenesená",J512,0)</f>
        <v>0</v>
      </c>
      <c r="BI512" s="231">
        <f>IF(N512="nulová",J512,0)</f>
        <v>0</v>
      </c>
      <c r="BJ512" s="18" t="s">
        <v>84</v>
      </c>
      <c r="BK512" s="231">
        <f>ROUND(I512*H512,2)</f>
        <v>0</v>
      </c>
      <c r="BL512" s="18" t="s">
        <v>267</v>
      </c>
      <c r="BM512" s="230" t="s">
        <v>1421</v>
      </c>
    </row>
    <row r="513" spans="1:51" s="13" customFormat="1" ht="12">
      <c r="A513" s="13"/>
      <c r="B513" s="232"/>
      <c r="C513" s="233"/>
      <c r="D513" s="234" t="s">
        <v>180</v>
      </c>
      <c r="E513" s="235" t="s">
        <v>1</v>
      </c>
      <c r="F513" s="236" t="s">
        <v>1422</v>
      </c>
      <c r="G513" s="233"/>
      <c r="H513" s="237">
        <v>125.4</v>
      </c>
      <c r="I513" s="238"/>
      <c r="J513" s="233"/>
      <c r="K513" s="233"/>
      <c r="L513" s="239"/>
      <c r="M513" s="240"/>
      <c r="N513" s="241"/>
      <c r="O513" s="241"/>
      <c r="P513" s="241"/>
      <c r="Q513" s="241"/>
      <c r="R513" s="241"/>
      <c r="S513" s="241"/>
      <c r="T513" s="242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43" t="s">
        <v>180</v>
      </c>
      <c r="AU513" s="243" t="s">
        <v>86</v>
      </c>
      <c r="AV513" s="13" t="s">
        <v>86</v>
      </c>
      <c r="AW513" s="13" t="s">
        <v>32</v>
      </c>
      <c r="AX513" s="13" t="s">
        <v>84</v>
      </c>
      <c r="AY513" s="243" t="s">
        <v>171</v>
      </c>
    </row>
    <row r="514" spans="1:63" s="12" customFormat="1" ht="22.8" customHeight="1">
      <c r="A514" s="12"/>
      <c r="B514" s="203"/>
      <c r="C514" s="204"/>
      <c r="D514" s="205" t="s">
        <v>75</v>
      </c>
      <c r="E514" s="217" t="s">
        <v>845</v>
      </c>
      <c r="F514" s="217" t="s">
        <v>846</v>
      </c>
      <c r="G514" s="204"/>
      <c r="H514" s="204"/>
      <c r="I514" s="207"/>
      <c r="J514" s="218">
        <f>BK514</f>
        <v>0</v>
      </c>
      <c r="K514" s="204"/>
      <c r="L514" s="209"/>
      <c r="M514" s="210"/>
      <c r="N514" s="211"/>
      <c r="O514" s="211"/>
      <c r="P514" s="212">
        <f>SUM(P515:P544)</f>
        <v>0</v>
      </c>
      <c r="Q514" s="211"/>
      <c r="R514" s="212">
        <f>SUM(R515:R544)</f>
        <v>1.1648589999999999</v>
      </c>
      <c r="S514" s="211"/>
      <c r="T514" s="213">
        <f>SUM(T515:T544)</f>
        <v>1.082796</v>
      </c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R514" s="214" t="s">
        <v>86</v>
      </c>
      <c r="AT514" s="215" t="s">
        <v>75</v>
      </c>
      <c r="AU514" s="215" t="s">
        <v>84</v>
      </c>
      <c r="AY514" s="214" t="s">
        <v>171</v>
      </c>
      <c r="BK514" s="216">
        <f>SUM(BK515:BK544)</f>
        <v>0</v>
      </c>
    </row>
    <row r="515" spans="1:65" s="2" customFormat="1" ht="16.5" customHeight="1">
      <c r="A515" s="39"/>
      <c r="B515" s="40"/>
      <c r="C515" s="219" t="s">
        <v>920</v>
      </c>
      <c r="D515" s="219" t="s">
        <v>173</v>
      </c>
      <c r="E515" s="220" t="s">
        <v>848</v>
      </c>
      <c r="F515" s="221" t="s">
        <v>849</v>
      </c>
      <c r="G515" s="222" t="s">
        <v>366</v>
      </c>
      <c r="H515" s="223">
        <v>198</v>
      </c>
      <c r="I515" s="224"/>
      <c r="J515" s="225">
        <f>ROUND(I515*H515,2)</f>
        <v>0</v>
      </c>
      <c r="K515" s="221" t="s">
        <v>177</v>
      </c>
      <c r="L515" s="45"/>
      <c r="M515" s="226" t="s">
        <v>1</v>
      </c>
      <c r="N515" s="227" t="s">
        <v>41</v>
      </c>
      <c r="O515" s="92"/>
      <c r="P515" s="228">
        <f>O515*H515</f>
        <v>0</v>
      </c>
      <c r="Q515" s="228">
        <v>0</v>
      </c>
      <c r="R515" s="228">
        <f>Q515*H515</f>
        <v>0</v>
      </c>
      <c r="S515" s="228">
        <v>0.00167</v>
      </c>
      <c r="T515" s="229">
        <f>S515*H515</f>
        <v>0.33066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R515" s="230" t="s">
        <v>267</v>
      </c>
      <c r="AT515" s="230" t="s">
        <v>173</v>
      </c>
      <c r="AU515" s="230" t="s">
        <v>86</v>
      </c>
      <c r="AY515" s="18" t="s">
        <v>171</v>
      </c>
      <c r="BE515" s="231">
        <f>IF(N515="základní",J515,0)</f>
        <v>0</v>
      </c>
      <c r="BF515" s="231">
        <f>IF(N515="snížená",J515,0)</f>
        <v>0</v>
      </c>
      <c r="BG515" s="231">
        <f>IF(N515="zákl. přenesená",J515,0)</f>
        <v>0</v>
      </c>
      <c r="BH515" s="231">
        <f>IF(N515="sníž. přenesená",J515,0)</f>
        <v>0</v>
      </c>
      <c r="BI515" s="231">
        <f>IF(N515="nulová",J515,0)</f>
        <v>0</v>
      </c>
      <c r="BJ515" s="18" t="s">
        <v>84</v>
      </c>
      <c r="BK515" s="231">
        <f>ROUND(I515*H515,2)</f>
        <v>0</v>
      </c>
      <c r="BL515" s="18" t="s">
        <v>267</v>
      </c>
      <c r="BM515" s="230" t="s">
        <v>1423</v>
      </c>
    </row>
    <row r="516" spans="1:51" s="13" customFormat="1" ht="12">
      <c r="A516" s="13"/>
      <c r="B516" s="232"/>
      <c r="C516" s="233"/>
      <c r="D516" s="234" t="s">
        <v>180</v>
      </c>
      <c r="E516" s="235" t="s">
        <v>1</v>
      </c>
      <c r="F516" s="236" t="s">
        <v>1424</v>
      </c>
      <c r="G516" s="233"/>
      <c r="H516" s="237">
        <v>198</v>
      </c>
      <c r="I516" s="238"/>
      <c r="J516" s="233"/>
      <c r="K516" s="233"/>
      <c r="L516" s="239"/>
      <c r="M516" s="240"/>
      <c r="N516" s="241"/>
      <c r="O516" s="241"/>
      <c r="P516" s="241"/>
      <c r="Q516" s="241"/>
      <c r="R516" s="241"/>
      <c r="S516" s="241"/>
      <c r="T516" s="242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43" t="s">
        <v>180</v>
      </c>
      <c r="AU516" s="243" t="s">
        <v>86</v>
      </c>
      <c r="AV516" s="13" t="s">
        <v>86</v>
      </c>
      <c r="AW516" s="13" t="s">
        <v>32</v>
      </c>
      <c r="AX516" s="13" t="s">
        <v>84</v>
      </c>
      <c r="AY516" s="243" t="s">
        <v>171</v>
      </c>
    </row>
    <row r="517" spans="1:65" s="2" customFormat="1" ht="16.5" customHeight="1">
      <c r="A517" s="39"/>
      <c r="B517" s="40"/>
      <c r="C517" s="219" t="s">
        <v>926</v>
      </c>
      <c r="D517" s="219" t="s">
        <v>173</v>
      </c>
      <c r="E517" s="220" t="s">
        <v>865</v>
      </c>
      <c r="F517" s="221" t="s">
        <v>866</v>
      </c>
      <c r="G517" s="222" t="s">
        <v>366</v>
      </c>
      <c r="H517" s="223">
        <v>393.6</v>
      </c>
      <c r="I517" s="224"/>
      <c r="J517" s="225">
        <f>ROUND(I517*H517,2)</f>
        <v>0</v>
      </c>
      <c r="K517" s="221" t="s">
        <v>177</v>
      </c>
      <c r="L517" s="45"/>
      <c r="M517" s="226" t="s">
        <v>1</v>
      </c>
      <c r="N517" s="227" t="s">
        <v>41</v>
      </c>
      <c r="O517" s="92"/>
      <c r="P517" s="228">
        <f>O517*H517</f>
        <v>0</v>
      </c>
      <c r="Q517" s="228">
        <v>0</v>
      </c>
      <c r="R517" s="228">
        <f>Q517*H517</f>
        <v>0</v>
      </c>
      <c r="S517" s="228">
        <v>0.00175</v>
      </c>
      <c r="T517" s="229">
        <f>S517*H517</f>
        <v>0.6888000000000001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30" t="s">
        <v>267</v>
      </c>
      <c r="AT517" s="230" t="s">
        <v>173</v>
      </c>
      <c r="AU517" s="230" t="s">
        <v>86</v>
      </c>
      <c r="AY517" s="18" t="s">
        <v>171</v>
      </c>
      <c r="BE517" s="231">
        <f>IF(N517="základní",J517,0)</f>
        <v>0</v>
      </c>
      <c r="BF517" s="231">
        <f>IF(N517="snížená",J517,0)</f>
        <v>0</v>
      </c>
      <c r="BG517" s="231">
        <f>IF(N517="zákl. přenesená",J517,0)</f>
        <v>0</v>
      </c>
      <c r="BH517" s="231">
        <f>IF(N517="sníž. přenesená",J517,0)</f>
        <v>0</v>
      </c>
      <c r="BI517" s="231">
        <f>IF(N517="nulová",J517,0)</f>
        <v>0</v>
      </c>
      <c r="BJ517" s="18" t="s">
        <v>84</v>
      </c>
      <c r="BK517" s="231">
        <f>ROUND(I517*H517,2)</f>
        <v>0</v>
      </c>
      <c r="BL517" s="18" t="s">
        <v>267</v>
      </c>
      <c r="BM517" s="230" t="s">
        <v>1425</v>
      </c>
    </row>
    <row r="518" spans="1:51" s="13" customFormat="1" ht="12">
      <c r="A518" s="13"/>
      <c r="B518" s="232"/>
      <c r="C518" s="233"/>
      <c r="D518" s="234" t="s">
        <v>180</v>
      </c>
      <c r="E518" s="235" t="s">
        <v>1</v>
      </c>
      <c r="F518" s="236" t="s">
        <v>1426</v>
      </c>
      <c r="G518" s="233"/>
      <c r="H518" s="237">
        <v>37.5</v>
      </c>
      <c r="I518" s="238"/>
      <c r="J518" s="233"/>
      <c r="K518" s="233"/>
      <c r="L518" s="239"/>
      <c r="M518" s="240"/>
      <c r="N518" s="241"/>
      <c r="O518" s="241"/>
      <c r="P518" s="241"/>
      <c r="Q518" s="241"/>
      <c r="R518" s="241"/>
      <c r="S518" s="241"/>
      <c r="T518" s="242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43" t="s">
        <v>180</v>
      </c>
      <c r="AU518" s="243" t="s">
        <v>86</v>
      </c>
      <c r="AV518" s="13" t="s">
        <v>86</v>
      </c>
      <c r="AW518" s="13" t="s">
        <v>32</v>
      </c>
      <c r="AX518" s="13" t="s">
        <v>76</v>
      </c>
      <c r="AY518" s="243" t="s">
        <v>171</v>
      </c>
    </row>
    <row r="519" spans="1:51" s="13" customFormat="1" ht="12">
      <c r="A519" s="13"/>
      <c r="B519" s="232"/>
      <c r="C519" s="233"/>
      <c r="D519" s="234" t="s">
        <v>180</v>
      </c>
      <c r="E519" s="235" t="s">
        <v>1</v>
      </c>
      <c r="F519" s="236" t="s">
        <v>1427</v>
      </c>
      <c r="G519" s="233"/>
      <c r="H519" s="237">
        <v>29.5</v>
      </c>
      <c r="I519" s="238"/>
      <c r="J519" s="233"/>
      <c r="K519" s="233"/>
      <c r="L519" s="239"/>
      <c r="M519" s="240"/>
      <c r="N519" s="241"/>
      <c r="O519" s="241"/>
      <c r="P519" s="241"/>
      <c r="Q519" s="241"/>
      <c r="R519" s="241"/>
      <c r="S519" s="241"/>
      <c r="T519" s="242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3" t="s">
        <v>180</v>
      </c>
      <c r="AU519" s="243" t="s">
        <v>86</v>
      </c>
      <c r="AV519" s="13" t="s">
        <v>86</v>
      </c>
      <c r="AW519" s="13" t="s">
        <v>32</v>
      </c>
      <c r="AX519" s="13" t="s">
        <v>76</v>
      </c>
      <c r="AY519" s="243" t="s">
        <v>171</v>
      </c>
    </row>
    <row r="520" spans="1:51" s="13" customFormat="1" ht="12">
      <c r="A520" s="13"/>
      <c r="B520" s="232"/>
      <c r="C520" s="233"/>
      <c r="D520" s="234" t="s">
        <v>180</v>
      </c>
      <c r="E520" s="235" t="s">
        <v>1</v>
      </c>
      <c r="F520" s="236" t="s">
        <v>1428</v>
      </c>
      <c r="G520" s="233"/>
      <c r="H520" s="237">
        <v>234.6</v>
      </c>
      <c r="I520" s="238"/>
      <c r="J520" s="233"/>
      <c r="K520" s="233"/>
      <c r="L520" s="239"/>
      <c r="M520" s="240"/>
      <c r="N520" s="241"/>
      <c r="O520" s="241"/>
      <c r="P520" s="241"/>
      <c r="Q520" s="241"/>
      <c r="R520" s="241"/>
      <c r="S520" s="241"/>
      <c r="T520" s="242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43" t="s">
        <v>180</v>
      </c>
      <c r="AU520" s="243" t="s">
        <v>86</v>
      </c>
      <c r="AV520" s="13" t="s">
        <v>86</v>
      </c>
      <c r="AW520" s="13" t="s">
        <v>32</v>
      </c>
      <c r="AX520" s="13" t="s">
        <v>76</v>
      </c>
      <c r="AY520" s="243" t="s">
        <v>171</v>
      </c>
    </row>
    <row r="521" spans="1:51" s="13" customFormat="1" ht="12">
      <c r="A521" s="13"/>
      <c r="B521" s="232"/>
      <c r="C521" s="233"/>
      <c r="D521" s="234" t="s">
        <v>180</v>
      </c>
      <c r="E521" s="235" t="s">
        <v>1</v>
      </c>
      <c r="F521" s="236" t="s">
        <v>1429</v>
      </c>
      <c r="G521" s="233"/>
      <c r="H521" s="237">
        <v>92</v>
      </c>
      <c r="I521" s="238"/>
      <c r="J521" s="233"/>
      <c r="K521" s="233"/>
      <c r="L521" s="239"/>
      <c r="M521" s="240"/>
      <c r="N521" s="241"/>
      <c r="O521" s="241"/>
      <c r="P521" s="241"/>
      <c r="Q521" s="241"/>
      <c r="R521" s="241"/>
      <c r="S521" s="241"/>
      <c r="T521" s="242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3" t="s">
        <v>180</v>
      </c>
      <c r="AU521" s="243" t="s">
        <v>86</v>
      </c>
      <c r="AV521" s="13" t="s">
        <v>86</v>
      </c>
      <c r="AW521" s="13" t="s">
        <v>32</v>
      </c>
      <c r="AX521" s="13" t="s">
        <v>76</v>
      </c>
      <c r="AY521" s="243" t="s">
        <v>171</v>
      </c>
    </row>
    <row r="522" spans="1:51" s="14" customFormat="1" ht="12">
      <c r="A522" s="14"/>
      <c r="B522" s="244"/>
      <c r="C522" s="245"/>
      <c r="D522" s="234" t="s">
        <v>180</v>
      </c>
      <c r="E522" s="246" t="s">
        <v>1</v>
      </c>
      <c r="F522" s="247" t="s">
        <v>221</v>
      </c>
      <c r="G522" s="245"/>
      <c r="H522" s="248">
        <v>393.6</v>
      </c>
      <c r="I522" s="249"/>
      <c r="J522" s="245"/>
      <c r="K522" s="245"/>
      <c r="L522" s="250"/>
      <c r="M522" s="251"/>
      <c r="N522" s="252"/>
      <c r="O522" s="252"/>
      <c r="P522" s="252"/>
      <c r="Q522" s="252"/>
      <c r="R522" s="252"/>
      <c r="S522" s="252"/>
      <c r="T522" s="253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54" t="s">
        <v>180</v>
      </c>
      <c r="AU522" s="254" t="s">
        <v>86</v>
      </c>
      <c r="AV522" s="14" t="s">
        <v>178</v>
      </c>
      <c r="AW522" s="14" t="s">
        <v>32</v>
      </c>
      <c r="AX522" s="14" t="s">
        <v>84</v>
      </c>
      <c r="AY522" s="254" t="s">
        <v>171</v>
      </c>
    </row>
    <row r="523" spans="1:65" s="2" customFormat="1" ht="16.5" customHeight="1">
      <c r="A523" s="39"/>
      <c r="B523" s="40"/>
      <c r="C523" s="219" t="s">
        <v>944</v>
      </c>
      <c r="D523" s="219" t="s">
        <v>173</v>
      </c>
      <c r="E523" s="220" t="s">
        <v>872</v>
      </c>
      <c r="F523" s="221" t="s">
        <v>873</v>
      </c>
      <c r="G523" s="222" t="s">
        <v>366</v>
      </c>
      <c r="H523" s="223">
        <v>8.6</v>
      </c>
      <c r="I523" s="224"/>
      <c r="J523" s="225">
        <f>ROUND(I523*H523,2)</f>
        <v>0</v>
      </c>
      <c r="K523" s="221" t="s">
        <v>177</v>
      </c>
      <c r="L523" s="45"/>
      <c r="M523" s="226" t="s">
        <v>1</v>
      </c>
      <c r="N523" s="227" t="s">
        <v>41</v>
      </c>
      <c r="O523" s="92"/>
      <c r="P523" s="228">
        <f>O523*H523</f>
        <v>0</v>
      </c>
      <c r="Q523" s="228">
        <v>0</v>
      </c>
      <c r="R523" s="228">
        <f>Q523*H523</f>
        <v>0</v>
      </c>
      <c r="S523" s="228">
        <v>0.0026</v>
      </c>
      <c r="T523" s="229">
        <f>S523*H523</f>
        <v>0.022359999999999994</v>
      </c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R523" s="230" t="s">
        <v>267</v>
      </c>
      <c r="AT523" s="230" t="s">
        <v>173</v>
      </c>
      <c r="AU523" s="230" t="s">
        <v>86</v>
      </c>
      <c r="AY523" s="18" t="s">
        <v>171</v>
      </c>
      <c r="BE523" s="231">
        <f>IF(N523="základní",J523,0)</f>
        <v>0</v>
      </c>
      <c r="BF523" s="231">
        <f>IF(N523="snížená",J523,0)</f>
        <v>0</v>
      </c>
      <c r="BG523" s="231">
        <f>IF(N523="zákl. přenesená",J523,0)</f>
        <v>0</v>
      </c>
      <c r="BH523" s="231">
        <f>IF(N523="sníž. přenesená",J523,0)</f>
        <v>0</v>
      </c>
      <c r="BI523" s="231">
        <f>IF(N523="nulová",J523,0)</f>
        <v>0</v>
      </c>
      <c r="BJ523" s="18" t="s">
        <v>84</v>
      </c>
      <c r="BK523" s="231">
        <f>ROUND(I523*H523,2)</f>
        <v>0</v>
      </c>
      <c r="BL523" s="18" t="s">
        <v>267</v>
      </c>
      <c r="BM523" s="230" t="s">
        <v>1430</v>
      </c>
    </row>
    <row r="524" spans="1:65" s="2" customFormat="1" ht="16.5" customHeight="1">
      <c r="A524" s="39"/>
      <c r="B524" s="40"/>
      <c r="C524" s="219" t="s">
        <v>949</v>
      </c>
      <c r="D524" s="219" t="s">
        <v>173</v>
      </c>
      <c r="E524" s="220" t="s">
        <v>876</v>
      </c>
      <c r="F524" s="221" t="s">
        <v>877</v>
      </c>
      <c r="G524" s="222" t="s">
        <v>366</v>
      </c>
      <c r="H524" s="223">
        <v>10.4</v>
      </c>
      <c r="I524" s="224"/>
      <c r="J524" s="225">
        <f>ROUND(I524*H524,2)</f>
        <v>0</v>
      </c>
      <c r="K524" s="221" t="s">
        <v>177</v>
      </c>
      <c r="L524" s="45"/>
      <c r="M524" s="226" t="s">
        <v>1</v>
      </c>
      <c r="N524" s="227" t="s">
        <v>41</v>
      </c>
      <c r="O524" s="92"/>
      <c r="P524" s="228">
        <f>O524*H524</f>
        <v>0</v>
      </c>
      <c r="Q524" s="228">
        <v>0</v>
      </c>
      <c r="R524" s="228">
        <f>Q524*H524</f>
        <v>0</v>
      </c>
      <c r="S524" s="228">
        <v>0.00394</v>
      </c>
      <c r="T524" s="229">
        <f>S524*H524</f>
        <v>0.040976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230" t="s">
        <v>267</v>
      </c>
      <c r="AT524" s="230" t="s">
        <v>173</v>
      </c>
      <c r="AU524" s="230" t="s">
        <v>86</v>
      </c>
      <c r="AY524" s="18" t="s">
        <v>171</v>
      </c>
      <c r="BE524" s="231">
        <f>IF(N524="základní",J524,0)</f>
        <v>0</v>
      </c>
      <c r="BF524" s="231">
        <f>IF(N524="snížená",J524,0)</f>
        <v>0</v>
      </c>
      <c r="BG524" s="231">
        <f>IF(N524="zákl. přenesená",J524,0)</f>
        <v>0</v>
      </c>
      <c r="BH524" s="231">
        <f>IF(N524="sníž. přenesená",J524,0)</f>
        <v>0</v>
      </c>
      <c r="BI524" s="231">
        <f>IF(N524="nulová",J524,0)</f>
        <v>0</v>
      </c>
      <c r="BJ524" s="18" t="s">
        <v>84</v>
      </c>
      <c r="BK524" s="231">
        <f>ROUND(I524*H524,2)</f>
        <v>0</v>
      </c>
      <c r="BL524" s="18" t="s">
        <v>267</v>
      </c>
      <c r="BM524" s="230" t="s">
        <v>1431</v>
      </c>
    </row>
    <row r="525" spans="1:65" s="2" customFormat="1" ht="24.15" customHeight="1">
      <c r="A525" s="39"/>
      <c r="B525" s="40"/>
      <c r="C525" s="219" t="s">
        <v>954</v>
      </c>
      <c r="D525" s="219" t="s">
        <v>173</v>
      </c>
      <c r="E525" s="220" t="s">
        <v>1432</v>
      </c>
      <c r="F525" s="221" t="s">
        <v>1433</v>
      </c>
      <c r="G525" s="222" t="s">
        <v>366</v>
      </c>
      <c r="H525" s="223">
        <v>180</v>
      </c>
      <c r="I525" s="224"/>
      <c r="J525" s="225">
        <f>ROUND(I525*H525,2)</f>
        <v>0</v>
      </c>
      <c r="K525" s="221" t="s">
        <v>177</v>
      </c>
      <c r="L525" s="45"/>
      <c r="M525" s="226" t="s">
        <v>1</v>
      </c>
      <c r="N525" s="227" t="s">
        <v>41</v>
      </c>
      <c r="O525" s="92"/>
      <c r="P525" s="228">
        <f>O525*H525</f>
        <v>0</v>
      </c>
      <c r="Q525" s="228">
        <v>0.0029099999999999994</v>
      </c>
      <c r="R525" s="228">
        <f>Q525*H525</f>
        <v>0.5237999999999999</v>
      </c>
      <c r="S525" s="228">
        <v>0</v>
      </c>
      <c r="T525" s="229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30" t="s">
        <v>267</v>
      </c>
      <c r="AT525" s="230" t="s">
        <v>173</v>
      </c>
      <c r="AU525" s="230" t="s">
        <v>86</v>
      </c>
      <c r="AY525" s="18" t="s">
        <v>171</v>
      </c>
      <c r="BE525" s="231">
        <f>IF(N525="základní",J525,0)</f>
        <v>0</v>
      </c>
      <c r="BF525" s="231">
        <f>IF(N525="snížená",J525,0)</f>
        <v>0</v>
      </c>
      <c r="BG525" s="231">
        <f>IF(N525="zákl. přenesená",J525,0)</f>
        <v>0</v>
      </c>
      <c r="BH525" s="231">
        <f>IF(N525="sníž. přenesená",J525,0)</f>
        <v>0</v>
      </c>
      <c r="BI525" s="231">
        <f>IF(N525="nulová",J525,0)</f>
        <v>0</v>
      </c>
      <c r="BJ525" s="18" t="s">
        <v>84</v>
      </c>
      <c r="BK525" s="231">
        <f>ROUND(I525*H525,2)</f>
        <v>0</v>
      </c>
      <c r="BL525" s="18" t="s">
        <v>267</v>
      </c>
      <c r="BM525" s="230" t="s">
        <v>1434</v>
      </c>
    </row>
    <row r="526" spans="1:47" s="2" customFormat="1" ht="12">
      <c r="A526" s="39"/>
      <c r="B526" s="40"/>
      <c r="C526" s="41"/>
      <c r="D526" s="234" t="s">
        <v>229</v>
      </c>
      <c r="E526" s="41"/>
      <c r="F526" s="255" t="s">
        <v>1435</v>
      </c>
      <c r="G526" s="41"/>
      <c r="H526" s="41"/>
      <c r="I526" s="256"/>
      <c r="J526" s="41"/>
      <c r="K526" s="41"/>
      <c r="L526" s="45"/>
      <c r="M526" s="257"/>
      <c r="N526" s="258"/>
      <c r="O526" s="92"/>
      <c r="P526" s="92"/>
      <c r="Q526" s="92"/>
      <c r="R526" s="92"/>
      <c r="S526" s="92"/>
      <c r="T526" s="93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T526" s="18" t="s">
        <v>229</v>
      </c>
      <c r="AU526" s="18" t="s">
        <v>86</v>
      </c>
    </row>
    <row r="527" spans="1:51" s="13" customFormat="1" ht="12">
      <c r="A527" s="13"/>
      <c r="B527" s="232"/>
      <c r="C527" s="233"/>
      <c r="D527" s="234" t="s">
        <v>180</v>
      </c>
      <c r="E527" s="235" t="s">
        <v>1</v>
      </c>
      <c r="F527" s="236" t="s">
        <v>1436</v>
      </c>
      <c r="G527" s="233"/>
      <c r="H527" s="237">
        <v>180</v>
      </c>
      <c r="I527" s="238"/>
      <c r="J527" s="233"/>
      <c r="K527" s="233"/>
      <c r="L527" s="239"/>
      <c r="M527" s="240"/>
      <c r="N527" s="241"/>
      <c r="O527" s="241"/>
      <c r="P527" s="241"/>
      <c r="Q527" s="241"/>
      <c r="R527" s="241"/>
      <c r="S527" s="241"/>
      <c r="T527" s="242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3" t="s">
        <v>180</v>
      </c>
      <c r="AU527" s="243" t="s">
        <v>86</v>
      </c>
      <c r="AV527" s="13" t="s">
        <v>86</v>
      </c>
      <c r="AW527" s="13" t="s">
        <v>32</v>
      </c>
      <c r="AX527" s="13" t="s">
        <v>84</v>
      </c>
      <c r="AY527" s="243" t="s">
        <v>171</v>
      </c>
    </row>
    <row r="528" spans="1:65" s="2" customFormat="1" ht="24.15" customHeight="1">
      <c r="A528" s="39"/>
      <c r="B528" s="40"/>
      <c r="C528" s="219" t="s">
        <v>958</v>
      </c>
      <c r="D528" s="219" t="s">
        <v>173</v>
      </c>
      <c r="E528" s="220" t="s">
        <v>886</v>
      </c>
      <c r="F528" s="221" t="s">
        <v>887</v>
      </c>
      <c r="G528" s="222" t="s">
        <v>366</v>
      </c>
      <c r="H528" s="223">
        <v>18.5</v>
      </c>
      <c r="I528" s="224"/>
      <c r="J528" s="225">
        <f>ROUND(I528*H528,2)</f>
        <v>0</v>
      </c>
      <c r="K528" s="221" t="s">
        <v>177</v>
      </c>
      <c r="L528" s="45"/>
      <c r="M528" s="226" t="s">
        <v>1</v>
      </c>
      <c r="N528" s="227" t="s">
        <v>41</v>
      </c>
      <c r="O528" s="92"/>
      <c r="P528" s="228">
        <f>O528*H528</f>
        <v>0</v>
      </c>
      <c r="Q528" s="228">
        <v>0.00438</v>
      </c>
      <c r="R528" s="228">
        <f>Q528*H528</f>
        <v>0.08103</v>
      </c>
      <c r="S528" s="228">
        <v>0</v>
      </c>
      <c r="T528" s="229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30" t="s">
        <v>267</v>
      </c>
      <c r="AT528" s="230" t="s">
        <v>173</v>
      </c>
      <c r="AU528" s="230" t="s">
        <v>86</v>
      </c>
      <c r="AY528" s="18" t="s">
        <v>171</v>
      </c>
      <c r="BE528" s="231">
        <f>IF(N528="základní",J528,0)</f>
        <v>0</v>
      </c>
      <c r="BF528" s="231">
        <f>IF(N528="snížená",J528,0)</f>
        <v>0</v>
      </c>
      <c r="BG528" s="231">
        <f>IF(N528="zákl. přenesená",J528,0)</f>
        <v>0</v>
      </c>
      <c r="BH528" s="231">
        <f>IF(N528="sníž. přenesená",J528,0)</f>
        <v>0</v>
      </c>
      <c r="BI528" s="231">
        <f>IF(N528="nulová",J528,0)</f>
        <v>0</v>
      </c>
      <c r="BJ528" s="18" t="s">
        <v>84</v>
      </c>
      <c r="BK528" s="231">
        <f>ROUND(I528*H528,2)</f>
        <v>0</v>
      </c>
      <c r="BL528" s="18" t="s">
        <v>267</v>
      </c>
      <c r="BM528" s="230" t="s">
        <v>1437</v>
      </c>
    </row>
    <row r="529" spans="1:47" s="2" customFormat="1" ht="12">
      <c r="A529" s="39"/>
      <c r="B529" s="40"/>
      <c r="C529" s="41"/>
      <c r="D529" s="234" t="s">
        <v>229</v>
      </c>
      <c r="E529" s="41"/>
      <c r="F529" s="255" t="s">
        <v>889</v>
      </c>
      <c r="G529" s="41"/>
      <c r="H529" s="41"/>
      <c r="I529" s="256"/>
      <c r="J529" s="41"/>
      <c r="K529" s="41"/>
      <c r="L529" s="45"/>
      <c r="M529" s="257"/>
      <c r="N529" s="258"/>
      <c r="O529" s="92"/>
      <c r="P529" s="92"/>
      <c r="Q529" s="92"/>
      <c r="R529" s="92"/>
      <c r="S529" s="92"/>
      <c r="T529" s="93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T529" s="18" t="s">
        <v>229</v>
      </c>
      <c r="AU529" s="18" t="s">
        <v>86</v>
      </c>
    </row>
    <row r="530" spans="1:65" s="2" customFormat="1" ht="24.15" customHeight="1">
      <c r="A530" s="39"/>
      <c r="B530" s="40"/>
      <c r="C530" s="219" t="s">
        <v>962</v>
      </c>
      <c r="D530" s="219" t="s">
        <v>173</v>
      </c>
      <c r="E530" s="220" t="s">
        <v>898</v>
      </c>
      <c r="F530" s="221" t="s">
        <v>899</v>
      </c>
      <c r="G530" s="222" t="s">
        <v>366</v>
      </c>
      <c r="H530" s="223">
        <v>179.7</v>
      </c>
      <c r="I530" s="224"/>
      <c r="J530" s="225">
        <f>ROUND(I530*H530,2)</f>
        <v>0</v>
      </c>
      <c r="K530" s="221" t="s">
        <v>177</v>
      </c>
      <c r="L530" s="45"/>
      <c r="M530" s="226" t="s">
        <v>1</v>
      </c>
      <c r="N530" s="227" t="s">
        <v>41</v>
      </c>
      <c r="O530" s="92"/>
      <c r="P530" s="228">
        <f>O530*H530</f>
        <v>0</v>
      </c>
      <c r="Q530" s="228">
        <v>0.0029099999999999994</v>
      </c>
      <c r="R530" s="228">
        <f>Q530*H530</f>
        <v>0.522927</v>
      </c>
      <c r="S530" s="228">
        <v>0</v>
      </c>
      <c r="T530" s="229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30" t="s">
        <v>267</v>
      </c>
      <c r="AT530" s="230" t="s">
        <v>173</v>
      </c>
      <c r="AU530" s="230" t="s">
        <v>86</v>
      </c>
      <c r="AY530" s="18" t="s">
        <v>171</v>
      </c>
      <c r="BE530" s="231">
        <f>IF(N530="základní",J530,0)</f>
        <v>0</v>
      </c>
      <c r="BF530" s="231">
        <f>IF(N530="snížená",J530,0)</f>
        <v>0</v>
      </c>
      <c r="BG530" s="231">
        <f>IF(N530="zákl. přenesená",J530,0)</f>
        <v>0</v>
      </c>
      <c r="BH530" s="231">
        <f>IF(N530="sníž. přenesená",J530,0)</f>
        <v>0</v>
      </c>
      <c r="BI530" s="231">
        <f>IF(N530="nulová",J530,0)</f>
        <v>0</v>
      </c>
      <c r="BJ530" s="18" t="s">
        <v>84</v>
      </c>
      <c r="BK530" s="231">
        <f>ROUND(I530*H530,2)</f>
        <v>0</v>
      </c>
      <c r="BL530" s="18" t="s">
        <v>267</v>
      </c>
      <c r="BM530" s="230" t="s">
        <v>1438</v>
      </c>
    </row>
    <row r="531" spans="1:47" s="2" customFormat="1" ht="12">
      <c r="A531" s="39"/>
      <c r="B531" s="40"/>
      <c r="C531" s="41"/>
      <c r="D531" s="234" t="s">
        <v>229</v>
      </c>
      <c r="E531" s="41"/>
      <c r="F531" s="255" t="s">
        <v>901</v>
      </c>
      <c r="G531" s="41"/>
      <c r="H531" s="41"/>
      <c r="I531" s="256"/>
      <c r="J531" s="41"/>
      <c r="K531" s="41"/>
      <c r="L531" s="45"/>
      <c r="M531" s="257"/>
      <c r="N531" s="258"/>
      <c r="O531" s="92"/>
      <c r="P531" s="92"/>
      <c r="Q531" s="92"/>
      <c r="R531" s="92"/>
      <c r="S531" s="92"/>
      <c r="T531" s="93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T531" s="18" t="s">
        <v>229</v>
      </c>
      <c r="AU531" s="18" t="s">
        <v>86</v>
      </c>
    </row>
    <row r="532" spans="1:51" s="13" customFormat="1" ht="12">
      <c r="A532" s="13"/>
      <c r="B532" s="232"/>
      <c r="C532" s="233"/>
      <c r="D532" s="234" t="s">
        <v>180</v>
      </c>
      <c r="E532" s="235" t="s">
        <v>1</v>
      </c>
      <c r="F532" s="236" t="s">
        <v>1291</v>
      </c>
      <c r="G532" s="233"/>
      <c r="H532" s="237">
        <v>179.7</v>
      </c>
      <c r="I532" s="238"/>
      <c r="J532" s="233"/>
      <c r="K532" s="233"/>
      <c r="L532" s="239"/>
      <c r="M532" s="240"/>
      <c r="N532" s="241"/>
      <c r="O532" s="241"/>
      <c r="P532" s="241"/>
      <c r="Q532" s="241"/>
      <c r="R532" s="241"/>
      <c r="S532" s="241"/>
      <c r="T532" s="242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43" t="s">
        <v>180</v>
      </c>
      <c r="AU532" s="243" t="s">
        <v>86</v>
      </c>
      <c r="AV532" s="13" t="s">
        <v>86</v>
      </c>
      <c r="AW532" s="13" t="s">
        <v>32</v>
      </c>
      <c r="AX532" s="13" t="s">
        <v>84</v>
      </c>
      <c r="AY532" s="243" t="s">
        <v>171</v>
      </c>
    </row>
    <row r="533" spans="1:65" s="2" customFormat="1" ht="24.15" customHeight="1">
      <c r="A533" s="39"/>
      <c r="B533" s="40"/>
      <c r="C533" s="219" t="s">
        <v>966</v>
      </c>
      <c r="D533" s="219" t="s">
        <v>173</v>
      </c>
      <c r="E533" s="220" t="s">
        <v>903</v>
      </c>
      <c r="F533" s="221" t="s">
        <v>904</v>
      </c>
      <c r="G533" s="222" t="s">
        <v>366</v>
      </c>
      <c r="H533" s="223">
        <v>8.6</v>
      </c>
      <c r="I533" s="224"/>
      <c r="J533" s="225">
        <f>ROUND(I533*H533,2)</f>
        <v>0</v>
      </c>
      <c r="K533" s="221" t="s">
        <v>177</v>
      </c>
      <c r="L533" s="45"/>
      <c r="M533" s="226" t="s">
        <v>1</v>
      </c>
      <c r="N533" s="227" t="s">
        <v>41</v>
      </c>
      <c r="O533" s="92"/>
      <c r="P533" s="228">
        <f>O533*H533</f>
        <v>0</v>
      </c>
      <c r="Q533" s="228">
        <v>0.0016900000000000003</v>
      </c>
      <c r="R533" s="228">
        <f>Q533*H533</f>
        <v>0.014534</v>
      </c>
      <c r="S533" s="228">
        <v>0</v>
      </c>
      <c r="T533" s="229">
        <f>S533*H533</f>
        <v>0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230" t="s">
        <v>267</v>
      </c>
      <c r="AT533" s="230" t="s">
        <v>173</v>
      </c>
      <c r="AU533" s="230" t="s">
        <v>86</v>
      </c>
      <c r="AY533" s="18" t="s">
        <v>171</v>
      </c>
      <c r="BE533" s="231">
        <f>IF(N533="základní",J533,0)</f>
        <v>0</v>
      </c>
      <c r="BF533" s="231">
        <f>IF(N533="snížená",J533,0)</f>
        <v>0</v>
      </c>
      <c r="BG533" s="231">
        <f>IF(N533="zákl. přenesená",J533,0)</f>
        <v>0</v>
      </c>
      <c r="BH533" s="231">
        <f>IF(N533="sníž. přenesená",J533,0)</f>
        <v>0</v>
      </c>
      <c r="BI533" s="231">
        <f>IF(N533="nulová",J533,0)</f>
        <v>0</v>
      </c>
      <c r="BJ533" s="18" t="s">
        <v>84</v>
      </c>
      <c r="BK533" s="231">
        <f>ROUND(I533*H533,2)</f>
        <v>0</v>
      </c>
      <c r="BL533" s="18" t="s">
        <v>267</v>
      </c>
      <c r="BM533" s="230" t="s">
        <v>1439</v>
      </c>
    </row>
    <row r="534" spans="1:51" s="13" customFormat="1" ht="12">
      <c r="A534" s="13"/>
      <c r="B534" s="232"/>
      <c r="C534" s="233"/>
      <c r="D534" s="234" t="s">
        <v>180</v>
      </c>
      <c r="E534" s="235" t="s">
        <v>1</v>
      </c>
      <c r="F534" s="236" t="s">
        <v>1440</v>
      </c>
      <c r="G534" s="233"/>
      <c r="H534" s="237">
        <v>8.6</v>
      </c>
      <c r="I534" s="238"/>
      <c r="J534" s="233"/>
      <c r="K534" s="233"/>
      <c r="L534" s="239"/>
      <c r="M534" s="240"/>
      <c r="N534" s="241"/>
      <c r="O534" s="241"/>
      <c r="P534" s="241"/>
      <c r="Q534" s="241"/>
      <c r="R534" s="241"/>
      <c r="S534" s="241"/>
      <c r="T534" s="242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43" t="s">
        <v>180</v>
      </c>
      <c r="AU534" s="243" t="s">
        <v>86</v>
      </c>
      <c r="AV534" s="13" t="s">
        <v>86</v>
      </c>
      <c r="AW534" s="13" t="s">
        <v>32</v>
      </c>
      <c r="AX534" s="13" t="s">
        <v>84</v>
      </c>
      <c r="AY534" s="243" t="s">
        <v>171</v>
      </c>
    </row>
    <row r="535" spans="1:65" s="2" customFormat="1" ht="24.15" customHeight="1">
      <c r="A535" s="39"/>
      <c r="B535" s="40"/>
      <c r="C535" s="219" t="s">
        <v>970</v>
      </c>
      <c r="D535" s="219" t="s">
        <v>173</v>
      </c>
      <c r="E535" s="220" t="s">
        <v>908</v>
      </c>
      <c r="F535" s="221" t="s">
        <v>909</v>
      </c>
      <c r="G535" s="222" t="s">
        <v>366</v>
      </c>
      <c r="H535" s="223">
        <v>10.4</v>
      </c>
      <c r="I535" s="224"/>
      <c r="J535" s="225">
        <f>ROUND(I535*H535,2)</f>
        <v>0</v>
      </c>
      <c r="K535" s="221" t="s">
        <v>177</v>
      </c>
      <c r="L535" s="45"/>
      <c r="M535" s="226" t="s">
        <v>1</v>
      </c>
      <c r="N535" s="227" t="s">
        <v>41</v>
      </c>
      <c r="O535" s="92"/>
      <c r="P535" s="228">
        <f>O535*H535</f>
        <v>0</v>
      </c>
      <c r="Q535" s="228">
        <v>0.00217</v>
      </c>
      <c r="R535" s="228">
        <f>Q535*H535</f>
        <v>0.022568</v>
      </c>
      <c r="S535" s="228">
        <v>0</v>
      </c>
      <c r="T535" s="229">
        <f>S535*H535</f>
        <v>0</v>
      </c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R535" s="230" t="s">
        <v>267</v>
      </c>
      <c r="AT535" s="230" t="s">
        <v>173</v>
      </c>
      <c r="AU535" s="230" t="s">
        <v>86</v>
      </c>
      <c r="AY535" s="18" t="s">
        <v>171</v>
      </c>
      <c r="BE535" s="231">
        <f>IF(N535="základní",J535,0)</f>
        <v>0</v>
      </c>
      <c r="BF535" s="231">
        <f>IF(N535="snížená",J535,0)</f>
        <v>0</v>
      </c>
      <c r="BG535" s="231">
        <f>IF(N535="zákl. přenesená",J535,0)</f>
        <v>0</v>
      </c>
      <c r="BH535" s="231">
        <f>IF(N535="sníž. přenesená",J535,0)</f>
        <v>0</v>
      </c>
      <c r="BI535" s="231">
        <f>IF(N535="nulová",J535,0)</f>
        <v>0</v>
      </c>
      <c r="BJ535" s="18" t="s">
        <v>84</v>
      </c>
      <c r="BK535" s="231">
        <f>ROUND(I535*H535,2)</f>
        <v>0</v>
      </c>
      <c r="BL535" s="18" t="s">
        <v>267</v>
      </c>
      <c r="BM535" s="230" t="s">
        <v>1441</v>
      </c>
    </row>
    <row r="536" spans="1:51" s="13" customFormat="1" ht="12">
      <c r="A536" s="13"/>
      <c r="B536" s="232"/>
      <c r="C536" s="233"/>
      <c r="D536" s="234" t="s">
        <v>180</v>
      </c>
      <c r="E536" s="235" t="s">
        <v>1</v>
      </c>
      <c r="F536" s="236" t="s">
        <v>1442</v>
      </c>
      <c r="G536" s="233"/>
      <c r="H536" s="237">
        <v>10.4</v>
      </c>
      <c r="I536" s="238"/>
      <c r="J536" s="233"/>
      <c r="K536" s="233"/>
      <c r="L536" s="239"/>
      <c r="M536" s="240"/>
      <c r="N536" s="241"/>
      <c r="O536" s="241"/>
      <c r="P536" s="241"/>
      <c r="Q536" s="241"/>
      <c r="R536" s="241"/>
      <c r="S536" s="241"/>
      <c r="T536" s="242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43" t="s">
        <v>180</v>
      </c>
      <c r="AU536" s="243" t="s">
        <v>86</v>
      </c>
      <c r="AV536" s="13" t="s">
        <v>86</v>
      </c>
      <c r="AW536" s="13" t="s">
        <v>32</v>
      </c>
      <c r="AX536" s="13" t="s">
        <v>84</v>
      </c>
      <c r="AY536" s="243" t="s">
        <v>171</v>
      </c>
    </row>
    <row r="537" spans="1:65" s="2" customFormat="1" ht="16.5" customHeight="1">
      <c r="A537" s="39"/>
      <c r="B537" s="40"/>
      <c r="C537" s="219" t="s">
        <v>974</v>
      </c>
      <c r="D537" s="219" t="s">
        <v>173</v>
      </c>
      <c r="E537" s="220" t="s">
        <v>913</v>
      </c>
      <c r="F537" s="221" t="s">
        <v>914</v>
      </c>
      <c r="G537" s="222" t="s">
        <v>366</v>
      </c>
      <c r="H537" s="223">
        <v>13.6</v>
      </c>
      <c r="I537" s="224"/>
      <c r="J537" s="225">
        <f>ROUND(I537*H537,2)</f>
        <v>0</v>
      </c>
      <c r="K537" s="221" t="s">
        <v>227</v>
      </c>
      <c r="L537" s="45"/>
      <c r="M537" s="226" t="s">
        <v>1</v>
      </c>
      <c r="N537" s="227" t="s">
        <v>41</v>
      </c>
      <c r="O537" s="92"/>
      <c r="P537" s="228">
        <f>O537*H537</f>
        <v>0</v>
      </c>
      <c r="Q537" s="228">
        <v>0</v>
      </c>
      <c r="R537" s="228">
        <f>Q537*H537</f>
        <v>0</v>
      </c>
      <c r="S537" s="228">
        <v>0</v>
      </c>
      <c r="T537" s="229">
        <f>S537*H537</f>
        <v>0</v>
      </c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R537" s="230" t="s">
        <v>267</v>
      </c>
      <c r="AT537" s="230" t="s">
        <v>173</v>
      </c>
      <c r="AU537" s="230" t="s">
        <v>86</v>
      </c>
      <c r="AY537" s="18" t="s">
        <v>171</v>
      </c>
      <c r="BE537" s="231">
        <f>IF(N537="základní",J537,0)</f>
        <v>0</v>
      </c>
      <c r="BF537" s="231">
        <f>IF(N537="snížená",J537,0)</f>
        <v>0</v>
      </c>
      <c r="BG537" s="231">
        <f>IF(N537="zákl. přenesená",J537,0)</f>
        <v>0</v>
      </c>
      <c r="BH537" s="231">
        <f>IF(N537="sníž. přenesená",J537,0)</f>
        <v>0</v>
      </c>
      <c r="BI537" s="231">
        <f>IF(N537="nulová",J537,0)</f>
        <v>0</v>
      </c>
      <c r="BJ537" s="18" t="s">
        <v>84</v>
      </c>
      <c r="BK537" s="231">
        <f>ROUND(I537*H537,2)</f>
        <v>0</v>
      </c>
      <c r="BL537" s="18" t="s">
        <v>267</v>
      </c>
      <c r="BM537" s="230" t="s">
        <v>1443</v>
      </c>
    </row>
    <row r="538" spans="1:65" s="2" customFormat="1" ht="24.15" customHeight="1">
      <c r="A538" s="39"/>
      <c r="B538" s="40"/>
      <c r="C538" s="219" t="s">
        <v>978</v>
      </c>
      <c r="D538" s="219" t="s">
        <v>173</v>
      </c>
      <c r="E538" s="220" t="s">
        <v>917</v>
      </c>
      <c r="F538" s="221" t="s">
        <v>918</v>
      </c>
      <c r="G538" s="222" t="s">
        <v>366</v>
      </c>
      <c r="H538" s="223">
        <v>8.2</v>
      </c>
      <c r="I538" s="224"/>
      <c r="J538" s="225">
        <f>ROUND(I538*H538,2)</f>
        <v>0</v>
      </c>
      <c r="K538" s="221" t="s">
        <v>227</v>
      </c>
      <c r="L538" s="45"/>
      <c r="M538" s="226" t="s">
        <v>1</v>
      </c>
      <c r="N538" s="227" t="s">
        <v>41</v>
      </c>
      <c r="O538" s="92"/>
      <c r="P538" s="228">
        <f>O538*H538</f>
        <v>0</v>
      </c>
      <c r="Q538" s="228">
        <v>0</v>
      </c>
      <c r="R538" s="228">
        <f>Q538*H538</f>
        <v>0</v>
      </c>
      <c r="S538" s="228">
        <v>0</v>
      </c>
      <c r="T538" s="229">
        <f>S538*H538</f>
        <v>0</v>
      </c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R538" s="230" t="s">
        <v>267</v>
      </c>
      <c r="AT538" s="230" t="s">
        <v>173</v>
      </c>
      <c r="AU538" s="230" t="s">
        <v>86</v>
      </c>
      <c r="AY538" s="18" t="s">
        <v>171</v>
      </c>
      <c r="BE538" s="231">
        <f>IF(N538="základní",J538,0)</f>
        <v>0</v>
      </c>
      <c r="BF538" s="231">
        <f>IF(N538="snížená",J538,0)</f>
        <v>0</v>
      </c>
      <c r="BG538" s="231">
        <f>IF(N538="zákl. přenesená",J538,0)</f>
        <v>0</v>
      </c>
      <c r="BH538" s="231">
        <f>IF(N538="sníž. přenesená",J538,0)</f>
        <v>0</v>
      </c>
      <c r="BI538" s="231">
        <f>IF(N538="nulová",J538,0)</f>
        <v>0</v>
      </c>
      <c r="BJ538" s="18" t="s">
        <v>84</v>
      </c>
      <c r="BK538" s="231">
        <f>ROUND(I538*H538,2)</f>
        <v>0</v>
      </c>
      <c r="BL538" s="18" t="s">
        <v>267</v>
      </c>
      <c r="BM538" s="230" t="s">
        <v>1444</v>
      </c>
    </row>
    <row r="539" spans="1:65" s="2" customFormat="1" ht="37.8" customHeight="1">
      <c r="A539" s="39"/>
      <c r="B539" s="40"/>
      <c r="C539" s="219" t="s">
        <v>982</v>
      </c>
      <c r="D539" s="219" t="s">
        <v>173</v>
      </c>
      <c r="E539" s="220" t="s">
        <v>921</v>
      </c>
      <c r="F539" s="221" t="s">
        <v>922</v>
      </c>
      <c r="G539" s="222" t="s">
        <v>226</v>
      </c>
      <c r="H539" s="223">
        <v>27</v>
      </c>
      <c r="I539" s="224"/>
      <c r="J539" s="225">
        <f>ROUND(I539*H539,2)</f>
        <v>0</v>
      </c>
      <c r="K539" s="221" t="s">
        <v>227</v>
      </c>
      <c r="L539" s="45"/>
      <c r="M539" s="226" t="s">
        <v>1</v>
      </c>
      <c r="N539" s="227" t="s">
        <v>41</v>
      </c>
      <c r="O539" s="92"/>
      <c r="P539" s="228">
        <f>O539*H539</f>
        <v>0</v>
      </c>
      <c r="Q539" s="228">
        <v>0</v>
      </c>
      <c r="R539" s="228">
        <f>Q539*H539</f>
        <v>0</v>
      </c>
      <c r="S539" s="228">
        <v>0</v>
      </c>
      <c r="T539" s="229">
        <f>S539*H539</f>
        <v>0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R539" s="230" t="s">
        <v>267</v>
      </c>
      <c r="AT539" s="230" t="s">
        <v>173</v>
      </c>
      <c r="AU539" s="230" t="s">
        <v>86</v>
      </c>
      <c r="AY539" s="18" t="s">
        <v>171</v>
      </c>
      <c r="BE539" s="231">
        <f>IF(N539="základní",J539,0)</f>
        <v>0</v>
      </c>
      <c r="BF539" s="231">
        <f>IF(N539="snížená",J539,0)</f>
        <v>0</v>
      </c>
      <c r="BG539" s="231">
        <f>IF(N539="zákl. přenesená",J539,0)</f>
        <v>0</v>
      </c>
      <c r="BH539" s="231">
        <f>IF(N539="sníž. přenesená",J539,0)</f>
        <v>0</v>
      </c>
      <c r="BI539" s="231">
        <f>IF(N539="nulová",J539,0)</f>
        <v>0</v>
      </c>
      <c r="BJ539" s="18" t="s">
        <v>84</v>
      </c>
      <c r="BK539" s="231">
        <f>ROUND(I539*H539,2)</f>
        <v>0</v>
      </c>
      <c r="BL539" s="18" t="s">
        <v>267</v>
      </c>
      <c r="BM539" s="230" t="s">
        <v>1445</v>
      </c>
    </row>
    <row r="540" spans="1:47" s="2" customFormat="1" ht="12">
      <c r="A540" s="39"/>
      <c r="B540" s="40"/>
      <c r="C540" s="41"/>
      <c r="D540" s="234" t="s">
        <v>229</v>
      </c>
      <c r="E540" s="41"/>
      <c r="F540" s="255" t="s">
        <v>1446</v>
      </c>
      <c r="G540" s="41"/>
      <c r="H540" s="41"/>
      <c r="I540" s="256"/>
      <c r="J540" s="41"/>
      <c r="K540" s="41"/>
      <c r="L540" s="45"/>
      <c r="M540" s="257"/>
      <c r="N540" s="258"/>
      <c r="O540" s="92"/>
      <c r="P540" s="92"/>
      <c r="Q540" s="92"/>
      <c r="R540" s="92"/>
      <c r="S540" s="92"/>
      <c r="T540" s="93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T540" s="18" t="s">
        <v>229</v>
      </c>
      <c r="AU540" s="18" t="s">
        <v>86</v>
      </c>
    </row>
    <row r="541" spans="1:65" s="2" customFormat="1" ht="24.15" customHeight="1">
      <c r="A541" s="39"/>
      <c r="B541" s="40"/>
      <c r="C541" s="219" t="s">
        <v>986</v>
      </c>
      <c r="D541" s="219" t="s">
        <v>173</v>
      </c>
      <c r="E541" s="220" t="s">
        <v>1447</v>
      </c>
      <c r="F541" s="221" t="s">
        <v>1448</v>
      </c>
      <c r="G541" s="222" t="s">
        <v>366</v>
      </c>
      <c r="H541" s="223">
        <v>80.2</v>
      </c>
      <c r="I541" s="224"/>
      <c r="J541" s="225">
        <f>ROUND(I541*H541,2)</f>
        <v>0</v>
      </c>
      <c r="K541" s="221" t="s">
        <v>1</v>
      </c>
      <c r="L541" s="45"/>
      <c r="M541" s="226" t="s">
        <v>1</v>
      </c>
      <c r="N541" s="227" t="s">
        <v>41</v>
      </c>
      <c r="O541" s="92"/>
      <c r="P541" s="228">
        <f>O541*H541</f>
        <v>0</v>
      </c>
      <c r="Q541" s="228">
        <v>0</v>
      </c>
      <c r="R541" s="228">
        <f>Q541*H541</f>
        <v>0</v>
      </c>
      <c r="S541" s="228">
        <v>0</v>
      </c>
      <c r="T541" s="229">
        <f>S541*H541</f>
        <v>0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R541" s="230" t="s">
        <v>267</v>
      </c>
      <c r="AT541" s="230" t="s">
        <v>173</v>
      </c>
      <c r="AU541" s="230" t="s">
        <v>86</v>
      </c>
      <c r="AY541" s="18" t="s">
        <v>171</v>
      </c>
      <c r="BE541" s="231">
        <f>IF(N541="základní",J541,0)</f>
        <v>0</v>
      </c>
      <c r="BF541" s="231">
        <f>IF(N541="snížená",J541,0)</f>
        <v>0</v>
      </c>
      <c r="BG541" s="231">
        <f>IF(N541="zákl. přenesená",J541,0)</f>
        <v>0</v>
      </c>
      <c r="BH541" s="231">
        <f>IF(N541="sníž. přenesená",J541,0)</f>
        <v>0</v>
      </c>
      <c r="BI541" s="231">
        <f>IF(N541="nulová",J541,0)</f>
        <v>0</v>
      </c>
      <c r="BJ541" s="18" t="s">
        <v>84</v>
      </c>
      <c r="BK541" s="231">
        <f>ROUND(I541*H541,2)</f>
        <v>0</v>
      </c>
      <c r="BL541" s="18" t="s">
        <v>267</v>
      </c>
      <c r="BM541" s="230" t="s">
        <v>1449</v>
      </c>
    </row>
    <row r="542" spans="1:51" s="13" customFormat="1" ht="12">
      <c r="A542" s="13"/>
      <c r="B542" s="232"/>
      <c r="C542" s="233"/>
      <c r="D542" s="234" t="s">
        <v>180</v>
      </c>
      <c r="E542" s="235" t="s">
        <v>1</v>
      </c>
      <c r="F542" s="236" t="s">
        <v>1450</v>
      </c>
      <c r="G542" s="233"/>
      <c r="H542" s="237">
        <v>80.2</v>
      </c>
      <c r="I542" s="238"/>
      <c r="J542" s="233"/>
      <c r="K542" s="233"/>
      <c r="L542" s="239"/>
      <c r="M542" s="240"/>
      <c r="N542" s="241"/>
      <c r="O542" s="241"/>
      <c r="P542" s="241"/>
      <c r="Q542" s="241"/>
      <c r="R542" s="241"/>
      <c r="S542" s="241"/>
      <c r="T542" s="242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43" t="s">
        <v>180</v>
      </c>
      <c r="AU542" s="243" t="s">
        <v>86</v>
      </c>
      <c r="AV542" s="13" t="s">
        <v>86</v>
      </c>
      <c r="AW542" s="13" t="s">
        <v>32</v>
      </c>
      <c r="AX542" s="13" t="s">
        <v>84</v>
      </c>
      <c r="AY542" s="243" t="s">
        <v>171</v>
      </c>
    </row>
    <row r="543" spans="1:65" s="2" customFormat="1" ht="16.5" customHeight="1">
      <c r="A543" s="39"/>
      <c r="B543" s="40"/>
      <c r="C543" s="219" t="s">
        <v>990</v>
      </c>
      <c r="D543" s="219" t="s">
        <v>173</v>
      </c>
      <c r="E543" s="220" t="s">
        <v>1451</v>
      </c>
      <c r="F543" s="221" t="s">
        <v>1452</v>
      </c>
      <c r="G543" s="222" t="s">
        <v>366</v>
      </c>
      <c r="H543" s="223">
        <v>28.5</v>
      </c>
      <c r="I543" s="224"/>
      <c r="J543" s="225">
        <f>ROUND(I543*H543,2)</f>
        <v>0</v>
      </c>
      <c r="K543" s="221" t="s">
        <v>1</v>
      </c>
      <c r="L543" s="45"/>
      <c r="M543" s="226" t="s">
        <v>1</v>
      </c>
      <c r="N543" s="227" t="s">
        <v>41</v>
      </c>
      <c r="O543" s="92"/>
      <c r="P543" s="228">
        <f>O543*H543</f>
        <v>0</v>
      </c>
      <c r="Q543" s="228">
        <v>0</v>
      </c>
      <c r="R543" s="228">
        <f>Q543*H543</f>
        <v>0</v>
      </c>
      <c r="S543" s="228">
        <v>0</v>
      </c>
      <c r="T543" s="229">
        <f>S543*H543</f>
        <v>0</v>
      </c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R543" s="230" t="s">
        <v>267</v>
      </c>
      <c r="AT543" s="230" t="s">
        <v>173</v>
      </c>
      <c r="AU543" s="230" t="s">
        <v>86</v>
      </c>
      <c r="AY543" s="18" t="s">
        <v>171</v>
      </c>
      <c r="BE543" s="231">
        <f>IF(N543="základní",J543,0)</f>
        <v>0</v>
      </c>
      <c r="BF543" s="231">
        <f>IF(N543="snížená",J543,0)</f>
        <v>0</v>
      </c>
      <c r="BG543" s="231">
        <f>IF(N543="zákl. přenesená",J543,0)</f>
        <v>0</v>
      </c>
      <c r="BH543" s="231">
        <f>IF(N543="sníž. přenesená",J543,0)</f>
        <v>0</v>
      </c>
      <c r="BI543" s="231">
        <f>IF(N543="nulová",J543,0)</f>
        <v>0</v>
      </c>
      <c r="BJ543" s="18" t="s">
        <v>84</v>
      </c>
      <c r="BK543" s="231">
        <f>ROUND(I543*H543,2)</f>
        <v>0</v>
      </c>
      <c r="BL543" s="18" t="s">
        <v>267</v>
      </c>
      <c r="BM543" s="230" t="s">
        <v>1453</v>
      </c>
    </row>
    <row r="544" spans="1:51" s="13" customFormat="1" ht="12">
      <c r="A544" s="13"/>
      <c r="B544" s="232"/>
      <c r="C544" s="233"/>
      <c r="D544" s="234" t="s">
        <v>180</v>
      </c>
      <c r="E544" s="235" t="s">
        <v>1</v>
      </c>
      <c r="F544" s="236" t="s">
        <v>1454</v>
      </c>
      <c r="G544" s="233"/>
      <c r="H544" s="237">
        <v>28.5</v>
      </c>
      <c r="I544" s="238"/>
      <c r="J544" s="233"/>
      <c r="K544" s="233"/>
      <c r="L544" s="239"/>
      <c r="M544" s="240"/>
      <c r="N544" s="241"/>
      <c r="O544" s="241"/>
      <c r="P544" s="241"/>
      <c r="Q544" s="241"/>
      <c r="R544" s="241"/>
      <c r="S544" s="241"/>
      <c r="T544" s="242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43" t="s">
        <v>180</v>
      </c>
      <c r="AU544" s="243" t="s">
        <v>86</v>
      </c>
      <c r="AV544" s="13" t="s">
        <v>86</v>
      </c>
      <c r="AW544" s="13" t="s">
        <v>32</v>
      </c>
      <c r="AX544" s="13" t="s">
        <v>84</v>
      </c>
      <c r="AY544" s="243" t="s">
        <v>171</v>
      </c>
    </row>
    <row r="545" spans="1:63" s="12" customFormat="1" ht="22.8" customHeight="1">
      <c r="A545" s="12"/>
      <c r="B545" s="203"/>
      <c r="C545" s="204"/>
      <c r="D545" s="205" t="s">
        <v>75</v>
      </c>
      <c r="E545" s="217" t="s">
        <v>924</v>
      </c>
      <c r="F545" s="217" t="s">
        <v>925</v>
      </c>
      <c r="G545" s="204"/>
      <c r="H545" s="204"/>
      <c r="I545" s="207"/>
      <c r="J545" s="218">
        <f>BK545</f>
        <v>0</v>
      </c>
      <c r="K545" s="204"/>
      <c r="L545" s="209"/>
      <c r="M545" s="210"/>
      <c r="N545" s="211"/>
      <c r="O545" s="211"/>
      <c r="P545" s="212">
        <f>SUM(P546:P591)</f>
        <v>0</v>
      </c>
      <c r="Q545" s="211"/>
      <c r="R545" s="212">
        <f>SUM(R546:R591)</f>
        <v>1.250235</v>
      </c>
      <c r="S545" s="211"/>
      <c r="T545" s="213">
        <f>SUM(T546:T591)</f>
        <v>0.325</v>
      </c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R545" s="214" t="s">
        <v>86</v>
      </c>
      <c r="AT545" s="215" t="s">
        <v>75</v>
      </c>
      <c r="AU545" s="215" t="s">
        <v>84</v>
      </c>
      <c r="AY545" s="214" t="s">
        <v>171</v>
      </c>
      <c r="BK545" s="216">
        <f>SUM(BK546:BK591)</f>
        <v>0</v>
      </c>
    </row>
    <row r="546" spans="1:65" s="2" customFormat="1" ht="24.15" customHeight="1">
      <c r="A546" s="39"/>
      <c r="B546" s="40"/>
      <c r="C546" s="219" t="s">
        <v>994</v>
      </c>
      <c r="D546" s="219" t="s">
        <v>173</v>
      </c>
      <c r="E546" s="220" t="s">
        <v>927</v>
      </c>
      <c r="F546" s="221" t="s">
        <v>928</v>
      </c>
      <c r="G546" s="222" t="s">
        <v>226</v>
      </c>
      <c r="H546" s="223">
        <v>65</v>
      </c>
      <c r="I546" s="224"/>
      <c r="J546" s="225">
        <f>ROUND(I546*H546,2)</f>
        <v>0</v>
      </c>
      <c r="K546" s="221" t="s">
        <v>177</v>
      </c>
      <c r="L546" s="45"/>
      <c r="M546" s="226" t="s">
        <v>1</v>
      </c>
      <c r="N546" s="227" t="s">
        <v>41</v>
      </c>
      <c r="O546" s="92"/>
      <c r="P546" s="228">
        <f>O546*H546</f>
        <v>0</v>
      </c>
      <c r="Q546" s="228">
        <v>0</v>
      </c>
      <c r="R546" s="228">
        <f>Q546*H546</f>
        <v>0</v>
      </c>
      <c r="S546" s="228">
        <v>0.005</v>
      </c>
      <c r="T546" s="229">
        <f>S546*H546</f>
        <v>0.325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230" t="s">
        <v>267</v>
      </c>
      <c r="AT546" s="230" t="s">
        <v>173</v>
      </c>
      <c r="AU546" s="230" t="s">
        <v>86</v>
      </c>
      <c r="AY546" s="18" t="s">
        <v>171</v>
      </c>
      <c r="BE546" s="231">
        <f>IF(N546="základní",J546,0)</f>
        <v>0</v>
      </c>
      <c r="BF546" s="231">
        <f>IF(N546="snížená",J546,0)</f>
        <v>0</v>
      </c>
      <c r="BG546" s="231">
        <f>IF(N546="zákl. přenesená",J546,0)</f>
        <v>0</v>
      </c>
      <c r="BH546" s="231">
        <f>IF(N546="sníž. přenesená",J546,0)</f>
        <v>0</v>
      </c>
      <c r="BI546" s="231">
        <f>IF(N546="nulová",J546,0)</f>
        <v>0</v>
      </c>
      <c r="BJ546" s="18" t="s">
        <v>84</v>
      </c>
      <c r="BK546" s="231">
        <f>ROUND(I546*H546,2)</f>
        <v>0</v>
      </c>
      <c r="BL546" s="18" t="s">
        <v>267</v>
      </c>
      <c r="BM546" s="230" t="s">
        <v>1455</v>
      </c>
    </row>
    <row r="547" spans="1:51" s="13" customFormat="1" ht="12">
      <c r="A547" s="13"/>
      <c r="B547" s="232"/>
      <c r="C547" s="233"/>
      <c r="D547" s="234" t="s">
        <v>180</v>
      </c>
      <c r="E547" s="235" t="s">
        <v>1</v>
      </c>
      <c r="F547" s="236" t="s">
        <v>1456</v>
      </c>
      <c r="G547" s="233"/>
      <c r="H547" s="237">
        <v>65</v>
      </c>
      <c r="I547" s="238"/>
      <c r="J547" s="233"/>
      <c r="K547" s="233"/>
      <c r="L547" s="239"/>
      <c r="M547" s="240"/>
      <c r="N547" s="241"/>
      <c r="O547" s="241"/>
      <c r="P547" s="241"/>
      <c r="Q547" s="241"/>
      <c r="R547" s="241"/>
      <c r="S547" s="241"/>
      <c r="T547" s="242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43" t="s">
        <v>180</v>
      </c>
      <c r="AU547" s="243" t="s">
        <v>86</v>
      </c>
      <c r="AV547" s="13" t="s">
        <v>86</v>
      </c>
      <c r="AW547" s="13" t="s">
        <v>32</v>
      </c>
      <c r="AX547" s="13" t="s">
        <v>84</v>
      </c>
      <c r="AY547" s="243" t="s">
        <v>171</v>
      </c>
    </row>
    <row r="548" spans="1:65" s="2" customFormat="1" ht="24.15" customHeight="1">
      <c r="A548" s="39"/>
      <c r="B548" s="40"/>
      <c r="C548" s="219" t="s">
        <v>998</v>
      </c>
      <c r="D548" s="219" t="s">
        <v>173</v>
      </c>
      <c r="E548" s="220" t="s">
        <v>945</v>
      </c>
      <c r="F548" s="221" t="s">
        <v>946</v>
      </c>
      <c r="G548" s="222" t="s">
        <v>226</v>
      </c>
      <c r="H548" s="223">
        <v>65</v>
      </c>
      <c r="I548" s="224"/>
      <c r="J548" s="225">
        <f>ROUND(I548*H548,2)</f>
        <v>0</v>
      </c>
      <c r="K548" s="221" t="s">
        <v>177</v>
      </c>
      <c r="L548" s="45"/>
      <c r="M548" s="226" t="s">
        <v>1</v>
      </c>
      <c r="N548" s="227" t="s">
        <v>41</v>
      </c>
      <c r="O548" s="92"/>
      <c r="P548" s="228">
        <f>O548*H548</f>
        <v>0</v>
      </c>
      <c r="Q548" s="228">
        <v>0</v>
      </c>
      <c r="R548" s="228">
        <f>Q548*H548</f>
        <v>0</v>
      </c>
      <c r="S548" s="228">
        <v>0</v>
      </c>
      <c r="T548" s="229">
        <f>S548*H548</f>
        <v>0</v>
      </c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R548" s="230" t="s">
        <v>267</v>
      </c>
      <c r="AT548" s="230" t="s">
        <v>173</v>
      </c>
      <c r="AU548" s="230" t="s">
        <v>86</v>
      </c>
      <c r="AY548" s="18" t="s">
        <v>171</v>
      </c>
      <c r="BE548" s="231">
        <f>IF(N548="základní",J548,0)</f>
        <v>0</v>
      </c>
      <c r="BF548" s="231">
        <f>IF(N548="snížená",J548,0)</f>
        <v>0</v>
      </c>
      <c r="BG548" s="231">
        <f>IF(N548="zákl. přenesená",J548,0)</f>
        <v>0</v>
      </c>
      <c r="BH548" s="231">
        <f>IF(N548="sníž. přenesená",J548,0)</f>
        <v>0</v>
      </c>
      <c r="BI548" s="231">
        <f>IF(N548="nulová",J548,0)</f>
        <v>0</v>
      </c>
      <c r="BJ548" s="18" t="s">
        <v>84</v>
      </c>
      <c r="BK548" s="231">
        <f>ROUND(I548*H548,2)</f>
        <v>0</v>
      </c>
      <c r="BL548" s="18" t="s">
        <v>267</v>
      </c>
      <c r="BM548" s="230" t="s">
        <v>1457</v>
      </c>
    </row>
    <row r="549" spans="1:51" s="13" customFormat="1" ht="12">
      <c r="A549" s="13"/>
      <c r="B549" s="232"/>
      <c r="C549" s="233"/>
      <c r="D549" s="234" t="s">
        <v>180</v>
      </c>
      <c r="E549" s="235" t="s">
        <v>1</v>
      </c>
      <c r="F549" s="236" t="s">
        <v>1458</v>
      </c>
      <c r="G549" s="233"/>
      <c r="H549" s="237">
        <v>65</v>
      </c>
      <c r="I549" s="238"/>
      <c r="J549" s="233"/>
      <c r="K549" s="233"/>
      <c r="L549" s="239"/>
      <c r="M549" s="240"/>
      <c r="N549" s="241"/>
      <c r="O549" s="241"/>
      <c r="P549" s="241"/>
      <c r="Q549" s="241"/>
      <c r="R549" s="241"/>
      <c r="S549" s="241"/>
      <c r="T549" s="242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43" t="s">
        <v>180</v>
      </c>
      <c r="AU549" s="243" t="s">
        <v>86</v>
      </c>
      <c r="AV549" s="13" t="s">
        <v>86</v>
      </c>
      <c r="AW549" s="13" t="s">
        <v>32</v>
      </c>
      <c r="AX549" s="13" t="s">
        <v>84</v>
      </c>
      <c r="AY549" s="243" t="s">
        <v>171</v>
      </c>
    </row>
    <row r="550" spans="1:65" s="2" customFormat="1" ht="33" customHeight="1">
      <c r="A550" s="39"/>
      <c r="B550" s="40"/>
      <c r="C550" s="269" t="s">
        <v>1002</v>
      </c>
      <c r="D550" s="269" t="s">
        <v>304</v>
      </c>
      <c r="E550" s="270" t="s">
        <v>950</v>
      </c>
      <c r="F550" s="271" t="s">
        <v>951</v>
      </c>
      <c r="G550" s="272" t="s">
        <v>366</v>
      </c>
      <c r="H550" s="273">
        <v>178.605</v>
      </c>
      <c r="I550" s="274"/>
      <c r="J550" s="275">
        <f>ROUND(I550*H550,2)</f>
        <v>0</v>
      </c>
      <c r="K550" s="271" t="s">
        <v>177</v>
      </c>
      <c r="L550" s="276"/>
      <c r="M550" s="277" t="s">
        <v>1</v>
      </c>
      <c r="N550" s="278" t="s">
        <v>41</v>
      </c>
      <c r="O550" s="92"/>
      <c r="P550" s="228">
        <f>O550*H550</f>
        <v>0</v>
      </c>
      <c r="Q550" s="228">
        <v>0.007</v>
      </c>
      <c r="R550" s="228">
        <f>Q550*H550</f>
        <v>1.250235</v>
      </c>
      <c r="S550" s="228">
        <v>0</v>
      </c>
      <c r="T550" s="229">
        <f>S550*H550</f>
        <v>0</v>
      </c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R550" s="230" t="s">
        <v>392</v>
      </c>
      <c r="AT550" s="230" t="s">
        <v>304</v>
      </c>
      <c r="AU550" s="230" t="s">
        <v>86</v>
      </c>
      <c r="AY550" s="18" t="s">
        <v>171</v>
      </c>
      <c r="BE550" s="231">
        <f>IF(N550="základní",J550,0)</f>
        <v>0</v>
      </c>
      <c r="BF550" s="231">
        <f>IF(N550="snížená",J550,0)</f>
        <v>0</v>
      </c>
      <c r="BG550" s="231">
        <f>IF(N550="zákl. přenesená",J550,0)</f>
        <v>0</v>
      </c>
      <c r="BH550" s="231">
        <f>IF(N550="sníž. přenesená",J550,0)</f>
        <v>0</v>
      </c>
      <c r="BI550" s="231">
        <f>IF(N550="nulová",J550,0)</f>
        <v>0</v>
      </c>
      <c r="BJ550" s="18" t="s">
        <v>84</v>
      </c>
      <c r="BK550" s="231">
        <f>ROUND(I550*H550,2)</f>
        <v>0</v>
      </c>
      <c r="BL550" s="18" t="s">
        <v>267</v>
      </c>
      <c r="BM550" s="230" t="s">
        <v>1459</v>
      </c>
    </row>
    <row r="551" spans="1:51" s="13" customFormat="1" ht="12">
      <c r="A551" s="13"/>
      <c r="B551" s="232"/>
      <c r="C551" s="233"/>
      <c r="D551" s="234" t="s">
        <v>180</v>
      </c>
      <c r="E551" s="235" t="s">
        <v>1</v>
      </c>
      <c r="F551" s="236" t="s">
        <v>1460</v>
      </c>
      <c r="G551" s="233"/>
      <c r="H551" s="237">
        <v>178.605</v>
      </c>
      <c r="I551" s="238"/>
      <c r="J551" s="233"/>
      <c r="K551" s="233"/>
      <c r="L551" s="239"/>
      <c r="M551" s="240"/>
      <c r="N551" s="241"/>
      <c r="O551" s="241"/>
      <c r="P551" s="241"/>
      <c r="Q551" s="241"/>
      <c r="R551" s="241"/>
      <c r="S551" s="241"/>
      <c r="T551" s="242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43" t="s">
        <v>180</v>
      </c>
      <c r="AU551" s="243" t="s">
        <v>86</v>
      </c>
      <c r="AV551" s="13" t="s">
        <v>86</v>
      </c>
      <c r="AW551" s="13" t="s">
        <v>32</v>
      </c>
      <c r="AX551" s="13" t="s">
        <v>84</v>
      </c>
      <c r="AY551" s="243" t="s">
        <v>171</v>
      </c>
    </row>
    <row r="552" spans="1:65" s="2" customFormat="1" ht="24.15" customHeight="1">
      <c r="A552" s="39"/>
      <c r="B552" s="40"/>
      <c r="C552" s="219" t="s">
        <v>1006</v>
      </c>
      <c r="D552" s="219" t="s">
        <v>173</v>
      </c>
      <c r="E552" s="220" t="s">
        <v>955</v>
      </c>
      <c r="F552" s="221" t="s">
        <v>956</v>
      </c>
      <c r="G552" s="222" t="s">
        <v>742</v>
      </c>
      <c r="H552" s="279"/>
      <c r="I552" s="224"/>
      <c r="J552" s="225">
        <f>ROUND(I552*H552,2)</f>
        <v>0</v>
      </c>
      <c r="K552" s="221" t="s">
        <v>177</v>
      </c>
      <c r="L552" s="45"/>
      <c r="M552" s="226" t="s">
        <v>1</v>
      </c>
      <c r="N552" s="227" t="s">
        <v>41</v>
      </c>
      <c r="O552" s="92"/>
      <c r="P552" s="228">
        <f>O552*H552</f>
        <v>0</v>
      </c>
      <c r="Q552" s="228">
        <v>0</v>
      </c>
      <c r="R552" s="228">
        <f>Q552*H552</f>
        <v>0</v>
      </c>
      <c r="S552" s="228">
        <v>0</v>
      </c>
      <c r="T552" s="229">
        <f>S552*H552</f>
        <v>0</v>
      </c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R552" s="230" t="s">
        <v>267</v>
      </c>
      <c r="AT552" s="230" t="s">
        <v>173</v>
      </c>
      <c r="AU552" s="230" t="s">
        <v>86</v>
      </c>
      <c r="AY552" s="18" t="s">
        <v>171</v>
      </c>
      <c r="BE552" s="231">
        <f>IF(N552="základní",J552,0)</f>
        <v>0</v>
      </c>
      <c r="BF552" s="231">
        <f>IF(N552="snížená",J552,0)</f>
        <v>0</v>
      </c>
      <c r="BG552" s="231">
        <f>IF(N552="zákl. přenesená",J552,0)</f>
        <v>0</v>
      </c>
      <c r="BH552" s="231">
        <f>IF(N552="sníž. přenesená",J552,0)</f>
        <v>0</v>
      </c>
      <c r="BI552" s="231">
        <f>IF(N552="nulová",J552,0)</f>
        <v>0</v>
      </c>
      <c r="BJ552" s="18" t="s">
        <v>84</v>
      </c>
      <c r="BK552" s="231">
        <f>ROUND(I552*H552,2)</f>
        <v>0</v>
      </c>
      <c r="BL552" s="18" t="s">
        <v>267</v>
      </c>
      <c r="BM552" s="230" t="s">
        <v>957</v>
      </c>
    </row>
    <row r="553" spans="1:65" s="2" customFormat="1" ht="24.15" customHeight="1">
      <c r="A553" s="39"/>
      <c r="B553" s="40"/>
      <c r="C553" s="219" t="s">
        <v>1010</v>
      </c>
      <c r="D553" s="219" t="s">
        <v>173</v>
      </c>
      <c r="E553" s="220" t="s">
        <v>959</v>
      </c>
      <c r="F553" s="221" t="s">
        <v>960</v>
      </c>
      <c r="G553" s="222" t="s">
        <v>742</v>
      </c>
      <c r="H553" s="279"/>
      <c r="I553" s="224"/>
      <c r="J553" s="225">
        <f>ROUND(I553*H553,2)</f>
        <v>0</v>
      </c>
      <c r="K553" s="221" t="s">
        <v>177</v>
      </c>
      <c r="L553" s="45"/>
      <c r="M553" s="226" t="s">
        <v>1</v>
      </c>
      <c r="N553" s="227" t="s">
        <v>41</v>
      </c>
      <c r="O553" s="92"/>
      <c r="P553" s="228">
        <f>O553*H553</f>
        <v>0</v>
      </c>
      <c r="Q553" s="228">
        <v>0</v>
      </c>
      <c r="R553" s="228">
        <f>Q553*H553</f>
        <v>0</v>
      </c>
      <c r="S553" s="228">
        <v>0</v>
      </c>
      <c r="T553" s="229">
        <f>S553*H553</f>
        <v>0</v>
      </c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R553" s="230" t="s">
        <v>267</v>
      </c>
      <c r="AT553" s="230" t="s">
        <v>173</v>
      </c>
      <c r="AU553" s="230" t="s">
        <v>86</v>
      </c>
      <c r="AY553" s="18" t="s">
        <v>171</v>
      </c>
      <c r="BE553" s="231">
        <f>IF(N553="základní",J553,0)</f>
        <v>0</v>
      </c>
      <c r="BF553" s="231">
        <f>IF(N553="snížená",J553,0)</f>
        <v>0</v>
      </c>
      <c r="BG553" s="231">
        <f>IF(N553="zákl. přenesená",J553,0)</f>
        <v>0</v>
      </c>
      <c r="BH553" s="231">
        <f>IF(N553="sníž. přenesená",J553,0)</f>
        <v>0</v>
      </c>
      <c r="BI553" s="231">
        <f>IF(N553="nulová",J553,0)</f>
        <v>0</v>
      </c>
      <c r="BJ553" s="18" t="s">
        <v>84</v>
      </c>
      <c r="BK553" s="231">
        <f>ROUND(I553*H553,2)</f>
        <v>0</v>
      </c>
      <c r="BL553" s="18" t="s">
        <v>267</v>
      </c>
      <c r="BM553" s="230" t="s">
        <v>961</v>
      </c>
    </row>
    <row r="554" spans="1:65" s="2" customFormat="1" ht="37.8" customHeight="1">
      <c r="A554" s="39"/>
      <c r="B554" s="40"/>
      <c r="C554" s="219" t="s">
        <v>1014</v>
      </c>
      <c r="D554" s="219" t="s">
        <v>173</v>
      </c>
      <c r="E554" s="220" t="s">
        <v>999</v>
      </c>
      <c r="F554" s="221" t="s">
        <v>1461</v>
      </c>
      <c r="G554" s="222" t="s">
        <v>226</v>
      </c>
      <c r="H554" s="223">
        <v>14</v>
      </c>
      <c r="I554" s="224"/>
      <c r="J554" s="225">
        <f>ROUND(I554*H554,2)</f>
        <v>0</v>
      </c>
      <c r="K554" s="221" t="s">
        <v>1</v>
      </c>
      <c r="L554" s="45"/>
      <c r="M554" s="226" t="s">
        <v>1</v>
      </c>
      <c r="N554" s="227" t="s">
        <v>41</v>
      </c>
      <c r="O554" s="92"/>
      <c r="P554" s="228">
        <f>O554*H554</f>
        <v>0</v>
      </c>
      <c r="Q554" s="228">
        <v>0</v>
      </c>
      <c r="R554" s="228">
        <f>Q554*H554</f>
        <v>0</v>
      </c>
      <c r="S554" s="228">
        <v>0</v>
      </c>
      <c r="T554" s="229">
        <f>S554*H554</f>
        <v>0</v>
      </c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R554" s="230" t="s">
        <v>267</v>
      </c>
      <c r="AT554" s="230" t="s">
        <v>173</v>
      </c>
      <c r="AU554" s="230" t="s">
        <v>86</v>
      </c>
      <c r="AY554" s="18" t="s">
        <v>171</v>
      </c>
      <c r="BE554" s="231">
        <f>IF(N554="základní",J554,0)</f>
        <v>0</v>
      </c>
      <c r="BF554" s="231">
        <f>IF(N554="snížená",J554,0)</f>
        <v>0</v>
      </c>
      <c r="BG554" s="231">
        <f>IF(N554="zákl. přenesená",J554,0)</f>
        <v>0</v>
      </c>
      <c r="BH554" s="231">
        <f>IF(N554="sníž. přenesená",J554,0)</f>
        <v>0</v>
      </c>
      <c r="BI554" s="231">
        <f>IF(N554="nulová",J554,0)</f>
        <v>0</v>
      </c>
      <c r="BJ554" s="18" t="s">
        <v>84</v>
      </c>
      <c r="BK554" s="231">
        <f>ROUND(I554*H554,2)</f>
        <v>0</v>
      </c>
      <c r="BL554" s="18" t="s">
        <v>267</v>
      </c>
      <c r="BM554" s="230" t="s">
        <v>1462</v>
      </c>
    </row>
    <row r="555" spans="1:47" s="2" customFormat="1" ht="12">
      <c r="A555" s="39"/>
      <c r="B555" s="40"/>
      <c r="C555" s="41"/>
      <c r="D555" s="234" t="s">
        <v>229</v>
      </c>
      <c r="E555" s="41"/>
      <c r="F555" s="255" t="s">
        <v>1463</v>
      </c>
      <c r="G555" s="41"/>
      <c r="H555" s="41"/>
      <c r="I555" s="256"/>
      <c r="J555" s="41"/>
      <c r="K555" s="41"/>
      <c r="L555" s="45"/>
      <c r="M555" s="257"/>
      <c r="N555" s="258"/>
      <c r="O555" s="92"/>
      <c r="P555" s="92"/>
      <c r="Q555" s="92"/>
      <c r="R555" s="92"/>
      <c r="S555" s="92"/>
      <c r="T555" s="93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T555" s="18" t="s">
        <v>229</v>
      </c>
      <c r="AU555" s="18" t="s">
        <v>86</v>
      </c>
    </row>
    <row r="556" spans="1:65" s="2" customFormat="1" ht="37.8" customHeight="1">
      <c r="A556" s="39"/>
      <c r="B556" s="40"/>
      <c r="C556" s="219" t="s">
        <v>1018</v>
      </c>
      <c r="D556" s="219" t="s">
        <v>173</v>
      </c>
      <c r="E556" s="220" t="s">
        <v>1464</v>
      </c>
      <c r="F556" s="221" t="s">
        <v>1465</v>
      </c>
      <c r="G556" s="222" t="s">
        <v>226</v>
      </c>
      <c r="H556" s="223">
        <v>8</v>
      </c>
      <c r="I556" s="224"/>
      <c r="J556" s="225">
        <f>ROUND(I556*H556,2)</f>
        <v>0</v>
      </c>
      <c r="K556" s="221" t="s">
        <v>1</v>
      </c>
      <c r="L556" s="45"/>
      <c r="M556" s="226" t="s">
        <v>1</v>
      </c>
      <c r="N556" s="227" t="s">
        <v>41</v>
      </c>
      <c r="O556" s="92"/>
      <c r="P556" s="228">
        <f>O556*H556</f>
        <v>0</v>
      </c>
      <c r="Q556" s="228">
        <v>0</v>
      </c>
      <c r="R556" s="228">
        <f>Q556*H556</f>
        <v>0</v>
      </c>
      <c r="S556" s="228">
        <v>0</v>
      </c>
      <c r="T556" s="229">
        <f>S556*H556</f>
        <v>0</v>
      </c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R556" s="230" t="s">
        <v>267</v>
      </c>
      <c r="AT556" s="230" t="s">
        <v>173</v>
      </c>
      <c r="AU556" s="230" t="s">
        <v>86</v>
      </c>
      <c r="AY556" s="18" t="s">
        <v>171</v>
      </c>
      <c r="BE556" s="231">
        <f>IF(N556="základní",J556,0)</f>
        <v>0</v>
      </c>
      <c r="BF556" s="231">
        <f>IF(N556="snížená",J556,0)</f>
        <v>0</v>
      </c>
      <c r="BG556" s="231">
        <f>IF(N556="zákl. přenesená",J556,0)</f>
        <v>0</v>
      </c>
      <c r="BH556" s="231">
        <f>IF(N556="sníž. přenesená",J556,0)</f>
        <v>0</v>
      </c>
      <c r="BI556" s="231">
        <f>IF(N556="nulová",J556,0)</f>
        <v>0</v>
      </c>
      <c r="BJ556" s="18" t="s">
        <v>84</v>
      </c>
      <c r="BK556" s="231">
        <f>ROUND(I556*H556,2)</f>
        <v>0</v>
      </c>
      <c r="BL556" s="18" t="s">
        <v>267</v>
      </c>
      <c r="BM556" s="230" t="s">
        <v>1466</v>
      </c>
    </row>
    <row r="557" spans="1:47" s="2" customFormat="1" ht="12">
      <c r="A557" s="39"/>
      <c r="B557" s="40"/>
      <c r="C557" s="41"/>
      <c r="D557" s="234" t="s">
        <v>229</v>
      </c>
      <c r="E557" s="41"/>
      <c r="F557" s="255" t="s">
        <v>1467</v>
      </c>
      <c r="G557" s="41"/>
      <c r="H557" s="41"/>
      <c r="I557" s="256"/>
      <c r="J557" s="41"/>
      <c r="K557" s="41"/>
      <c r="L557" s="45"/>
      <c r="M557" s="257"/>
      <c r="N557" s="258"/>
      <c r="O557" s="92"/>
      <c r="P557" s="92"/>
      <c r="Q557" s="92"/>
      <c r="R557" s="92"/>
      <c r="S557" s="92"/>
      <c r="T557" s="93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T557" s="18" t="s">
        <v>229</v>
      </c>
      <c r="AU557" s="18" t="s">
        <v>86</v>
      </c>
    </row>
    <row r="558" spans="1:65" s="2" customFormat="1" ht="37.8" customHeight="1">
      <c r="A558" s="39"/>
      <c r="B558" s="40"/>
      <c r="C558" s="219" t="s">
        <v>1022</v>
      </c>
      <c r="D558" s="219" t="s">
        <v>173</v>
      </c>
      <c r="E558" s="220" t="s">
        <v>1011</v>
      </c>
      <c r="F558" s="221" t="s">
        <v>1468</v>
      </c>
      <c r="G558" s="222" t="s">
        <v>226</v>
      </c>
      <c r="H558" s="223">
        <v>10</v>
      </c>
      <c r="I558" s="224"/>
      <c r="J558" s="225">
        <f>ROUND(I558*H558,2)</f>
        <v>0</v>
      </c>
      <c r="K558" s="221" t="s">
        <v>1</v>
      </c>
      <c r="L558" s="45"/>
      <c r="M558" s="226" t="s">
        <v>1</v>
      </c>
      <c r="N558" s="227" t="s">
        <v>41</v>
      </c>
      <c r="O558" s="92"/>
      <c r="P558" s="228">
        <f>O558*H558</f>
        <v>0</v>
      </c>
      <c r="Q558" s="228">
        <v>0</v>
      </c>
      <c r="R558" s="228">
        <f>Q558*H558</f>
        <v>0</v>
      </c>
      <c r="S558" s="228">
        <v>0</v>
      </c>
      <c r="T558" s="229">
        <f>S558*H558</f>
        <v>0</v>
      </c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R558" s="230" t="s">
        <v>267</v>
      </c>
      <c r="AT558" s="230" t="s">
        <v>173</v>
      </c>
      <c r="AU558" s="230" t="s">
        <v>86</v>
      </c>
      <c r="AY558" s="18" t="s">
        <v>171</v>
      </c>
      <c r="BE558" s="231">
        <f>IF(N558="základní",J558,0)</f>
        <v>0</v>
      </c>
      <c r="BF558" s="231">
        <f>IF(N558="snížená",J558,0)</f>
        <v>0</v>
      </c>
      <c r="BG558" s="231">
        <f>IF(N558="zákl. přenesená",J558,0)</f>
        <v>0</v>
      </c>
      <c r="BH558" s="231">
        <f>IF(N558="sníž. přenesená",J558,0)</f>
        <v>0</v>
      </c>
      <c r="BI558" s="231">
        <f>IF(N558="nulová",J558,0)</f>
        <v>0</v>
      </c>
      <c r="BJ558" s="18" t="s">
        <v>84</v>
      </c>
      <c r="BK558" s="231">
        <f>ROUND(I558*H558,2)</f>
        <v>0</v>
      </c>
      <c r="BL558" s="18" t="s">
        <v>267</v>
      </c>
      <c r="BM558" s="230" t="s">
        <v>1469</v>
      </c>
    </row>
    <row r="559" spans="1:47" s="2" customFormat="1" ht="12">
      <c r="A559" s="39"/>
      <c r="B559" s="40"/>
      <c r="C559" s="41"/>
      <c r="D559" s="234" t="s">
        <v>229</v>
      </c>
      <c r="E559" s="41"/>
      <c r="F559" s="255" t="s">
        <v>1467</v>
      </c>
      <c r="G559" s="41"/>
      <c r="H559" s="41"/>
      <c r="I559" s="256"/>
      <c r="J559" s="41"/>
      <c r="K559" s="41"/>
      <c r="L559" s="45"/>
      <c r="M559" s="257"/>
      <c r="N559" s="258"/>
      <c r="O559" s="92"/>
      <c r="P559" s="92"/>
      <c r="Q559" s="92"/>
      <c r="R559" s="92"/>
      <c r="S559" s="92"/>
      <c r="T559" s="93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T559" s="18" t="s">
        <v>229</v>
      </c>
      <c r="AU559" s="18" t="s">
        <v>86</v>
      </c>
    </row>
    <row r="560" spans="1:65" s="2" customFormat="1" ht="37.8" customHeight="1">
      <c r="A560" s="39"/>
      <c r="B560" s="40"/>
      <c r="C560" s="219" t="s">
        <v>1026</v>
      </c>
      <c r="D560" s="219" t="s">
        <v>173</v>
      </c>
      <c r="E560" s="220" t="s">
        <v>1470</v>
      </c>
      <c r="F560" s="221" t="s">
        <v>1471</v>
      </c>
      <c r="G560" s="222" t="s">
        <v>226</v>
      </c>
      <c r="H560" s="223">
        <v>16</v>
      </c>
      <c r="I560" s="224"/>
      <c r="J560" s="225">
        <f>ROUND(I560*H560,2)</f>
        <v>0</v>
      </c>
      <c r="K560" s="221" t="s">
        <v>1</v>
      </c>
      <c r="L560" s="45"/>
      <c r="M560" s="226" t="s">
        <v>1</v>
      </c>
      <c r="N560" s="227" t="s">
        <v>41</v>
      </c>
      <c r="O560" s="92"/>
      <c r="P560" s="228">
        <f>O560*H560</f>
        <v>0</v>
      </c>
      <c r="Q560" s="228">
        <v>0</v>
      </c>
      <c r="R560" s="228">
        <f>Q560*H560</f>
        <v>0</v>
      </c>
      <c r="S560" s="228">
        <v>0</v>
      </c>
      <c r="T560" s="229">
        <f>S560*H560</f>
        <v>0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30" t="s">
        <v>267</v>
      </c>
      <c r="AT560" s="230" t="s">
        <v>173</v>
      </c>
      <c r="AU560" s="230" t="s">
        <v>86</v>
      </c>
      <c r="AY560" s="18" t="s">
        <v>171</v>
      </c>
      <c r="BE560" s="231">
        <f>IF(N560="základní",J560,0)</f>
        <v>0</v>
      </c>
      <c r="BF560" s="231">
        <f>IF(N560="snížená",J560,0)</f>
        <v>0</v>
      </c>
      <c r="BG560" s="231">
        <f>IF(N560="zákl. přenesená",J560,0)</f>
        <v>0</v>
      </c>
      <c r="BH560" s="231">
        <f>IF(N560="sníž. přenesená",J560,0)</f>
        <v>0</v>
      </c>
      <c r="BI560" s="231">
        <f>IF(N560="nulová",J560,0)</f>
        <v>0</v>
      </c>
      <c r="BJ560" s="18" t="s">
        <v>84</v>
      </c>
      <c r="BK560" s="231">
        <f>ROUND(I560*H560,2)</f>
        <v>0</v>
      </c>
      <c r="BL560" s="18" t="s">
        <v>267</v>
      </c>
      <c r="BM560" s="230" t="s">
        <v>1472</v>
      </c>
    </row>
    <row r="561" spans="1:47" s="2" customFormat="1" ht="12">
      <c r="A561" s="39"/>
      <c r="B561" s="40"/>
      <c r="C561" s="41"/>
      <c r="D561" s="234" t="s">
        <v>229</v>
      </c>
      <c r="E561" s="41"/>
      <c r="F561" s="255" t="s">
        <v>1467</v>
      </c>
      <c r="G561" s="41"/>
      <c r="H561" s="41"/>
      <c r="I561" s="256"/>
      <c r="J561" s="41"/>
      <c r="K561" s="41"/>
      <c r="L561" s="45"/>
      <c r="M561" s="257"/>
      <c r="N561" s="258"/>
      <c r="O561" s="92"/>
      <c r="P561" s="92"/>
      <c r="Q561" s="92"/>
      <c r="R561" s="92"/>
      <c r="S561" s="92"/>
      <c r="T561" s="93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T561" s="18" t="s">
        <v>229</v>
      </c>
      <c r="AU561" s="18" t="s">
        <v>86</v>
      </c>
    </row>
    <row r="562" spans="1:65" s="2" customFormat="1" ht="37.8" customHeight="1">
      <c r="A562" s="39"/>
      <c r="B562" s="40"/>
      <c r="C562" s="219" t="s">
        <v>1031</v>
      </c>
      <c r="D562" s="219" t="s">
        <v>173</v>
      </c>
      <c r="E562" s="220" t="s">
        <v>1473</v>
      </c>
      <c r="F562" s="221" t="s">
        <v>1474</v>
      </c>
      <c r="G562" s="222" t="s">
        <v>226</v>
      </c>
      <c r="H562" s="223">
        <v>4</v>
      </c>
      <c r="I562" s="224"/>
      <c r="J562" s="225">
        <f>ROUND(I562*H562,2)</f>
        <v>0</v>
      </c>
      <c r="K562" s="221" t="s">
        <v>1</v>
      </c>
      <c r="L562" s="45"/>
      <c r="M562" s="226" t="s">
        <v>1</v>
      </c>
      <c r="N562" s="227" t="s">
        <v>41</v>
      </c>
      <c r="O562" s="92"/>
      <c r="P562" s="228">
        <f>O562*H562</f>
        <v>0</v>
      </c>
      <c r="Q562" s="228">
        <v>0</v>
      </c>
      <c r="R562" s="228">
        <f>Q562*H562</f>
        <v>0</v>
      </c>
      <c r="S562" s="228">
        <v>0</v>
      </c>
      <c r="T562" s="229">
        <f>S562*H562</f>
        <v>0</v>
      </c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R562" s="230" t="s">
        <v>267</v>
      </c>
      <c r="AT562" s="230" t="s">
        <v>173</v>
      </c>
      <c r="AU562" s="230" t="s">
        <v>86</v>
      </c>
      <c r="AY562" s="18" t="s">
        <v>171</v>
      </c>
      <c r="BE562" s="231">
        <f>IF(N562="základní",J562,0)</f>
        <v>0</v>
      </c>
      <c r="BF562" s="231">
        <f>IF(N562="snížená",J562,0)</f>
        <v>0</v>
      </c>
      <c r="BG562" s="231">
        <f>IF(N562="zákl. přenesená",J562,0)</f>
        <v>0</v>
      </c>
      <c r="BH562" s="231">
        <f>IF(N562="sníž. přenesená",J562,0)</f>
        <v>0</v>
      </c>
      <c r="BI562" s="231">
        <f>IF(N562="nulová",J562,0)</f>
        <v>0</v>
      </c>
      <c r="BJ562" s="18" t="s">
        <v>84</v>
      </c>
      <c r="BK562" s="231">
        <f>ROUND(I562*H562,2)</f>
        <v>0</v>
      </c>
      <c r="BL562" s="18" t="s">
        <v>267</v>
      </c>
      <c r="BM562" s="230" t="s">
        <v>1475</v>
      </c>
    </row>
    <row r="563" spans="1:47" s="2" customFormat="1" ht="12">
      <c r="A563" s="39"/>
      <c r="B563" s="40"/>
      <c r="C563" s="41"/>
      <c r="D563" s="234" t="s">
        <v>229</v>
      </c>
      <c r="E563" s="41"/>
      <c r="F563" s="255" t="s">
        <v>1467</v>
      </c>
      <c r="G563" s="41"/>
      <c r="H563" s="41"/>
      <c r="I563" s="256"/>
      <c r="J563" s="41"/>
      <c r="K563" s="41"/>
      <c r="L563" s="45"/>
      <c r="M563" s="257"/>
      <c r="N563" s="258"/>
      <c r="O563" s="92"/>
      <c r="P563" s="92"/>
      <c r="Q563" s="92"/>
      <c r="R563" s="92"/>
      <c r="S563" s="92"/>
      <c r="T563" s="93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T563" s="18" t="s">
        <v>229</v>
      </c>
      <c r="AU563" s="18" t="s">
        <v>86</v>
      </c>
    </row>
    <row r="564" spans="1:65" s="2" customFormat="1" ht="37.8" customHeight="1">
      <c r="A564" s="39"/>
      <c r="B564" s="40"/>
      <c r="C564" s="219" t="s">
        <v>1036</v>
      </c>
      <c r="D564" s="219" t="s">
        <v>173</v>
      </c>
      <c r="E564" s="220" t="s">
        <v>1476</v>
      </c>
      <c r="F564" s="221" t="s">
        <v>1477</v>
      </c>
      <c r="G564" s="222" t="s">
        <v>226</v>
      </c>
      <c r="H564" s="223">
        <v>1</v>
      </c>
      <c r="I564" s="224"/>
      <c r="J564" s="225">
        <f>ROUND(I564*H564,2)</f>
        <v>0</v>
      </c>
      <c r="K564" s="221" t="s">
        <v>1</v>
      </c>
      <c r="L564" s="45"/>
      <c r="M564" s="226" t="s">
        <v>1</v>
      </c>
      <c r="N564" s="227" t="s">
        <v>41</v>
      </c>
      <c r="O564" s="92"/>
      <c r="P564" s="228">
        <f>O564*H564</f>
        <v>0</v>
      </c>
      <c r="Q564" s="228">
        <v>0</v>
      </c>
      <c r="R564" s="228">
        <f>Q564*H564</f>
        <v>0</v>
      </c>
      <c r="S564" s="228">
        <v>0</v>
      </c>
      <c r="T564" s="229">
        <f>S564*H564</f>
        <v>0</v>
      </c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R564" s="230" t="s">
        <v>267</v>
      </c>
      <c r="AT564" s="230" t="s">
        <v>173</v>
      </c>
      <c r="AU564" s="230" t="s">
        <v>86</v>
      </c>
      <c r="AY564" s="18" t="s">
        <v>171</v>
      </c>
      <c r="BE564" s="231">
        <f>IF(N564="základní",J564,0)</f>
        <v>0</v>
      </c>
      <c r="BF564" s="231">
        <f>IF(N564="snížená",J564,0)</f>
        <v>0</v>
      </c>
      <c r="BG564" s="231">
        <f>IF(N564="zákl. přenesená",J564,0)</f>
        <v>0</v>
      </c>
      <c r="BH564" s="231">
        <f>IF(N564="sníž. přenesená",J564,0)</f>
        <v>0</v>
      </c>
      <c r="BI564" s="231">
        <f>IF(N564="nulová",J564,0)</f>
        <v>0</v>
      </c>
      <c r="BJ564" s="18" t="s">
        <v>84</v>
      </c>
      <c r="BK564" s="231">
        <f>ROUND(I564*H564,2)</f>
        <v>0</v>
      </c>
      <c r="BL564" s="18" t="s">
        <v>267</v>
      </c>
      <c r="BM564" s="230" t="s">
        <v>1478</v>
      </c>
    </row>
    <row r="565" spans="1:47" s="2" customFormat="1" ht="12">
      <c r="A565" s="39"/>
      <c r="B565" s="40"/>
      <c r="C565" s="41"/>
      <c r="D565" s="234" t="s">
        <v>229</v>
      </c>
      <c r="E565" s="41"/>
      <c r="F565" s="255" t="s">
        <v>1467</v>
      </c>
      <c r="G565" s="41"/>
      <c r="H565" s="41"/>
      <c r="I565" s="256"/>
      <c r="J565" s="41"/>
      <c r="K565" s="41"/>
      <c r="L565" s="45"/>
      <c r="M565" s="257"/>
      <c r="N565" s="258"/>
      <c r="O565" s="92"/>
      <c r="P565" s="92"/>
      <c r="Q565" s="92"/>
      <c r="R565" s="92"/>
      <c r="S565" s="92"/>
      <c r="T565" s="93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T565" s="18" t="s">
        <v>229</v>
      </c>
      <c r="AU565" s="18" t="s">
        <v>86</v>
      </c>
    </row>
    <row r="566" spans="1:65" s="2" customFormat="1" ht="37.8" customHeight="1">
      <c r="A566" s="39"/>
      <c r="B566" s="40"/>
      <c r="C566" s="219" t="s">
        <v>1040</v>
      </c>
      <c r="D566" s="219" t="s">
        <v>173</v>
      </c>
      <c r="E566" s="220" t="s">
        <v>1479</v>
      </c>
      <c r="F566" s="221" t="s">
        <v>1480</v>
      </c>
      <c r="G566" s="222" t="s">
        <v>226</v>
      </c>
      <c r="H566" s="223">
        <v>15</v>
      </c>
      <c r="I566" s="224"/>
      <c r="J566" s="225">
        <f>ROUND(I566*H566,2)</f>
        <v>0</v>
      </c>
      <c r="K566" s="221" t="s">
        <v>1</v>
      </c>
      <c r="L566" s="45"/>
      <c r="M566" s="226" t="s">
        <v>1</v>
      </c>
      <c r="N566" s="227" t="s">
        <v>41</v>
      </c>
      <c r="O566" s="92"/>
      <c r="P566" s="228">
        <f>O566*H566</f>
        <v>0</v>
      </c>
      <c r="Q566" s="228">
        <v>0</v>
      </c>
      <c r="R566" s="228">
        <f>Q566*H566</f>
        <v>0</v>
      </c>
      <c r="S566" s="228">
        <v>0</v>
      </c>
      <c r="T566" s="229">
        <f>S566*H566</f>
        <v>0</v>
      </c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R566" s="230" t="s">
        <v>267</v>
      </c>
      <c r="AT566" s="230" t="s">
        <v>173</v>
      </c>
      <c r="AU566" s="230" t="s">
        <v>86</v>
      </c>
      <c r="AY566" s="18" t="s">
        <v>171</v>
      </c>
      <c r="BE566" s="231">
        <f>IF(N566="základní",J566,0)</f>
        <v>0</v>
      </c>
      <c r="BF566" s="231">
        <f>IF(N566="snížená",J566,0)</f>
        <v>0</v>
      </c>
      <c r="BG566" s="231">
        <f>IF(N566="zákl. přenesená",J566,0)</f>
        <v>0</v>
      </c>
      <c r="BH566" s="231">
        <f>IF(N566="sníž. přenesená",J566,0)</f>
        <v>0</v>
      </c>
      <c r="BI566" s="231">
        <f>IF(N566="nulová",J566,0)</f>
        <v>0</v>
      </c>
      <c r="BJ566" s="18" t="s">
        <v>84</v>
      </c>
      <c r="BK566" s="231">
        <f>ROUND(I566*H566,2)</f>
        <v>0</v>
      </c>
      <c r="BL566" s="18" t="s">
        <v>267</v>
      </c>
      <c r="BM566" s="230" t="s">
        <v>1481</v>
      </c>
    </row>
    <row r="567" spans="1:47" s="2" customFormat="1" ht="12">
      <c r="A567" s="39"/>
      <c r="B567" s="40"/>
      <c r="C567" s="41"/>
      <c r="D567" s="234" t="s">
        <v>229</v>
      </c>
      <c r="E567" s="41"/>
      <c r="F567" s="255" t="s">
        <v>1467</v>
      </c>
      <c r="G567" s="41"/>
      <c r="H567" s="41"/>
      <c r="I567" s="256"/>
      <c r="J567" s="41"/>
      <c r="K567" s="41"/>
      <c r="L567" s="45"/>
      <c r="M567" s="257"/>
      <c r="N567" s="258"/>
      <c r="O567" s="92"/>
      <c r="P567" s="92"/>
      <c r="Q567" s="92"/>
      <c r="R567" s="92"/>
      <c r="S567" s="92"/>
      <c r="T567" s="93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T567" s="18" t="s">
        <v>229</v>
      </c>
      <c r="AU567" s="18" t="s">
        <v>86</v>
      </c>
    </row>
    <row r="568" spans="1:65" s="2" customFormat="1" ht="37.8" customHeight="1">
      <c r="A568" s="39"/>
      <c r="B568" s="40"/>
      <c r="C568" s="219" t="s">
        <v>1045</v>
      </c>
      <c r="D568" s="219" t="s">
        <v>173</v>
      </c>
      <c r="E568" s="220" t="s">
        <v>1482</v>
      </c>
      <c r="F568" s="221" t="s">
        <v>1483</v>
      </c>
      <c r="G568" s="222" t="s">
        <v>226</v>
      </c>
      <c r="H568" s="223">
        <v>1</v>
      </c>
      <c r="I568" s="224"/>
      <c r="J568" s="225">
        <f>ROUND(I568*H568,2)</f>
        <v>0</v>
      </c>
      <c r="K568" s="221" t="s">
        <v>1</v>
      </c>
      <c r="L568" s="45"/>
      <c r="M568" s="226" t="s">
        <v>1</v>
      </c>
      <c r="N568" s="227" t="s">
        <v>41</v>
      </c>
      <c r="O568" s="92"/>
      <c r="P568" s="228">
        <f>O568*H568</f>
        <v>0</v>
      </c>
      <c r="Q568" s="228">
        <v>0</v>
      </c>
      <c r="R568" s="228">
        <f>Q568*H568</f>
        <v>0</v>
      </c>
      <c r="S568" s="228">
        <v>0</v>
      </c>
      <c r="T568" s="229">
        <f>S568*H568</f>
        <v>0</v>
      </c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R568" s="230" t="s">
        <v>267</v>
      </c>
      <c r="AT568" s="230" t="s">
        <v>173</v>
      </c>
      <c r="AU568" s="230" t="s">
        <v>86</v>
      </c>
      <c r="AY568" s="18" t="s">
        <v>171</v>
      </c>
      <c r="BE568" s="231">
        <f>IF(N568="základní",J568,0)</f>
        <v>0</v>
      </c>
      <c r="BF568" s="231">
        <f>IF(N568="snížená",J568,0)</f>
        <v>0</v>
      </c>
      <c r="BG568" s="231">
        <f>IF(N568="zákl. přenesená",J568,0)</f>
        <v>0</v>
      </c>
      <c r="BH568" s="231">
        <f>IF(N568="sníž. přenesená",J568,0)</f>
        <v>0</v>
      </c>
      <c r="BI568" s="231">
        <f>IF(N568="nulová",J568,0)</f>
        <v>0</v>
      </c>
      <c r="BJ568" s="18" t="s">
        <v>84</v>
      </c>
      <c r="BK568" s="231">
        <f>ROUND(I568*H568,2)</f>
        <v>0</v>
      </c>
      <c r="BL568" s="18" t="s">
        <v>267</v>
      </c>
      <c r="BM568" s="230" t="s">
        <v>1484</v>
      </c>
    </row>
    <row r="569" spans="1:47" s="2" customFormat="1" ht="12">
      <c r="A569" s="39"/>
      <c r="B569" s="40"/>
      <c r="C569" s="41"/>
      <c r="D569" s="234" t="s">
        <v>229</v>
      </c>
      <c r="E569" s="41"/>
      <c r="F569" s="255" t="s">
        <v>1467</v>
      </c>
      <c r="G569" s="41"/>
      <c r="H569" s="41"/>
      <c r="I569" s="256"/>
      <c r="J569" s="41"/>
      <c r="K569" s="41"/>
      <c r="L569" s="45"/>
      <c r="M569" s="257"/>
      <c r="N569" s="258"/>
      <c r="O569" s="92"/>
      <c r="P569" s="92"/>
      <c r="Q569" s="92"/>
      <c r="R569" s="92"/>
      <c r="S569" s="92"/>
      <c r="T569" s="93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T569" s="18" t="s">
        <v>229</v>
      </c>
      <c r="AU569" s="18" t="s">
        <v>86</v>
      </c>
    </row>
    <row r="570" spans="1:65" s="2" customFormat="1" ht="37.8" customHeight="1">
      <c r="A570" s="39"/>
      <c r="B570" s="40"/>
      <c r="C570" s="219" t="s">
        <v>1049</v>
      </c>
      <c r="D570" s="219" t="s">
        <v>173</v>
      </c>
      <c r="E570" s="220" t="s">
        <v>1485</v>
      </c>
      <c r="F570" s="221" t="s">
        <v>1486</v>
      </c>
      <c r="G570" s="222" t="s">
        <v>226</v>
      </c>
      <c r="H570" s="223">
        <v>2</v>
      </c>
      <c r="I570" s="224"/>
      <c r="J570" s="225">
        <f>ROUND(I570*H570,2)</f>
        <v>0</v>
      </c>
      <c r="K570" s="221" t="s">
        <v>1</v>
      </c>
      <c r="L570" s="45"/>
      <c r="M570" s="226" t="s">
        <v>1</v>
      </c>
      <c r="N570" s="227" t="s">
        <v>41</v>
      </c>
      <c r="O570" s="92"/>
      <c r="P570" s="228">
        <f>O570*H570</f>
        <v>0</v>
      </c>
      <c r="Q570" s="228">
        <v>0</v>
      </c>
      <c r="R570" s="228">
        <f>Q570*H570</f>
        <v>0</v>
      </c>
      <c r="S570" s="228">
        <v>0</v>
      </c>
      <c r="T570" s="229">
        <f>S570*H570</f>
        <v>0</v>
      </c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R570" s="230" t="s">
        <v>267</v>
      </c>
      <c r="AT570" s="230" t="s">
        <v>173</v>
      </c>
      <c r="AU570" s="230" t="s">
        <v>86</v>
      </c>
      <c r="AY570" s="18" t="s">
        <v>171</v>
      </c>
      <c r="BE570" s="231">
        <f>IF(N570="základní",J570,0)</f>
        <v>0</v>
      </c>
      <c r="BF570" s="231">
        <f>IF(N570="snížená",J570,0)</f>
        <v>0</v>
      </c>
      <c r="BG570" s="231">
        <f>IF(N570="zákl. přenesená",J570,0)</f>
        <v>0</v>
      </c>
      <c r="BH570" s="231">
        <f>IF(N570="sníž. přenesená",J570,0)</f>
        <v>0</v>
      </c>
      <c r="BI570" s="231">
        <f>IF(N570="nulová",J570,0)</f>
        <v>0</v>
      </c>
      <c r="BJ570" s="18" t="s">
        <v>84</v>
      </c>
      <c r="BK570" s="231">
        <f>ROUND(I570*H570,2)</f>
        <v>0</v>
      </c>
      <c r="BL570" s="18" t="s">
        <v>267</v>
      </c>
      <c r="BM570" s="230" t="s">
        <v>1487</v>
      </c>
    </row>
    <row r="571" spans="1:47" s="2" customFormat="1" ht="12">
      <c r="A571" s="39"/>
      <c r="B571" s="40"/>
      <c r="C571" s="41"/>
      <c r="D571" s="234" t="s">
        <v>229</v>
      </c>
      <c r="E571" s="41"/>
      <c r="F571" s="255" t="s">
        <v>1467</v>
      </c>
      <c r="G571" s="41"/>
      <c r="H571" s="41"/>
      <c r="I571" s="256"/>
      <c r="J571" s="41"/>
      <c r="K571" s="41"/>
      <c r="L571" s="45"/>
      <c r="M571" s="257"/>
      <c r="N571" s="258"/>
      <c r="O571" s="92"/>
      <c r="P571" s="92"/>
      <c r="Q571" s="92"/>
      <c r="R571" s="92"/>
      <c r="S571" s="92"/>
      <c r="T571" s="93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T571" s="18" t="s">
        <v>229</v>
      </c>
      <c r="AU571" s="18" t="s">
        <v>86</v>
      </c>
    </row>
    <row r="572" spans="1:65" s="2" customFormat="1" ht="37.8" customHeight="1">
      <c r="A572" s="39"/>
      <c r="B572" s="40"/>
      <c r="C572" s="219" t="s">
        <v>1056</v>
      </c>
      <c r="D572" s="219" t="s">
        <v>173</v>
      </c>
      <c r="E572" s="220" t="s">
        <v>1488</v>
      </c>
      <c r="F572" s="221" t="s">
        <v>1489</v>
      </c>
      <c r="G572" s="222" t="s">
        <v>226</v>
      </c>
      <c r="H572" s="223">
        <v>2</v>
      </c>
      <c r="I572" s="224"/>
      <c r="J572" s="225">
        <f>ROUND(I572*H572,2)</f>
        <v>0</v>
      </c>
      <c r="K572" s="221" t="s">
        <v>1</v>
      </c>
      <c r="L572" s="45"/>
      <c r="M572" s="226" t="s">
        <v>1</v>
      </c>
      <c r="N572" s="227" t="s">
        <v>41</v>
      </c>
      <c r="O572" s="92"/>
      <c r="P572" s="228">
        <f>O572*H572</f>
        <v>0</v>
      </c>
      <c r="Q572" s="228">
        <v>0</v>
      </c>
      <c r="R572" s="228">
        <f>Q572*H572</f>
        <v>0</v>
      </c>
      <c r="S572" s="228">
        <v>0</v>
      </c>
      <c r="T572" s="229">
        <f>S572*H572</f>
        <v>0</v>
      </c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R572" s="230" t="s">
        <v>267</v>
      </c>
      <c r="AT572" s="230" t="s">
        <v>173</v>
      </c>
      <c r="AU572" s="230" t="s">
        <v>86</v>
      </c>
      <c r="AY572" s="18" t="s">
        <v>171</v>
      </c>
      <c r="BE572" s="231">
        <f>IF(N572="základní",J572,0)</f>
        <v>0</v>
      </c>
      <c r="BF572" s="231">
        <f>IF(N572="snížená",J572,0)</f>
        <v>0</v>
      </c>
      <c r="BG572" s="231">
        <f>IF(N572="zákl. přenesená",J572,0)</f>
        <v>0</v>
      </c>
      <c r="BH572" s="231">
        <f>IF(N572="sníž. přenesená",J572,0)</f>
        <v>0</v>
      </c>
      <c r="BI572" s="231">
        <f>IF(N572="nulová",J572,0)</f>
        <v>0</v>
      </c>
      <c r="BJ572" s="18" t="s">
        <v>84</v>
      </c>
      <c r="BK572" s="231">
        <f>ROUND(I572*H572,2)</f>
        <v>0</v>
      </c>
      <c r="BL572" s="18" t="s">
        <v>267</v>
      </c>
      <c r="BM572" s="230" t="s">
        <v>1490</v>
      </c>
    </row>
    <row r="573" spans="1:47" s="2" customFormat="1" ht="12">
      <c r="A573" s="39"/>
      <c r="B573" s="40"/>
      <c r="C573" s="41"/>
      <c r="D573" s="234" t="s">
        <v>229</v>
      </c>
      <c r="E573" s="41"/>
      <c r="F573" s="255" t="s">
        <v>1467</v>
      </c>
      <c r="G573" s="41"/>
      <c r="H573" s="41"/>
      <c r="I573" s="256"/>
      <c r="J573" s="41"/>
      <c r="K573" s="41"/>
      <c r="L573" s="45"/>
      <c r="M573" s="257"/>
      <c r="N573" s="258"/>
      <c r="O573" s="92"/>
      <c r="P573" s="92"/>
      <c r="Q573" s="92"/>
      <c r="R573" s="92"/>
      <c r="S573" s="92"/>
      <c r="T573" s="93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T573" s="18" t="s">
        <v>229</v>
      </c>
      <c r="AU573" s="18" t="s">
        <v>86</v>
      </c>
    </row>
    <row r="574" spans="1:65" s="2" customFormat="1" ht="37.8" customHeight="1">
      <c r="A574" s="39"/>
      <c r="B574" s="40"/>
      <c r="C574" s="219" t="s">
        <v>1061</v>
      </c>
      <c r="D574" s="219" t="s">
        <v>173</v>
      </c>
      <c r="E574" s="220" t="s">
        <v>1491</v>
      </c>
      <c r="F574" s="221" t="s">
        <v>1492</v>
      </c>
      <c r="G574" s="222" t="s">
        <v>226</v>
      </c>
      <c r="H574" s="223">
        <v>1</v>
      </c>
      <c r="I574" s="224"/>
      <c r="J574" s="225">
        <f>ROUND(I574*H574,2)</f>
        <v>0</v>
      </c>
      <c r="K574" s="221" t="s">
        <v>1</v>
      </c>
      <c r="L574" s="45"/>
      <c r="M574" s="226" t="s">
        <v>1</v>
      </c>
      <c r="N574" s="227" t="s">
        <v>41</v>
      </c>
      <c r="O574" s="92"/>
      <c r="P574" s="228">
        <f>O574*H574</f>
        <v>0</v>
      </c>
      <c r="Q574" s="228">
        <v>0</v>
      </c>
      <c r="R574" s="228">
        <f>Q574*H574</f>
        <v>0</v>
      </c>
      <c r="S574" s="228">
        <v>0</v>
      </c>
      <c r="T574" s="229">
        <f>S574*H574</f>
        <v>0</v>
      </c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R574" s="230" t="s">
        <v>267</v>
      </c>
      <c r="AT574" s="230" t="s">
        <v>173</v>
      </c>
      <c r="AU574" s="230" t="s">
        <v>86</v>
      </c>
      <c r="AY574" s="18" t="s">
        <v>171</v>
      </c>
      <c r="BE574" s="231">
        <f>IF(N574="základní",J574,0)</f>
        <v>0</v>
      </c>
      <c r="BF574" s="231">
        <f>IF(N574="snížená",J574,0)</f>
        <v>0</v>
      </c>
      <c r="BG574" s="231">
        <f>IF(N574="zákl. přenesená",J574,0)</f>
        <v>0</v>
      </c>
      <c r="BH574" s="231">
        <f>IF(N574="sníž. přenesená",J574,0)</f>
        <v>0</v>
      </c>
      <c r="BI574" s="231">
        <f>IF(N574="nulová",J574,0)</f>
        <v>0</v>
      </c>
      <c r="BJ574" s="18" t="s">
        <v>84</v>
      </c>
      <c r="BK574" s="231">
        <f>ROUND(I574*H574,2)</f>
        <v>0</v>
      </c>
      <c r="BL574" s="18" t="s">
        <v>267</v>
      </c>
      <c r="BM574" s="230" t="s">
        <v>1493</v>
      </c>
    </row>
    <row r="575" spans="1:47" s="2" customFormat="1" ht="12">
      <c r="A575" s="39"/>
      <c r="B575" s="40"/>
      <c r="C575" s="41"/>
      <c r="D575" s="234" t="s">
        <v>229</v>
      </c>
      <c r="E575" s="41"/>
      <c r="F575" s="255" t="s">
        <v>1467</v>
      </c>
      <c r="G575" s="41"/>
      <c r="H575" s="41"/>
      <c r="I575" s="256"/>
      <c r="J575" s="41"/>
      <c r="K575" s="41"/>
      <c r="L575" s="45"/>
      <c r="M575" s="257"/>
      <c r="N575" s="258"/>
      <c r="O575" s="92"/>
      <c r="P575" s="92"/>
      <c r="Q575" s="92"/>
      <c r="R575" s="92"/>
      <c r="S575" s="92"/>
      <c r="T575" s="93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T575" s="18" t="s">
        <v>229</v>
      </c>
      <c r="AU575" s="18" t="s">
        <v>86</v>
      </c>
    </row>
    <row r="576" spans="1:65" s="2" customFormat="1" ht="37.8" customHeight="1">
      <c r="A576" s="39"/>
      <c r="B576" s="40"/>
      <c r="C576" s="219" t="s">
        <v>1065</v>
      </c>
      <c r="D576" s="219" t="s">
        <v>173</v>
      </c>
      <c r="E576" s="220" t="s">
        <v>1494</v>
      </c>
      <c r="F576" s="221" t="s">
        <v>1495</v>
      </c>
      <c r="G576" s="222" t="s">
        <v>226</v>
      </c>
      <c r="H576" s="223">
        <v>2</v>
      </c>
      <c r="I576" s="224"/>
      <c r="J576" s="225">
        <f>ROUND(I576*H576,2)</f>
        <v>0</v>
      </c>
      <c r="K576" s="221" t="s">
        <v>1</v>
      </c>
      <c r="L576" s="45"/>
      <c r="M576" s="226" t="s">
        <v>1</v>
      </c>
      <c r="N576" s="227" t="s">
        <v>41</v>
      </c>
      <c r="O576" s="92"/>
      <c r="P576" s="228">
        <f>O576*H576</f>
        <v>0</v>
      </c>
      <c r="Q576" s="228">
        <v>0</v>
      </c>
      <c r="R576" s="228">
        <f>Q576*H576</f>
        <v>0</v>
      </c>
      <c r="S576" s="228">
        <v>0</v>
      </c>
      <c r="T576" s="229">
        <f>S576*H576</f>
        <v>0</v>
      </c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R576" s="230" t="s">
        <v>267</v>
      </c>
      <c r="AT576" s="230" t="s">
        <v>173</v>
      </c>
      <c r="AU576" s="230" t="s">
        <v>86</v>
      </c>
      <c r="AY576" s="18" t="s">
        <v>171</v>
      </c>
      <c r="BE576" s="231">
        <f>IF(N576="základní",J576,0)</f>
        <v>0</v>
      </c>
      <c r="BF576" s="231">
        <f>IF(N576="snížená",J576,0)</f>
        <v>0</v>
      </c>
      <c r="BG576" s="231">
        <f>IF(N576="zákl. přenesená",J576,0)</f>
        <v>0</v>
      </c>
      <c r="BH576" s="231">
        <f>IF(N576="sníž. přenesená",J576,0)</f>
        <v>0</v>
      </c>
      <c r="BI576" s="231">
        <f>IF(N576="nulová",J576,0)</f>
        <v>0</v>
      </c>
      <c r="BJ576" s="18" t="s">
        <v>84</v>
      </c>
      <c r="BK576" s="231">
        <f>ROUND(I576*H576,2)</f>
        <v>0</v>
      </c>
      <c r="BL576" s="18" t="s">
        <v>267</v>
      </c>
      <c r="BM576" s="230" t="s">
        <v>1496</v>
      </c>
    </row>
    <row r="577" spans="1:47" s="2" customFormat="1" ht="12">
      <c r="A577" s="39"/>
      <c r="B577" s="40"/>
      <c r="C577" s="41"/>
      <c r="D577" s="234" t="s">
        <v>229</v>
      </c>
      <c r="E577" s="41"/>
      <c r="F577" s="255" t="s">
        <v>1467</v>
      </c>
      <c r="G577" s="41"/>
      <c r="H577" s="41"/>
      <c r="I577" s="256"/>
      <c r="J577" s="41"/>
      <c r="K577" s="41"/>
      <c r="L577" s="45"/>
      <c r="M577" s="257"/>
      <c r="N577" s="258"/>
      <c r="O577" s="92"/>
      <c r="P577" s="92"/>
      <c r="Q577" s="92"/>
      <c r="R577" s="92"/>
      <c r="S577" s="92"/>
      <c r="T577" s="93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T577" s="18" t="s">
        <v>229</v>
      </c>
      <c r="AU577" s="18" t="s">
        <v>86</v>
      </c>
    </row>
    <row r="578" spans="1:65" s="2" customFormat="1" ht="37.8" customHeight="1">
      <c r="A578" s="39"/>
      <c r="B578" s="40"/>
      <c r="C578" s="219" t="s">
        <v>1071</v>
      </c>
      <c r="D578" s="219" t="s">
        <v>173</v>
      </c>
      <c r="E578" s="220" t="s">
        <v>1497</v>
      </c>
      <c r="F578" s="221" t="s">
        <v>1498</v>
      </c>
      <c r="G578" s="222" t="s">
        <v>226</v>
      </c>
      <c r="H578" s="223">
        <v>8</v>
      </c>
      <c r="I578" s="224"/>
      <c r="J578" s="225">
        <f>ROUND(I578*H578,2)</f>
        <v>0</v>
      </c>
      <c r="K578" s="221" t="s">
        <v>1</v>
      </c>
      <c r="L578" s="45"/>
      <c r="M578" s="226" t="s">
        <v>1</v>
      </c>
      <c r="N578" s="227" t="s">
        <v>41</v>
      </c>
      <c r="O578" s="92"/>
      <c r="P578" s="228">
        <f>O578*H578</f>
        <v>0</v>
      </c>
      <c r="Q578" s="228">
        <v>0</v>
      </c>
      <c r="R578" s="228">
        <f>Q578*H578</f>
        <v>0</v>
      </c>
      <c r="S578" s="228">
        <v>0</v>
      </c>
      <c r="T578" s="229">
        <f>S578*H578</f>
        <v>0</v>
      </c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R578" s="230" t="s">
        <v>267</v>
      </c>
      <c r="AT578" s="230" t="s">
        <v>173</v>
      </c>
      <c r="AU578" s="230" t="s">
        <v>86</v>
      </c>
      <c r="AY578" s="18" t="s">
        <v>171</v>
      </c>
      <c r="BE578" s="231">
        <f>IF(N578="základní",J578,0)</f>
        <v>0</v>
      </c>
      <c r="BF578" s="231">
        <f>IF(N578="snížená",J578,0)</f>
        <v>0</v>
      </c>
      <c r="BG578" s="231">
        <f>IF(N578="zákl. přenesená",J578,0)</f>
        <v>0</v>
      </c>
      <c r="BH578" s="231">
        <f>IF(N578="sníž. přenesená",J578,0)</f>
        <v>0</v>
      </c>
      <c r="BI578" s="231">
        <f>IF(N578="nulová",J578,0)</f>
        <v>0</v>
      </c>
      <c r="BJ578" s="18" t="s">
        <v>84</v>
      </c>
      <c r="BK578" s="231">
        <f>ROUND(I578*H578,2)</f>
        <v>0</v>
      </c>
      <c r="BL578" s="18" t="s">
        <v>267</v>
      </c>
      <c r="BM578" s="230" t="s">
        <v>1499</v>
      </c>
    </row>
    <row r="579" spans="1:47" s="2" customFormat="1" ht="12">
      <c r="A579" s="39"/>
      <c r="B579" s="40"/>
      <c r="C579" s="41"/>
      <c r="D579" s="234" t="s">
        <v>229</v>
      </c>
      <c r="E579" s="41"/>
      <c r="F579" s="255" t="s">
        <v>1467</v>
      </c>
      <c r="G579" s="41"/>
      <c r="H579" s="41"/>
      <c r="I579" s="256"/>
      <c r="J579" s="41"/>
      <c r="K579" s="41"/>
      <c r="L579" s="45"/>
      <c r="M579" s="257"/>
      <c r="N579" s="258"/>
      <c r="O579" s="92"/>
      <c r="P579" s="92"/>
      <c r="Q579" s="92"/>
      <c r="R579" s="92"/>
      <c r="S579" s="92"/>
      <c r="T579" s="93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T579" s="18" t="s">
        <v>229</v>
      </c>
      <c r="AU579" s="18" t="s">
        <v>86</v>
      </c>
    </row>
    <row r="580" spans="1:65" s="2" customFormat="1" ht="33" customHeight="1">
      <c r="A580" s="39"/>
      <c r="B580" s="40"/>
      <c r="C580" s="219" t="s">
        <v>1075</v>
      </c>
      <c r="D580" s="219" t="s">
        <v>173</v>
      </c>
      <c r="E580" s="220" t="s">
        <v>1500</v>
      </c>
      <c r="F580" s="221" t="s">
        <v>1501</v>
      </c>
      <c r="G580" s="222" t="s">
        <v>226</v>
      </c>
      <c r="H580" s="223">
        <v>1</v>
      </c>
      <c r="I580" s="224"/>
      <c r="J580" s="225">
        <f>ROUND(I580*H580,2)</f>
        <v>0</v>
      </c>
      <c r="K580" s="221" t="s">
        <v>1</v>
      </c>
      <c r="L580" s="45"/>
      <c r="M580" s="226" t="s">
        <v>1</v>
      </c>
      <c r="N580" s="227" t="s">
        <v>41</v>
      </c>
      <c r="O580" s="92"/>
      <c r="P580" s="228">
        <f>O580*H580</f>
        <v>0</v>
      </c>
      <c r="Q580" s="228">
        <v>0</v>
      </c>
      <c r="R580" s="228">
        <f>Q580*H580</f>
        <v>0</v>
      </c>
      <c r="S580" s="228">
        <v>0</v>
      </c>
      <c r="T580" s="229">
        <f>S580*H580</f>
        <v>0</v>
      </c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R580" s="230" t="s">
        <v>267</v>
      </c>
      <c r="AT580" s="230" t="s">
        <v>173</v>
      </c>
      <c r="AU580" s="230" t="s">
        <v>86</v>
      </c>
      <c r="AY580" s="18" t="s">
        <v>171</v>
      </c>
      <c r="BE580" s="231">
        <f>IF(N580="základní",J580,0)</f>
        <v>0</v>
      </c>
      <c r="BF580" s="231">
        <f>IF(N580="snížená",J580,0)</f>
        <v>0</v>
      </c>
      <c r="BG580" s="231">
        <f>IF(N580="zákl. přenesená",J580,0)</f>
        <v>0</v>
      </c>
      <c r="BH580" s="231">
        <f>IF(N580="sníž. přenesená",J580,0)</f>
        <v>0</v>
      </c>
      <c r="BI580" s="231">
        <f>IF(N580="nulová",J580,0)</f>
        <v>0</v>
      </c>
      <c r="BJ580" s="18" t="s">
        <v>84</v>
      </c>
      <c r="BK580" s="231">
        <f>ROUND(I580*H580,2)</f>
        <v>0</v>
      </c>
      <c r="BL580" s="18" t="s">
        <v>267</v>
      </c>
      <c r="BM580" s="230" t="s">
        <v>1502</v>
      </c>
    </row>
    <row r="581" spans="1:47" s="2" customFormat="1" ht="12">
      <c r="A581" s="39"/>
      <c r="B581" s="40"/>
      <c r="C581" s="41"/>
      <c r="D581" s="234" t="s">
        <v>229</v>
      </c>
      <c r="E581" s="41"/>
      <c r="F581" s="255" t="s">
        <v>1467</v>
      </c>
      <c r="G581" s="41"/>
      <c r="H581" s="41"/>
      <c r="I581" s="256"/>
      <c r="J581" s="41"/>
      <c r="K581" s="41"/>
      <c r="L581" s="45"/>
      <c r="M581" s="257"/>
      <c r="N581" s="258"/>
      <c r="O581" s="92"/>
      <c r="P581" s="92"/>
      <c r="Q581" s="92"/>
      <c r="R581" s="92"/>
      <c r="S581" s="92"/>
      <c r="T581" s="93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T581" s="18" t="s">
        <v>229</v>
      </c>
      <c r="AU581" s="18" t="s">
        <v>86</v>
      </c>
    </row>
    <row r="582" spans="1:65" s="2" customFormat="1" ht="37.8" customHeight="1">
      <c r="A582" s="39"/>
      <c r="B582" s="40"/>
      <c r="C582" s="219" t="s">
        <v>1080</v>
      </c>
      <c r="D582" s="219" t="s">
        <v>173</v>
      </c>
      <c r="E582" s="220" t="s">
        <v>1503</v>
      </c>
      <c r="F582" s="221" t="s">
        <v>1504</v>
      </c>
      <c r="G582" s="222" t="s">
        <v>226</v>
      </c>
      <c r="H582" s="223">
        <v>2</v>
      </c>
      <c r="I582" s="224"/>
      <c r="J582" s="225">
        <f>ROUND(I582*H582,2)</f>
        <v>0</v>
      </c>
      <c r="K582" s="221" t="s">
        <v>1</v>
      </c>
      <c r="L582" s="45"/>
      <c r="M582" s="226" t="s">
        <v>1</v>
      </c>
      <c r="N582" s="227" t="s">
        <v>41</v>
      </c>
      <c r="O582" s="92"/>
      <c r="P582" s="228">
        <f>O582*H582</f>
        <v>0</v>
      </c>
      <c r="Q582" s="228">
        <v>0</v>
      </c>
      <c r="R582" s="228">
        <f>Q582*H582</f>
        <v>0</v>
      </c>
      <c r="S582" s="228">
        <v>0</v>
      </c>
      <c r="T582" s="229">
        <f>S582*H582</f>
        <v>0</v>
      </c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R582" s="230" t="s">
        <v>267</v>
      </c>
      <c r="AT582" s="230" t="s">
        <v>173</v>
      </c>
      <c r="AU582" s="230" t="s">
        <v>86</v>
      </c>
      <c r="AY582" s="18" t="s">
        <v>171</v>
      </c>
      <c r="BE582" s="231">
        <f>IF(N582="základní",J582,0)</f>
        <v>0</v>
      </c>
      <c r="BF582" s="231">
        <f>IF(N582="snížená",J582,0)</f>
        <v>0</v>
      </c>
      <c r="BG582" s="231">
        <f>IF(N582="zákl. přenesená",J582,0)</f>
        <v>0</v>
      </c>
      <c r="BH582" s="231">
        <f>IF(N582="sníž. přenesená",J582,0)</f>
        <v>0</v>
      </c>
      <c r="BI582" s="231">
        <f>IF(N582="nulová",J582,0)</f>
        <v>0</v>
      </c>
      <c r="BJ582" s="18" t="s">
        <v>84</v>
      </c>
      <c r="BK582" s="231">
        <f>ROUND(I582*H582,2)</f>
        <v>0</v>
      </c>
      <c r="BL582" s="18" t="s">
        <v>267</v>
      </c>
      <c r="BM582" s="230" t="s">
        <v>1505</v>
      </c>
    </row>
    <row r="583" spans="1:47" s="2" customFormat="1" ht="12">
      <c r="A583" s="39"/>
      <c r="B583" s="40"/>
      <c r="C583" s="41"/>
      <c r="D583" s="234" t="s">
        <v>229</v>
      </c>
      <c r="E583" s="41"/>
      <c r="F583" s="255" t="s">
        <v>1467</v>
      </c>
      <c r="G583" s="41"/>
      <c r="H583" s="41"/>
      <c r="I583" s="256"/>
      <c r="J583" s="41"/>
      <c r="K583" s="41"/>
      <c r="L583" s="45"/>
      <c r="M583" s="257"/>
      <c r="N583" s="258"/>
      <c r="O583" s="92"/>
      <c r="P583" s="92"/>
      <c r="Q583" s="92"/>
      <c r="R583" s="92"/>
      <c r="S583" s="92"/>
      <c r="T583" s="93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T583" s="18" t="s">
        <v>229</v>
      </c>
      <c r="AU583" s="18" t="s">
        <v>86</v>
      </c>
    </row>
    <row r="584" spans="1:65" s="2" customFormat="1" ht="37.8" customHeight="1">
      <c r="A584" s="39"/>
      <c r="B584" s="40"/>
      <c r="C584" s="219" t="s">
        <v>1084</v>
      </c>
      <c r="D584" s="219" t="s">
        <v>173</v>
      </c>
      <c r="E584" s="220" t="s">
        <v>1506</v>
      </c>
      <c r="F584" s="221" t="s">
        <v>1507</v>
      </c>
      <c r="G584" s="222" t="s">
        <v>226</v>
      </c>
      <c r="H584" s="223">
        <v>2</v>
      </c>
      <c r="I584" s="224"/>
      <c r="J584" s="225">
        <f>ROUND(I584*H584,2)</f>
        <v>0</v>
      </c>
      <c r="K584" s="221" t="s">
        <v>1</v>
      </c>
      <c r="L584" s="45"/>
      <c r="M584" s="226" t="s">
        <v>1</v>
      </c>
      <c r="N584" s="227" t="s">
        <v>41</v>
      </c>
      <c r="O584" s="92"/>
      <c r="P584" s="228">
        <f>O584*H584</f>
        <v>0</v>
      </c>
      <c r="Q584" s="228">
        <v>0</v>
      </c>
      <c r="R584" s="228">
        <f>Q584*H584</f>
        <v>0</v>
      </c>
      <c r="S584" s="228">
        <v>0</v>
      </c>
      <c r="T584" s="229">
        <f>S584*H584</f>
        <v>0</v>
      </c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R584" s="230" t="s">
        <v>267</v>
      </c>
      <c r="AT584" s="230" t="s">
        <v>173</v>
      </c>
      <c r="AU584" s="230" t="s">
        <v>86</v>
      </c>
      <c r="AY584" s="18" t="s">
        <v>171</v>
      </c>
      <c r="BE584" s="231">
        <f>IF(N584="základní",J584,0)</f>
        <v>0</v>
      </c>
      <c r="BF584" s="231">
        <f>IF(N584="snížená",J584,0)</f>
        <v>0</v>
      </c>
      <c r="BG584" s="231">
        <f>IF(N584="zákl. přenesená",J584,0)</f>
        <v>0</v>
      </c>
      <c r="BH584" s="231">
        <f>IF(N584="sníž. přenesená",J584,0)</f>
        <v>0</v>
      </c>
      <c r="BI584" s="231">
        <f>IF(N584="nulová",J584,0)</f>
        <v>0</v>
      </c>
      <c r="BJ584" s="18" t="s">
        <v>84</v>
      </c>
      <c r="BK584" s="231">
        <f>ROUND(I584*H584,2)</f>
        <v>0</v>
      </c>
      <c r="BL584" s="18" t="s">
        <v>267</v>
      </c>
      <c r="BM584" s="230" t="s">
        <v>1508</v>
      </c>
    </row>
    <row r="585" spans="1:47" s="2" customFormat="1" ht="12">
      <c r="A585" s="39"/>
      <c r="B585" s="40"/>
      <c r="C585" s="41"/>
      <c r="D585" s="234" t="s">
        <v>229</v>
      </c>
      <c r="E585" s="41"/>
      <c r="F585" s="255" t="s">
        <v>1467</v>
      </c>
      <c r="G585" s="41"/>
      <c r="H585" s="41"/>
      <c r="I585" s="256"/>
      <c r="J585" s="41"/>
      <c r="K585" s="41"/>
      <c r="L585" s="45"/>
      <c r="M585" s="257"/>
      <c r="N585" s="258"/>
      <c r="O585" s="92"/>
      <c r="P585" s="92"/>
      <c r="Q585" s="92"/>
      <c r="R585" s="92"/>
      <c r="S585" s="92"/>
      <c r="T585" s="93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T585" s="18" t="s">
        <v>229</v>
      </c>
      <c r="AU585" s="18" t="s">
        <v>86</v>
      </c>
    </row>
    <row r="586" spans="1:65" s="2" customFormat="1" ht="37.8" customHeight="1">
      <c r="A586" s="39"/>
      <c r="B586" s="40"/>
      <c r="C586" s="219" t="s">
        <v>1088</v>
      </c>
      <c r="D586" s="219" t="s">
        <v>173</v>
      </c>
      <c r="E586" s="220" t="s">
        <v>1509</v>
      </c>
      <c r="F586" s="221" t="s">
        <v>1510</v>
      </c>
      <c r="G586" s="222" t="s">
        <v>226</v>
      </c>
      <c r="H586" s="223">
        <v>1</v>
      </c>
      <c r="I586" s="224"/>
      <c r="J586" s="225">
        <f>ROUND(I586*H586,2)</f>
        <v>0</v>
      </c>
      <c r="K586" s="221" t="s">
        <v>1</v>
      </c>
      <c r="L586" s="45"/>
      <c r="M586" s="226" t="s">
        <v>1</v>
      </c>
      <c r="N586" s="227" t="s">
        <v>41</v>
      </c>
      <c r="O586" s="92"/>
      <c r="P586" s="228">
        <f>O586*H586</f>
        <v>0</v>
      </c>
      <c r="Q586" s="228">
        <v>0</v>
      </c>
      <c r="R586" s="228">
        <f>Q586*H586</f>
        <v>0</v>
      </c>
      <c r="S586" s="228">
        <v>0</v>
      </c>
      <c r="T586" s="229">
        <f>S586*H586</f>
        <v>0</v>
      </c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R586" s="230" t="s">
        <v>267</v>
      </c>
      <c r="AT586" s="230" t="s">
        <v>173</v>
      </c>
      <c r="AU586" s="230" t="s">
        <v>86</v>
      </c>
      <c r="AY586" s="18" t="s">
        <v>171</v>
      </c>
      <c r="BE586" s="231">
        <f>IF(N586="základní",J586,0)</f>
        <v>0</v>
      </c>
      <c r="BF586" s="231">
        <f>IF(N586="snížená",J586,0)</f>
        <v>0</v>
      </c>
      <c r="BG586" s="231">
        <f>IF(N586="zákl. přenesená",J586,0)</f>
        <v>0</v>
      </c>
      <c r="BH586" s="231">
        <f>IF(N586="sníž. přenesená",J586,0)</f>
        <v>0</v>
      </c>
      <c r="BI586" s="231">
        <f>IF(N586="nulová",J586,0)</f>
        <v>0</v>
      </c>
      <c r="BJ586" s="18" t="s">
        <v>84</v>
      </c>
      <c r="BK586" s="231">
        <f>ROUND(I586*H586,2)</f>
        <v>0</v>
      </c>
      <c r="BL586" s="18" t="s">
        <v>267</v>
      </c>
      <c r="BM586" s="230" t="s">
        <v>1511</v>
      </c>
    </row>
    <row r="587" spans="1:47" s="2" customFormat="1" ht="12">
      <c r="A587" s="39"/>
      <c r="B587" s="40"/>
      <c r="C587" s="41"/>
      <c r="D587" s="234" t="s">
        <v>229</v>
      </c>
      <c r="E587" s="41"/>
      <c r="F587" s="255" t="s">
        <v>1467</v>
      </c>
      <c r="G587" s="41"/>
      <c r="H587" s="41"/>
      <c r="I587" s="256"/>
      <c r="J587" s="41"/>
      <c r="K587" s="41"/>
      <c r="L587" s="45"/>
      <c r="M587" s="257"/>
      <c r="N587" s="258"/>
      <c r="O587" s="92"/>
      <c r="P587" s="92"/>
      <c r="Q587" s="92"/>
      <c r="R587" s="92"/>
      <c r="S587" s="92"/>
      <c r="T587" s="93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T587" s="18" t="s">
        <v>229</v>
      </c>
      <c r="AU587" s="18" t="s">
        <v>86</v>
      </c>
    </row>
    <row r="588" spans="1:65" s="2" customFormat="1" ht="33" customHeight="1">
      <c r="A588" s="39"/>
      <c r="B588" s="40"/>
      <c r="C588" s="219" t="s">
        <v>1093</v>
      </c>
      <c r="D588" s="219" t="s">
        <v>173</v>
      </c>
      <c r="E588" s="220" t="s">
        <v>1512</v>
      </c>
      <c r="F588" s="221" t="s">
        <v>1513</v>
      </c>
      <c r="G588" s="222" t="s">
        <v>226</v>
      </c>
      <c r="H588" s="223">
        <v>2</v>
      </c>
      <c r="I588" s="224"/>
      <c r="J588" s="225">
        <f>ROUND(I588*H588,2)</f>
        <v>0</v>
      </c>
      <c r="K588" s="221" t="s">
        <v>1</v>
      </c>
      <c r="L588" s="45"/>
      <c r="M588" s="226" t="s">
        <v>1</v>
      </c>
      <c r="N588" s="227" t="s">
        <v>41</v>
      </c>
      <c r="O588" s="92"/>
      <c r="P588" s="228">
        <f>O588*H588</f>
        <v>0</v>
      </c>
      <c r="Q588" s="228">
        <v>0</v>
      </c>
      <c r="R588" s="228">
        <f>Q588*H588</f>
        <v>0</v>
      </c>
      <c r="S588" s="228">
        <v>0</v>
      </c>
      <c r="T588" s="229">
        <f>S588*H588</f>
        <v>0</v>
      </c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R588" s="230" t="s">
        <v>267</v>
      </c>
      <c r="AT588" s="230" t="s">
        <v>173</v>
      </c>
      <c r="AU588" s="230" t="s">
        <v>86</v>
      </c>
      <c r="AY588" s="18" t="s">
        <v>171</v>
      </c>
      <c r="BE588" s="231">
        <f>IF(N588="základní",J588,0)</f>
        <v>0</v>
      </c>
      <c r="BF588" s="231">
        <f>IF(N588="snížená",J588,0)</f>
        <v>0</v>
      </c>
      <c r="BG588" s="231">
        <f>IF(N588="zákl. přenesená",J588,0)</f>
        <v>0</v>
      </c>
      <c r="BH588" s="231">
        <f>IF(N588="sníž. přenesená",J588,0)</f>
        <v>0</v>
      </c>
      <c r="BI588" s="231">
        <f>IF(N588="nulová",J588,0)</f>
        <v>0</v>
      </c>
      <c r="BJ588" s="18" t="s">
        <v>84</v>
      </c>
      <c r="BK588" s="231">
        <f>ROUND(I588*H588,2)</f>
        <v>0</v>
      </c>
      <c r="BL588" s="18" t="s">
        <v>267</v>
      </c>
      <c r="BM588" s="230" t="s">
        <v>1514</v>
      </c>
    </row>
    <row r="589" spans="1:47" s="2" customFormat="1" ht="12">
      <c r="A589" s="39"/>
      <c r="B589" s="40"/>
      <c r="C589" s="41"/>
      <c r="D589" s="234" t="s">
        <v>229</v>
      </c>
      <c r="E589" s="41"/>
      <c r="F589" s="255" t="s">
        <v>1467</v>
      </c>
      <c r="G589" s="41"/>
      <c r="H589" s="41"/>
      <c r="I589" s="256"/>
      <c r="J589" s="41"/>
      <c r="K589" s="41"/>
      <c r="L589" s="45"/>
      <c r="M589" s="257"/>
      <c r="N589" s="258"/>
      <c r="O589" s="92"/>
      <c r="P589" s="92"/>
      <c r="Q589" s="92"/>
      <c r="R589" s="92"/>
      <c r="S589" s="92"/>
      <c r="T589" s="93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T589" s="18" t="s">
        <v>229</v>
      </c>
      <c r="AU589" s="18" t="s">
        <v>86</v>
      </c>
    </row>
    <row r="590" spans="1:65" s="2" customFormat="1" ht="16.5" customHeight="1">
      <c r="A590" s="39"/>
      <c r="B590" s="40"/>
      <c r="C590" s="219" t="s">
        <v>1098</v>
      </c>
      <c r="D590" s="219" t="s">
        <v>173</v>
      </c>
      <c r="E590" s="220" t="s">
        <v>1515</v>
      </c>
      <c r="F590" s="221" t="s">
        <v>1516</v>
      </c>
      <c r="G590" s="222" t="s">
        <v>366</v>
      </c>
      <c r="H590" s="223">
        <v>12</v>
      </c>
      <c r="I590" s="224"/>
      <c r="J590" s="225">
        <f>ROUND(I590*H590,2)</f>
        <v>0</v>
      </c>
      <c r="K590" s="221" t="s">
        <v>1</v>
      </c>
      <c r="L590" s="45"/>
      <c r="M590" s="226" t="s">
        <v>1</v>
      </c>
      <c r="N590" s="227" t="s">
        <v>41</v>
      </c>
      <c r="O590" s="92"/>
      <c r="P590" s="228">
        <f>O590*H590</f>
        <v>0</v>
      </c>
      <c r="Q590" s="228">
        <v>0</v>
      </c>
      <c r="R590" s="228">
        <f>Q590*H590</f>
        <v>0</v>
      </c>
      <c r="S590" s="228">
        <v>0</v>
      </c>
      <c r="T590" s="229">
        <f>S590*H590</f>
        <v>0</v>
      </c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R590" s="230" t="s">
        <v>267</v>
      </c>
      <c r="AT590" s="230" t="s">
        <v>173</v>
      </c>
      <c r="AU590" s="230" t="s">
        <v>86</v>
      </c>
      <c r="AY590" s="18" t="s">
        <v>171</v>
      </c>
      <c r="BE590" s="231">
        <f>IF(N590="základní",J590,0)</f>
        <v>0</v>
      </c>
      <c r="BF590" s="231">
        <f>IF(N590="snížená",J590,0)</f>
        <v>0</v>
      </c>
      <c r="BG590" s="231">
        <f>IF(N590="zákl. přenesená",J590,0)</f>
        <v>0</v>
      </c>
      <c r="BH590" s="231">
        <f>IF(N590="sníž. přenesená",J590,0)</f>
        <v>0</v>
      </c>
      <c r="BI590" s="231">
        <f>IF(N590="nulová",J590,0)</f>
        <v>0</v>
      </c>
      <c r="BJ590" s="18" t="s">
        <v>84</v>
      </c>
      <c r="BK590" s="231">
        <f>ROUND(I590*H590,2)</f>
        <v>0</v>
      </c>
      <c r="BL590" s="18" t="s">
        <v>267</v>
      </c>
      <c r="BM590" s="230" t="s">
        <v>1517</v>
      </c>
    </row>
    <row r="591" spans="1:47" s="2" customFormat="1" ht="12">
      <c r="A591" s="39"/>
      <c r="B591" s="40"/>
      <c r="C591" s="41"/>
      <c r="D591" s="234" t="s">
        <v>229</v>
      </c>
      <c r="E591" s="41"/>
      <c r="F591" s="255" t="s">
        <v>1518</v>
      </c>
      <c r="G591" s="41"/>
      <c r="H591" s="41"/>
      <c r="I591" s="256"/>
      <c r="J591" s="41"/>
      <c r="K591" s="41"/>
      <c r="L591" s="45"/>
      <c r="M591" s="257"/>
      <c r="N591" s="258"/>
      <c r="O591" s="92"/>
      <c r="P591" s="92"/>
      <c r="Q591" s="92"/>
      <c r="R591" s="92"/>
      <c r="S591" s="92"/>
      <c r="T591" s="93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T591" s="18" t="s">
        <v>229</v>
      </c>
      <c r="AU591" s="18" t="s">
        <v>86</v>
      </c>
    </row>
    <row r="592" spans="1:63" s="12" customFormat="1" ht="22.8" customHeight="1">
      <c r="A592" s="12"/>
      <c r="B592" s="203"/>
      <c r="C592" s="204"/>
      <c r="D592" s="205" t="s">
        <v>75</v>
      </c>
      <c r="E592" s="217" t="s">
        <v>1054</v>
      </c>
      <c r="F592" s="217" t="s">
        <v>1055</v>
      </c>
      <c r="G592" s="204"/>
      <c r="H592" s="204"/>
      <c r="I592" s="207"/>
      <c r="J592" s="218">
        <f>BK592</f>
        <v>0</v>
      </c>
      <c r="K592" s="204"/>
      <c r="L592" s="209"/>
      <c r="M592" s="210"/>
      <c r="N592" s="211"/>
      <c r="O592" s="211"/>
      <c r="P592" s="212">
        <f>SUM(P593:P624)</f>
        <v>0</v>
      </c>
      <c r="Q592" s="211"/>
      <c r="R592" s="212">
        <f>SUM(R593:R624)</f>
        <v>0</v>
      </c>
      <c r="S592" s="211"/>
      <c r="T592" s="213">
        <f>SUM(T593:T624)</f>
        <v>0.24</v>
      </c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R592" s="214" t="s">
        <v>86</v>
      </c>
      <c r="AT592" s="215" t="s">
        <v>75</v>
      </c>
      <c r="AU592" s="215" t="s">
        <v>84</v>
      </c>
      <c r="AY592" s="214" t="s">
        <v>171</v>
      </c>
      <c r="BK592" s="216">
        <f>SUM(BK593:BK624)</f>
        <v>0</v>
      </c>
    </row>
    <row r="593" spans="1:65" s="2" customFormat="1" ht="24.15" customHeight="1">
      <c r="A593" s="39"/>
      <c r="B593" s="40"/>
      <c r="C593" s="219" t="s">
        <v>1103</v>
      </c>
      <c r="D593" s="219" t="s">
        <v>173</v>
      </c>
      <c r="E593" s="220" t="s">
        <v>1062</v>
      </c>
      <c r="F593" s="221" t="s">
        <v>1063</v>
      </c>
      <c r="G593" s="222" t="s">
        <v>366</v>
      </c>
      <c r="H593" s="223">
        <v>8</v>
      </c>
      <c r="I593" s="224"/>
      <c r="J593" s="225">
        <f>ROUND(I593*H593,2)</f>
        <v>0</v>
      </c>
      <c r="K593" s="221" t="s">
        <v>177</v>
      </c>
      <c r="L593" s="45"/>
      <c r="M593" s="226" t="s">
        <v>1</v>
      </c>
      <c r="N593" s="227" t="s">
        <v>41</v>
      </c>
      <c r="O593" s="92"/>
      <c r="P593" s="228">
        <f>O593*H593</f>
        <v>0</v>
      </c>
      <c r="Q593" s="228">
        <v>0</v>
      </c>
      <c r="R593" s="228">
        <f>Q593*H593</f>
        <v>0</v>
      </c>
      <c r="S593" s="228">
        <v>0.03</v>
      </c>
      <c r="T593" s="229">
        <f>S593*H593</f>
        <v>0.24</v>
      </c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R593" s="230" t="s">
        <v>267</v>
      </c>
      <c r="AT593" s="230" t="s">
        <v>173</v>
      </c>
      <c r="AU593" s="230" t="s">
        <v>86</v>
      </c>
      <c r="AY593" s="18" t="s">
        <v>171</v>
      </c>
      <c r="BE593" s="231">
        <f>IF(N593="základní",J593,0)</f>
        <v>0</v>
      </c>
      <c r="BF593" s="231">
        <f>IF(N593="snížená",J593,0)</f>
        <v>0</v>
      </c>
      <c r="BG593" s="231">
        <f>IF(N593="zákl. přenesená",J593,0)</f>
        <v>0</v>
      </c>
      <c r="BH593" s="231">
        <f>IF(N593="sníž. přenesená",J593,0)</f>
        <v>0</v>
      </c>
      <c r="BI593" s="231">
        <f>IF(N593="nulová",J593,0)</f>
        <v>0</v>
      </c>
      <c r="BJ593" s="18" t="s">
        <v>84</v>
      </c>
      <c r="BK593" s="231">
        <f>ROUND(I593*H593,2)</f>
        <v>0</v>
      </c>
      <c r="BL593" s="18" t="s">
        <v>267</v>
      </c>
      <c r="BM593" s="230" t="s">
        <v>1519</v>
      </c>
    </row>
    <row r="594" spans="1:51" s="13" customFormat="1" ht="12">
      <c r="A594" s="13"/>
      <c r="B594" s="232"/>
      <c r="C594" s="233"/>
      <c r="D594" s="234" t="s">
        <v>180</v>
      </c>
      <c r="E594" s="235" t="s">
        <v>1</v>
      </c>
      <c r="F594" s="236" t="s">
        <v>1520</v>
      </c>
      <c r="G594" s="233"/>
      <c r="H594" s="237">
        <v>8</v>
      </c>
      <c r="I594" s="238"/>
      <c r="J594" s="233"/>
      <c r="K594" s="233"/>
      <c r="L594" s="239"/>
      <c r="M594" s="240"/>
      <c r="N594" s="241"/>
      <c r="O594" s="241"/>
      <c r="P594" s="241"/>
      <c r="Q594" s="241"/>
      <c r="R594" s="241"/>
      <c r="S594" s="241"/>
      <c r="T594" s="242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43" t="s">
        <v>180</v>
      </c>
      <c r="AU594" s="243" t="s">
        <v>86</v>
      </c>
      <c r="AV594" s="13" t="s">
        <v>86</v>
      </c>
      <c r="AW594" s="13" t="s">
        <v>32</v>
      </c>
      <c r="AX594" s="13" t="s">
        <v>84</v>
      </c>
      <c r="AY594" s="243" t="s">
        <v>171</v>
      </c>
    </row>
    <row r="595" spans="1:65" s="2" customFormat="1" ht="24.15" customHeight="1">
      <c r="A595" s="39"/>
      <c r="B595" s="40"/>
      <c r="C595" s="219" t="s">
        <v>1107</v>
      </c>
      <c r="D595" s="219" t="s">
        <v>173</v>
      </c>
      <c r="E595" s="220" t="s">
        <v>1521</v>
      </c>
      <c r="F595" s="221" t="s">
        <v>1522</v>
      </c>
      <c r="G595" s="222" t="s">
        <v>226</v>
      </c>
      <c r="H595" s="223">
        <v>1</v>
      </c>
      <c r="I595" s="224"/>
      <c r="J595" s="225">
        <f>ROUND(I595*H595,2)</f>
        <v>0</v>
      </c>
      <c r="K595" s="221" t="s">
        <v>1</v>
      </c>
      <c r="L595" s="45"/>
      <c r="M595" s="226" t="s">
        <v>1</v>
      </c>
      <c r="N595" s="227" t="s">
        <v>41</v>
      </c>
      <c r="O595" s="92"/>
      <c r="P595" s="228">
        <f>O595*H595</f>
        <v>0</v>
      </c>
      <c r="Q595" s="228">
        <v>0</v>
      </c>
      <c r="R595" s="228">
        <f>Q595*H595</f>
        <v>0</v>
      </c>
      <c r="S595" s="228">
        <v>0</v>
      </c>
      <c r="T595" s="229">
        <f>S595*H595</f>
        <v>0</v>
      </c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R595" s="230" t="s">
        <v>267</v>
      </c>
      <c r="AT595" s="230" t="s">
        <v>173</v>
      </c>
      <c r="AU595" s="230" t="s">
        <v>86</v>
      </c>
      <c r="AY595" s="18" t="s">
        <v>171</v>
      </c>
      <c r="BE595" s="231">
        <f>IF(N595="základní",J595,0)</f>
        <v>0</v>
      </c>
      <c r="BF595" s="231">
        <f>IF(N595="snížená",J595,0)</f>
        <v>0</v>
      </c>
      <c r="BG595" s="231">
        <f>IF(N595="zákl. přenesená",J595,0)</f>
        <v>0</v>
      </c>
      <c r="BH595" s="231">
        <f>IF(N595="sníž. přenesená",J595,0)</f>
        <v>0</v>
      </c>
      <c r="BI595" s="231">
        <f>IF(N595="nulová",J595,0)</f>
        <v>0</v>
      </c>
      <c r="BJ595" s="18" t="s">
        <v>84</v>
      </c>
      <c r="BK595" s="231">
        <f>ROUND(I595*H595,2)</f>
        <v>0</v>
      </c>
      <c r="BL595" s="18" t="s">
        <v>267</v>
      </c>
      <c r="BM595" s="230" t="s">
        <v>1523</v>
      </c>
    </row>
    <row r="596" spans="1:65" s="2" customFormat="1" ht="24.15" customHeight="1">
      <c r="A596" s="39"/>
      <c r="B596" s="40"/>
      <c r="C596" s="219" t="s">
        <v>1113</v>
      </c>
      <c r="D596" s="219" t="s">
        <v>173</v>
      </c>
      <c r="E596" s="220" t="s">
        <v>1524</v>
      </c>
      <c r="F596" s="221" t="s">
        <v>1525</v>
      </c>
      <c r="G596" s="222" t="s">
        <v>226</v>
      </c>
      <c r="H596" s="223">
        <v>6</v>
      </c>
      <c r="I596" s="224"/>
      <c r="J596" s="225">
        <f>ROUND(I596*H596,2)</f>
        <v>0</v>
      </c>
      <c r="K596" s="221" t="s">
        <v>1</v>
      </c>
      <c r="L596" s="45"/>
      <c r="M596" s="226" t="s">
        <v>1</v>
      </c>
      <c r="N596" s="227" t="s">
        <v>41</v>
      </c>
      <c r="O596" s="92"/>
      <c r="P596" s="228">
        <f>O596*H596</f>
        <v>0</v>
      </c>
      <c r="Q596" s="228">
        <v>0</v>
      </c>
      <c r="R596" s="228">
        <f>Q596*H596</f>
        <v>0</v>
      </c>
      <c r="S596" s="228">
        <v>0</v>
      </c>
      <c r="T596" s="229">
        <f>S596*H596</f>
        <v>0</v>
      </c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R596" s="230" t="s">
        <v>267</v>
      </c>
      <c r="AT596" s="230" t="s">
        <v>173</v>
      </c>
      <c r="AU596" s="230" t="s">
        <v>86</v>
      </c>
      <c r="AY596" s="18" t="s">
        <v>171</v>
      </c>
      <c r="BE596" s="231">
        <f>IF(N596="základní",J596,0)</f>
        <v>0</v>
      </c>
      <c r="BF596" s="231">
        <f>IF(N596="snížená",J596,0)</f>
        <v>0</v>
      </c>
      <c r="BG596" s="231">
        <f>IF(N596="zákl. přenesená",J596,0)</f>
        <v>0</v>
      </c>
      <c r="BH596" s="231">
        <f>IF(N596="sníž. přenesená",J596,0)</f>
        <v>0</v>
      </c>
      <c r="BI596" s="231">
        <f>IF(N596="nulová",J596,0)</f>
        <v>0</v>
      </c>
      <c r="BJ596" s="18" t="s">
        <v>84</v>
      </c>
      <c r="BK596" s="231">
        <f>ROUND(I596*H596,2)</f>
        <v>0</v>
      </c>
      <c r="BL596" s="18" t="s">
        <v>267</v>
      </c>
      <c r="BM596" s="230" t="s">
        <v>1526</v>
      </c>
    </row>
    <row r="597" spans="1:65" s="2" customFormat="1" ht="37.8" customHeight="1">
      <c r="A597" s="39"/>
      <c r="B597" s="40"/>
      <c r="C597" s="219" t="s">
        <v>1118</v>
      </c>
      <c r="D597" s="219" t="s">
        <v>173</v>
      </c>
      <c r="E597" s="220" t="s">
        <v>1072</v>
      </c>
      <c r="F597" s="221" t="s">
        <v>1073</v>
      </c>
      <c r="G597" s="222" t="s">
        <v>226</v>
      </c>
      <c r="H597" s="223">
        <v>2</v>
      </c>
      <c r="I597" s="224"/>
      <c r="J597" s="225">
        <f>ROUND(I597*H597,2)</f>
        <v>0</v>
      </c>
      <c r="K597" s="221" t="s">
        <v>227</v>
      </c>
      <c r="L597" s="45"/>
      <c r="M597" s="226" t="s">
        <v>1</v>
      </c>
      <c r="N597" s="227" t="s">
        <v>41</v>
      </c>
      <c r="O597" s="92"/>
      <c r="P597" s="228">
        <f>O597*H597</f>
        <v>0</v>
      </c>
      <c r="Q597" s="228">
        <v>0</v>
      </c>
      <c r="R597" s="228">
        <f>Q597*H597</f>
        <v>0</v>
      </c>
      <c r="S597" s="228">
        <v>0</v>
      </c>
      <c r="T597" s="229">
        <f>S597*H597</f>
        <v>0</v>
      </c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R597" s="230" t="s">
        <v>267</v>
      </c>
      <c r="AT597" s="230" t="s">
        <v>173</v>
      </c>
      <c r="AU597" s="230" t="s">
        <v>86</v>
      </c>
      <c r="AY597" s="18" t="s">
        <v>171</v>
      </c>
      <c r="BE597" s="231">
        <f>IF(N597="základní",J597,0)</f>
        <v>0</v>
      </c>
      <c r="BF597" s="231">
        <f>IF(N597="snížená",J597,0)</f>
        <v>0</v>
      </c>
      <c r="BG597" s="231">
        <f>IF(N597="zákl. přenesená",J597,0)</f>
        <v>0</v>
      </c>
      <c r="BH597" s="231">
        <f>IF(N597="sníž. přenesená",J597,0)</f>
        <v>0</v>
      </c>
      <c r="BI597" s="231">
        <f>IF(N597="nulová",J597,0)</f>
        <v>0</v>
      </c>
      <c r="BJ597" s="18" t="s">
        <v>84</v>
      </c>
      <c r="BK597" s="231">
        <f>ROUND(I597*H597,2)</f>
        <v>0</v>
      </c>
      <c r="BL597" s="18" t="s">
        <v>267</v>
      </c>
      <c r="BM597" s="230" t="s">
        <v>1527</v>
      </c>
    </row>
    <row r="598" spans="1:65" s="2" customFormat="1" ht="16.5" customHeight="1">
      <c r="A598" s="39"/>
      <c r="B598" s="40"/>
      <c r="C598" s="219" t="s">
        <v>1123</v>
      </c>
      <c r="D598" s="219" t="s">
        <v>173</v>
      </c>
      <c r="E598" s="220" t="s">
        <v>1076</v>
      </c>
      <c r="F598" s="221" t="s">
        <v>1077</v>
      </c>
      <c r="G598" s="222" t="s">
        <v>226</v>
      </c>
      <c r="H598" s="223">
        <v>7</v>
      </c>
      <c r="I598" s="224"/>
      <c r="J598" s="225">
        <f>ROUND(I598*H598,2)</f>
        <v>0</v>
      </c>
      <c r="K598" s="221" t="s">
        <v>227</v>
      </c>
      <c r="L598" s="45"/>
      <c r="M598" s="226" t="s">
        <v>1</v>
      </c>
      <c r="N598" s="227" t="s">
        <v>41</v>
      </c>
      <c r="O598" s="92"/>
      <c r="P598" s="228">
        <f>O598*H598</f>
        <v>0</v>
      </c>
      <c r="Q598" s="228">
        <v>0</v>
      </c>
      <c r="R598" s="228">
        <f>Q598*H598</f>
        <v>0</v>
      </c>
      <c r="S598" s="228">
        <v>0</v>
      </c>
      <c r="T598" s="229">
        <f>S598*H598</f>
        <v>0</v>
      </c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R598" s="230" t="s">
        <v>267</v>
      </c>
      <c r="AT598" s="230" t="s">
        <v>173</v>
      </c>
      <c r="AU598" s="230" t="s">
        <v>86</v>
      </c>
      <c r="AY598" s="18" t="s">
        <v>171</v>
      </c>
      <c r="BE598" s="231">
        <f>IF(N598="základní",J598,0)</f>
        <v>0</v>
      </c>
      <c r="BF598" s="231">
        <f>IF(N598="snížená",J598,0)</f>
        <v>0</v>
      </c>
      <c r="BG598" s="231">
        <f>IF(N598="zákl. přenesená",J598,0)</f>
        <v>0</v>
      </c>
      <c r="BH598" s="231">
        <f>IF(N598="sníž. přenesená",J598,0)</f>
        <v>0</v>
      </c>
      <c r="BI598" s="231">
        <f>IF(N598="nulová",J598,0)</f>
        <v>0</v>
      </c>
      <c r="BJ598" s="18" t="s">
        <v>84</v>
      </c>
      <c r="BK598" s="231">
        <f>ROUND(I598*H598,2)</f>
        <v>0</v>
      </c>
      <c r="BL598" s="18" t="s">
        <v>267</v>
      </c>
      <c r="BM598" s="230" t="s">
        <v>1528</v>
      </c>
    </row>
    <row r="599" spans="1:47" s="2" customFormat="1" ht="12">
      <c r="A599" s="39"/>
      <c r="B599" s="40"/>
      <c r="C599" s="41"/>
      <c r="D599" s="234" t="s">
        <v>229</v>
      </c>
      <c r="E599" s="41"/>
      <c r="F599" s="255" t="s">
        <v>1079</v>
      </c>
      <c r="G599" s="41"/>
      <c r="H599" s="41"/>
      <c r="I599" s="256"/>
      <c r="J599" s="41"/>
      <c r="K599" s="41"/>
      <c r="L599" s="45"/>
      <c r="M599" s="257"/>
      <c r="N599" s="258"/>
      <c r="O599" s="92"/>
      <c r="P599" s="92"/>
      <c r="Q599" s="92"/>
      <c r="R599" s="92"/>
      <c r="S599" s="92"/>
      <c r="T599" s="93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T599" s="18" t="s">
        <v>229</v>
      </c>
      <c r="AU599" s="18" t="s">
        <v>86</v>
      </c>
    </row>
    <row r="600" spans="1:65" s="2" customFormat="1" ht="37.8" customHeight="1">
      <c r="A600" s="39"/>
      <c r="B600" s="40"/>
      <c r="C600" s="219" t="s">
        <v>1127</v>
      </c>
      <c r="D600" s="219" t="s">
        <v>173</v>
      </c>
      <c r="E600" s="220" t="s">
        <v>1529</v>
      </c>
      <c r="F600" s="221" t="s">
        <v>1530</v>
      </c>
      <c r="G600" s="222" t="s">
        <v>226</v>
      </c>
      <c r="H600" s="223">
        <v>1</v>
      </c>
      <c r="I600" s="224"/>
      <c r="J600" s="225">
        <f>ROUND(I600*H600,2)</f>
        <v>0</v>
      </c>
      <c r="K600" s="221" t="s">
        <v>1</v>
      </c>
      <c r="L600" s="45"/>
      <c r="M600" s="226" t="s">
        <v>1</v>
      </c>
      <c r="N600" s="227" t="s">
        <v>41</v>
      </c>
      <c r="O600" s="92"/>
      <c r="P600" s="228">
        <f>O600*H600</f>
        <v>0</v>
      </c>
      <c r="Q600" s="228">
        <v>0</v>
      </c>
      <c r="R600" s="228">
        <f>Q600*H600</f>
        <v>0</v>
      </c>
      <c r="S600" s="228">
        <v>0</v>
      </c>
      <c r="T600" s="229">
        <f>S600*H600</f>
        <v>0</v>
      </c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R600" s="230" t="s">
        <v>267</v>
      </c>
      <c r="AT600" s="230" t="s">
        <v>173</v>
      </c>
      <c r="AU600" s="230" t="s">
        <v>86</v>
      </c>
      <c r="AY600" s="18" t="s">
        <v>171</v>
      </c>
      <c r="BE600" s="231">
        <f>IF(N600="základní",J600,0)</f>
        <v>0</v>
      </c>
      <c r="BF600" s="231">
        <f>IF(N600="snížená",J600,0)</f>
        <v>0</v>
      </c>
      <c r="BG600" s="231">
        <f>IF(N600="zákl. přenesená",J600,0)</f>
        <v>0</v>
      </c>
      <c r="BH600" s="231">
        <f>IF(N600="sníž. přenesená",J600,0)</f>
        <v>0</v>
      </c>
      <c r="BI600" s="231">
        <f>IF(N600="nulová",J600,0)</f>
        <v>0</v>
      </c>
      <c r="BJ600" s="18" t="s">
        <v>84</v>
      </c>
      <c r="BK600" s="231">
        <f>ROUND(I600*H600,2)</f>
        <v>0</v>
      </c>
      <c r="BL600" s="18" t="s">
        <v>267</v>
      </c>
      <c r="BM600" s="230" t="s">
        <v>1531</v>
      </c>
    </row>
    <row r="601" spans="1:47" s="2" customFormat="1" ht="12">
      <c r="A601" s="39"/>
      <c r="B601" s="40"/>
      <c r="C601" s="41"/>
      <c r="D601" s="234" t="s">
        <v>229</v>
      </c>
      <c r="E601" s="41"/>
      <c r="F601" s="255" t="s">
        <v>1079</v>
      </c>
      <c r="G601" s="41"/>
      <c r="H601" s="41"/>
      <c r="I601" s="256"/>
      <c r="J601" s="41"/>
      <c r="K601" s="41"/>
      <c r="L601" s="45"/>
      <c r="M601" s="257"/>
      <c r="N601" s="258"/>
      <c r="O601" s="92"/>
      <c r="P601" s="92"/>
      <c r="Q601" s="92"/>
      <c r="R601" s="92"/>
      <c r="S601" s="92"/>
      <c r="T601" s="93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T601" s="18" t="s">
        <v>229</v>
      </c>
      <c r="AU601" s="18" t="s">
        <v>86</v>
      </c>
    </row>
    <row r="602" spans="1:65" s="2" customFormat="1" ht="16.5" customHeight="1">
      <c r="A602" s="39"/>
      <c r="B602" s="40"/>
      <c r="C602" s="219" t="s">
        <v>1132</v>
      </c>
      <c r="D602" s="219" t="s">
        <v>173</v>
      </c>
      <c r="E602" s="220" t="s">
        <v>1066</v>
      </c>
      <c r="F602" s="221" t="s">
        <v>1067</v>
      </c>
      <c r="G602" s="222" t="s">
        <v>366</v>
      </c>
      <c r="H602" s="223">
        <v>78.8</v>
      </c>
      <c r="I602" s="224"/>
      <c r="J602" s="225">
        <f>ROUND(I602*H602,2)</f>
        <v>0</v>
      </c>
      <c r="K602" s="221" t="s">
        <v>227</v>
      </c>
      <c r="L602" s="45"/>
      <c r="M602" s="226" t="s">
        <v>1</v>
      </c>
      <c r="N602" s="227" t="s">
        <v>41</v>
      </c>
      <c r="O602" s="92"/>
      <c r="P602" s="228">
        <f>O602*H602</f>
        <v>0</v>
      </c>
      <c r="Q602" s="228">
        <v>0</v>
      </c>
      <c r="R602" s="228">
        <f>Q602*H602</f>
        <v>0</v>
      </c>
      <c r="S602" s="228">
        <v>0</v>
      </c>
      <c r="T602" s="229">
        <f>S602*H602</f>
        <v>0</v>
      </c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R602" s="230" t="s">
        <v>267</v>
      </c>
      <c r="AT602" s="230" t="s">
        <v>173</v>
      </c>
      <c r="AU602" s="230" t="s">
        <v>86</v>
      </c>
      <c r="AY602" s="18" t="s">
        <v>171</v>
      </c>
      <c r="BE602" s="231">
        <f>IF(N602="základní",J602,0)</f>
        <v>0</v>
      </c>
      <c r="BF602" s="231">
        <f>IF(N602="snížená",J602,0)</f>
        <v>0</v>
      </c>
      <c r="BG602" s="231">
        <f>IF(N602="zákl. přenesená",J602,0)</f>
        <v>0</v>
      </c>
      <c r="BH602" s="231">
        <f>IF(N602="sníž. přenesená",J602,0)</f>
        <v>0</v>
      </c>
      <c r="BI602" s="231">
        <f>IF(N602="nulová",J602,0)</f>
        <v>0</v>
      </c>
      <c r="BJ602" s="18" t="s">
        <v>84</v>
      </c>
      <c r="BK602" s="231">
        <f>ROUND(I602*H602,2)</f>
        <v>0</v>
      </c>
      <c r="BL602" s="18" t="s">
        <v>267</v>
      </c>
      <c r="BM602" s="230" t="s">
        <v>1532</v>
      </c>
    </row>
    <row r="603" spans="1:47" s="2" customFormat="1" ht="12">
      <c r="A603" s="39"/>
      <c r="B603" s="40"/>
      <c r="C603" s="41"/>
      <c r="D603" s="234" t="s">
        <v>229</v>
      </c>
      <c r="E603" s="41"/>
      <c r="F603" s="255" t="s">
        <v>1069</v>
      </c>
      <c r="G603" s="41"/>
      <c r="H603" s="41"/>
      <c r="I603" s="256"/>
      <c r="J603" s="41"/>
      <c r="K603" s="41"/>
      <c r="L603" s="45"/>
      <c r="M603" s="257"/>
      <c r="N603" s="258"/>
      <c r="O603" s="92"/>
      <c r="P603" s="92"/>
      <c r="Q603" s="92"/>
      <c r="R603" s="92"/>
      <c r="S603" s="92"/>
      <c r="T603" s="93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T603" s="18" t="s">
        <v>229</v>
      </c>
      <c r="AU603" s="18" t="s">
        <v>86</v>
      </c>
    </row>
    <row r="604" spans="1:65" s="2" customFormat="1" ht="33" customHeight="1">
      <c r="A604" s="39"/>
      <c r="B604" s="40"/>
      <c r="C604" s="219" t="s">
        <v>1137</v>
      </c>
      <c r="D604" s="219" t="s">
        <v>173</v>
      </c>
      <c r="E604" s="220" t="s">
        <v>1533</v>
      </c>
      <c r="F604" s="221" t="s">
        <v>1534</v>
      </c>
      <c r="G604" s="222" t="s">
        <v>226</v>
      </c>
      <c r="H604" s="223">
        <v>1</v>
      </c>
      <c r="I604" s="224"/>
      <c r="J604" s="225">
        <f>ROUND(I604*H604,2)</f>
        <v>0</v>
      </c>
      <c r="K604" s="221" t="s">
        <v>1</v>
      </c>
      <c r="L604" s="45"/>
      <c r="M604" s="226" t="s">
        <v>1</v>
      </c>
      <c r="N604" s="227" t="s">
        <v>41</v>
      </c>
      <c r="O604" s="92"/>
      <c r="P604" s="228">
        <f>O604*H604</f>
        <v>0</v>
      </c>
      <c r="Q604" s="228">
        <v>0</v>
      </c>
      <c r="R604" s="228">
        <f>Q604*H604</f>
        <v>0</v>
      </c>
      <c r="S604" s="228">
        <v>0</v>
      </c>
      <c r="T604" s="229">
        <f>S604*H604</f>
        <v>0</v>
      </c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R604" s="230" t="s">
        <v>267</v>
      </c>
      <c r="AT604" s="230" t="s">
        <v>173</v>
      </c>
      <c r="AU604" s="230" t="s">
        <v>86</v>
      </c>
      <c r="AY604" s="18" t="s">
        <v>171</v>
      </c>
      <c r="BE604" s="231">
        <f>IF(N604="základní",J604,0)</f>
        <v>0</v>
      </c>
      <c r="BF604" s="231">
        <f>IF(N604="snížená",J604,0)</f>
        <v>0</v>
      </c>
      <c r="BG604" s="231">
        <f>IF(N604="zákl. přenesená",J604,0)</f>
        <v>0</v>
      </c>
      <c r="BH604" s="231">
        <f>IF(N604="sníž. přenesená",J604,0)</f>
        <v>0</v>
      </c>
      <c r="BI604" s="231">
        <f>IF(N604="nulová",J604,0)</f>
        <v>0</v>
      </c>
      <c r="BJ604" s="18" t="s">
        <v>84</v>
      </c>
      <c r="BK604" s="231">
        <f>ROUND(I604*H604,2)</f>
        <v>0</v>
      </c>
      <c r="BL604" s="18" t="s">
        <v>267</v>
      </c>
      <c r="BM604" s="230" t="s">
        <v>1535</v>
      </c>
    </row>
    <row r="605" spans="1:47" s="2" customFormat="1" ht="12">
      <c r="A605" s="39"/>
      <c r="B605" s="40"/>
      <c r="C605" s="41"/>
      <c r="D605" s="234" t="s">
        <v>229</v>
      </c>
      <c r="E605" s="41"/>
      <c r="F605" s="255" t="s">
        <v>1536</v>
      </c>
      <c r="G605" s="41"/>
      <c r="H605" s="41"/>
      <c r="I605" s="256"/>
      <c r="J605" s="41"/>
      <c r="K605" s="41"/>
      <c r="L605" s="45"/>
      <c r="M605" s="257"/>
      <c r="N605" s="258"/>
      <c r="O605" s="92"/>
      <c r="P605" s="92"/>
      <c r="Q605" s="92"/>
      <c r="R605" s="92"/>
      <c r="S605" s="92"/>
      <c r="T605" s="93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T605" s="18" t="s">
        <v>229</v>
      </c>
      <c r="AU605" s="18" t="s">
        <v>86</v>
      </c>
    </row>
    <row r="606" spans="1:65" s="2" customFormat="1" ht="33" customHeight="1">
      <c r="A606" s="39"/>
      <c r="B606" s="40"/>
      <c r="C606" s="219" t="s">
        <v>1143</v>
      </c>
      <c r="D606" s="219" t="s">
        <v>173</v>
      </c>
      <c r="E606" s="220" t="s">
        <v>1089</v>
      </c>
      <c r="F606" s="221" t="s">
        <v>1090</v>
      </c>
      <c r="G606" s="222" t="s">
        <v>176</v>
      </c>
      <c r="H606" s="223">
        <v>145.56</v>
      </c>
      <c r="I606" s="224"/>
      <c r="J606" s="225">
        <f>ROUND(I606*H606,2)</f>
        <v>0</v>
      </c>
      <c r="K606" s="221" t="s">
        <v>227</v>
      </c>
      <c r="L606" s="45"/>
      <c r="M606" s="226" t="s">
        <v>1</v>
      </c>
      <c r="N606" s="227" t="s">
        <v>41</v>
      </c>
      <c r="O606" s="92"/>
      <c r="P606" s="228">
        <f>O606*H606</f>
        <v>0</v>
      </c>
      <c r="Q606" s="228">
        <v>0</v>
      </c>
      <c r="R606" s="228">
        <f>Q606*H606</f>
        <v>0</v>
      </c>
      <c r="S606" s="228">
        <v>0</v>
      </c>
      <c r="T606" s="229">
        <f>S606*H606</f>
        <v>0</v>
      </c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R606" s="230" t="s">
        <v>267</v>
      </c>
      <c r="AT606" s="230" t="s">
        <v>173</v>
      </c>
      <c r="AU606" s="230" t="s">
        <v>86</v>
      </c>
      <c r="AY606" s="18" t="s">
        <v>171</v>
      </c>
      <c r="BE606" s="231">
        <f>IF(N606="základní",J606,0)</f>
        <v>0</v>
      </c>
      <c r="BF606" s="231">
        <f>IF(N606="snížená",J606,0)</f>
        <v>0</v>
      </c>
      <c r="BG606" s="231">
        <f>IF(N606="zákl. přenesená",J606,0)</f>
        <v>0</v>
      </c>
      <c r="BH606" s="231">
        <f>IF(N606="sníž. přenesená",J606,0)</f>
        <v>0</v>
      </c>
      <c r="BI606" s="231">
        <f>IF(N606="nulová",J606,0)</f>
        <v>0</v>
      </c>
      <c r="BJ606" s="18" t="s">
        <v>84</v>
      </c>
      <c r="BK606" s="231">
        <f>ROUND(I606*H606,2)</f>
        <v>0</v>
      </c>
      <c r="BL606" s="18" t="s">
        <v>267</v>
      </c>
      <c r="BM606" s="230" t="s">
        <v>1537</v>
      </c>
    </row>
    <row r="607" spans="1:51" s="13" customFormat="1" ht="12">
      <c r="A607" s="13"/>
      <c r="B607" s="232"/>
      <c r="C607" s="233"/>
      <c r="D607" s="234" t="s">
        <v>180</v>
      </c>
      <c r="E607" s="235" t="s">
        <v>1</v>
      </c>
      <c r="F607" s="236" t="s">
        <v>1538</v>
      </c>
      <c r="G607" s="233"/>
      <c r="H607" s="237">
        <v>22.08</v>
      </c>
      <c r="I607" s="238"/>
      <c r="J607" s="233"/>
      <c r="K607" s="233"/>
      <c r="L607" s="239"/>
      <c r="M607" s="240"/>
      <c r="N607" s="241"/>
      <c r="O607" s="241"/>
      <c r="P607" s="241"/>
      <c r="Q607" s="241"/>
      <c r="R607" s="241"/>
      <c r="S607" s="241"/>
      <c r="T607" s="242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43" t="s">
        <v>180</v>
      </c>
      <c r="AU607" s="243" t="s">
        <v>86</v>
      </c>
      <c r="AV607" s="13" t="s">
        <v>86</v>
      </c>
      <c r="AW607" s="13" t="s">
        <v>32</v>
      </c>
      <c r="AX607" s="13" t="s">
        <v>76</v>
      </c>
      <c r="AY607" s="243" t="s">
        <v>171</v>
      </c>
    </row>
    <row r="608" spans="1:51" s="13" customFormat="1" ht="12">
      <c r="A608" s="13"/>
      <c r="B608" s="232"/>
      <c r="C608" s="233"/>
      <c r="D608" s="234" t="s">
        <v>180</v>
      </c>
      <c r="E608" s="235" t="s">
        <v>1</v>
      </c>
      <c r="F608" s="236" t="s">
        <v>1539</v>
      </c>
      <c r="G608" s="233"/>
      <c r="H608" s="237">
        <v>8.28</v>
      </c>
      <c r="I608" s="238"/>
      <c r="J608" s="233"/>
      <c r="K608" s="233"/>
      <c r="L608" s="239"/>
      <c r="M608" s="240"/>
      <c r="N608" s="241"/>
      <c r="O608" s="241"/>
      <c r="P608" s="241"/>
      <c r="Q608" s="241"/>
      <c r="R608" s="241"/>
      <c r="S608" s="241"/>
      <c r="T608" s="242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43" t="s">
        <v>180</v>
      </c>
      <c r="AU608" s="243" t="s">
        <v>86</v>
      </c>
      <c r="AV608" s="13" t="s">
        <v>86</v>
      </c>
      <c r="AW608" s="13" t="s">
        <v>32</v>
      </c>
      <c r="AX608" s="13" t="s">
        <v>76</v>
      </c>
      <c r="AY608" s="243" t="s">
        <v>171</v>
      </c>
    </row>
    <row r="609" spans="1:51" s="13" customFormat="1" ht="12">
      <c r="A609" s="13"/>
      <c r="B609" s="232"/>
      <c r="C609" s="233"/>
      <c r="D609" s="234" t="s">
        <v>180</v>
      </c>
      <c r="E609" s="235" t="s">
        <v>1</v>
      </c>
      <c r="F609" s="236" t="s">
        <v>1540</v>
      </c>
      <c r="G609" s="233"/>
      <c r="H609" s="237">
        <v>115.2</v>
      </c>
      <c r="I609" s="238"/>
      <c r="J609" s="233"/>
      <c r="K609" s="233"/>
      <c r="L609" s="239"/>
      <c r="M609" s="240"/>
      <c r="N609" s="241"/>
      <c r="O609" s="241"/>
      <c r="P609" s="241"/>
      <c r="Q609" s="241"/>
      <c r="R609" s="241"/>
      <c r="S609" s="241"/>
      <c r="T609" s="242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43" t="s">
        <v>180</v>
      </c>
      <c r="AU609" s="243" t="s">
        <v>86</v>
      </c>
      <c r="AV609" s="13" t="s">
        <v>86</v>
      </c>
      <c r="AW609" s="13" t="s">
        <v>32</v>
      </c>
      <c r="AX609" s="13" t="s">
        <v>76</v>
      </c>
      <c r="AY609" s="243" t="s">
        <v>171</v>
      </c>
    </row>
    <row r="610" spans="1:51" s="14" customFormat="1" ht="12">
      <c r="A610" s="14"/>
      <c r="B610" s="244"/>
      <c r="C610" s="245"/>
      <c r="D610" s="234" t="s">
        <v>180</v>
      </c>
      <c r="E610" s="246" t="s">
        <v>1</v>
      </c>
      <c r="F610" s="247" t="s">
        <v>221</v>
      </c>
      <c r="G610" s="245"/>
      <c r="H610" s="248">
        <v>145.56</v>
      </c>
      <c r="I610" s="249"/>
      <c r="J610" s="245"/>
      <c r="K610" s="245"/>
      <c r="L610" s="250"/>
      <c r="M610" s="251"/>
      <c r="N610" s="252"/>
      <c r="O610" s="252"/>
      <c r="P610" s="252"/>
      <c r="Q610" s="252"/>
      <c r="R610" s="252"/>
      <c r="S610" s="252"/>
      <c r="T610" s="253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54" t="s">
        <v>180</v>
      </c>
      <c r="AU610" s="254" t="s">
        <v>86</v>
      </c>
      <c r="AV610" s="14" t="s">
        <v>178</v>
      </c>
      <c r="AW610" s="14" t="s">
        <v>32</v>
      </c>
      <c r="AX610" s="14" t="s">
        <v>84</v>
      </c>
      <c r="AY610" s="254" t="s">
        <v>171</v>
      </c>
    </row>
    <row r="611" spans="1:65" s="2" customFormat="1" ht="24.15" customHeight="1">
      <c r="A611" s="39"/>
      <c r="B611" s="40"/>
      <c r="C611" s="219" t="s">
        <v>1149</v>
      </c>
      <c r="D611" s="219" t="s">
        <v>173</v>
      </c>
      <c r="E611" s="220" t="s">
        <v>1541</v>
      </c>
      <c r="F611" s="221" t="s">
        <v>1542</v>
      </c>
      <c r="G611" s="222" t="s">
        <v>226</v>
      </c>
      <c r="H611" s="223">
        <v>1</v>
      </c>
      <c r="I611" s="224"/>
      <c r="J611" s="225">
        <f>ROUND(I611*H611,2)</f>
        <v>0</v>
      </c>
      <c r="K611" s="221" t="s">
        <v>1</v>
      </c>
      <c r="L611" s="45"/>
      <c r="M611" s="226" t="s">
        <v>1</v>
      </c>
      <c r="N611" s="227" t="s">
        <v>41</v>
      </c>
      <c r="O611" s="92"/>
      <c r="P611" s="228">
        <f>O611*H611</f>
        <v>0</v>
      </c>
      <c r="Q611" s="228">
        <v>0</v>
      </c>
      <c r="R611" s="228">
        <f>Q611*H611</f>
        <v>0</v>
      </c>
      <c r="S611" s="228">
        <v>0</v>
      </c>
      <c r="T611" s="229">
        <f>S611*H611</f>
        <v>0</v>
      </c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R611" s="230" t="s">
        <v>267</v>
      </c>
      <c r="AT611" s="230" t="s">
        <v>173</v>
      </c>
      <c r="AU611" s="230" t="s">
        <v>86</v>
      </c>
      <c r="AY611" s="18" t="s">
        <v>171</v>
      </c>
      <c r="BE611" s="231">
        <f>IF(N611="základní",J611,0)</f>
        <v>0</v>
      </c>
      <c r="BF611" s="231">
        <f>IF(N611="snížená",J611,0)</f>
        <v>0</v>
      </c>
      <c r="BG611" s="231">
        <f>IF(N611="zákl. přenesená",J611,0)</f>
        <v>0</v>
      </c>
      <c r="BH611" s="231">
        <f>IF(N611="sníž. přenesená",J611,0)</f>
        <v>0</v>
      </c>
      <c r="BI611" s="231">
        <f>IF(N611="nulová",J611,0)</f>
        <v>0</v>
      </c>
      <c r="BJ611" s="18" t="s">
        <v>84</v>
      </c>
      <c r="BK611" s="231">
        <f>ROUND(I611*H611,2)</f>
        <v>0</v>
      </c>
      <c r="BL611" s="18" t="s">
        <v>267</v>
      </c>
      <c r="BM611" s="230" t="s">
        <v>1543</v>
      </c>
    </row>
    <row r="612" spans="1:47" s="2" customFormat="1" ht="12">
      <c r="A612" s="39"/>
      <c r="B612" s="40"/>
      <c r="C612" s="41"/>
      <c r="D612" s="234" t="s">
        <v>229</v>
      </c>
      <c r="E612" s="41"/>
      <c r="F612" s="255" t="s">
        <v>1536</v>
      </c>
      <c r="G612" s="41"/>
      <c r="H612" s="41"/>
      <c r="I612" s="256"/>
      <c r="J612" s="41"/>
      <c r="K612" s="41"/>
      <c r="L612" s="45"/>
      <c r="M612" s="257"/>
      <c r="N612" s="258"/>
      <c r="O612" s="92"/>
      <c r="P612" s="92"/>
      <c r="Q612" s="92"/>
      <c r="R612" s="92"/>
      <c r="S612" s="92"/>
      <c r="T612" s="93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T612" s="18" t="s">
        <v>229</v>
      </c>
      <c r="AU612" s="18" t="s">
        <v>86</v>
      </c>
    </row>
    <row r="613" spans="1:65" s="2" customFormat="1" ht="16.5" customHeight="1">
      <c r="A613" s="39"/>
      <c r="B613" s="40"/>
      <c r="C613" s="219" t="s">
        <v>1544</v>
      </c>
      <c r="D613" s="219" t="s">
        <v>173</v>
      </c>
      <c r="E613" s="220" t="s">
        <v>1099</v>
      </c>
      <c r="F613" s="221" t="s">
        <v>1100</v>
      </c>
      <c r="G613" s="222" t="s">
        <v>226</v>
      </c>
      <c r="H613" s="223">
        <v>8</v>
      </c>
      <c r="I613" s="224"/>
      <c r="J613" s="225">
        <f>ROUND(I613*H613,2)</f>
        <v>0</v>
      </c>
      <c r="K613" s="221" t="s">
        <v>227</v>
      </c>
      <c r="L613" s="45"/>
      <c r="M613" s="226" t="s">
        <v>1</v>
      </c>
      <c r="N613" s="227" t="s">
        <v>41</v>
      </c>
      <c r="O613" s="92"/>
      <c r="P613" s="228">
        <f>O613*H613</f>
        <v>0</v>
      </c>
      <c r="Q613" s="228">
        <v>0</v>
      </c>
      <c r="R613" s="228">
        <f>Q613*H613</f>
        <v>0</v>
      </c>
      <c r="S613" s="228">
        <v>0</v>
      </c>
      <c r="T613" s="229">
        <f>S613*H613</f>
        <v>0</v>
      </c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R613" s="230" t="s">
        <v>267</v>
      </c>
      <c r="AT613" s="230" t="s">
        <v>173</v>
      </c>
      <c r="AU613" s="230" t="s">
        <v>86</v>
      </c>
      <c r="AY613" s="18" t="s">
        <v>171</v>
      </c>
      <c r="BE613" s="231">
        <f>IF(N613="základní",J613,0)</f>
        <v>0</v>
      </c>
      <c r="BF613" s="231">
        <f>IF(N613="snížená",J613,0)</f>
        <v>0</v>
      </c>
      <c r="BG613" s="231">
        <f>IF(N613="zákl. přenesená",J613,0)</f>
        <v>0</v>
      </c>
      <c r="BH613" s="231">
        <f>IF(N613="sníž. přenesená",J613,0)</f>
        <v>0</v>
      </c>
      <c r="BI613" s="231">
        <f>IF(N613="nulová",J613,0)</f>
        <v>0</v>
      </c>
      <c r="BJ613" s="18" t="s">
        <v>84</v>
      </c>
      <c r="BK613" s="231">
        <f>ROUND(I613*H613,2)</f>
        <v>0</v>
      </c>
      <c r="BL613" s="18" t="s">
        <v>267</v>
      </c>
      <c r="BM613" s="230" t="s">
        <v>1545</v>
      </c>
    </row>
    <row r="614" spans="1:47" s="2" customFormat="1" ht="12">
      <c r="A614" s="39"/>
      <c r="B614" s="40"/>
      <c r="C614" s="41"/>
      <c r="D614" s="234" t="s">
        <v>229</v>
      </c>
      <c r="E614" s="41"/>
      <c r="F614" s="255" t="s">
        <v>1546</v>
      </c>
      <c r="G614" s="41"/>
      <c r="H614" s="41"/>
      <c r="I614" s="256"/>
      <c r="J614" s="41"/>
      <c r="K614" s="41"/>
      <c r="L614" s="45"/>
      <c r="M614" s="257"/>
      <c r="N614" s="258"/>
      <c r="O614" s="92"/>
      <c r="P614" s="92"/>
      <c r="Q614" s="92"/>
      <c r="R614" s="92"/>
      <c r="S614" s="92"/>
      <c r="T614" s="93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T614" s="18" t="s">
        <v>229</v>
      </c>
      <c r="AU614" s="18" t="s">
        <v>86</v>
      </c>
    </row>
    <row r="615" spans="1:51" s="13" customFormat="1" ht="12">
      <c r="A615" s="13"/>
      <c r="B615" s="232"/>
      <c r="C615" s="233"/>
      <c r="D615" s="234" t="s">
        <v>180</v>
      </c>
      <c r="E615" s="235" t="s">
        <v>1</v>
      </c>
      <c r="F615" s="236" t="s">
        <v>1547</v>
      </c>
      <c r="G615" s="233"/>
      <c r="H615" s="237">
        <v>8</v>
      </c>
      <c r="I615" s="238"/>
      <c r="J615" s="233"/>
      <c r="K615" s="233"/>
      <c r="L615" s="239"/>
      <c r="M615" s="240"/>
      <c r="N615" s="241"/>
      <c r="O615" s="241"/>
      <c r="P615" s="241"/>
      <c r="Q615" s="241"/>
      <c r="R615" s="241"/>
      <c r="S615" s="241"/>
      <c r="T615" s="242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43" t="s">
        <v>180</v>
      </c>
      <c r="AU615" s="243" t="s">
        <v>86</v>
      </c>
      <c r="AV615" s="13" t="s">
        <v>86</v>
      </c>
      <c r="AW615" s="13" t="s">
        <v>32</v>
      </c>
      <c r="AX615" s="13" t="s">
        <v>84</v>
      </c>
      <c r="AY615" s="243" t="s">
        <v>171</v>
      </c>
    </row>
    <row r="616" spans="1:65" s="2" customFormat="1" ht="16.5" customHeight="1">
      <c r="A616" s="39"/>
      <c r="B616" s="40"/>
      <c r="C616" s="219" t="s">
        <v>1548</v>
      </c>
      <c r="D616" s="219" t="s">
        <v>173</v>
      </c>
      <c r="E616" s="220" t="s">
        <v>1108</v>
      </c>
      <c r="F616" s="221" t="s">
        <v>1109</v>
      </c>
      <c r="G616" s="222" t="s">
        <v>226</v>
      </c>
      <c r="H616" s="223">
        <v>16</v>
      </c>
      <c r="I616" s="224"/>
      <c r="J616" s="225">
        <f>ROUND(I616*H616,2)</f>
        <v>0</v>
      </c>
      <c r="K616" s="221" t="s">
        <v>227</v>
      </c>
      <c r="L616" s="45"/>
      <c r="M616" s="226" t="s">
        <v>1</v>
      </c>
      <c r="N616" s="227" t="s">
        <v>41</v>
      </c>
      <c r="O616" s="92"/>
      <c r="P616" s="228">
        <f>O616*H616</f>
        <v>0</v>
      </c>
      <c r="Q616" s="228">
        <v>0</v>
      </c>
      <c r="R616" s="228">
        <f>Q616*H616</f>
        <v>0</v>
      </c>
      <c r="S616" s="228">
        <v>0</v>
      </c>
      <c r="T616" s="229">
        <f>S616*H616</f>
        <v>0</v>
      </c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R616" s="230" t="s">
        <v>267</v>
      </c>
      <c r="AT616" s="230" t="s">
        <v>173</v>
      </c>
      <c r="AU616" s="230" t="s">
        <v>86</v>
      </c>
      <c r="AY616" s="18" t="s">
        <v>171</v>
      </c>
      <c r="BE616" s="231">
        <f>IF(N616="základní",J616,0)</f>
        <v>0</v>
      </c>
      <c r="BF616" s="231">
        <f>IF(N616="snížená",J616,0)</f>
        <v>0</v>
      </c>
      <c r="BG616" s="231">
        <f>IF(N616="zákl. přenesená",J616,0)</f>
        <v>0</v>
      </c>
      <c r="BH616" s="231">
        <f>IF(N616="sníž. přenesená",J616,0)</f>
        <v>0</v>
      </c>
      <c r="BI616" s="231">
        <f>IF(N616="nulová",J616,0)</f>
        <v>0</v>
      </c>
      <c r="BJ616" s="18" t="s">
        <v>84</v>
      </c>
      <c r="BK616" s="231">
        <f>ROUND(I616*H616,2)</f>
        <v>0</v>
      </c>
      <c r="BL616" s="18" t="s">
        <v>267</v>
      </c>
      <c r="BM616" s="230" t="s">
        <v>1549</v>
      </c>
    </row>
    <row r="617" spans="1:47" s="2" customFormat="1" ht="12">
      <c r="A617" s="39"/>
      <c r="B617" s="40"/>
      <c r="C617" s="41"/>
      <c r="D617" s="234" t="s">
        <v>229</v>
      </c>
      <c r="E617" s="41"/>
      <c r="F617" s="255" t="s">
        <v>1097</v>
      </c>
      <c r="G617" s="41"/>
      <c r="H617" s="41"/>
      <c r="I617" s="256"/>
      <c r="J617" s="41"/>
      <c r="K617" s="41"/>
      <c r="L617" s="45"/>
      <c r="M617" s="257"/>
      <c r="N617" s="258"/>
      <c r="O617" s="92"/>
      <c r="P617" s="92"/>
      <c r="Q617" s="92"/>
      <c r="R617" s="92"/>
      <c r="S617" s="92"/>
      <c r="T617" s="93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T617" s="18" t="s">
        <v>229</v>
      </c>
      <c r="AU617" s="18" t="s">
        <v>86</v>
      </c>
    </row>
    <row r="618" spans="1:51" s="13" customFormat="1" ht="12">
      <c r="A618" s="13"/>
      <c r="B618" s="232"/>
      <c r="C618" s="233"/>
      <c r="D618" s="234" t="s">
        <v>180</v>
      </c>
      <c r="E618" s="235" t="s">
        <v>1</v>
      </c>
      <c r="F618" s="236" t="s">
        <v>1550</v>
      </c>
      <c r="G618" s="233"/>
      <c r="H618" s="237">
        <v>16</v>
      </c>
      <c r="I618" s="238"/>
      <c r="J618" s="233"/>
      <c r="K618" s="233"/>
      <c r="L618" s="239"/>
      <c r="M618" s="240"/>
      <c r="N618" s="241"/>
      <c r="O618" s="241"/>
      <c r="P618" s="241"/>
      <c r="Q618" s="241"/>
      <c r="R618" s="241"/>
      <c r="S618" s="241"/>
      <c r="T618" s="242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43" t="s">
        <v>180</v>
      </c>
      <c r="AU618" s="243" t="s">
        <v>86</v>
      </c>
      <c r="AV618" s="13" t="s">
        <v>86</v>
      </c>
      <c r="AW618" s="13" t="s">
        <v>32</v>
      </c>
      <c r="AX618" s="13" t="s">
        <v>84</v>
      </c>
      <c r="AY618" s="243" t="s">
        <v>171</v>
      </c>
    </row>
    <row r="619" spans="1:65" s="2" customFormat="1" ht="16.5" customHeight="1">
      <c r="A619" s="39"/>
      <c r="B619" s="40"/>
      <c r="C619" s="219" t="s">
        <v>1551</v>
      </c>
      <c r="D619" s="219" t="s">
        <v>173</v>
      </c>
      <c r="E619" s="220" t="s">
        <v>1552</v>
      </c>
      <c r="F619" s="221" t="s">
        <v>1109</v>
      </c>
      <c r="G619" s="222" t="s">
        <v>226</v>
      </c>
      <c r="H619" s="223">
        <v>8</v>
      </c>
      <c r="I619" s="224"/>
      <c r="J619" s="225">
        <f>ROUND(I619*H619,2)</f>
        <v>0</v>
      </c>
      <c r="K619" s="221" t="s">
        <v>1</v>
      </c>
      <c r="L619" s="45"/>
      <c r="M619" s="226" t="s">
        <v>1</v>
      </c>
      <c r="N619" s="227" t="s">
        <v>41</v>
      </c>
      <c r="O619" s="92"/>
      <c r="P619" s="228">
        <f>O619*H619</f>
        <v>0</v>
      </c>
      <c r="Q619" s="228">
        <v>0</v>
      </c>
      <c r="R619" s="228">
        <f>Q619*H619</f>
        <v>0</v>
      </c>
      <c r="S619" s="228">
        <v>0</v>
      </c>
      <c r="T619" s="229">
        <f>S619*H619</f>
        <v>0</v>
      </c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R619" s="230" t="s">
        <v>267</v>
      </c>
      <c r="AT619" s="230" t="s">
        <v>173</v>
      </c>
      <c r="AU619" s="230" t="s">
        <v>86</v>
      </c>
      <c r="AY619" s="18" t="s">
        <v>171</v>
      </c>
      <c r="BE619" s="231">
        <f>IF(N619="základní",J619,0)</f>
        <v>0</v>
      </c>
      <c r="BF619" s="231">
        <f>IF(N619="snížená",J619,0)</f>
        <v>0</v>
      </c>
      <c r="BG619" s="231">
        <f>IF(N619="zákl. přenesená",J619,0)</f>
        <v>0</v>
      </c>
      <c r="BH619" s="231">
        <f>IF(N619="sníž. přenesená",J619,0)</f>
        <v>0</v>
      </c>
      <c r="BI619" s="231">
        <f>IF(N619="nulová",J619,0)</f>
        <v>0</v>
      </c>
      <c r="BJ619" s="18" t="s">
        <v>84</v>
      </c>
      <c r="BK619" s="231">
        <f>ROUND(I619*H619,2)</f>
        <v>0</v>
      </c>
      <c r="BL619" s="18" t="s">
        <v>267</v>
      </c>
      <c r="BM619" s="230" t="s">
        <v>1553</v>
      </c>
    </row>
    <row r="620" spans="1:47" s="2" customFormat="1" ht="12">
      <c r="A620" s="39"/>
      <c r="B620" s="40"/>
      <c r="C620" s="41"/>
      <c r="D620" s="234" t="s">
        <v>229</v>
      </c>
      <c r="E620" s="41"/>
      <c r="F620" s="255" t="s">
        <v>1554</v>
      </c>
      <c r="G620" s="41"/>
      <c r="H620" s="41"/>
      <c r="I620" s="256"/>
      <c r="J620" s="41"/>
      <c r="K620" s="41"/>
      <c r="L620" s="45"/>
      <c r="M620" s="257"/>
      <c r="N620" s="258"/>
      <c r="O620" s="92"/>
      <c r="P620" s="92"/>
      <c r="Q620" s="92"/>
      <c r="R620" s="92"/>
      <c r="S620" s="92"/>
      <c r="T620" s="93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T620" s="18" t="s">
        <v>229</v>
      </c>
      <c r="AU620" s="18" t="s">
        <v>86</v>
      </c>
    </row>
    <row r="621" spans="1:51" s="13" customFormat="1" ht="12">
      <c r="A621" s="13"/>
      <c r="B621" s="232"/>
      <c r="C621" s="233"/>
      <c r="D621" s="234" t="s">
        <v>180</v>
      </c>
      <c r="E621" s="235" t="s">
        <v>1</v>
      </c>
      <c r="F621" s="236" t="s">
        <v>1555</v>
      </c>
      <c r="G621" s="233"/>
      <c r="H621" s="237">
        <v>8</v>
      </c>
      <c r="I621" s="238"/>
      <c r="J621" s="233"/>
      <c r="K621" s="233"/>
      <c r="L621" s="239"/>
      <c r="M621" s="240"/>
      <c r="N621" s="241"/>
      <c r="O621" s="241"/>
      <c r="P621" s="241"/>
      <c r="Q621" s="241"/>
      <c r="R621" s="241"/>
      <c r="S621" s="241"/>
      <c r="T621" s="242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43" t="s">
        <v>180</v>
      </c>
      <c r="AU621" s="243" t="s">
        <v>86</v>
      </c>
      <c r="AV621" s="13" t="s">
        <v>86</v>
      </c>
      <c r="AW621" s="13" t="s">
        <v>32</v>
      </c>
      <c r="AX621" s="13" t="s">
        <v>84</v>
      </c>
      <c r="AY621" s="243" t="s">
        <v>171</v>
      </c>
    </row>
    <row r="622" spans="1:65" s="2" customFormat="1" ht="16.5" customHeight="1">
      <c r="A622" s="39"/>
      <c r="B622" s="40"/>
      <c r="C622" s="219" t="s">
        <v>1556</v>
      </c>
      <c r="D622" s="219" t="s">
        <v>173</v>
      </c>
      <c r="E622" s="220" t="s">
        <v>1557</v>
      </c>
      <c r="F622" s="221" t="s">
        <v>1558</v>
      </c>
      <c r="G622" s="222" t="s">
        <v>226</v>
      </c>
      <c r="H622" s="223">
        <v>2</v>
      </c>
      <c r="I622" s="224"/>
      <c r="J622" s="225">
        <f>ROUND(I622*H622,2)</f>
        <v>0</v>
      </c>
      <c r="K622" s="221" t="s">
        <v>1</v>
      </c>
      <c r="L622" s="45"/>
      <c r="M622" s="226" t="s">
        <v>1</v>
      </c>
      <c r="N622" s="227" t="s">
        <v>41</v>
      </c>
      <c r="O622" s="92"/>
      <c r="P622" s="228">
        <f>O622*H622</f>
        <v>0</v>
      </c>
      <c r="Q622" s="228">
        <v>0</v>
      </c>
      <c r="R622" s="228">
        <f>Q622*H622</f>
        <v>0</v>
      </c>
      <c r="S622" s="228">
        <v>0</v>
      </c>
      <c r="T622" s="229">
        <f>S622*H622</f>
        <v>0</v>
      </c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R622" s="230" t="s">
        <v>267</v>
      </c>
      <c r="AT622" s="230" t="s">
        <v>173</v>
      </c>
      <c r="AU622" s="230" t="s">
        <v>86</v>
      </c>
      <c r="AY622" s="18" t="s">
        <v>171</v>
      </c>
      <c r="BE622" s="231">
        <f>IF(N622="základní",J622,0)</f>
        <v>0</v>
      </c>
      <c r="BF622" s="231">
        <f>IF(N622="snížená",J622,0)</f>
        <v>0</v>
      </c>
      <c r="BG622" s="231">
        <f>IF(N622="zákl. přenesená",J622,0)</f>
        <v>0</v>
      </c>
      <c r="BH622" s="231">
        <f>IF(N622="sníž. přenesená",J622,0)</f>
        <v>0</v>
      </c>
      <c r="BI622" s="231">
        <f>IF(N622="nulová",J622,0)</f>
        <v>0</v>
      </c>
      <c r="BJ622" s="18" t="s">
        <v>84</v>
      </c>
      <c r="BK622" s="231">
        <f>ROUND(I622*H622,2)</f>
        <v>0</v>
      </c>
      <c r="BL622" s="18" t="s">
        <v>267</v>
      </c>
      <c r="BM622" s="230" t="s">
        <v>1559</v>
      </c>
    </row>
    <row r="623" spans="1:47" s="2" customFormat="1" ht="12">
      <c r="A623" s="39"/>
      <c r="B623" s="40"/>
      <c r="C623" s="41"/>
      <c r="D623" s="234" t="s">
        <v>229</v>
      </c>
      <c r="E623" s="41"/>
      <c r="F623" s="255" t="s">
        <v>1097</v>
      </c>
      <c r="G623" s="41"/>
      <c r="H623" s="41"/>
      <c r="I623" s="256"/>
      <c r="J623" s="41"/>
      <c r="K623" s="41"/>
      <c r="L623" s="45"/>
      <c r="M623" s="257"/>
      <c r="N623" s="258"/>
      <c r="O623" s="92"/>
      <c r="P623" s="92"/>
      <c r="Q623" s="92"/>
      <c r="R623" s="92"/>
      <c r="S623" s="92"/>
      <c r="T623" s="93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T623" s="18" t="s">
        <v>229</v>
      </c>
      <c r="AU623" s="18" t="s">
        <v>86</v>
      </c>
    </row>
    <row r="624" spans="1:51" s="13" customFormat="1" ht="12">
      <c r="A624" s="13"/>
      <c r="B624" s="232"/>
      <c r="C624" s="233"/>
      <c r="D624" s="234" t="s">
        <v>180</v>
      </c>
      <c r="E624" s="235" t="s">
        <v>1</v>
      </c>
      <c r="F624" s="236" t="s">
        <v>1560</v>
      </c>
      <c r="G624" s="233"/>
      <c r="H624" s="237">
        <v>2</v>
      </c>
      <c r="I624" s="238"/>
      <c r="J624" s="233"/>
      <c r="K624" s="233"/>
      <c r="L624" s="239"/>
      <c r="M624" s="240"/>
      <c r="N624" s="241"/>
      <c r="O624" s="241"/>
      <c r="P624" s="241"/>
      <c r="Q624" s="241"/>
      <c r="R624" s="241"/>
      <c r="S624" s="241"/>
      <c r="T624" s="242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43" t="s">
        <v>180</v>
      </c>
      <c r="AU624" s="243" t="s">
        <v>86</v>
      </c>
      <c r="AV624" s="13" t="s">
        <v>86</v>
      </c>
      <c r="AW624" s="13" t="s">
        <v>32</v>
      </c>
      <c r="AX624" s="13" t="s">
        <v>84</v>
      </c>
      <c r="AY624" s="243" t="s">
        <v>171</v>
      </c>
    </row>
    <row r="625" spans="1:63" s="12" customFormat="1" ht="22.8" customHeight="1">
      <c r="A625" s="12"/>
      <c r="B625" s="203"/>
      <c r="C625" s="204"/>
      <c r="D625" s="205" t="s">
        <v>75</v>
      </c>
      <c r="E625" s="217" t="s">
        <v>1111</v>
      </c>
      <c r="F625" s="217" t="s">
        <v>1112</v>
      </c>
      <c r="G625" s="204"/>
      <c r="H625" s="204"/>
      <c r="I625" s="207"/>
      <c r="J625" s="218">
        <f>BK625</f>
        <v>0</v>
      </c>
      <c r="K625" s="204"/>
      <c r="L625" s="209"/>
      <c r="M625" s="210"/>
      <c r="N625" s="211"/>
      <c r="O625" s="211"/>
      <c r="P625" s="212">
        <f>SUM(P626:P640)</f>
        <v>0</v>
      </c>
      <c r="Q625" s="211"/>
      <c r="R625" s="212">
        <f>SUM(R626:R640)</f>
        <v>7.426144</v>
      </c>
      <c r="S625" s="211"/>
      <c r="T625" s="213">
        <f>SUM(T626:T640)</f>
        <v>3.24216</v>
      </c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R625" s="214" t="s">
        <v>86</v>
      </c>
      <c r="AT625" s="215" t="s">
        <v>75</v>
      </c>
      <c r="AU625" s="215" t="s">
        <v>84</v>
      </c>
      <c r="AY625" s="214" t="s">
        <v>171</v>
      </c>
      <c r="BK625" s="216">
        <f>SUM(BK626:BK640)</f>
        <v>0</v>
      </c>
    </row>
    <row r="626" spans="1:65" s="2" customFormat="1" ht="16.5" customHeight="1">
      <c r="A626" s="39"/>
      <c r="B626" s="40"/>
      <c r="C626" s="219" t="s">
        <v>1561</v>
      </c>
      <c r="D626" s="219" t="s">
        <v>173</v>
      </c>
      <c r="E626" s="220" t="s">
        <v>1114</v>
      </c>
      <c r="F626" s="221" t="s">
        <v>1115</v>
      </c>
      <c r="G626" s="222" t="s">
        <v>176</v>
      </c>
      <c r="H626" s="223">
        <v>124.48</v>
      </c>
      <c r="I626" s="224"/>
      <c r="J626" s="225">
        <f>ROUND(I626*H626,2)</f>
        <v>0</v>
      </c>
      <c r="K626" s="221" t="s">
        <v>177</v>
      </c>
      <c r="L626" s="45"/>
      <c r="M626" s="226" t="s">
        <v>1</v>
      </c>
      <c r="N626" s="227" t="s">
        <v>41</v>
      </c>
      <c r="O626" s="92"/>
      <c r="P626" s="228">
        <f>O626*H626</f>
        <v>0</v>
      </c>
      <c r="Q626" s="228">
        <v>0.0003</v>
      </c>
      <c r="R626" s="228">
        <f>Q626*H626</f>
        <v>0.037343999999999995</v>
      </c>
      <c r="S626" s="228">
        <v>0</v>
      </c>
      <c r="T626" s="229">
        <f>S626*H626</f>
        <v>0</v>
      </c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R626" s="230" t="s">
        <v>267</v>
      </c>
      <c r="AT626" s="230" t="s">
        <v>173</v>
      </c>
      <c r="AU626" s="230" t="s">
        <v>86</v>
      </c>
      <c r="AY626" s="18" t="s">
        <v>171</v>
      </c>
      <c r="BE626" s="231">
        <f>IF(N626="základní",J626,0)</f>
        <v>0</v>
      </c>
      <c r="BF626" s="231">
        <f>IF(N626="snížená",J626,0)</f>
        <v>0</v>
      </c>
      <c r="BG626" s="231">
        <f>IF(N626="zákl. přenesená",J626,0)</f>
        <v>0</v>
      </c>
      <c r="BH626" s="231">
        <f>IF(N626="sníž. přenesená",J626,0)</f>
        <v>0</v>
      </c>
      <c r="BI626" s="231">
        <f>IF(N626="nulová",J626,0)</f>
        <v>0</v>
      </c>
      <c r="BJ626" s="18" t="s">
        <v>84</v>
      </c>
      <c r="BK626" s="231">
        <f>ROUND(I626*H626,2)</f>
        <v>0</v>
      </c>
      <c r="BL626" s="18" t="s">
        <v>267</v>
      </c>
      <c r="BM626" s="230" t="s">
        <v>1562</v>
      </c>
    </row>
    <row r="627" spans="1:51" s="13" customFormat="1" ht="12">
      <c r="A627" s="13"/>
      <c r="B627" s="232"/>
      <c r="C627" s="233"/>
      <c r="D627" s="234" t="s">
        <v>180</v>
      </c>
      <c r="E627" s="235" t="s">
        <v>1</v>
      </c>
      <c r="F627" s="236" t="s">
        <v>1563</v>
      </c>
      <c r="G627" s="233"/>
      <c r="H627" s="237">
        <v>46.4</v>
      </c>
      <c r="I627" s="238"/>
      <c r="J627" s="233"/>
      <c r="K627" s="233"/>
      <c r="L627" s="239"/>
      <c r="M627" s="240"/>
      <c r="N627" s="241"/>
      <c r="O627" s="241"/>
      <c r="P627" s="241"/>
      <c r="Q627" s="241"/>
      <c r="R627" s="241"/>
      <c r="S627" s="241"/>
      <c r="T627" s="242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43" t="s">
        <v>180</v>
      </c>
      <c r="AU627" s="243" t="s">
        <v>86</v>
      </c>
      <c r="AV627" s="13" t="s">
        <v>86</v>
      </c>
      <c r="AW627" s="13" t="s">
        <v>32</v>
      </c>
      <c r="AX627" s="13" t="s">
        <v>76</v>
      </c>
      <c r="AY627" s="243" t="s">
        <v>171</v>
      </c>
    </row>
    <row r="628" spans="1:51" s="13" customFormat="1" ht="12">
      <c r="A628" s="13"/>
      <c r="B628" s="232"/>
      <c r="C628" s="233"/>
      <c r="D628" s="234" t="s">
        <v>180</v>
      </c>
      <c r="E628" s="235" t="s">
        <v>1</v>
      </c>
      <c r="F628" s="236" t="s">
        <v>1564</v>
      </c>
      <c r="G628" s="233"/>
      <c r="H628" s="237">
        <v>78.08</v>
      </c>
      <c r="I628" s="238"/>
      <c r="J628" s="233"/>
      <c r="K628" s="233"/>
      <c r="L628" s="239"/>
      <c r="M628" s="240"/>
      <c r="N628" s="241"/>
      <c r="O628" s="241"/>
      <c r="P628" s="241"/>
      <c r="Q628" s="241"/>
      <c r="R628" s="241"/>
      <c r="S628" s="241"/>
      <c r="T628" s="242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43" t="s">
        <v>180</v>
      </c>
      <c r="AU628" s="243" t="s">
        <v>86</v>
      </c>
      <c r="AV628" s="13" t="s">
        <v>86</v>
      </c>
      <c r="AW628" s="13" t="s">
        <v>32</v>
      </c>
      <c r="AX628" s="13" t="s">
        <v>76</v>
      </c>
      <c r="AY628" s="243" t="s">
        <v>171</v>
      </c>
    </row>
    <row r="629" spans="1:51" s="14" customFormat="1" ht="12">
      <c r="A629" s="14"/>
      <c r="B629" s="244"/>
      <c r="C629" s="245"/>
      <c r="D629" s="234" t="s">
        <v>180</v>
      </c>
      <c r="E629" s="246" t="s">
        <v>1</v>
      </c>
      <c r="F629" s="247" t="s">
        <v>221</v>
      </c>
      <c r="G629" s="245"/>
      <c r="H629" s="248">
        <v>124.47999999999998</v>
      </c>
      <c r="I629" s="249"/>
      <c r="J629" s="245"/>
      <c r="K629" s="245"/>
      <c r="L629" s="250"/>
      <c r="M629" s="251"/>
      <c r="N629" s="252"/>
      <c r="O629" s="252"/>
      <c r="P629" s="252"/>
      <c r="Q629" s="252"/>
      <c r="R629" s="252"/>
      <c r="S629" s="252"/>
      <c r="T629" s="253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54" t="s">
        <v>180</v>
      </c>
      <c r="AU629" s="254" t="s">
        <v>86</v>
      </c>
      <c r="AV629" s="14" t="s">
        <v>178</v>
      </c>
      <c r="AW629" s="14" t="s">
        <v>32</v>
      </c>
      <c r="AX629" s="14" t="s">
        <v>84</v>
      </c>
      <c r="AY629" s="254" t="s">
        <v>171</v>
      </c>
    </row>
    <row r="630" spans="1:65" s="2" customFormat="1" ht="24.15" customHeight="1">
      <c r="A630" s="39"/>
      <c r="B630" s="40"/>
      <c r="C630" s="219" t="s">
        <v>1565</v>
      </c>
      <c r="D630" s="219" t="s">
        <v>173</v>
      </c>
      <c r="E630" s="220" t="s">
        <v>1119</v>
      </c>
      <c r="F630" s="221" t="s">
        <v>1120</v>
      </c>
      <c r="G630" s="222" t="s">
        <v>226</v>
      </c>
      <c r="H630" s="223">
        <v>2052</v>
      </c>
      <c r="I630" s="224"/>
      <c r="J630" s="225">
        <f>ROUND(I630*H630,2)</f>
        <v>0</v>
      </c>
      <c r="K630" s="221" t="s">
        <v>177</v>
      </c>
      <c r="L630" s="45"/>
      <c r="M630" s="226" t="s">
        <v>1</v>
      </c>
      <c r="N630" s="227" t="s">
        <v>41</v>
      </c>
      <c r="O630" s="92"/>
      <c r="P630" s="228">
        <f>O630*H630</f>
        <v>0</v>
      </c>
      <c r="Q630" s="228">
        <v>0.0014</v>
      </c>
      <c r="R630" s="228">
        <f>Q630*H630</f>
        <v>2.8728</v>
      </c>
      <c r="S630" s="228">
        <v>0.00158</v>
      </c>
      <c r="T630" s="229">
        <f>S630*H630</f>
        <v>3.24216</v>
      </c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R630" s="230" t="s">
        <v>267</v>
      </c>
      <c r="AT630" s="230" t="s">
        <v>173</v>
      </c>
      <c r="AU630" s="230" t="s">
        <v>86</v>
      </c>
      <c r="AY630" s="18" t="s">
        <v>171</v>
      </c>
      <c r="BE630" s="231">
        <f>IF(N630="základní",J630,0)</f>
        <v>0</v>
      </c>
      <c r="BF630" s="231">
        <f>IF(N630="snížená",J630,0)</f>
        <v>0</v>
      </c>
      <c r="BG630" s="231">
        <f>IF(N630="zákl. přenesená",J630,0)</f>
        <v>0</v>
      </c>
      <c r="BH630" s="231">
        <f>IF(N630="sníž. přenesená",J630,0)</f>
        <v>0</v>
      </c>
      <c r="BI630" s="231">
        <f>IF(N630="nulová",J630,0)</f>
        <v>0</v>
      </c>
      <c r="BJ630" s="18" t="s">
        <v>84</v>
      </c>
      <c r="BK630" s="231">
        <f>ROUND(I630*H630,2)</f>
        <v>0</v>
      </c>
      <c r="BL630" s="18" t="s">
        <v>267</v>
      </c>
      <c r="BM630" s="230" t="s">
        <v>1566</v>
      </c>
    </row>
    <row r="631" spans="1:51" s="13" customFormat="1" ht="12">
      <c r="A631" s="13"/>
      <c r="B631" s="232"/>
      <c r="C631" s="233"/>
      <c r="D631" s="234" t="s">
        <v>180</v>
      </c>
      <c r="E631" s="235" t="s">
        <v>1</v>
      </c>
      <c r="F631" s="236" t="s">
        <v>1567</v>
      </c>
      <c r="G631" s="233"/>
      <c r="H631" s="237">
        <v>2052</v>
      </c>
      <c r="I631" s="238"/>
      <c r="J631" s="233"/>
      <c r="K631" s="233"/>
      <c r="L631" s="239"/>
      <c r="M631" s="240"/>
      <c r="N631" s="241"/>
      <c r="O631" s="241"/>
      <c r="P631" s="241"/>
      <c r="Q631" s="241"/>
      <c r="R631" s="241"/>
      <c r="S631" s="241"/>
      <c r="T631" s="242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43" t="s">
        <v>180</v>
      </c>
      <c r="AU631" s="243" t="s">
        <v>86</v>
      </c>
      <c r="AV631" s="13" t="s">
        <v>86</v>
      </c>
      <c r="AW631" s="13" t="s">
        <v>32</v>
      </c>
      <c r="AX631" s="13" t="s">
        <v>84</v>
      </c>
      <c r="AY631" s="243" t="s">
        <v>171</v>
      </c>
    </row>
    <row r="632" spans="1:65" s="2" customFormat="1" ht="16.5" customHeight="1">
      <c r="A632" s="39"/>
      <c r="B632" s="40"/>
      <c r="C632" s="269" t="s">
        <v>1568</v>
      </c>
      <c r="D632" s="269" t="s">
        <v>304</v>
      </c>
      <c r="E632" s="270" t="s">
        <v>1124</v>
      </c>
      <c r="F632" s="271" t="s">
        <v>1125</v>
      </c>
      <c r="G632" s="272" t="s">
        <v>176</v>
      </c>
      <c r="H632" s="273">
        <v>48</v>
      </c>
      <c r="I632" s="274"/>
      <c r="J632" s="275">
        <f>ROUND(I632*H632,2)</f>
        <v>0</v>
      </c>
      <c r="K632" s="271" t="s">
        <v>177</v>
      </c>
      <c r="L632" s="276"/>
      <c r="M632" s="277" t="s">
        <v>1</v>
      </c>
      <c r="N632" s="278" t="s">
        <v>41</v>
      </c>
      <c r="O632" s="92"/>
      <c r="P632" s="228">
        <f>O632*H632</f>
        <v>0</v>
      </c>
      <c r="Q632" s="228">
        <v>0.009799999999999998</v>
      </c>
      <c r="R632" s="228">
        <f>Q632*H632</f>
        <v>0.4704</v>
      </c>
      <c r="S632" s="228">
        <v>0</v>
      </c>
      <c r="T632" s="229">
        <f>S632*H632</f>
        <v>0</v>
      </c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R632" s="230" t="s">
        <v>392</v>
      </c>
      <c r="AT632" s="230" t="s">
        <v>304</v>
      </c>
      <c r="AU632" s="230" t="s">
        <v>86</v>
      </c>
      <c r="AY632" s="18" t="s">
        <v>171</v>
      </c>
      <c r="BE632" s="231">
        <f>IF(N632="základní",J632,0)</f>
        <v>0</v>
      </c>
      <c r="BF632" s="231">
        <f>IF(N632="snížená",J632,0)</f>
        <v>0</v>
      </c>
      <c r="BG632" s="231">
        <f>IF(N632="zákl. přenesená",J632,0)</f>
        <v>0</v>
      </c>
      <c r="BH632" s="231">
        <f>IF(N632="sníž. přenesená",J632,0)</f>
        <v>0</v>
      </c>
      <c r="BI632" s="231">
        <f>IF(N632="nulová",J632,0)</f>
        <v>0</v>
      </c>
      <c r="BJ632" s="18" t="s">
        <v>84</v>
      </c>
      <c r="BK632" s="231">
        <f>ROUND(I632*H632,2)</f>
        <v>0</v>
      </c>
      <c r="BL632" s="18" t="s">
        <v>267</v>
      </c>
      <c r="BM632" s="230" t="s">
        <v>1569</v>
      </c>
    </row>
    <row r="633" spans="1:65" s="2" customFormat="1" ht="37.8" customHeight="1">
      <c r="A633" s="39"/>
      <c r="B633" s="40"/>
      <c r="C633" s="219" t="s">
        <v>1570</v>
      </c>
      <c r="D633" s="219" t="s">
        <v>173</v>
      </c>
      <c r="E633" s="220" t="s">
        <v>1128</v>
      </c>
      <c r="F633" s="221" t="s">
        <v>1129</v>
      </c>
      <c r="G633" s="222" t="s">
        <v>176</v>
      </c>
      <c r="H633" s="223">
        <v>124.48</v>
      </c>
      <c r="I633" s="224"/>
      <c r="J633" s="225">
        <f>ROUND(I633*H633,2)</f>
        <v>0</v>
      </c>
      <c r="K633" s="221" t="s">
        <v>177</v>
      </c>
      <c r="L633" s="45"/>
      <c r="M633" s="226" t="s">
        <v>1</v>
      </c>
      <c r="N633" s="227" t="s">
        <v>41</v>
      </c>
      <c r="O633" s="92"/>
      <c r="P633" s="228">
        <f>O633*H633</f>
        <v>0</v>
      </c>
      <c r="Q633" s="228">
        <v>0.0095</v>
      </c>
      <c r="R633" s="228">
        <f>Q633*H633</f>
        <v>1.1825600000000003</v>
      </c>
      <c r="S633" s="228">
        <v>0</v>
      </c>
      <c r="T633" s="229">
        <f>S633*H633</f>
        <v>0</v>
      </c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R633" s="230" t="s">
        <v>267</v>
      </c>
      <c r="AT633" s="230" t="s">
        <v>173</v>
      </c>
      <c r="AU633" s="230" t="s">
        <v>86</v>
      </c>
      <c r="AY633" s="18" t="s">
        <v>171</v>
      </c>
      <c r="BE633" s="231">
        <f>IF(N633="základní",J633,0)</f>
        <v>0</v>
      </c>
      <c r="BF633" s="231">
        <f>IF(N633="snížená",J633,0)</f>
        <v>0</v>
      </c>
      <c r="BG633" s="231">
        <f>IF(N633="zákl. přenesená",J633,0)</f>
        <v>0</v>
      </c>
      <c r="BH633" s="231">
        <f>IF(N633="sníž. přenesená",J633,0)</f>
        <v>0</v>
      </c>
      <c r="BI633" s="231">
        <f>IF(N633="nulová",J633,0)</f>
        <v>0</v>
      </c>
      <c r="BJ633" s="18" t="s">
        <v>84</v>
      </c>
      <c r="BK633" s="231">
        <f>ROUND(I633*H633,2)</f>
        <v>0</v>
      </c>
      <c r="BL633" s="18" t="s">
        <v>267</v>
      </c>
      <c r="BM633" s="230" t="s">
        <v>1571</v>
      </c>
    </row>
    <row r="634" spans="1:47" s="2" customFormat="1" ht="12">
      <c r="A634" s="39"/>
      <c r="B634" s="40"/>
      <c r="C634" s="41"/>
      <c r="D634" s="234" t="s">
        <v>229</v>
      </c>
      <c r="E634" s="41"/>
      <c r="F634" s="255" t="s">
        <v>1131</v>
      </c>
      <c r="G634" s="41"/>
      <c r="H634" s="41"/>
      <c r="I634" s="256"/>
      <c r="J634" s="41"/>
      <c r="K634" s="41"/>
      <c r="L634" s="45"/>
      <c r="M634" s="257"/>
      <c r="N634" s="258"/>
      <c r="O634" s="92"/>
      <c r="P634" s="92"/>
      <c r="Q634" s="92"/>
      <c r="R634" s="92"/>
      <c r="S634" s="92"/>
      <c r="T634" s="93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T634" s="18" t="s">
        <v>229</v>
      </c>
      <c r="AU634" s="18" t="s">
        <v>86</v>
      </c>
    </row>
    <row r="635" spans="1:51" s="13" customFormat="1" ht="12">
      <c r="A635" s="13"/>
      <c r="B635" s="232"/>
      <c r="C635" s="233"/>
      <c r="D635" s="234" t="s">
        <v>180</v>
      </c>
      <c r="E635" s="235" t="s">
        <v>1</v>
      </c>
      <c r="F635" s="236" t="s">
        <v>1563</v>
      </c>
      <c r="G635" s="233"/>
      <c r="H635" s="237">
        <v>46.4</v>
      </c>
      <c r="I635" s="238"/>
      <c r="J635" s="233"/>
      <c r="K635" s="233"/>
      <c r="L635" s="239"/>
      <c r="M635" s="240"/>
      <c r="N635" s="241"/>
      <c r="O635" s="241"/>
      <c r="P635" s="241"/>
      <c r="Q635" s="241"/>
      <c r="R635" s="241"/>
      <c r="S635" s="241"/>
      <c r="T635" s="242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43" t="s">
        <v>180</v>
      </c>
      <c r="AU635" s="243" t="s">
        <v>86</v>
      </c>
      <c r="AV635" s="13" t="s">
        <v>86</v>
      </c>
      <c r="AW635" s="13" t="s">
        <v>32</v>
      </c>
      <c r="AX635" s="13" t="s">
        <v>76</v>
      </c>
      <c r="AY635" s="243" t="s">
        <v>171</v>
      </c>
    </row>
    <row r="636" spans="1:51" s="13" customFormat="1" ht="12">
      <c r="A636" s="13"/>
      <c r="B636" s="232"/>
      <c r="C636" s="233"/>
      <c r="D636" s="234" t="s">
        <v>180</v>
      </c>
      <c r="E636" s="235" t="s">
        <v>1</v>
      </c>
      <c r="F636" s="236" t="s">
        <v>1564</v>
      </c>
      <c r="G636" s="233"/>
      <c r="H636" s="237">
        <v>78.08</v>
      </c>
      <c r="I636" s="238"/>
      <c r="J636" s="233"/>
      <c r="K636" s="233"/>
      <c r="L636" s="239"/>
      <c r="M636" s="240"/>
      <c r="N636" s="241"/>
      <c r="O636" s="241"/>
      <c r="P636" s="241"/>
      <c r="Q636" s="241"/>
      <c r="R636" s="241"/>
      <c r="S636" s="241"/>
      <c r="T636" s="242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43" t="s">
        <v>180</v>
      </c>
      <c r="AU636" s="243" t="s">
        <v>86</v>
      </c>
      <c r="AV636" s="13" t="s">
        <v>86</v>
      </c>
      <c r="AW636" s="13" t="s">
        <v>32</v>
      </c>
      <c r="AX636" s="13" t="s">
        <v>76</v>
      </c>
      <c r="AY636" s="243" t="s">
        <v>171</v>
      </c>
    </row>
    <row r="637" spans="1:51" s="14" customFormat="1" ht="12">
      <c r="A637" s="14"/>
      <c r="B637" s="244"/>
      <c r="C637" s="245"/>
      <c r="D637" s="234" t="s">
        <v>180</v>
      </c>
      <c r="E637" s="246" t="s">
        <v>1</v>
      </c>
      <c r="F637" s="247" t="s">
        <v>221</v>
      </c>
      <c r="G637" s="245"/>
      <c r="H637" s="248">
        <v>124.47999999999998</v>
      </c>
      <c r="I637" s="249"/>
      <c r="J637" s="245"/>
      <c r="K637" s="245"/>
      <c r="L637" s="250"/>
      <c r="M637" s="251"/>
      <c r="N637" s="252"/>
      <c r="O637" s="252"/>
      <c r="P637" s="252"/>
      <c r="Q637" s="252"/>
      <c r="R637" s="252"/>
      <c r="S637" s="252"/>
      <c r="T637" s="253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54" t="s">
        <v>180</v>
      </c>
      <c r="AU637" s="254" t="s">
        <v>86</v>
      </c>
      <c r="AV637" s="14" t="s">
        <v>178</v>
      </c>
      <c r="AW637" s="14" t="s">
        <v>32</v>
      </c>
      <c r="AX637" s="14" t="s">
        <v>84</v>
      </c>
      <c r="AY637" s="254" t="s">
        <v>171</v>
      </c>
    </row>
    <row r="638" spans="1:65" s="2" customFormat="1" ht="24.15" customHeight="1">
      <c r="A638" s="39"/>
      <c r="B638" s="40"/>
      <c r="C638" s="269" t="s">
        <v>1572</v>
      </c>
      <c r="D638" s="269" t="s">
        <v>304</v>
      </c>
      <c r="E638" s="270" t="s">
        <v>1133</v>
      </c>
      <c r="F638" s="271" t="s">
        <v>1134</v>
      </c>
      <c r="G638" s="272" t="s">
        <v>176</v>
      </c>
      <c r="H638" s="273">
        <v>143.152</v>
      </c>
      <c r="I638" s="274"/>
      <c r="J638" s="275">
        <f>ROUND(I638*H638,2)</f>
        <v>0</v>
      </c>
      <c r="K638" s="271" t="s">
        <v>177</v>
      </c>
      <c r="L638" s="276"/>
      <c r="M638" s="277" t="s">
        <v>1</v>
      </c>
      <c r="N638" s="278" t="s">
        <v>41</v>
      </c>
      <c r="O638" s="92"/>
      <c r="P638" s="228">
        <f>O638*H638</f>
        <v>0</v>
      </c>
      <c r="Q638" s="228">
        <v>0.02</v>
      </c>
      <c r="R638" s="228">
        <f>Q638*H638</f>
        <v>2.86304</v>
      </c>
      <c r="S638" s="228">
        <v>0</v>
      </c>
      <c r="T638" s="229">
        <f>S638*H638</f>
        <v>0</v>
      </c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R638" s="230" t="s">
        <v>392</v>
      </c>
      <c r="AT638" s="230" t="s">
        <v>304</v>
      </c>
      <c r="AU638" s="230" t="s">
        <v>86</v>
      </c>
      <c r="AY638" s="18" t="s">
        <v>171</v>
      </c>
      <c r="BE638" s="231">
        <f>IF(N638="základní",J638,0)</f>
        <v>0</v>
      </c>
      <c r="BF638" s="231">
        <f>IF(N638="snížená",J638,0)</f>
        <v>0</v>
      </c>
      <c r="BG638" s="231">
        <f>IF(N638="zákl. přenesená",J638,0)</f>
        <v>0</v>
      </c>
      <c r="BH638" s="231">
        <f>IF(N638="sníž. přenesená",J638,0)</f>
        <v>0</v>
      </c>
      <c r="BI638" s="231">
        <f>IF(N638="nulová",J638,0)</f>
        <v>0</v>
      </c>
      <c r="BJ638" s="18" t="s">
        <v>84</v>
      </c>
      <c r="BK638" s="231">
        <f>ROUND(I638*H638,2)</f>
        <v>0</v>
      </c>
      <c r="BL638" s="18" t="s">
        <v>267</v>
      </c>
      <c r="BM638" s="230" t="s">
        <v>1573</v>
      </c>
    </row>
    <row r="639" spans="1:51" s="13" customFormat="1" ht="12">
      <c r="A639" s="13"/>
      <c r="B639" s="232"/>
      <c r="C639" s="233"/>
      <c r="D639" s="234" t="s">
        <v>180</v>
      </c>
      <c r="E639" s="233"/>
      <c r="F639" s="236" t="s">
        <v>1574</v>
      </c>
      <c r="G639" s="233"/>
      <c r="H639" s="237">
        <v>143.152</v>
      </c>
      <c r="I639" s="238"/>
      <c r="J639" s="233"/>
      <c r="K639" s="233"/>
      <c r="L639" s="239"/>
      <c r="M639" s="240"/>
      <c r="N639" s="241"/>
      <c r="O639" s="241"/>
      <c r="P639" s="241"/>
      <c r="Q639" s="241"/>
      <c r="R639" s="241"/>
      <c r="S639" s="241"/>
      <c r="T639" s="242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43" t="s">
        <v>180</v>
      </c>
      <c r="AU639" s="243" t="s">
        <v>86</v>
      </c>
      <c r="AV639" s="13" t="s">
        <v>86</v>
      </c>
      <c r="AW639" s="13" t="s">
        <v>4</v>
      </c>
      <c r="AX639" s="13" t="s">
        <v>84</v>
      </c>
      <c r="AY639" s="243" t="s">
        <v>171</v>
      </c>
    </row>
    <row r="640" spans="1:65" s="2" customFormat="1" ht="24.15" customHeight="1">
      <c r="A640" s="39"/>
      <c r="B640" s="40"/>
      <c r="C640" s="219" t="s">
        <v>1575</v>
      </c>
      <c r="D640" s="219" t="s">
        <v>173</v>
      </c>
      <c r="E640" s="220" t="s">
        <v>1138</v>
      </c>
      <c r="F640" s="221" t="s">
        <v>1139</v>
      </c>
      <c r="G640" s="222" t="s">
        <v>742</v>
      </c>
      <c r="H640" s="279"/>
      <c r="I640" s="224"/>
      <c r="J640" s="225">
        <f>ROUND(I640*H640,2)</f>
        <v>0</v>
      </c>
      <c r="K640" s="221" t="s">
        <v>177</v>
      </c>
      <c r="L640" s="45"/>
      <c r="M640" s="226" t="s">
        <v>1</v>
      </c>
      <c r="N640" s="227" t="s">
        <v>41</v>
      </c>
      <c r="O640" s="92"/>
      <c r="P640" s="228">
        <f>O640*H640</f>
        <v>0</v>
      </c>
      <c r="Q640" s="228">
        <v>0</v>
      </c>
      <c r="R640" s="228">
        <f>Q640*H640</f>
        <v>0</v>
      </c>
      <c r="S640" s="228">
        <v>0</v>
      </c>
      <c r="T640" s="229">
        <f>S640*H640</f>
        <v>0</v>
      </c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R640" s="230" t="s">
        <v>267</v>
      </c>
      <c r="AT640" s="230" t="s">
        <v>173</v>
      </c>
      <c r="AU640" s="230" t="s">
        <v>86</v>
      </c>
      <c r="AY640" s="18" t="s">
        <v>171</v>
      </c>
      <c r="BE640" s="231">
        <f>IF(N640="základní",J640,0)</f>
        <v>0</v>
      </c>
      <c r="BF640" s="231">
        <f>IF(N640="snížená",J640,0)</f>
        <v>0</v>
      </c>
      <c r="BG640" s="231">
        <f>IF(N640="zákl. přenesená",J640,0)</f>
        <v>0</v>
      </c>
      <c r="BH640" s="231">
        <f>IF(N640="sníž. přenesená",J640,0)</f>
        <v>0</v>
      </c>
      <c r="BI640" s="231">
        <f>IF(N640="nulová",J640,0)</f>
        <v>0</v>
      </c>
      <c r="BJ640" s="18" t="s">
        <v>84</v>
      </c>
      <c r="BK640" s="231">
        <f>ROUND(I640*H640,2)</f>
        <v>0</v>
      </c>
      <c r="BL640" s="18" t="s">
        <v>267</v>
      </c>
      <c r="BM640" s="230" t="s">
        <v>1576</v>
      </c>
    </row>
    <row r="641" spans="1:63" s="12" customFormat="1" ht="22.8" customHeight="1">
      <c r="A641" s="12"/>
      <c r="B641" s="203"/>
      <c r="C641" s="204"/>
      <c r="D641" s="205" t="s">
        <v>75</v>
      </c>
      <c r="E641" s="217" t="s">
        <v>1141</v>
      </c>
      <c r="F641" s="217" t="s">
        <v>1142</v>
      </c>
      <c r="G641" s="204"/>
      <c r="H641" s="204"/>
      <c r="I641" s="207"/>
      <c r="J641" s="218">
        <f>BK641</f>
        <v>0</v>
      </c>
      <c r="K641" s="204"/>
      <c r="L641" s="209"/>
      <c r="M641" s="210"/>
      <c r="N641" s="211"/>
      <c r="O641" s="211"/>
      <c r="P641" s="212">
        <f>SUM(P642:P647)</f>
        <v>0</v>
      </c>
      <c r="Q641" s="211"/>
      <c r="R641" s="212">
        <f>SUM(R642:R647)</f>
        <v>0.5972999999999999</v>
      </c>
      <c r="S641" s="211"/>
      <c r="T641" s="213">
        <f>SUM(T642:T647)</f>
        <v>0</v>
      </c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R641" s="214" t="s">
        <v>86</v>
      </c>
      <c r="AT641" s="215" t="s">
        <v>75</v>
      </c>
      <c r="AU641" s="215" t="s">
        <v>84</v>
      </c>
      <c r="AY641" s="214" t="s">
        <v>171</v>
      </c>
      <c r="BK641" s="216">
        <f>SUM(BK642:BK647)</f>
        <v>0</v>
      </c>
    </row>
    <row r="642" spans="1:65" s="2" customFormat="1" ht="24.15" customHeight="1">
      <c r="A642" s="39"/>
      <c r="B642" s="40"/>
      <c r="C642" s="219" t="s">
        <v>1577</v>
      </c>
      <c r="D642" s="219" t="s">
        <v>173</v>
      </c>
      <c r="E642" s="220" t="s">
        <v>1144</v>
      </c>
      <c r="F642" s="221" t="s">
        <v>1145</v>
      </c>
      <c r="G642" s="222" t="s">
        <v>176</v>
      </c>
      <c r="H642" s="223">
        <v>1194.6</v>
      </c>
      <c r="I642" s="224"/>
      <c r="J642" s="225">
        <f>ROUND(I642*H642,2)</f>
        <v>0</v>
      </c>
      <c r="K642" s="221" t="s">
        <v>177</v>
      </c>
      <c r="L642" s="45"/>
      <c r="M642" s="226" t="s">
        <v>1</v>
      </c>
      <c r="N642" s="227" t="s">
        <v>41</v>
      </c>
      <c r="O642" s="92"/>
      <c r="P642" s="228">
        <f>O642*H642</f>
        <v>0</v>
      </c>
      <c r="Q642" s="228">
        <v>0.00021</v>
      </c>
      <c r="R642" s="228">
        <f>Q642*H642</f>
        <v>0.250866</v>
      </c>
      <c r="S642" s="228">
        <v>0</v>
      </c>
      <c r="T642" s="229">
        <f>S642*H642</f>
        <v>0</v>
      </c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R642" s="230" t="s">
        <v>267</v>
      </c>
      <c r="AT642" s="230" t="s">
        <v>173</v>
      </c>
      <c r="AU642" s="230" t="s">
        <v>86</v>
      </c>
      <c r="AY642" s="18" t="s">
        <v>171</v>
      </c>
      <c r="BE642" s="231">
        <f>IF(N642="základní",J642,0)</f>
        <v>0</v>
      </c>
      <c r="BF642" s="231">
        <f>IF(N642="snížená",J642,0)</f>
        <v>0</v>
      </c>
      <c r="BG642" s="231">
        <f>IF(N642="zákl. přenesená",J642,0)</f>
        <v>0</v>
      </c>
      <c r="BH642" s="231">
        <f>IF(N642="sníž. přenesená",J642,0)</f>
        <v>0</v>
      </c>
      <c r="BI642" s="231">
        <f>IF(N642="nulová",J642,0)</f>
        <v>0</v>
      </c>
      <c r="BJ642" s="18" t="s">
        <v>84</v>
      </c>
      <c r="BK642" s="231">
        <f>ROUND(I642*H642,2)</f>
        <v>0</v>
      </c>
      <c r="BL642" s="18" t="s">
        <v>267</v>
      </c>
      <c r="BM642" s="230" t="s">
        <v>1578</v>
      </c>
    </row>
    <row r="643" spans="1:51" s="15" customFormat="1" ht="12">
      <c r="A643" s="15"/>
      <c r="B643" s="259"/>
      <c r="C643" s="260"/>
      <c r="D643" s="234" t="s">
        <v>180</v>
      </c>
      <c r="E643" s="261" t="s">
        <v>1</v>
      </c>
      <c r="F643" s="262" t="s">
        <v>1147</v>
      </c>
      <c r="G643" s="260"/>
      <c r="H643" s="261" t="s">
        <v>1</v>
      </c>
      <c r="I643" s="263"/>
      <c r="J643" s="260"/>
      <c r="K643" s="260"/>
      <c r="L643" s="264"/>
      <c r="M643" s="265"/>
      <c r="N643" s="266"/>
      <c r="O643" s="266"/>
      <c r="P643" s="266"/>
      <c r="Q643" s="266"/>
      <c r="R643" s="266"/>
      <c r="S643" s="266"/>
      <c r="T643" s="267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T643" s="268" t="s">
        <v>180</v>
      </c>
      <c r="AU643" s="268" t="s">
        <v>86</v>
      </c>
      <c r="AV643" s="15" t="s">
        <v>84</v>
      </c>
      <c r="AW643" s="15" t="s">
        <v>32</v>
      </c>
      <c r="AX643" s="15" t="s">
        <v>76</v>
      </c>
      <c r="AY643" s="268" t="s">
        <v>171</v>
      </c>
    </row>
    <row r="644" spans="1:51" s="13" customFormat="1" ht="12">
      <c r="A644" s="13"/>
      <c r="B644" s="232"/>
      <c r="C644" s="233"/>
      <c r="D644" s="234" t="s">
        <v>180</v>
      </c>
      <c r="E644" s="235" t="s">
        <v>1</v>
      </c>
      <c r="F644" s="236" t="s">
        <v>1579</v>
      </c>
      <c r="G644" s="233"/>
      <c r="H644" s="237">
        <v>1194.6</v>
      </c>
      <c r="I644" s="238"/>
      <c r="J644" s="233"/>
      <c r="K644" s="233"/>
      <c r="L644" s="239"/>
      <c r="M644" s="240"/>
      <c r="N644" s="241"/>
      <c r="O644" s="241"/>
      <c r="P644" s="241"/>
      <c r="Q644" s="241"/>
      <c r="R644" s="241"/>
      <c r="S644" s="241"/>
      <c r="T644" s="242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43" t="s">
        <v>180</v>
      </c>
      <c r="AU644" s="243" t="s">
        <v>86</v>
      </c>
      <c r="AV644" s="13" t="s">
        <v>86</v>
      </c>
      <c r="AW644" s="13" t="s">
        <v>32</v>
      </c>
      <c r="AX644" s="13" t="s">
        <v>84</v>
      </c>
      <c r="AY644" s="243" t="s">
        <v>171</v>
      </c>
    </row>
    <row r="645" spans="1:65" s="2" customFormat="1" ht="24.15" customHeight="1">
      <c r="A645" s="39"/>
      <c r="B645" s="40"/>
      <c r="C645" s="219" t="s">
        <v>1580</v>
      </c>
      <c r="D645" s="219" t="s">
        <v>173</v>
      </c>
      <c r="E645" s="220" t="s">
        <v>1150</v>
      </c>
      <c r="F645" s="221" t="s">
        <v>1151</v>
      </c>
      <c r="G645" s="222" t="s">
        <v>176</v>
      </c>
      <c r="H645" s="223">
        <v>1194.6</v>
      </c>
      <c r="I645" s="224"/>
      <c r="J645" s="225">
        <f>ROUND(I645*H645,2)</f>
        <v>0</v>
      </c>
      <c r="K645" s="221" t="s">
        <v>177</v>
      </c>
      <c r="L645" s="45"/>
      <c r="M645" s="226" t="s">
        <v>1</v>
      </c>
      <c r="N645" s="227" t="s">
        <v>41</v>
      </c>
      <c r="O645" s="92"/>
      <c r="P645" s="228">
        <f>O645*H645</f>
        <v>0</v>
      </c>
      <c r="Q645" s="228">
        <v>0.00029</v>
      </c>
      <c r="R645" s="228">
        <f>Q645*H645</f>
        <v>0.34643399999999996</v>
      </c>
      <c r="S645" s="228">
        <v>0</v>
      </c>
      <c r="T645" s="229">
        <f>S645*H645</f>
        <v>0</v>
      </c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R645" s="230" t="s">
        <v>267</v>
      </c>
      <c r="AT645" s="230" t="s">
        <v>173</v>
      </c>
      <c r="AU645" s="230" t="s">
        <v>86</v>
      </c>
      <c r="AY645" s="18" t="s">
        <v>171</v>
      </c>
      <c r="BE645" s="231">
        <f>IF(N645="základní",J645,0)</f>
        <v>0</v>
      </c>
      <c r="BF645" s="231">
        <f>IF(N645="snížená",J645,0)</f>
        <v>0</v>
      </c>
      <c r="BG645" s="231">
        <f>IF(N645="zákl. přenesená",J645,0)</f>
        <v>0</v>
      </c>
      <c r="BH645" s="231">
        <f>IF(N645="sníž. přenesená",J645,0)</f>
        <v>0</v>
      </c>
      <c r="BI645" s="231">
        <f>IF(N645="nulová",J645,0)</f>
        <v>0</v>
      </c>
      <c r="BJ645" s="18" t="s">
        <v>84</v>
      </c>
      <c r="BK645" s="231">
        <f>ROUND(I645*H645,2)</f>
        <v>0</v>
      </c>
      <c r="BL645" s="18" t="s">
        <v>267</v>
      </c>
      <c r="BM645" s="230" t="s">
        <v>1581</v>
      </c>
    </row>
    <row r="646" spans="1:51" s="15" customFormat="1" ht="12">
      <c r="A646" s="15"/>
      <c r="B646" s="259"/>
      <c r="C646" s="260"/>
      <c r="D646" s="234" t="s">
        <v>180</v>
      </c>
      <c r="E646" s="261" t="s">
        <v>1</v>
      </c>
      <c r="F646" s="262" t="s">
        <v>1147</v>
      </c>
      <c r="G646" s="260"/>
      <c r="H646" s="261" t="s">
        <v>1</v>
      </c>
      <c r="I646" s="263"/>
      <c r="J646" s="260"/>
      <c r="K646" s="260"/>
      <c r="L646" s="264"/>
      <c r="M646" s="265"/>
      <c r="N646" s="266"/>
      <c r="O646" s="266"/>
      <c r="P646" s="266"/>
      <c r="Q646" s="266"/>
      <c r="R646" s="266"/>
      <c r="S646" s="266"/>
      <c r="T646" s="267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T646" s="268" t="s">
        <v>180</v>
      </c>
      <c r="AU646" s="268" t="s">
        <v>86</v>
      </c>
      <c r="AV646" s="15" t="s">
        <v>84</v>
      </c>
      <c r="AW646" s="15" t="s">
        <v>32</v>
      </c>
      <c r="AX646" s="15" t="s">
        <v>76</v>
      </c>
      <c r="AY646" s="268" t="s">
        <v>171</v>
      </c>
    </row>
    <row r="647" spans="1:51" s="13" customFormat="1" ht="12">
      <c r="A647" s="13"/>
      <c r="B647" s="232"/>
      <c r="C647" s="233"/>
      <c r="D647" s="234" t="s">
        <v>180</v>
      </c>
      <c r="E647" s="235" t="s">
        <v>1</v>
      </c>
      <c r="F647" s="236" t="s">
        <v>1579</v>
      </c>
      <c r="G647" s="233"/>
      <c r="H647" s="237">
        <v>1194.6</v>
      </c>
      <c r="I647" s="238"/>
      <c r="J647" s="233"/>
      <c r="K647" s="233"/>
      <c r="L647" s="239"/>
      <c r="M647" s="280"/>
      <c r="N647" s="281"/>
      <c r="O647" s="281"/>
      <c r="P647" s="281"/>
      <c r="Q647" s="281"/>
      <c r="R647" s="281"/>
      <c r="S647" s="281"/>
      <c r="T647" s="282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43" t="s">
        <v>180</v>
      </c>
      <c r="AU647" s="243" t="s">
        <v>86</v>
      </c>
      <c r="AV647" s="13" t="s">
        <v>86</v>
      </c>
      <c r="AW647" s="13" t="s">
        <v>32</v>
      </c>
      <c r="AX647" s="13" t="s">
        <v>84</v>
      </c>
      <c r="AY647" s="243" t="s">
        <v>171</v>
      </c>
    </row>
    <row r="648" spans="1:31" s="2" customFormat="1" ht="6.95" customHeight="1">
      <c r="A648" s="39"/>
      <c r="B648" s="67"/>
      <c r="C648" s="68"/>
      <c r="D648" s="68"/>
      <c r="E648" s="68"/>
      <c r="F648" s="68"/>
      <c r="G648" s="68"/>
      <c r="H648" s="68"/>
      <c r="I648" s="68"/>
      <c r="J648" s="68"/>
      <c r="K648" s="68"/>
      <c r="L648" s="45"/>
      <c r="M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</row>
  </sheetData>
  <sheetProtection password="CC35" sheet="1" objects="1" scenarios="1" formatColumns="0" formatRows="0" autoFilter="0"/>
  <autoFilter ref="C136:K647"/>
  <mergeCells count="9">
    <mergeCell ref="E7:H7"/>
    <mergeCell ref="E9:H9"/>
    <mergeCell ref="E18:H18"/>
    <mergeCell ref="E27:H27"/>
    <mergeCell ref="E85:H85"/>
    <mergeCell ref="E87:H87"/>
    <mergeCell ref="E127:H127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Zateplení budovy č.p. 2379 na ul. Žižkova v Karviné - Mizerově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1582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21. 12. 2020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ROUND(J135,2)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ROUND((SUM(BE135:BE544)),2)</f>
        <v>0</v>
      </c>
      <c r="G33" s="39"/>
      <c r="H33" s="39"/>
      <c r="I33" s="156">
        <v>0.21</v>
      </c>
      <c r="J33" s="155">
        <f>ROUND(((SUM(BE135:BE544))*I33),2)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ROUND((SUM(BF135:BF544)),2)</f>
        <v>0</v>
      </c>
      <c r="G34" s="39"/>
      <c r="H34" s="39"/>
      <c r="I34" s="156">
        <v>0.15</v>
      </c>
      <c r="J34" s="155">
        <f>ROUND(((SUM(BF135:BF544))*I34),2)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ROUND((SUM(BG135:BG544)),2)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ROUND((SUM(BH135:BH544)),2)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ROUND((SUM(BI135:BI544)),2)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Zateplení budovy č.p. 2379 na ul. Žižkova v Karviné - Mizerově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128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003 - Pavilon A3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Karviná</v>
      </c>
      <c r="G89" s="41"/>
      <c r="H89" s="41"/>
      <c r="I89" s="33" t="s">
        <v>22</v>
      </c>
      <c r="J89" s="80" t="str">
        <f>IF(J12="","",J12)</f>
        <v>21. 12. 2020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Karviná</v>
      </c>
      <c r="G91" s="41"/>
      <c r="H91" s="41"/>
      <c r="I91" s="33" t="s">
        <v>30</v>
      </c>
      <c r="J91" s="37" t="str">
        <f>E21</f>
        <v>ATRIS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Barbora Kyšková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131</v>
      </c>
      <c r="D94" s="177"/>
      <c r="E94" s="177"/>
      <c r="F94" s="177"/>
      <c r="G94" s="177"/>
      <c r="H94" s="177"/>
      <c r="I94" s="177"/>
      <c r="J94" s="178" t="s">
        <v>132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133</v>
      </c>
      <c r="D96" s="41"/>
      <c r="E96" s="41"/>
      <c r="F96" s="41"/>
      <c r="G96" s="41"/>
      <c r="H96" s="41"/>
      <c r="I96" s="41"/>
      <c r="J96" s="111">
        <f>J135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134</v>
      </c>
    </row>
    <row r="97" spans="1:31" s="9" customFormat="1" ht="24.95" customHeight="1">
      <c r="A97" s="9"/>
      <c r="B97" s="180"/>
      <c r="C97" s="181"/>
      <c r="D97" s="182" t="s">
        <v>135</v>
      </c>
      <c r="E97" s="183"/>
      <c r="F97" s="183"/>
      <c r="G97" s="183"/>
      <c r="H97" s="183"/>
      <c r="I97" s="183"/>
      <c r="J97" s="184">
        <f>J136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136</v>
      </c>
      <c r="E98" s="189"/>
      <c r="F98" s="189"/>
      <c r="G98" s="189"/>
      <c r="H98" s="189"/>
      <c r="I98" s="189"/>
      <c r="J98" s="190">
        <f>J137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138</v>
      </c>
      <c r="E99" s="189"/>
      <c r="F99" s="189"/>
      <c r="G99" s="189"/>
      <c r="H99" s="189"/>
      <c r="I99" s="189"/>
      <c r="J99" s="190">
        <f>J163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139</v>
      </c>
      <c r="E100" s="189"/>
      <c r="F100" s="189"/>
      <c r="G100" s="189"/>
      <c r="H100" s="189"/>
      <c r="I100" s="189"/>
      <c r="J100" s="190">
        <f>J179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140</v>
      </c>
      <c r="E101" s="189"/>
      <c r="F101" s="189"/>
      <c r="G101" s="189"/>
      <c r="H101" s="189"/>
      <c r="I101" s="189"/>
      <c r="J101" s="190">
        <f>J192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142</v>
      </c>
      <c r="E102" s="189"/>
      <c r="F102" s="189"/>
      <c r="G102" s="189"/>
      <c r="H102" s="189"/>
      <c r="I102" s="189"/>
      <c r="J102" s="190">
        <f>J221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143</v>
      </c>
      <c r="E103" s="189"/>
      <c r="F103" s="189"/>
      <c r="G103" s="189"/>
      <c r="H103" s="189"/>
      <c r="I103" s="189"/>
      <c r="J103" s="190">
        <f>J337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144</v>
      </c>
      <c r="E104" s="189"/>
      <c r="F104" s="189"/>
      <c r="G104" s="189"/>
      <c r="H104" s="189"/>
      <c r="I104" s="189"/>
      <c r="J104" s="190">
        <f>J383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145</v>
      </c>
      <c r="E105" s="189"/>
      <c r="F105" s="189"/>
      <c r="G105" s="189"/>
      <c r="H105" s="189"/>
      <c r="I105" s="189"/>
      <c r="J105" s="190">
        <f>J395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0"/>
      <c r="C106" s="181"/>
      <c r="D106" s="182" t="s">
        <v>146</v>
      </c>
      <c r="E106" s="183"/>
      <c r="F106" s="183"/>
      <c r="G106" s="183"/>
      <c r="H106" s="183"/>
      <c r="I106" s="183"/>
      <c r="J106" s="184">
        <f>J397</f>
        <v>0</v>
      </c>
      <c r="K106" s="181"/>
      <c r="L106" s="18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86"/>
      <c r="C107" s="187"/>
      <c r="D107" s="188" t="s">
        <v>147</v>
      </c>
      <c r="E107" s="189"/>
      <c r="F107" s="189"/>
      <c r="G107" s="189"/>
      <c r="H107" s="189"/>
      <c r="I107" s="189"/>
      <c r="J107" s="190">
        <f>J398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6"/>
      <c r="C108" s="187"/>
      <c r="D108" s="188" t="s">
        <v>148</v>
      </c>
      <c r="E108" s="189"/>
      <c r="F108" s="189"/>
      <c r="G108" s="189"/>
      <c r="H108" s="189"/>
      <c r="I108" s="189"/>
      <c r="J108" s="190">
        <f>J406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6"/>
      <c r="C109" s="187"/>
      <c r="D109" s="188" t="s">
        <v>149</v>
      </c>
      <c r="E109" s="189"/>
      <c r="F109" s="189"/>
      <c r="G109" s="189"/>
      <c r="H109" s="189"/>
      <c r="I109" s="189"/>
      <c r="J109" s="190">
        <f>J424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6"/>
      <c r="C110" s="187"/>
      <c r="D110" s="188" t="s">
        <v>1154</v>
      </c>
      <c r="E110" s="189"/>
      <c r="F110" s="189"/>
      <c r="G110" s="189"/>
      <c r="H110" s="189"/>
      <c r="I110" s="189"/>
      <c r="J110" s="190">
        <f>J440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6"/>
      <c r="C111" s="187"/>
      <c r="D111" s="188" t="s">
        <v>150</v>
      </c>
      <c r="E111" s="189"/>
      <c r="F111" s="189"/>
      <c r="G111" s="189"/>
      <c r="H111" s="189"/>
      <c r="I111" s="189"/>
      <c r="J111" s="190">
        <f>J443</f>
        <v>0</v>
      </c>
      <c r="K111" s="187"/>
      <c r="L111" s="19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6"/>
      <c r="C112" s="187"/>
      <c r="D112" s="188" t="s">
        <v>151</v>
      </c>
      <c r="E112" s="189"/>
      <c r="F112" s="189"/>
      <c r="G112" s="189"/>
      <c r="H112" s="189"/>
      <c r="I112" s="189"/>
      <c r="J112" s="190">
        <f>J447</f>
        <v>0</v>
      </c>
      <c r="K112" s="187"/>
      <c r="L112" s="19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6"/>
      <c r="C113" s="187"/>
      <c r="D113" s="188" t="s">
        <v>152</v>
      </c>
      <c r="E113" s="189"/>
      <c r="F113" s="189"/>
      <c r="G113" s="189"/>
      <c r="H113" s="189"/>
      <c r="I113" s="189"/>
      <c r="J113" s="190">
        <f>J473</f>
        <v>0</v>
      </c>
      <c r="K113" s="187"/>
      <c r="L113" s="191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6"/>
      <c r="C114" s="187"/>
      <c r="D114" s="188" t="s">
        <v>153</v>
      </c>
      <c r="E114" s="189"/>
      <c r="F114" s="189"/>
      <c r="G114" s="189"/>
      <c r="H114" s="189"/>
      <c r="I114" s="189"/>
      <c r="J114" s="190">
        <f>J516</f>
        <v>0</v>
      </c>
      <c r="K114" s="187"/>
      <c r="L114" s="191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6"/>
      <c r="C115" s="187"/>
      <c r="D115" s="188" t="s">
        <v>155</v>
      </c>
      <c r="E115" s="189"/>
      <c r="F115" s="189"/>
      <c r="G115" s="189"/>
      <c r="H115" s="189"/>
      <c r="I115" s="189"/>
      <c r="J115" s="190">
        <f>J534</f>
        <v>0</v>
      </c>
      <c r="K115" s="187"/>
      <c r="L115" s="191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2" customFormat="1" ht="21.8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67"/>
      <c r="C117" s="68"/>
      <c r="D117" s="68"/>
      <c r="E117" s="68"/>
      <c r="F117" s="68"/>
      <c r="G117" s="68"/>
      <c r="H117" s="68"/>
      <c r="I117" s="68"/>
      <c r="J117" s="68"/>
      <c r="K117" s="68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21" spans="1:31" s="2" customFormat="1" ht="6.95" customHeight="1">
      <c r="A121" s="39"/>
      <c r="B121" s="69"/>
      <c r="C121" s="70"/>
      <c r="D121" s="70"/>
      <c r="E121" s="70"/>
      <c r="F121" s="70"/>
      <c r="G121" s="70"/>
      <c r="H121" s="70"/>
      <c r="I121" s="70"/>
      <c r="J121" s="70"/>
      <c r="K121" s="70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24.95" customHeight="1">
      <c r="A122" s="39"/>
      <c r="B122" s="40"/>
      <c r="C122" s="24" t="s">
        <v>156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3" t="s">
        <v>16</v>
      </c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6.5" customHeight="1">
      <c r="A125" s="39"/>
      <c r="B125" s="40"/>
      <c r="C125" s="41"/>
      <c r="D125" s="41"/>
      <c r="E125" s="175" t="str">
        <f>E7</f>
        <v>Zateplení budovy č.p. 2379 na ul. Žižkova v Karviné - Mizerově</v>
      </c>
      <c r="F125" s="33"/>
      <c r="G125" s="33"/>
      <c r="H125" s="33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128</v>
      </c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6.5" customHeight="1">
      <c r="A127" s="39"/>
      <c r="B127" s="40"/>
      <c r="C127" s="41"/>
      <c r="D127" s="41"/>
      <c r="E127" s="77" t="str">
        <f>E9</f>
        <v>003 - Pavilon A3</v>
      </c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6.95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2" customHeight="1">
      <c r="A129" s="39"/>
      <c r="B129" s="40"/>
      <c r="C129" s="33" t="s">
        <v>20</v>
      </c>
      <c r="D129" s="41"/>
      <c r="E129" s="41"/>
      <c r="F129" s="28" t="str">
        <f>F12</f>
        <v>Karviná</v>
      </c>
      <c r="G129" s="41"/>
      <c r="H129" s="41"/>
      <c r="I129" s="33" t="s">
        <v>22</v>
      </c>
      <c r="J129" s="80" t="str">
        <f>IF(J12="","",J12)</f>
        <v>21. 12. 2020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6.95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5.15" customHeight="1">
      <c r="A131" s="39"/>
      <c r="B131" s="40"/>
      <c r="C131" s="33" t="s">
        <v>24</v>
      </c>
      <c r="D131" s="41"/>
      <c r="E131" s="41"/>
      <c r="F131" s="28" t="str">
        <f>E15</f>
        <v>Statutární město Karviná</v>
      </c>
      <c r="G131" s="41"/>
      <c r="H131" s="41"/>
      <c r="I131" s="33" t="s">
        <v>30</v>
      </c>
      <c r="J131" s="37" t="str">
        <f>E21</f>
        <v>ATRIS s.r.o.</v>
      </c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5.15" customHeight="1">
      <c r="A132" s="39"/>
      <c r="B132" s="40"/>
      <c r="C132" s="33" t="s">
        <v>28</v>
      </c>
      <c r="D132" s="41"/>
      <c r="E132" s="41"/>
      <c r="F132" s="28" t="str">
        <f>IF(E18="","",E18)</f>
        <v>Vyplň údaj</v>
      </c>
      <c r="G132" s="41"/>
      <c r="H132" s="41"/>
      <c r="I132" s="33" t="s">
        <v>33</v>
      </c>
      <c r="J132" s="37" t="str">
        <f>E24</f>
        <v>Barbora Kyšková</v>
      </c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0.3" customHeight="1">
      <c r="A133" s="39"/>
      <c r="B133" s="40"/>
      <c r="C133" s="41"/>
      <c r="D133" s="41"/>
      <c r="E133" s="41"/>
      <c r="F133" s="41"/>
      <c r="G133" s="41"/>
      <c r="H133" s="41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11" customFormat="1" ht="29.25" customHeight="1">
      <c r="A134" s="192"/>
      <c r="B134" s="193"/>
      <c r="C134" s="194" t="s">
        <v>157</v>
      </c>
      <c r="D134" s="195" t="s">
        <v>61</v>
      </c>
      <c r="E134" s="195" t="s">
        <v>57</v>
      </c>
      <c r="F134" s="195" t="s">
        <v>58</v>
      </c>
      <c r="G134" s="195" t="s">
        <v>158</v>
      </c>
      <c r="H134" s="195" t="s">
        <v>159</v>
      </c>
      <c r="I134" s="195" t="s">
        <v>160</v>
      </c>
      <c r="J134" s="195" t="s">
        <v>132</v>
      </c>
      <c r="K134" s="196" t="s">
        <v>161</v>
      </c>
      <c r="L134" s="197"/>
      <c r="M134" s="101" t="s">
        <v>1</v>
      </c>
      <c r="N134" s="102" t="s">
        <v>40</v>
      </c>
      <c r="O134" s="102" t="s">
        <v>162</v>
      </c>
      <c r="P134" s="102" t="s">
        <v>163</v>
      </c>
      <c r="Q134" s="102" t="s">
        <v>164</v>
      </c>
      <c r="R134" s="102" t="s">
        <v>165</v>
      </c>
      <c r="S134" s="102" t="s">
        <v>166</v>
      </c>
      <c r="T134" s="103" t="s">
        <v>167</v>
      </c>
      <c r="U134" s="192"/>
      <c r="V134" s="192"/>
      <c r="W134" s="192"/>
      <c r="X134" s="192"/>
      <c r="Y134" s="192"/>
      <c r="Z134" s="192"/>
      <c r="AA134" s="192"/>
      <c r="AB134" s="192"/>
      <c r="AC134" s="192"/>
      <c r="AD134" s="192"/>
      <c r="AE134" s="192"/>
    </row>
    <row r="135" spans="1:63" s="2" customFormat="1" ht="22.8" customHeight="1">
      <c r="A135" s="39"/>
      <c r="B135" s="40"/>
      <c r="C135" s="108" t="s">
        <v>168</v>
      </c>
      <c r="D135" s="41"/>
      <c r="E135" s="41"/>
      <c r="F135" s="41"/>
      <c r="G135" s="41"/>
      <c r="H135" s="41"/>
      <c r="I135" s="41"/>
      <c r="J135" s="198">
        <f>BK135</f>
        <v>0</v>
      </c>
      <c r="K135" s="41"/>
      <c r="L135" s="45"/>
      <c r="M135" s="104"/>
      <c r="N135" s="199"/>
      <c r="O135" s="105"/>
      <c r="P135" s="200">
        <f>P136+P397</f>
        <v>0</v>
      </c>
      <c r="Q135" s="105"/>
      <c r="R135" s="200">
        <f>R136+R397</f>
        <v>203.03570889</v>
      </c>
      <c r="S135" s="105"/>
      <c r="T135" s="201">
        <f>T136+T397</f>
        <v>448.789098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75</v>
      </c>
      <c r="AU135" s="18" t="s">
        <v>134</v>
      </c>
      <c r="BK135" s="202">
        <f>BK136+BK397</f>
        <v>0</v>
      </c>
    </row>
    <row r="136" spans="1:63" s="12" customFormat="1" ht="25.9" customHeight="1">
      <c r="A136" s="12"/>
      <c r="B136" s="203"/>
      <c r="C136" s="204"/>
      <c r="D136" s="205" t="s">
        <v>75</v>
      </c>
      <c r="E136" s="206" t="s">
        <v>169</v>
      </c>
      <c r="F136" s="206" t="s">
        <v>170</v>
      </c>
      <c r="G136" s="204"/>
      <c r="H136" s="204"/>
      <c r="I136" s="207"/>
      <c r="J136" s="208">
        <f>BK136</f>
        <v>0</v>
      </c>
      <c r="K136" s="204"/>
      <c r="L136" s="209"/>
      <c r="M136" s="210"/>
      <c r="N136" s="211"/>
      <c r="O136" s="211"/>
      <c r="P136" s="212">
        <f>P137+P163+P179+P192+P221+P337+P383+P395</f>
        <v>0</v>
      </c>
      <c r="Q136" s="211"/>
      <c r="R136" s="212">
        <f>R137+R163+R179+R192+R221+R337+R383+R395</f>
        <v>185.48544649</v>
      </c>
      <c r="S136" s="211"/>
      <c r="T136" s="213">
        <f>T137+T163+T179+T192+T221+T337+T383+T395</f>
        <v>431.814135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4" t="s">
        <v>84</v>
      </c>
      <c r="AT136" s="215" t="s">
        <v>75</v>
      </c>
      <c r="AU136" s="215" t="s">
        <v>76</v>
      </c>
      <c r="AY136" s="214" t="s">
        <v>171</v>
      </c>
      <c r="BK136" s="216">
        <f>BK137+BK163+BK179+BK192+BK221+BK337+BK383+BK395</f>
        <v>0</v>
      </c>
    </row>
    <row r="137" spans="1:63" s="12" customFormat="1" ht="22.8" customHeight="1">
      <c r="A137" s="12"/>
      <c r="B137" s="203"/>
      <c r="C137" s="204"/>
      <c r="D137" s="205" t="s">
        <v>75</v>
      </c>
      <c r="E137" s="217" t="s">
        <v>84</v>
      </c>
      <c r="F137" s="217" t="s">
        <v>172</v>
      </c>
      <c r="G137" s="204"/>
      <c r="H137" s="204"/>
      <c r="I137" s="207"/>
      <c r="J137" s="218">
        <f>BK137</f>
        <v>0</v>
      </c>
      <c r="K137" s="204"/>
      <c r="L137" s="209"/>
      <c r="M137" s="210"/>
      <c r="N137" s="211"/>
      <c r="O137" s="211"/>
      <c r="P137" s="212">
        <f>SUM(P138:P162)</f>
        <v>0</v>
      </c>
      <c r="Q137" s="211"/>
      <c r="R137" s="212">
        <f>SUM(R138:R162)</f>
        <v>0</v>
      </c>
      <c r="S137" s="211"/>
      <c r="T137" s="213">
        <f>SUM(T138:T162)</f>
        <v>66.7105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4" t="s">
        <v>84</v>
      </c>
      <c r="AT137" s="215" t="s">
        <v>75</v>
      </c>
      <c r="AU137" s="215" t="s">
        <v>84</v>
      </c>
      <c r="AY137" s="214" t="s">
        <v>171</v>
      </c>
      <c r="BK137" s="216">
        <f>SUM(BK138:BK162)</f>
        <v>0</v>
      </c>
    </row>
    <row r="138" spans="1:65" s="2" customFormat="1" ht="24.15" customHeight="1">
      <c r="A138" s="39"/>
      <c r="B138" s="40"/>
      <c r="C138" s="219" t="s">
        <v>84</v>
      </c>
      <c r="D138" s="219" t="s">
        <v>173</v>
      </c>
      <c r="E138" s="220" t="s">
        <v>1583</v>
      </c>
      <c r="F138" s="221" t="s">
        <v>1584</v>
      </c>
      <c r="G138" s="222" t="s">
        <v>176</v>
      </c>
      <c r="H138" s="223">
        <v>26.1</v>
      </c>
      <c r="I138" s="224"/>
      <c r="J138" s="225">
        <f>ROUND(I138*H138,2)</f>
        <v>0</v>
      </c>
      <c r="K138" s="221" t="s">
        <v>177</v>
      </c>
      <c r="L138" s="45"/>
      <c r="M138" s="226" t="s">
        <v>1</v>
      </c>
      <c r="N138" s="227" t="s">
        <v>41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0.255</v>
      </c>
      <c r="T138" s="229">
        <f>S138*H138</f>
        <v>6.655500000000001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178</v>
      </c>
      <c r="AT138" s="230" t="s">
        <v>173</v>
      </c>
      <c r="AU138" s="230" t="s">
        <v>86</v>
      </c>
      <c r="AY138" s="18" t="s">
        <v>171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84</v>
      </c>
      <c r="BK138" s="231">
        <f>ROUND(I138*H138,2)</f>
        <v>0</v>
      </c>
      <c r="BL138" s="18" t="s">
        <v>178</v>
      </c>
      <c r="BM138" s="230" t="s">
        <v>1585</v>
      </c>
    </row>
    <row r="139" spans="1:51" s="13" customFormat="1" ht="12">
      <c r="A139" s="13"/>
      <c r="B139" s="232"/>
      <c r="C139" s="233"/>
      <c r="D139" s="234" t="s">
        <v>180</v>
      </c>
      <c r="E139" s="235" t="s">
        <v>1</v>
      </c>
      <c r="F139" s="236" t="s">
        <v>1586</v>
      </c>
      <c r="G139" s="233"/>
      <c r="H139" s="237">
        <v>26.1</v>
      </c>
      <c r="I139" s="238"/>
      <c r="J139" s="233"/>
      <c r="K139" s="233"/>
      <c r="L139" s="239"/>
      <c r="M139" s="240"/>
      <c r="N139" s="241"/>
      <c r="O139" s="241"/>
      <c r="P139" s="241"/>
      <c r="Q139" s="241"/>
      <c r="R139" s="241"/>
      <c r="S139" s="241"/>
      <c r="T139" s="24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3" t="s">
        <v>180</v>
      </c>
      <c r="AU139" s="243" t="s">
        <v>86</v>
      </c>
      <c r="AV139" s="13" t="s">
        <v>86</v>
      </c>
      <c r="AW139" s="13" t="s">
        <v>32</v>
      </c>
      <c r="AX139" s="13" t="s">
        <v>84</v>
      </c>
      <c r="AY139" s="243" t="s">
        <v>171</v>
      </c>
    </row>
    <row r="140" spans="1:65" s="2" customFormat="1" ht="24.15" customHeight="1">
      <c r="A140" s="39"/>
      <c r="B140" s="40"/>
      <c r="C140" s="219" t="s">
        <v>86</v>
      </c>
      <c r="D140" s="219" t="s">
        <v>173</v>
      </c>
      <c r="E140" s="220" t="s">
        <v>174</v>
      </c>
      <c r="F140" s="221" t="s">
        <v>175</v>
      </c>
      <c r="G140" s="222" t="s">
        <v>176</v>
      </c>
      <c r="H140" s="223">
        <v>67.1</v>
      </c>
      <c r="I140" s="224"/>
      <c r="J140" s="225">
        <f>ROUND(I140*H140,2)</f>
        <v>0</v>
      </c>
      <c r="K140" s="221" t="s">
        <v>177</v>
      </c>
      <c r="L140" s="45"/>
      <c r="M140" s="226" t="s">
        <v>1</v>
      </c>
      <c r="N140" s="227" t="s">
        <v>41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0.3</v>
      </c>
      <c r="T140" s="229">
        <f>S140*H140</f>
        <v>20.13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178</v>
      </c>
      <c r="AT140" s="230" t="s">
        <v>173</v>
      </c>
      <c r="AU140" s="230" t="s">
        <v>86</v>
      </c>
      <c r="AY140" s="18" t="s">
        <v>171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84</v>
      </c>
      <c r="BK140" s="231">
        <f>ROUND(I140*H140,2)</f>
        <v>0</v>
      </c>
      <c r="BL140" s="18" t="s">
        <v>178</v>
      </c>
      <c r="BM140" s="230" t="s">
        <v>1587</v>
      </c>
    </row>
    <row r="141" spans="1:47" s="2" customFormat="1" ht="12">
      <c r="A141" s="39"/>
      <c r="B141" s="40"/>
      <c r="C141" s="41"/>
      <c r="D141" s="234" t="s">
        <v>229</v>
      </c>
      <c r="E141" s="41"/>
      <c r="F141" s="255" t="s">
        <v>1156</v>
      </c>
      <c r="G141" s="41"/>
      <c r="H141" s="41"/>
      <c r="I141" s="256"/>
      <c r="J141" s="41"/>
      <c r="K141" s="41"/>
      <c r="L141" s="45"/>
      <c r="M141" s="257"/>
      <c r="N141" s="258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229</v>
      </c>
      <c r="AU141" s="18" t="s">
        <v>86</v>
      </c>
    </row>
    <row r="142" spans="1:51" s="13" customFormat="1" ht="12">
      <c r="A142" s="13"/>
      <c r="B142" s="232"/>
      <c r="C142" s="233"/>
      <c r="D142" s="234" t="s">
        <v>180</v>
      </c>
      <c r="E142" s="235" t="s">
        <v>1</v>
      </c>
      <c r="F142" s="236" t="s">
        <v>1588</v>
      </c>
      <c r="G142" s="233"/>
      <c r="H142" s="237">
        <v>67.1</v>
      </c>
      <c r="I142" s="238"/>
      <c r="J142" s="233"/>
      <c r="K142" s="233"/>
      <c r="L142" s="239"/>
      <c r="M142" s="240"/>
      <c r="N142" s="241"/>
      <c r="O142" s="241"/>
      <c r="P142" s="241"/>
      <c r="Q142" s="241"/>
      <c r="R142" s="241"/>
      <c r="S142" s="241"/>
      <c r="T142" s="24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3" t="s">
        <v>180</v>
      </c>
      <c r="AU142" s="243" t="s">
        <v>86</v>
      </c>
      <c r="AV142" s="13" t="s">
        <v>86</v>
      </c>
      <c r="AW142" s="13" t="s">
        <v>32</v>
      </c>
      <c r="AX142" s="13" t="s">
        <v>84</v>
      </c>
      <c r="AY142" s="243" t="s">
        <v>171</v>
      </c>
    </row>
    <row r="143" spans="1:65" s="2" customFormat="1" ht="24.15" customHeight="1">
      <c r="A143" s="39"/>
      <c r="B143" s="40"/>
      <c r="C143" s="219" t="s">
        <v>187</v>
      </c>
      <c r="D143" s="219" t="s">
        <v>173</v>
      </c>
      <c r="E143" s="220" t="s">
        <v>182</v>
      </c>
      <c r="F143" s="221" t="s">
        <v>1589</v>
      </c>
      <c r="G143" s="222" t="s">
        <v>176</v>
      </c>
      <c r="H143" s="223">
        <v>67.1</v>
      </c>
      <c r="I143" s="224"/>
      <c r="J143" s="225">
        <f>ROUND(I143*H143,2)</f>
        <v>0</v>
      </c>
      <c r="K143" s="221" t="s">
        <v>177</v>
      </c>
      <c r="L143" s="45"/>
      <c r="M143" s="226" t="s">
        <v>1</v>
      </c>
      <c r="N143" s="227" t="s">
        <v>41</v>
      </c>
      <c r="O143" s="92"/>
      <c r="P143" s="228">
        <f>O143*H143</f>
        <v>0</v>
      </c>
      <c r="Q143" s="228">
        <v>0</v>
      </c>
      <c r="R143" s="228">
        <f>Q143*H143</f>
        <v>0</v>
      </c>
      <c r="S143" s="228">
        <v>0.33</v>
      </c>
      <c r="T143" s="229">
        <f>S143*H143</f>
        <v>22.143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178</v>
      </c>
      <c r="AT143" s="230" t="s">
        <v>173</v>
      </c>
      <c r="AU143" s="230" t="s">
        <v>86</v>
      </c>
      <c r="AY143" s="18" t="s">
        <v>171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84</v>
      </c>
      <c r="BK143" s="231">
        <f>ROUND(I143*H143,2)</f>
        <v>0</v>
      </c>
      <c r="BL143" s="18" t="s">
        <v>178</v>
      </c>
      <c r="BM143" s="230" t="s">
        <v>1590</v>
      </c>
    </row>
    <row r="144" spans="1:51" s="13" customFormat="1" ht="12">
      <c r="A144" s="13"/>
      <c r="B144" s="232"/>
      <c r="C144" s="233"/>
      <c r="D144" s="234" t="s">
        <v>180</v>
      </c>
      <c r="E144" s="235" t="s">
        <v>1</v>
      </c>
      <c r="F144" s="236" t="s">
        <v>1588</v>
      </c>
      <c r="G144" s="233"/>
      <c r="H144" s="237">
        <v>67.1</v>
      </c>
      <c r="I144" s="238"/>
      <c r="J144" s="233"/>
      <c r="K144" s="233"/>
      <c r="L144" s="239"/>
      <c r="M144" s="240"/>
      <c r="N144" s="241"/>
      <c r="O144" s="241"/>
      <c r="P144" s="241"/>
      <c r="Q144" s="241"/>
      <c r="R144" s="241"/>
      <c r="S144" s="241"/>
      <c r="T144" s="24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3" t="s">
        <v>180</v>
      </c>
      <c r="AU144" s="243" t="s">
        <v>86</v>
      </c>
      <c r="AV144" s="13" t="s">
        <v>86</v>
      </c>
      <c r="AW144" s="13" t="s">
        <v>32</v>
      </c>
      <c r="AX144" s="13" t="s">
        <v>84</v>
      </c>
      <c r="AY144" s="243" t="s">
        <v>171</v>
      </c>
    </row>
    <row r="145" spans="1:65" s="2" customFormat="1" ht="16.5" customHeight="1">
      <c r="A145" s="39"/>
      <c r="B145" s="40"/>
      <c r="C145" s="219" t="s">
        <v>178</v>
      </c>
      <c r="D145" s="219" t="s">
        <v>173</v>
      </c>
      <c r="E145" s="220" t="s">
        <v>188</v>
      </c>
      <c r="F145" s="221" t="s">
        <v>189</v>
      </c>
      <c r="G145" s="222" t="s">
        <v>176</v>
      </c>
      <c r="H145" s="223">
        <v>42</v>
      </c>
      <c r="I145" s="224"/>
      <c r="J145" s="225">
        <f>ROUND(I145*H145,2)</f>
        <v>0</v>
      </c>
      <c r="K145" s="221" t="s">
        <v>177</v>
      </c>
      <c r="L145" s="45"/>
      <c r="M145" s="226" t="s">
        <v>1</v>
      </c>
      <c r="N145" s="227" t="s">
        <v>41</v>
      </c>
      <c r="O145" s="92"/>
      <c r="P145" s="228">
        <f>O145*H145</f>
        <v>0</v>
      </c>
      <c r="Q145" s="228">
        <v>0</v>
      </c>
      <c r="R145" s="228">
        <f>Q145*H145</f>
        <v>0</v>
      </c>
      <c r="S145" s="228">
        <v>0.316</v>
      </c>
      <c r="T145" s="229">
        <f>S145*H145</f>
        <v>13.272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178</v>
      </c>
      <c r="AT145" s="230" t="s">
        <v>173</v>
      </c>
      <c r="AU145" s="230" t="s">
        <v>86</v>
      </c>
      <c r="AY145" s="18" t="s">
        <v>171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84</v>
      </c>
      <c r="BK145" s="231">
        <f>ROUND(I145*H145,2)</f>
        <v>0</v>
      </c>
      <c r="BL145" s="18" t="s">
        <v>178</v>
      </c>
      <c r="BM145" s="230" t="s">
        <v>1591</v>
      </c>
    </row>
    <row r="146" spans="1:51" s="13" customFormat="1" ht="12">
      <c r="A146" s="13"/>
      <c r="B146" s="232"/>
      <c r="C146" s="233"/>
      <c r="D146" s="234" t="s">
        <v>180</v>
      </c>
      <c r="E146" s="235" t="s">
        <v>1</v>
      </c>
      <c r="F146" s="236" t="s">
        <v>1592</v>
      </c>
      <c r="G146" s="233"/>
      <c r="H146" s="237">
        <v>42</v>
      </c>
      <c r="I146" s="238"/>
      <c r="J146" s="233"/>
      <c r="K146" s="233"/>
      <c r="L146" s="239"/>
      <c r="M146" s="240"/>
      <c r="N146" s="241"/>
      <c r="O146" s="241"/>
      <c r="P146" s="241"/>
      <c r="Q146" s="241"/>
      <c r="R146" s="241"/>
      <c r="S146" s="241"/>
      <c r="T146" s="24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3" t="s">
        <v>180</v>
      </c>
      <c r="AU146" s="243" t="s">
        <v>86</v>
      </c>
      <c r="AV146" s="13" t="s">
        <v>86</v>
      </c>
      <c r="AW146" s="13" t="s">
        <v>32</v>
      </c>
      <c r="AX146" s="13" t="s">
        <v>84</v>
      </c>
      <c r="AY146" s="243" t="s">
        <v>171</v>
      </c>
    </row>
    <row r="147" spans="1:65" s="2" customFormat="1" ht="16.5" customHeight="1">
      <c r="A147" s="39"/>
      <c r="B147" s="40"/>
      <c r="C147" s="219" t="s">
        <v>196</v>
      </c>
      <c r="D147" s="219" t="s">
        <v>173</v>
      </c>
      <c r="E147" s="220" t="s">
        <v>1161</v>
      </c>
      <c r="F147" s="221" t="s">
        <v>1162</v>
      </c>
      <c r="G147" s="222" t="s">
        <v>366</v>
      </c>
      <c r="H147" s="223">
        <v>22</v>
      </c>
      <c r="I147" s="224"/>
      <c r="J147" s="225">
        <f>ROUND(I147*H147,2)</f>
        <v>0</v>
      </c>
      <c r="K147" s="221" t="s">
        <v>177</v>
      </c>
      <c r="L147" s="45"/>
      <c r="M147" s="226" t="s">
        <v>1</v>
      </c>
      <c r="N147" s="227" t="s">
        <v>41</v>
      </c>
      <c r="O147" s="92"/>
      <c r="P147" s="228">
        <f>O147*H147</f>
        <v>0</v>
      </c>
      <c r="Q147" s="228">
        <v>0</v>
      </c>
      <c r="R147" s="228">
        <f>Q147*H147</f>
        <v>0</v>
      </c>
      <c r="S147" s="228">
        <v>0.205</v>
      </c>
      <c r="T147" s="229">
        <f>S147*H147</f>
        <v>4.51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178</v>
      </c>
      <c r="AT147" s="230" t="s">
        <v>173</v>
      </c>
      <c r="AU147" s="230" t="s">
        <v>86</v>
      </c>
      <c r="AY147" s="18" t="s">
        <v>171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84</v>
      </c>
      <c r="BK147" s="231">
        <f>ROUND(I147*H147,2)</f>
        <v>0</v>
      </c>
      <c r="BL147" s="18" t="s">
        <v>178</v>
      </c>
      <c r="BM147" s="230" t="s">
        <v>1593</v>
      </c>
    </row>
    <row r="148" spans="1:51" s="13" customFormat="1" ht="12">
      <c r="A148" s="13"/>
      <c r="B148" s="232"/>
      <c r="C148" s="233"/>
      <c r="D148" s="234" t="s">
        <v>180</v>
      </c>
      <c r="E148" s="235" t="s">
        <v>1</v>
      </c>
      <c r="F148" s="236" t="s">
        <v>1594</v>
      </c>
      <c r="G148" s="233"/>
      <c r="H148" s="237">
        <v>22</v>
      </c>
      <c r="I148" s="238"/>
      <c r="J148" s="233"/>
      <c r="K148" s="233"/>
      <c r="L148" s="239"/>
      <c r="M148" s="240"/>
      <c r="N148" s="241"/>
      <c r="O148" s="241"/>
      <c r="P148" s="241"/>
      <c r="Q148" s="241"/>
      <c r="R148" s="241"/>
      <c r="S148" s="241"/>
      <c r="T148" s="24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3" t="s">
        <v>180</v>
      </c>
      <c r="AU148" s="243" t="s">
        <v>86</v>
      </c>
      <c r="AV148" s="13" t="s">
        <v>86</v>
      </c>
      <c r="AW148" s="13" t="s">
        <v>32</v>
      </c>
      <c r="AX148" s="13" t="s">
        <v>84</v>
      </c>
      <c r="AY148" s="243" t="s">
        <v>171</v>
      </c>
    </row>
    <row r="149" spans="1:65" s="2" customFormat="1" ht="24.15" customHeight="1">
      <c r="A149" s="39"/>
      <c r="B149" s="40"/>
      <c r="C149" s="219" t="s">
        <v>200</v>
      </c>
      <c r="D149" s="219" t="s">
        <v>173</v>
      </c>
      <c r="E149" s="220" t="s">
        <v>191</v>
      </c>
      <c r="F149" s="221" t="s">
        <v>192</v>
      </c>
      <c r="G149" s="222" t="s">
        <v>193</v>
      </c>
      <c r="H149" s="223">
        <v>45.732</v>
      </c>
      <c r="I149" s="224"/>
      <c r="J149" s="225">
        <f>ROUND(I149*H149,2)</f>
        <v>0</v>
      </c>
      <c r="K149" s="221" t="s">
        <v>177</v>
      </c>
      <c r="L149" s="45"/>
      <c r="M149" s="226" t="s">
        <v>1</v>
      </c>
      <c r="N149" s="227" t="s">
        <v>41</v>
      </c>
      <c r="O149" s="9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178</v>
      </c>
      <c r="AT149" s="230" t="s">
        <v>173</v>
      </c>
      <c r="AU149" s="230" t="s">
        <v>86</v>
      </c>
      <c r="AY149" s="18" t="s">
        <v>171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84</v>
      </c>
      <c r="BK149" s="231">
        <f>ROUND(I149*H149,2)</f>
        <v>0</v>
      </c>
      <c r="BL149" s="18" t="s">
        <v>178</v>
      </c>
      <c r="BM149" s="230" t="s">
        <v>1595</v>
      </c>
    </row>
    <row r="150" spans="1:51" s="13" customFormat="1" ht="12">
      <c r="A150" s="13"/>
      <c r="B150" s="232"/>
      <c r="C150" s="233"/>
      <c r="D150" s="234" t="s">
        <v>180</v>
      </c>
      <c r="E150" s="235" t="s">
        <v>1</v>
      </c>
      <c r="F150" s="236" t="s">
        <v>1596</v>
      </c>
      <c r="G150" s="233"/>
      <c r="H150" s="237">
        <v>3.132</v>
      </c>
      <c r="I150" s="238"/>
      <c r="J150" s="233"/>
      <c r="K150" s="233"/>
      <c r="L150" s="239"/>
      <c r="M150" s="240"/>
      <c r="N150" s="241"/>
      <c r="O150" s="241"/>
      <c r="P150" s="241"/>
      <c r="Q150" s="241"/>
      <c r="R150" s="241"/>
      <c r="S150" s="241"/>
      <c r="T150" s="24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3" t="s">
        <v>180</v>
      </c>
      <c r="AU150" s="243" t="s">
        <v>86</v>
      </c>
      <c r="AV150" s="13" t="s">
        <v>86</v>
      </c>
      <c r="AW150" s="13" t="s">
        <v>32</v>
      </c>
      <c r="AX150" s="13" t="s">
        <v>76</v>
      </c>
      <c r="AY150" s="243" t="s">
        <v>171</v>
      </c>
    </row>
    <row r="151" spans="1:51" s="13" customFormat="1" ht="12">
      <c r="A151" s="13"/>
      <c r="B151" s="232"/>
      <c r="C151" s="233"/>
      <c r="D151" s="234" t="s">
        <v>180</v>
      </c>
      <c r="E151" s="235" t="s">
        <v>1</v>
      </c>
      <c r="F151" s="236" t="s">
        <v>1597</v>
      </c>
      <c r="G151" s="233"/>
      <c r="H151" s="237">
        <v>42.6</v>
      </c>
      <c r="I151" s="238"/>
      <c r="J151" s="233"/>
      <c r="K151" s="233"/>
      <c r="L151" s="239"/>
      <c r="M151" s="240"/>
      <c r="N151" s="241"/>
      <c r="O151" s="241"/>
      <c r="P151" s="241"/>
      <c r="Q151" s="241"/>
      <c r="R151" s="241"/>
      <c r="S151" s="241"/>
      <c r="T151" s="24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3" t="s">
        <v>180</v>
      </c>
      <c r="AU151" s="243" t="s">
        <v>86</v>
      </c>
      <c r="AV151" s="13" t="s">
        <v>86</v>
      </c>
      <c r="AW151" s="13" t="s">
        <v>32</v>
      </c>
      <c r="AX151" s="13" t="s">
        <v>76</v>
      </c>
      <c r="AY151" s="243" t="s">
        <v>171</v>
      </c>
    </row>
    <row r="152" spans="1:51" s="14" customFormat="1" ht="12">
      <c r="A152" s="14"/>
      <c r="B152" s="244"/>
      <c r="C152" s="245"/>
      <c r="D152" s="234" t="s">
        <v>180</v>
      </c>
      <c r="E152" s="246" t="s">
        <v>1</v>
      </c>
      <c r="F152" s="247" t="s">
        <v>221</v>
      </c>
      <c r="G152" s="245"/>
      <c r="H152" s="248">
        <v>45.732</v>
      </c>
      <c r="I152" s="249"/>
      <c r="J152" s="245"/>
      <c r="K152" s="245"/>
      <c r="L152" s="250"/>
      <c r="M152" s="251"/>
      <c r="N152" s="252"/>
      <c r="O152" s="252"/>
      <c r="P152" s="252"/>
      <c r="Q152" s="252"/>
      <c r="R152" s="252"/>
      <c r="S152" s="252"/>
      <c r="T152" s="25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4" t="s">
        <v>180</v>
      </c>
      <c r="AU152" s="254" t="s">
        <v>86</v>
      </c>
      <c r="AV152" s="14" t="s">
        <v>178</v>
      </c>
      <c r="AW152" s="14" t="s">
        <v>32</v>
      </c>
      <c r="AX152" s="14" t="s">
        <v>84</v>
      </c>
      <c r="AY152" s="254" t="s">
        <v>171</v>
      </c>
    </row>
    <row r="153" spans="1:65" s="2" customFormat="1" ht="33" customHeight="1">
      <c r="A153" s="39"/>
      <c r="B153" s="40"/>
      <c r="C153" s="219" t="s">
        <v>205</v>
      </c>
      <c r="D153" s="219" t="s">
        <v>173</v>
      </c>
      <c r="E153" s="220" t="s">
        <v>197</v>
      </c>
      <c r="F153" s="221" t="s">
        <v>198</v>
      </c>
      <c r="G153" s="222" t="s">
        <v>193</v>
      </c>
      <c r="H153" s="223">
        <v>45.732</v>
      </c>
      <c r="I153" s="224"/>
      <c r="J153" s="225">
        <f>ROUND(I153*H153,2)</f>
        <v>0</v>
      </c>
      <c r="K153" s="221" t="s">
        <v>177</v>
      </c>
      <c r="L153" s="45"/>
      <c r="M153" s="226" t="s">
        <v>1</v>
      </c>
      <c r="N153" s="227" t="s">
        <v>41</v>
      </c>
      <c r="O153" s="9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178</v>
      </c>
      <c r="AT153" s="230" t="s">
        <v>173</v>
      </c>
      <c r="AU153" s="230" t="s">
        <v>86</v>
      </c>
      <c r="AY153" s="18" t="s">
        <v>171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84</v>
      </c>
      <c r="BK153" s="231">
        <f>ROUND(I153*H153,2)</f>
        <v>0</v>
      </c>
      <c r="BL153" s="18" t="s">
        <v>178</v>
      </c>
      <c r="BM153" s="230" t="s">
        <v>1598</v>
      </c>
    </row>
    <row r="154" spans="1:65" s="2" customFormat="1" ht="37.8" customHeight="1">
      <c r="A154" s="39"/>
      <c r="B154" s="40"/>
      <c r="C154" s="219" t="s">
        <v>211</v>
      </c>
      <c r="D154" s="219" t="s">
        <v>173</v>
      </c>
      <c r="E154" s="220" t="s">
        <v>201</v>
      </c>
      <c r="F154" s="221" t="s">
        <v>202</v>
      </c>
      <c r="G154" s="222" t="s">
        <v>193</v>
      </c>
      <c r="H154" s="223">
        <v>228.66</v>
      </c>
      <c r="I154" s="224"/>
      <c r="J154" s="225">
        <f>ROUND(I154*H154,2)</f>
        <v>0</v>
      </c>
      <c r="K154" s="221" t="s">
        <v>177</v>
      </c>
      <c r="L154" s="45"/>
      <c r="M154" s="226" t="s">
        <v>1</v>
      </c>
      <c r="N154" s="227" t="s">
        <v>41</v>
      </c>
      <c r="O154" s="9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178</v>
      </c>
      <c r="AT154" s="230" t="s">
        <v>173</v>
      </c>
      <c r="AU154" s="230" t="s">
        <v>86</v>
      </c>
      <c r="AY154" s="18" t="s">
        <v>171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84</v>
      </c>
      <c r="BK154" s="231">
        <f>ROUND(I154*H154,2)</f>
        <v>0</v>
      </c>
      <c r="BL154" s="18" t="s">
        <v>178</v>
      </c>
      <c r="BM154" s="230" t="s">
        <v>1599</v>
      </c>
    </row>
    <row r="155" spans="1:51" s="13" customFormat="1" ht="12">
      <c r="A155" s="13"/>
      <c r="B155" s="232"/>
      <c r="C155" s="233"/>
      <c r="D155" s="234" t="s">
        <v>180</v>
      </c>
      <c r="E155" s="235" t="s">
        <v>1</v>
      </c>
      <c r="F155" s="236" t="s">
        <v>1600</v>
      </c>
      <c r="G155" s="233"/>
      <c r="H155" s="237">
        <v>228.66</v>
      </c>
      <c r="I155" s="238"/>
      <c r="J155" s="233"/>
      <c r="K155" s="233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180</v>
      </c>
      <c r="AU155" s="243" t="s">
        <v>86</v>
      </c>
      <c r="AV155" s="13" t="s">
        <v>86</v>
      </c>
      <c r="AW155" s="13" t="s">
        <v>32</v>
      </c>
      <c r="AX155" s="13" t="s">
        <v>84</v>
      </c>
      <c r="AY155" s="243" t="s">
        <v>171</v>
      </c>
    </row>
    <row r="156" spans="1:65" s="2" customFormat="1" ht="24.15" customHeight="1">
      <c r="A156" s="39"/>
      <c r="B156" s="40"/>
      <c r="C156" s="219" t="s">
        <v>215</v>
      </c>
      <c r="D156" s="219" t="s">
        <v>173</v>
      </c>
      <c r="E156" s="220" t="s">
        <v>206</v>
      </c>
      <c r="F156" s="221" t="s">
        <v>207</v>
      </c>
      <c r="G156" s="222" t="s">
        <v>208</v>
      </c>
      <c r="H156" s="223">
        <v>82.318</v>
      </c>
      <c r="I156" s="224"/>
      <c r="J156" s="225">
        <f>ROUND(I156*H156,2)</f>
        <v>0</v>
      </c>
      <c r="K156" s="221" t="s">
        <v>177</v>
      </c>
      <c r="L156" s="45"/>
      <c r="M156" s="226" t="s">
        <v>1</v>
      </c>
      <c r="N156" s="227" t="s">
        <v>41</v>
      </c>
      <c r="O156" s="92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178</v>
      </c>
      <c r="AT156" s="230" t="s">
        <v>173</v>
      </c>
      <c r="AU156" s="230" t="s">
        <v>86</v>
      </c>
      <c r="AY156" s="18" t="s">
        <v>171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84</v>
      </c>
      <c r="BK156" s="231">
        <f>ROUND(I156*H156,2)</f>
        <v>0</v>
      </c>
      <c r="BL156" s="18" t="s">
        <v>178</v>
      </c>
      <c r="BM156" s="230" t="s">
        <v>1601</v>
      </c>
    </row>
    <row r="157" spans="1:51" s="13" customFormat="1" ht="12">
      <c r="A157" s="13"/>
      <c r="B157" s="232"/>
      <c r="C157" s="233"/>
      <c r="D157" s="234" t="s">
        <v>180</v>
      </c>
      <c r="E157" s="235" t="s">
        <v>1</v>
      </c>
      <c r="F157" s="236" t="s">
        <v>1602</v>
      </c>
      <c r="G157" s="233"/>
      <c r="H157" s="237">
        <v>82.318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180</v>
      </c>
      <c r="AU157" s="243" t="s">
        <v>86</v>
      </c>
      <c r="AV157" s="13" t="s">
        <v>86</v>
      </c>
      <c r="AW157" s="13" t="s">
        <v>32</v>
      </c>
      <c r="AX157" s="13" t="s">
        <v>84</v>
      </c>
      <c r="AY157" s="243" t="s">
        <v>171</v>
      </c>
    </row>
    <row r="158" spans="1:65" s="2" customFormat="1" ht="16.5" customHeight="1">
      <c r="A158" s="39"/>
      <c r="B158" s="40"/>
      <c r="C158" s="219" t="s">
        <v>223</v>
      </c>
      <c r="D158" s="219" t="s">
        <v>173</v>
      </c>
      <c r="E158" s="220" t="s">
        <v>212</v>
      </c>
      <c r="F158" s="221" t="s">
        <v>213</v>
      </c>
      <c r="G158" s="222" t="s">
        <v>193</v>
      </c>
      <c r="H158" s="223">
        <v>45.732</v>
      </c>
      <c r="I158" s="224"/>
      <c r="J158" s="225">
        <f>ROUND(I158*H158,2)</f>
        <v>0</v>
      </c>
      <c r="K158" s="221" t="s">
        <v>177</v>
      </c>
      <c r="L158" s="45"/>
      <c r="M158" s="226" t="s">
        <v>1</v>
      </c>
      <c r="N158" s="227" t="s">
        <v>41</v>
      </c>
      <c r="O158" s="92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178</v>
      </c>
      <c r="AT158" s="230" t="s">
        <v>173</v>
      </c>
      <c r="AU158" s="230" t="s">
        <v>86</v>
      </c>
      <c r="AY158" s="18" t="s">
        <v>171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84</v>
      </c>
      <c r="BK158" s="231">
        <f>ROUND(I158*H158,2)</f>
        <v>0</v>
      </c>
      <c r="BL158" s="18" t="s">
        <v>178</v>
      </c>
      <c r="BM158" s="230" t="s">
        <v>1603</v>
      </c>
    </row>
    <row r="159" spans="1:65" s="2" customFormat="1" ht="24.15" customHeight="1">
      <c r="A159" s="39"/>
      <c r="B159" s="40"/>
      <c r="C159" s="219" t="s">
        <v>232</v>
      </c>
      <c r="D159" s="219" t="s">
        <v>173</v>
      </c>
      <c r="E159" s="220" t="s">
        <v>216</v>
      </c>
      <c r="F159" s="221" t="s">
        <v>217</v>
      </c>
      <c r="G159" s="222" t="s">
        <v>176</v>
      </c>
      <c r="H159" s="223">
        <v>97</v>
      </c>
      <c r="I159" s="224"/>
      <c r="J159" s="225">
        <f>ROUND(I159*H159,2)</f>
        <v>0</v>
      </c>
      <c r="K159" s="221" t="s">
        <v>177</v>
      </c>
      <c r="L159" s="45"/>
      <c r="M159" s="226" t="s">
        <v>1</v>
      </c>
      <c r="N159" s="227" t="s">
        <v>41</v>
      </c>
      <c r="O159" s="92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178</v>
      </c>
      <c r="AT159" s="230" t="s">
        <v>173</v>
      </c>
      <c r="AU159" s="230" t="s">
        <v>86</v>
      </c>
      <c r="AY159" s="18" t="s">
        <v>171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84</v>
      </c>
      <c r="BK159" s="231">
        <f>ROUND(I159*H159,2)</f>
        <v>0</v>
      </c>
      <c r="BL159" s="18" t="s">
        <v>178</v>
      </c>
      <c r="BM159" s="230" t="s">
        <v>1604</v>
      </c>
    </row>
    <row r="160" spans="1:51" s="13" customFormat="1" ht="12">
      <c r="A160" s="13"/>
      <c r="B160" s="232"/>
      <c r="C160" s="233"/>
      <c r="D160" s="234" t="s">
        <v>180</v>
      </c>
      <c r="E160" s="235" t="s">
        <v>1</v>
      </c>
      <c r="F160" s="236" t="s">
        <v>1605</v>
      </c>
      <c r="G160" s="233"/>
      <c r="H160" s="237">
        <v>26</v>
      </c>
      <c r="I160" s="238"/>
      <c r="J160" s="233"/>
      <c r="K160" s="233"/>
      <c r="L160" s="239"/>
      <c r="M160" s="240"/>
      <c r="N160" s="241"/>
      <c r="O160" s="241"/>
      <c r="P160" s="241"/>
      <c r="Q160" s="241"/>
      <c r="R160" s="241"/>
      <c r="S160" s="241"/>
      <c r="T160" s="24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3" t="s">
        <v>180</v>
      </c>
      <c r="AU160" s="243" t="s">
        <v>86</v>
      </c>
      <c r="AV160" s="13" t="s">
        <v>86</v>
      </c>
      <c r="AW160" s="13" t="s">
        <v>32</v>
      </c>
      <c r="AX160" s="13" t="s">
        <v>76</v>
      </c>
      <c r="AY160" s="243" t="s">
        <v>171</v>
      </c>
    </row>
    <row r="161" spans="1:51" s="13" customFormat="1" ht="12">
      <c r="A161" s="13"/>
      <c r="B161" s="232"/>
      <c r="C161" s="233"/>
      <c r="D161" s="234" t="s">
        <v>180</v>
      </c>
      <c r="E161" s="235" t="s">
        <v>1</v>
      </c>
      <c r="F161" s="236" t="s">
        <v>1606</v>
      </c>
      <c r="G161" s="233"/>
      <c r="H161" s="237">
        <v>71</v>
      </c>
      <c r="I161" s="238"/>
      <c r="J161" s="233"/>
      <c r="K161" s="233"/>
      <c r="L161" s="239"/>
      <c r="M161" s="240"/>
      <c r="N161" s="241"/>
      <c r="O161" s="241"/>
      <c r="P161" s="241"/>
      <c r="Q161" s="241"/>
      <c r="R161" s="241"/>
      <c r="S161" s="241"/>
      <c r="T161" s="24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3" t="s">
        <v>180</v>
      </c>
      <c r="AU161" s="243" t="s">
        <v>86</v>
      </c>
      <c r="AV161" s="13" t="s">
        <v>86</v>
      </c>
      <c r="AW161" s="13" t="s">
        <v>32</v>
      </c>
      <c r="AX161" s="13" t="s">
        <v>76</v>
      </c>
      <c r="AY161" s="243" t="s">
        <v>171</v>
      </c>
    </row>
    <row r="162" spans="1:51" s="14" customFormat="1" ht="12">
      <c r="A162" s="14"/>
      <c r="B162" s="244"/>
      <c r="C162" s="245"/>
      <c r="D162" s="234" t="s">
        <v>180</v>
      </c>
      <c r="E162" s="246" t="s">
        <v>1</v>
      </c>
      <c r="F162" s="247" t="s">
        <v>221</v>
      </c>
      <c r="G162" s="245"/>
      <c r="H162" s="248">
        <v>97</v>
      </c>
      <c r="I162" s="249"/>
      <c r="J162" s="245"/>
      <c r="K162" s="245"/>
      <c r="L162" s="250"/>
      <c r="M162" s="251"/>
      <c r="N162" s="252"/>
      <c r="O162" s="252"/>
      <c r="P162" s="252"/>
      <c r="Q162" s="252"/>
      <c r="R162" s="252"/>
      <c r="S162" s="252"/>
      <c r="T162" s="253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4" t="s">
        <v>180</v>
      </c>
      <c r="AU162" s="254" t="s">
        <v>86</v>
      </c>
      <c r="AV162" s="14" t="s">
        <v>178</v>
      </c>
      <c r="AW162" s="14" t="s">
        <v>32</v>
      </c>
      <c r="AX162" s="14" t="s">
        <v>84</v>
      </c>
      <c r="AY162" s="254" t="s">
        <v>171</v>
      </c>
    </row>
    <row r="163" spans="1:63" s="12" customFormat="1" ht="22.8" customHeight="1">
      <c r="A163" s="12"/>
      <c r="B163" s="203"/>
      <c r="C163" s="204"/>
      <c r="D163" s="205" t="s">
        <v>75</v>
      </c>
      <c r="E163" s="217" t="s">
        <v>187</v>
      </c>
      <c r="F163" s="217" t="s">
        <v>231</v>
      </c>
      <c r="G163" s="204"/>
      <c r="H163" s="204"/>
      <c r="I163" s="207"/>
      <c r="J163" s="218">
        <f>BK163</f>
        <v>0</v>
      </c>
      <c r="K163" s="204"/>
      <c r="L163" s="209"/>
      <c r="M163" s="210"/>
      <c r="N163" s="211"/>
      <c r="O163" s="211"/>
      <c r="P163" s="212">
        <f>SUM(P164:P178)</f>
        <v>0</v>
      </c>
      <c r="Q163" s="211"/>
      <c r="R163" s="212">
        <f>SUM(R164:R178)</f>
        <v>23.118476149999996</v>
      </c>
      <c r="S163" s="211"/>
      <c r="T163" s="213">
        <f>SUM(T164:T178)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4" t="s">
        <v>84</v>
      </c>
      <c r="AT163" s="215" t="s">
        <v>75</v>
      </c>
      <c r="AU163" s="215" t="s">
        <v>84</v>
      </c>
      <c r="AY163" s="214" t="s">
        <v>171</v>
      </c>
      <c r="BK163" s="216">
        <f>SUM(BK164:BK178)</f>
        <v>0</v>
      </c>
    </row>
    <row r="164" spans="1:65" s="2" customFormat="1" ht="24.15" customHeight="1">
      <c r="A164" s="39"/>
      <c r="B164" s="40"/>
      <c r="C164" s="219" t="s">
        <v>239</v>
      </c>
      <c r="D164" s="219" t="s">
        <v>173</v>
      </c>
      <c r="E164" s="220" t="s">
        <v>233</v>
      </c>
      <c r="F164" s="221" t="s">
        <v>234</v>
      </c>
      <c r="G164" s="222" t="s">
        <v>176</v>
      </c>
      <c r="H164" s="223">
        <v>78.755</v>
      </c>
      <c r="I164" s="224"/>
      <c r="J164" s="225">
        <f>ROUND(I164*H164,2)</f>
        <v>0</v>
      </c>
      <c r="K164" s="221" t="s">
        <v>177</v>
      </c>
      <c r="L164" s="45"/>
      <c r="M164" s="226" t="s">
        <v>1</v>
      </c>
      <c r="N164" s="227" t="s">
        <v>41</v>
      </c>
      <c r="O164" s="92"/>
      <c r="P164" s="228">
        <f>O164*H164</f>
        <v>0</v>
      </c>
      <c r="Q164" s="228">
        <v>0.25059999999999993</v>
      </c>
      <c r="R164" s="228">
        <f>Q164*H164</f>
        <v>19.736002999999997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178</v>
      </c>
      <c r="AT164" s="230" t="s">
        <v>173</v>
      </c>
      <c r="AU164" s="230" t="s">
        <v>86</v>
      </c>
      <c r="AY164" s="18" t="s">
        <v>171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84</v>
      </c>
      <c r="BK164" s="231">
        <f>ROUND(I164*H164,2)</f>
        <v>0</v>
      </c>
      <c r="BL164" s="18" t="s">
        <v>178</v>
      </c>
      <c r="BM164" s="230" t="s">
        <v>1607</v>
      </c>
    </row>
    <row r="165" spans="1:51" s="13" customFormat="1" ht="12">
      <c r="A165" s="13"/>
      <c r="B165" s="232"/>
      <c r="C165" s="233"/>
      <c r="D165" s="234" t="s">
        <v>180</v>
      </c>
      <c r="E165" s="235" t="s">
        <v>1</v>
      </c>
      <c r="F165" s="236" t="s">
        <v>1608</v>
      </c>
      <c r="G165" s="233"/>
      <c r="H165" s="237">
        <v>78.755</v>
      </c>
      <c r="I165" s="238"/>
      <c r="J165" s="233"/>
      <c r="K165" s="233"/>
      <c r="L165" s="239"/>
      <c r="M165" s="240"/>
      <c r="N165" s="241"/>
      <c r="O165" s="241"/>
      <c r="P165" s="241"/>
      <c r="Q165" s="241"/>
      <c r="R165" s="241"/>
      <c r="S165" s="241"/>
      <c r="T165" s="24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3" t="s">
        <v>180</v>
      </c>
      <c r="AU165" s="243" t="s">
        <v>86</v>
      </c>
      <c r="AV165" s="13" t="s">
        <v>86</v>
      </c>
      <c r="AW165" s="13" t="s">
        <v>32</v>
      </c>
      <c r="AX165" s="13" t="s">
        <v>84</v>
      </c>
      <c r="AY165" s="243" t="s">
        <v>171</v>
      </c>
    </row>
    <row r="166" spans="1:65" s="2" customFormat="1" ht="37.8" customHeight="1">
      <c r="A166" s="39"/>
      <c r="B166" s="40"/>
      <c r="C166" s="219" t="s">
        <v>246</v>
      </c>
      <c r="D166" s="219" t="s">
        <v>173</v>
      </c>
      <c r="E166" s="220" t="s">
        <v>240</v>
      </c>
      <c r="F166" s="221" t="s">
        <v>241</v>
      </c>
      <c r="G166" s="222" t="s">
        <v>176</v>
      </c>
      <c r="H166" s="223">
        <v>1.395</v>
      </c>
      <c r="I166" s="224"/>
      <c r="J166" s="225">
        <f>ROUND(I166*H166,2)</f>
        <v>0</v>
      </c>
      <c r="K166" s="221" t="s">
        <v>177</v>
      </c>
      <c r="L166" s="45"/>
      <c r="M166" s="226" t="s">
        <v>1</v>
      </c>
      <c r="N166" s="227" t="s">
        <v>41</v>
      </c>
      <c r="O166" s="92"/>
      <c r="P166" s="228">
        <f>O166*H166</f>
        <v>0</v>
      </c>
      <c r="Q166" s="228">
        <v>0.14574000000000004</v>
      </c>
      <c r="R166" s="228">
        <f>Q166*H166</f>
        <v>0.20330730000000002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178</v>
      </c>
      <c r="AT166" s="230" t="s">
        <v>173</v>
      </c>
      <c r="AU166" s="230" t="s">
        <v>86</v>
      </c>
      <c r="AY166" s="18" t="s">
        <v>171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84</v>
      </c>
      <c r="BK166" s="231">
        <f>ROUND(I166*H166,2)</f>
        <v>0</v>
      </c>
      <c r="BL166" s="18" t="s">
        <v>178</v>
      </c>
      <c r="BM166" s="230" t="s">
        <v>242</v>
      </c>
    </row>
    <row r="167" spans="1:47" s="2" customFormat="1" ht="12">
      <c r="A167" s="39"/>
      <c r="B167" s="40"/>
      <c r="C167" s="41"/>
      <c r="D167" s="234" t="s">
        <v>229</v>
      </c>
      <c r="E167" s="41"/>
      <c r="F167" s="255" t="s">
        <v>243</v>
      </c>
      <c r="G167" s="41"/>
      <c r="H167" s="41"/>
      <c r="I167" s="256"/>
      <c r="J167" s="41"/>
      <c r="K167" s="41"/>
      <c r="L167" s="45"/>
      <c r="M167" s="257"/>
      <c r="N167" s="258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229</v>
      </c>
      <c r="AU167" s="18" t="s">
        <v>86</v>
      </c>
    </row>
    <row r="168" spans="1:51" s="13" customFormat="1" ht="12">
      <c r="A168" s="13"/>
      <c r="B168" s="232"/>
      <c r="C168" s="233"/>
      <c r="D168" s="234" t="s">
        <v>180</v>
      </c>
      <c r="E168" s="235" t="s">
        <v>1</v>
      </c>
      <c r="F168" s="236" t="s">
        <v>1609</v>
      </c>
      <c r="G168" s="233"/>
      <c r="H168" s="237">
        <v>1.395</v>
      </c>
      <c r="I168" s="238"/>
      <c r="J168" s="233"/>
      <c r="K168" s="233"/>
      <c r="L168" s="239"/>
      <c r="M168" s="240"/>
      <c r="N168" s="241"/>
      <c r="O168" s="241"/>
      <c r="P168" s="241"/>
      <c r="Q168" s="241"/>
      <c r="R168" s="241"/>
      <c r="S168" s="241"/>
      <c r="T168" s="24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3" t="s">
        <v>180</v>
      </c>
      <c r="AU168" s="243" t="s">
        <v>86</v>
      </c>
      <c r="AV168" s="13" t="s">
        <v>86</v>
      </c>
      <c r="AW168" s="13" t="s">
        <v>32</v>
      </c>
      <c r="AX168" s="13" t="s">
        <v>84</v>
      </c>
      <c r="AY168" s="243" t="s">
        <v>171</v>
      </c>
    </row>
    <row r="169" spans="1:65" s="2" customFormat="1" ht="37.8" customHeight="1">
      <c r="A169" s="39"/>
      <c r="B169" s="40"/>
      <c r="C169" s="219" t="s">
        <v>251</v>
      </c>
      <c r="D169" s="219" t="s">
        <v>173</v>
      </c>
      <c r="E169" s="220" t="s">
        <v>247</v>
      </c>
      <c r="F169" s="221" t="s">
        <v>248</v>
      </c>
      <c r="G169" s="222" t="s">
        <v>176</v>
      </c>
      <c r="H169" s="223">
        <v>1.395</v>
      </c>
      <c r="I169" s="224"/>
      <c r="J169" s="225">
        <f>ROUND(I169*H169,2)</f>
        <v>0</v>
      </c>
      <c r="K169" s="221" t="s">
        <v>177</v>
      </c>
      <c r="L169" s="45"/>
      <c r="M169" s="226" t="s">
        <v>1</v>
      </c>
      <c r="N169" s="227" t="s">
        <v>41</v>
      </c>
      <c r="O169" s="92"/>
      <c r="P169" s="228">
        <f>O169*H169</f>
        <v>0</v>
      </c>
      <c r="Q169" s="228">
        <v>0.23024</v>
      </c>
      <c r="R169" s="228">
        <f>Q169*H169</f>
        <v>0.3211848</v>
      </c>
      <c r="S169" s="228">
        <v>0</v>
      </c>
      <c r="T169" s="22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0" t="s">
        <v>178</v>
      </c>
      <c r="AT169" s="230" t="s">
        <v>173</v>
      </c>
      <c r="AU169" s="230" t="s">
        <v>86</v>
      </c>
      <c r="AY169" s="18" t="s">
        <v>171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8" t="s">
        <v>84</v>
      </c>
      <c r="BK169" s="231">
        <f>ROUND(I169*H169,2)</f>
        <v>0</v>
      </c>
      <c r="BL169" s="18" t="s">
        <v>178</v>
      </c>
      <c r="BM169" s="230" t="s">
        <v>249</v>
      </c>
    </row>
    <row r="170" spans="1:47" s="2" customFormat="1" ht="12">
      <c r="A170" s="39"/>
      <c r="B170" s="40"/>
      <c r="C170" s="41"/>
      <c r="D170" s="234" t="s">
        <v>229</v>
      </c>
      <c r="E170" s="41"/>
      <c r="F170" s="255" t="s">
        <v>243</v>
      </c>
      <c r="G170" s="41"/>
      <c r="H170" s="41"/>
      <c r="I170" s="256"/>
      <c r="J170" s="41"/>
      <c r="K170" s="41"/>
      <c r="L170" s="45"/>
      <c r="M170" s="257"/>
      <c r="N170" s="258"/>
      <c r="O170" s="92"/>
      <c r="P170" s="92"/>
      <c r="Q170" s="92"/>
      <c r="R170" s="92"/>
      <c r="S170" s="92"/>
      <c r="T170" s="93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229</v>
      </c>
      <c r="AU170" s="18" t="s">
        <v>86</v>
      </c>
    </row>
    <row r="171" spans="1:51" s="13" customFormat="1" ht="12">
      <c r="A171" s="13"/>
      <c r="B171" s="232"/>
      <c r="C171" s="233"/>
      <c r="D171" s="234" t="s">
        <v>180</v>
      </c>
      <c r="E171" s="235" t="s">
        <v>1</v>
      </c>
      <c r="F171" s="236" t="s">
        <v>1609</v>
      </c>
      <c r="G171" s="233"/>
      <c r="H171" s="237">
        <v>1.395</v>
      </c>
      <c r="I171" s="238"/>
      <c r="J171" s="233"/>
      <c r="K171" s="233"/>
      <c r="L171" s="239"/>
      <c r="M171" s="240"/>
      <c r="N171" s="241"/>
      <c r="O171" s="241"/>
      <c r="P171" s="241"/>
      <c r="Q171" s="241"/>
      <c r="R171" s="241"/>
      <c r="S171" s="241"/>
      <c r="T171" s="24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3" t="s">
        <v>180</v>
      </c>
      <c r="AU171" s="243" t="s">
        <v>86</v>
      </c>
      <c r="AV171" s="13" t="s">
        <v>86</v>
      </c>
      <c r="AW171" s="13" t="s">
        <v>32</v>
      </c>
      <c r="AX171" s="13" t="s">
        <v>84</v>
      </c>
      <c r="AY171" s="243" t="s">
        <v>171</v>
      </c>
    </row>
    <row r="172" spans="1:65" s="2" customFormat="1" ht="24.15" customHeight="1">
      <c r="A172" s="39"/>
      <c r="B172" s="40"/>
      <c r="C172" s="219" t="s">
        <v>8</v>
      </c>
      <c r="D172" s="219" t="s">
        <v>173</v>
      </c>
      <c r="E172" s="220" t="s">
        <v>252</v>
      </c>
      <c r="F172" s="221" t="s">
        <v>253</v>
      </c>
      <c r="G172" s="222" t="s">
        <v>176</v>
      </c>
      <c r="H172" s="223">
        <v>48.465</v>
      </c>
      <c r="I172" s="224"/>
      <c r="J172" s="225">
        <f>ROUND(I172*H172,2)</f>
        <v>0</v>
      </c>
      <c r="K172" s="221" t="s">
        <v>177</v>
      </c>
      <c r="L172" s="45"/>
      <c r="M172" s="226" t="s">
        <v>1</v>
      </c>
      <c r="N172" s="227" t="s">
        <v>41</v>
      </c>
      <c r="O172" s="92"/>
      <c r="P172" s="228">
        <f>O172*H172</f>
        <v>0</v>
      </c>
      <c r="Q172" s="228">
        <v>0.05897</v>
      </c>
      <c r="R172" s="228">
        <f>Q172*H172</f>
        <v>2.8579810500000002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178</v>
      </c>
      <c r="AT172" s="230" t="s">
        <v>173</v>
      </c>
      <c r="AU172" s="230" t="s">
        <v>86</v>
      </c>
      <c r="AY172" s="18" t="s">
        <v>171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84</v>
      </c>
      <c r="BK172" s="231">
        <f>ROUND(I172*H172,2)</f>
        <v>0</v>
      </c>
      <c r="BL172" s="18" t="s">
        <v>178</v>
      </c>
      <c r="BM172" s="230" t="s">
        <v>254</v>
      </c>
    </row>
    <row r="173" spans="1:47" s="2" customFormat="1" ht="12">
      <c r="A173" s="39"/>
      <c r="B173" s="40"/>
      <c r="C173" s="41"/>
      <c r="D173" s="234" t="s">
        <v>229</v>
      </c>
      <c r="E173" s="41"/>
      <c r="F173" s="255" t="s">
        <v>243</v>
      </c>
      <c r="G173" s="41"/>
      <c r="H173" s="41"/>
      <c r="I173" s="256"/>
      <c r="J173" s="41"/>
      <c r="K173" s="41"/>
      <c r="L173" s="45"/>
      <c r="M173" s="257"/>
      <c r="N173" s="258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229</v>
      </c>
      <c r="AU173" s="18" t="s">
        <v>86</v>
      </c>
    </row>
    <row r="174" spans="1:51" s="15" customFormat="1" ht="12">
      <c r="A174" s="15"/>
      <c r="B174" s="259"/>
      <c r="C174" s="260"/>
      <c r="D174" s="234" t="s">
        <v>180</v>
      </c>
      <c r="E174" s="261" t="s">
        <v>1</v>
      </c>
      <c r="F174" s="262" t="s">
        <v>1183</v>
      </c>
      <c r="G174" s="260"/>
      <c r="H174" s="261" t="s">
        <v>1</v>
      </c>
      <c r="I174" s="263"/>
      <c r="J174" s="260"/>
      <c r="K174" s="260"/>
      <c r="L174" s="264"/>
      <c r="M174" s="265"/>
      <c r="N174" s="266"/>
      <c r="O174" s="266"/>
      <c r="P174" s="266"/>
      <c r="Q174" s="266"/>
      <c r="R174" s="266"/>
      <c r="S174" s="266"/>
      <c r="T174" s="267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68" t="s">
        <v>180</v>
      </c>
      <c r="AU174" s="268" t="s">
        <v>86</v>
      </c>
      <c r="AV174" s="15" t="s">
        <v>84</v>
      </c>
      <c r="AW174" s="15" t="s">
        <v>32</v>
      </c>
      <c r="AX174" s="15" t="s">
        <v>76</v>
      </c>
      <c r="AY174" s="268" t="s">
        <v>171</v>
      </c>
    </row>
    <row r="175" spans="1:51" s="13" customFormat="1" ht="12">
      <c r="A175" s="13"/>
      <c r="B175" s="232"/>
      <c r="C175" s="233"/>
      <c r="D175" s="234" t="s">
        <v>180</v>
      </c>
      <c r="E175" s="235" t="s">
        <v>1</v>
      </c>
      <c r="F175" s="236" t="s">
        <v>1610</v>
      </c>
      <c r="G175" s="233"/>
      <c r="H175" s="237">
        <v>16.065</v>
      </c>
      <c r="I175" s="238"/>
      <c r="J175" s="233"/>
      <c r="K175" s="233"/>
      <c r="L175" s="239"/>
      <c r="M175" s="240"/>
      <c r="N175" s="241"/>
      <c r="O175" s="241"/>
      <c r="P175" s="241"/>
      <c r="Q175" s="241"/>
      <c r="R175" s="241"/>
      <c r="S175" s="241"/>
      <c r="T175" s="24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3" t="s">
        <v>180</v>
      </c>
      <c r="AU175" s="243" t="s">
        <v>86</v>
      </c>
      <c r="AV175" s="13" t="s">
        <v>86</v>
      </c>
      <c r="AW175" s="13" t="s">
        <v>32</v>
      </c>
      <c r="AX175" s="13" t="s">
        <v>76</v>
      </c>
      <c r="AY175" s="243" t="s">
        <v>171</v>
      </c>
    </row>
    <row r="176" spans="1:51" s="13" customFormat="1" ht="12">
      <c r="A176" s="13"/>
      <c r="B176" s="232"/>
      <c r="C176" s="233"/>
      <c r="D176" s="234" t="s">
        <v>180</v>
      </c>
      <c r="E176" s="235" t="s">
        <v>1</v>
      </c>
      <c r="F176" s="236" t="s">
        <v>1611</v>
      </c>
      <c r="G176" s="233"/>
      <c r="H176" s="237">
        <v>16.2</v>
      </c>
      <c r="I176" s="238"/>
      <c r="J176" s="233"/>
      <c r="K176" s="233"/>
      <c r="L176" s="239"/>
      <c r="M176" s="240"/>
      <c r="N176" s="241"/>
      <c r="O176" s="241"/>
      <c r="P176" s="241"/>
      <c r="Q176" s="241"/>
      <c r="R176" s="241"/>
      <c r="S176" s="241"/>
      <c r="T176" s="24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3" t="s">
        <v>180</v>
      </c>
      <c r="AU176" s="243" t="s">
        <v>86</v>
      </c>
      <c r="AV176" s="13" t="s">
        <v>86</v>
      </c>
      <c r="AW176" s="13" t="s">
        <v>32</v>
      </c>
      <c r="AX176" s="13" t="s">
        <v>76</v>
      </c>
      <c r="AY176" s="243" t="s">
        <v>171</v>
      </c>
    </row>
    <row r="177" spans="1:51" s="13" customFormat="1" ht="12">
      <c r="A177" s="13"/>
      <c r="B177" s="232"/>
      <c r="C177" s="233"/>
      <c r="D177" s="234" t="s">
        <v>180</v>
      </c>
      <c r="E177" s="235" t="s">
        <v>1</v>
      </c>
      <c r="F177" s="236" t="s">
        <v>1612</v>
      </c>
      <c r="G177" s="233"/>
      <c r="H177" s="237">
        <v>16.2</v>
      </c>
      <c r="I177" s="238"/>
      <c r="J177" s="233"/>
      <c r="K177" s="233"/>
      <c r="L177" s="239"/>
      <c r="M177" s="240"/>
      <c r="N177" s="241"/>
      <c r="O177" s="241"/>
      <c r="P177" s="241"/>
      <c r="Q177" s="241"/>
      <c r="R177" s="241"/>
      <c r="S177" s="241"/>
      <c r="T177" s="24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3" t="s">
        <v>180</v>
      </c>
      <c r="AU177" s="243" t="s">
        <v>86</v>
      </c>
      <c r="AV177" s="13" t="s">
        <v>86</v>
      </c>
      <c r="AW177" s="13" t="s">
        <v>32</v>
      </c>
      <c r="AX177" s="13" t="s">
        <v>76</v>
      </c>
      <c r="AY177" s="243" t="s">
        <v>171</v>
      </c>
    </row>
    <row r="178" spans="1:51" s="14" customFormat="1" ht="12">
      <c r="A178" s="14"/>
      <c r="B178" s="244"/>
      <c r="C178" s="245"/>
      <c r="D178" s="234" t="s">
        <v>180</v>
      </c>
      <c r="E178" s="246" t="s">
        <v>1</v>
      </c>
      <c r="F178" s="247" t="s">
        <v>221</v>
      </c>
      <c r="G178" s="245"/>
      <c r="H178" s="248">
        <v>48.465</v>
      </c>
      <c r="I178" s="249"/>
      <c r="J178" s="245"/>
      <c r="K178" s="245"/>
      <c r="L178" s="250"/>
      <c r="M178" s="251"/>
      <c r="N178" s="252"/>
      <c r="O178" s="252"/>
      <c r="P178" s="252"/>
      <c r="Q178" s="252"/>
      <c r="R178" s="252"/>
      <c r="S178" s="252"/>
      <c r="T178" s="25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4" t="s">
        <v>180</v>
      </c>
      <c r="AU178" s="254" t="s">
        <v>86</v>
      </c>
      <c r="AV178" s="14" t="s">
        <v>178</v>
      </c>
      <c r="AW178" s="14" t="s">
        <v>32</v>
      </c>
      <c r="AX178" s="14" t="s">
        <v>84</v>
      </c>
      <c r="AY178" s="254" t="s">
        <v>171</v>
      </c>
    </row>
    <row r="179" spans="1:63" s="12" customFormat="1" ht="22.8" customHeight="1">
      <c r="A179" s="12"/>
      <c r="B179" s="203"/>
      <c r="C179" s="204"/>
      <c r="D179" s="205" t="s">
        <v>75</v>
      </c>
      <c r="E179" s="217" t="s">
        <v>178</v>
      </c>
      <c r="F179" s="217" t="s">
        <v>260</v>
      </c>
      <c r="G179" s="204"/>
      <c r="H179" s="204"/>
      <c r="I179" s="207"/>
      <c r="J179" s="218">
        <f>BK179</f>
        <v>0</v>
      </c>
      <c r="K179" s="204"/>
      <c r="L179" s="209"/>
      <c r="M179" s="210"/>
      <c r="N179" s="211"/>
      <c r="O179" s="211"/>
      <c r="P179" s="212">
        <f>SUM(P180:P191)</f>
        <v>0</v>
      </c>
      <c r="Q179" s="211"/>
      <c r="R179" s="212">
        <f>SUM(R180:R191)</f>
        <v>13.69728954</v>
      </c>
      <c r="S179" s="211"/>
      <c r="T179" s="213">
        <f>SUM(T180:T191)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4" t="s">
        <v>84</v>
      </c>
      <c r="AT179" s="215" t="s">
        <v>75</v>
      </c>
      <c r="AU179" s="215" t="s">
        <v>84</v>
      </c>
      <c r="AY179" s="214" t="s">
        <v>171</v>
      </c>
      <c r="BK179" s="216">
        <f>SUM(BK180:BK191)</f>
        <v>0</v>
      </c>
    </row>
    <row r="180" spans="1:65" s="2" customFormat="1" ht="16.5" customHeight="1">
      <c r="A180" s="39"/>
      <c r="B180" s="40"/>
      <c r="C180" s="219" t="s">
        <v>267</v>
      </c>
      <c r="D180" s="219" t="s">
        <v>173</v>
      </c>
      <c r="E180" s="220" t="s">
        <v>261</v>
      </c>
      <c r="F180" s="221" t="s">
        <v>262</v>
      </c>
      <c r="G180" s="222" t="s">
        <v>193</v>
      </c>
      <c r="H180" s="223">
        <v>5.202</v>
      </c>
      <c r="I180" s="224"/>
      <c r="J180" s="225">
        <f>ROUND(I180*H180,2)</f>
        <v>0</v>
      </c>
      <c r="K180" s="221" t="s">
        <v>177</v>
      </c>
      <c r="L180" s="45"/>
      <c r="M180" s="226" t="s">
        <v>1</v>
      </c>
      <c r="N180" s="227" t="s">
        <v>41</v>
      </c>
      <c r="O180" s="92"/>
      <c r="P180" s="228">
        <f>O180*H180</f>
        <v>0</v>
      </c>
      <c r="Q180" s="228">
        <v>2.50198</v>
      </c>
      <c r="R180" s="228">
        <f>Q180*H180</f>
        <v>13.01529996</v>
      </c>
      <c r="S180" s="228">
        <v>0</v>
      </c>
      <c r="T180" s="22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0" t="s">
        <v>178</v>
      </c>
      <c r="AT180" s="230" t="s">
        <v>173</v>
      </c>
      <c r="AU180" s="230" t="s">
        <v>86</v>
      </c>
      <c r="AY180" s="18" t="s">
        <v>171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8" t="s">
        <v>84</v>
      </c>
      <c r="BK180" s="231">
        <f>ROUND(I180*H180,2)</f>
        <v>0</v>
      </c>
      <c r="BL180" s="18" t="s">
        <v>178</v>
      </c>
      <c r="BM180" s="230" t="s">
        <v>263</v>
      </c>
    </row>
    <row r="181" spans="1:51" s="13" customFormat="1" ht="12">
      <c r="A181" s="13"/>
      <c r="B181" s="232"/>
      <c r="C181" s="233"/>
      <c r="D181" s="234" t="s">
        <v>180</v>
      </c>
      <c r="E181" s="235" t="s">
        <v>1</v>
      </c>
      <c r="F181" s="236" t="s">
        <v>1613</v>
      </c>
      <c r="G181" s="233"/>
      <c r="H181" s="237">
        <v>5.202</v>
      </c>
      <c r="I181" s="238"/>
      <c r="J181" s="233"/>
      <c r="K181" s="233"/>
      <c r="L181" s="239"/>
      <c r="M181" s="240"/>
      <c r="N181" s="241"/>
      <c r="O181" s="241"/>
      <c r="P181" s="241"/>
      <c r="Q181" s="241"/>
      <c r="R181" s="241"/>
      <c r="S181" s="241"/>
      <c r="T181" s="24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3" t="s">
        <v>180</v>
      </c>
      <c r="AU181" s="243" t="s">
        <v>86</v>
      </c>
      <c r="AV181" s="13" t="s">
        <v>86</v>
      </c>
      <c r="AW181" s="13" t="s">
        <v>32</v>
      </c>
      <c r="AX181" s="13" t="s">
        <v>84</v>
      </c>
      <c r="AY181" s="243" t="s">
        <v>171</v>
      </c>
    </row>
    <row r="182" spans="1:65" s="2" customFormat="1" ht="16.5" customHeight="1">
      <c r="A182" s="39"/>
      <c r="B182" s="40"/>
      <c r="C182" s="219" t="s">
        <v>274</v>
      </c>
      <c r="D182" s="219" t="s">
        <v>173</v>
      </c>
      <c r="E182" s="220" t="s">
        <v>268</v>
      </c>
      <c r="F182" s="221" t="s">
        <v>269</v>
      </c>
      <c r="G182" s="222" t="s">
        <v>176</v>
      </c>
      <c r="H182" s="223">
        <v>34.68</v>
      </c>
      <c r="I182" s="224"/>
      <c r="J182" s="225">
        <f>ROUND(I182*H182,2)</f>
        <v>0</v>
      </c>
      <c r="K182" s="221" t="s">
        <v>177</v>
      </c>
      <c r="L182" s="45"/>
      <c r="M182" s="226" t="s">
        <v>1</v>
      </c>
      <c r="N182" s="227" t="s">
        <v>41</v>
      </c>
      <c r="O182" s="92"/>
      <c r="P182" s="228">
        <f>O182*H182</f>
        <v>0</v>
      </c>
      <c r="Q182" s="228">
        <v>0.005760000000000001</v>
      </c>
      <c r="R182" s="228">
        <f>Q182*H182</f>
        <v>0.1997568</v>
      </c>
      <c r="S182" s="228">
        <v>0</v>
      </c>
      <c r="T182" s="22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0" t="s">
        <v>178</v>
      </c>
      <c r="AT182" s="230" t="s">
        <v>173</v>
      </c>
      <c r="AU182" s="230" t="s">
        <v>86</v>
      </c>
      <c r="AY182" s="18" t="s">
        <v>171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8" t="s">
        <v>84</v>
      </c>
      <c r="BK182" s="231">
        <f>ROUND(I182*H182,2)</f>
        <v>0</v>
      </c>
      <c r="BL182" s="18" t="s">
        <v>178</v>
      </c>
      <c r="BM182" s="230" t="s">
        <v>270</v>
      </c>
    </row>
    <row r="183" spans="1:51" s="13" customFormat="1" ht="12">
      <c r="A183" s="13"/>
      <c r="B183" s="232"/>
      <c r="C183" s="233"/>
      <c r="D183" s="234" t="s">
        <v>180</v>
      </c>
      <c r="E183" s="235" t="s">
        <v>1</v>
      </c>
      <c r="F183" s="236" t="s">
        <v>1614</v>
      </c>
      <c r="G183" s="233"/>
      <c r="H183" s="237">
        <v>34.68</v>
      </c>
      <c r="I183" s="238"/>
      <c r="J183" s="233"/>
      <c r="K183" s="233"/>
      <c r="L183" s="239"/>
      <c r="M183" s="240"/>
      <c r="N183" s="241"/>
      <c r="O183" s="241"/>
      <c r="P183" s="241"/>
      <c r="Q183" s="241"/>
      <c r="R183" s="241"/>
      <c r="S183" s="241"/>
      <c r="T183" s="24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3" t="s">
        <v>180</v>
      </c>
      <c r="AU183" s="243" t="s">
        <v>86</v>
      </c>
      <c r="AV183" s="13" t="s">
        <v>86</v>
      </c>
      <c r="AW183" s="13" t="s">
        <v>32</v>
      </c>
      <c r="AX183" s="13" t="s">
        <v>84</v>
      </c>
      <c r="AY183" s="243" t="s">
        <v>171</v>
      </c>
    </row>
    <row r="184" spans="1:65" s="2" customFormat="1" ht="16.5" customHeight="1">
      <c r="A184" s="39"/>
      <c r="B184" s="40"/>
      <c r="C184" s="219" t="s">
        <v>278</v>
      </c>
      <c r="D184" s="219" t="s">
        <v>173</v>
      </c>
      <c r="E184" s="220" t="s">
        <v>275</v>
      </c>
      <c r="F184" s="221" t="s">
        <v>276</v>
      </c>
      <c r="G184" s="222" t="s">
        <v>176</v>
      </c>
      <c r="H184" s="223">
        <v>34.68</v>
      </c>
      <c r="I184" s="224"/>
      <c r="J184" s="225">
        <f>ROUND(I184*H184,2)</f>
        <v>0</v>
      </c>
      <c r="K184" s="221" t="s">
        <v>177</v>
      </c>
      <c r="L184" s="45"/>
      <c r="M184" s="226" t="s">
        <v>1</v>
      </c>
      <c r="N184" s="227" t="s">
        <v>41</v>
      </c>
      <c r="O184" s="92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0" t="s">
        <v>178</v>
      </c>
      <c r="AT184" s="230" t="s">
        <v>173</v>
      </c>
      <c r="AU184" s="230" t="s">
        <v>86</v>
      </c>
      <c r="AY184" s="18" t="s">
        <v>171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8" t="s">
        <v>84</v>
      </c>
      <c r="BK184" s="231">
        <f>ROUND(I184*H184,2)</f>
        <v>0</v>
      </c>
      <c r="BL184" s="18" t="s">
        <v>178</v>
      </c>
      <c r="BM184" s="230" t="s">
        <v>277</v>
      </c>
    </row>
    <row r="185" spans="1:65" s="2" customFormat="1" ht="24.15" customHeight="1">
      <c r="A185" s="39"/>
      <c r="B185" s="40"/>
      <c r="C185" s="219" t="s">
        <v>284</v>
      </c>
      <c r="D185" s="219" t="s">
        <v>173</v>
      </c>
      <c r="E185" s="220" t="s">
        <v>279</v>
      </c>
      <c r="F185" s="221" t="s">
        <v>280</v>
      </c>
      <c r="G185" s="222" t="s">
        <v>208</v>
      </c>
      <c r="H185" s="223">
        <v>0.458</v>
      </c>
      <c r="I185" s="224"/>
      <c r="J185" s="225">
        <f>ROUND(I185*H185,2)</f>
        <v>0</v>
      </c>
      <c r="K185" s="221" t="s">
        <v>177</v>
      </c>
      <c r="L185" s="45"/>
      <c r="M185" s="226" t="s">
        <v>1</v>
      </c>
      <c r="N185" s="227" t="s">
        <v>41</v>
      </c>
      <c r="O185" s="92"/>
      <c r="P185" s="228">
        <f>O185*H185</f>
        <v>0</v>
      </c>
      <c r="Q185" s="228">
        <v>1.05291</v>
      </c>
      <c r="R185" s="228">
        <f>Q185*H185</f>
        <v>0.48223278</v>
      </c>
      <c r="S185" s="228">
        <v>0</v>
      </c>
      <c r="T185" s="22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0" t="s">
        <v>178</v>
      </c>
      <c r="AT185" s="230" t="s">
        <v>173</v>
      </c>
      <c r="AU185" s="230" t="s">
        <v>86</v>
      </c>
      <c r="AY185" s="18" t="s">
        <v>171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8" t="s">
        <v>84</v>
      </c>
      <c r="BK185" s="231">
        <f>ROUND(I185*H185,2)</f>
        <v>0</v>
      </c>
      <c r="BL185" s="18" t="s">
        <v>178</v>
      </c>
      <c r="BM185" s="230" t="s">
        <v>281</v>
      </c>
    </row>
    <row r="186" spans="1:51" s="13" customFormat="1" ht="12">
      <c r="A186" s="13"/>
      <c r="B186" s="232"/>
      <c r="C186" s="233"/>
      <c r="D186" s="234" t="s">
        <v>180</v>
      </c>
      <c r="E186" s="235" t="s">
        <v>1</v>
      </c>
      <c r="F186" s="236" t="s">
        <v>1615</v>
      </c>
      <c r="G186" s="233"/>
      <c r="H186" s="237">
        <v>0.458</v>
      </c>
      <c r="I186" s="238"/>
      <c r="J186" s="233"/>
      <c r="K186" s="233"/>
      <c r="L186" s="239"/>
      <c r="M186" s="240"/>
      <c r="N186" s="241"/>
      <c r="O186" s="241"/>
      <c r="P186" s="241"/>
      <c r="Q186" s="241"/>
      <c r="R186" s="241"/>
      <c r="S186" s="241"/>
      <c r="T186" s="24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3" t="s">
        <v>180</v>
      </c>
      <c r="AU186" s="243" t="s">
        <v>86</v>
      </c>
      <c r="AV186" s="13" t="s">
        <v>86</v>
      </c>
      <c r="AW186" s="13" t="s">
        <v>32</v>
      </c>
      <c r="AX186" s="13" t="s">
        <v>84</v>
      </c>
      <c r="AY186" s="243" t="s">
        <v>171</v>
      </c>
    </row>
    <row r="187" spans="1:65" s="2" customFormat="1" ht="21.75" customHeight="1">
      <c r="A187" s="39"/>
      <c r="B187" s="40"/>
      <c r="C187" s="219" t="s">
        <v>289</v>
      </c>
      <c r="D187" s="219" t="s">
        <v>173</v>
      </c>
      <c r="E187" s="220" t="s">
        <v>1193</v>
      </c>
      <c r="F187" s="221" t="s">
        <v>1194</v>
      </c>
      <c r="G187" s="222" t="s">
        <v>176</v>
      </c>
      <c r="H187" s="223">
        <v>53.4</v>
      </c>
      <c r="I187" s="224"/>
      <c r="J187" s="225">
        <f>ROUND(I187*H187,2)</f>
        <v>0</v>
      </c>
      <c r="K187" s="221" t="s">
        <v>227</v>
      </c>
      <c r="L187" s="45"/>
      <c r="M187" s="226" t="s">
        <v>1</v>
      </c>
      <c r="N187" s="227" t="s">
        <v>41</v>
      </c>
      <c r="O187" s="92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0" t="s">
        <v>178</v>
      </c>
      <c r="AT187" s="230" t="s">
        <v>173</v>
      </c>
      <c r="AU187" s="230" t="s">
        <v>86</v>
      </c>
      <c r="AY187" s="18" t="s">
        <v>171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8" t="s">
        <v>84</v>
      </c>
      <c r="BK187" s="231">
        <f>ROUND(I187*H187,2)</f>
        <v>0</v>
      </c>
      <c r="BL187" s="18" t="s">
        <v>178</v>
      </c>
      <c r="BM187" s="230" t="s">
        <v>1616</v>
      </c>
    </row>
    <row r="188" spans="1:47" s="2" customFormat="1" ht="12">
      <c r="A188" s="39"/>
      <c r="B188" s="40"/>
      <c r="C188" s="41"/>
      <c r="D188" s="234" t="s">
        <v>229</v>
      </c>
      <c r="E188" s="41"/>
      <c r="F188" s="255" t="s">
        <v>1196</v>
      </c>
      <c r="G188" s="41"/>
      <c r="H188" s="41"/>
      <c r="I188" s="256"/>
      <c r="J188" s="41"/>
      <c r="K188" s="41"/>
      <c r="L188" s="45"/>
      <c r="M188" s="257"/>
      <c r="N188" s="258"/>
      <c r="O188" s="92"/>
      <c r="P188" s="92"/>
      <c r="Q188" s="92"/>
      <c r="R188" s="92"/>
      <c r="S188" s="92"/>
      <c r="T188" s="93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229</v>
      </c>
      <c r="AU188" s="18" t="s">
        <v>86</v>
      </c>
    </row>
    <row r="189" spans="1:51" s="13" customFormat="1" ht="12">
      <c r="A189" s="13"/>
      <c r="B189" s="232"/>
      <c r="C189" s="233"/>
      <c r="D189" s="234" t="s">
        <v>180</v>
      </c>
      <c r="E189" s="235" t="s">
        <v>1</v>
      </c>
      <c r="F189" s="236" t="s">
        <v>1617</v>
      </c>
      <c r="G189" s="233"/>
      <c r="H189" s="237">
        <v>35.4</v>
      </c>
      <c r="I189" s="238"/>
      <c r="J189" s="233"/>
      <c r="K189" s="233"/>
      <c r="L189" s="239"/>
      <c r="M189" s="240"/>
      <c r="N189" s="241"/>
      <c r="O189" s="241"/>
      <c r="P189" s="241"/>
      <c r="Q189" s="241"/>
      <c r="R189" s="241"/>
      <c r="S189" s="241"/>
      <c r="T189" s="24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3" t="s">
        <v>180</v>
      </c>
      <c r="AU189" s="243" t="s">
        <v>86</v>
      </c>
      <c r="AV189" s="13" t="s">
        <v>86</v>
      </c>
      <c r="AW189" s="13" t="s">
        <v>32</v>
      </c>
      <c r="AX189" s="13" t="s">
        <v>76</v>
      </c>
      <c r="AY189" s="243" t="s">
        <v>171</v>
      </c>
    </row>
    <row r="190" spans="1:51" s="13" customFormat="1" ht="12">
      <c r="A190" s="13"/>
      <c r="B190" s="232"/>
      <c r="C190" s="233"/>
      <c r="D190" s="234" t="s">
        <v>180</v>
      </c>
      <c r="E190" s="235" t="s">
        <v>1</v>
      </c>
      <c r="F190" s="236" t="s">
        <v>1618</v>
      </c>
      <c r="G190" s="233"/>
      <c r="H190" s="237">
        <v>18</v>
      </c>
      <c r="I190" s="238"/>
      <c r="J190" s="233"/>
      <c r="K190" s="233"/>
      <c r="L190" s="239"/>
      <c r="M190" s="240"/>
      <c r="N190" s="241"/>
      <c r="O190" s="241"/>
      <c r="P190" s="241"/>
      <c r="Q190" s="241"/>
      <c r="R190" s="241"/>
      <c r="S190" s="241"/>
      <c r="T190" s="24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3" t="s">
        <v>180</v>
      </c>
      <c r="AU190" s="243" t="s">
        <v>86</v>
      </c>
      <c r="AV190" s="13" t="s">
        <v>86</v>
      </c>
      <c r="AW190" s="13" t="s">
        <v>32</v>
      </c>
      <c r="AX190" s="13" t="s">
        <v>76</v>
      </c>
      <c r="AY190" s="243" t="s">
        <v>171</v>
      </c>
    </row>
    <row r="191" spans="1:51" s="14" customFormat="1" ht="12">
      <c r="A191" s="14"/>
      <c r="B191" s="244"/>
      <c r="C191" s="245"/>
      <c r="D191" s="234" t="s">
        <v>180</v>
      </c>
      <c r="E191" s="246" t="s">
        <v>1</v>
      </c>
      <c r="F191" s="247" t="s">
        <v>221</v>
      </c>
      <c r="G191" s="245"/>
      <c r="H191" s="248">
        <v>53.4</v>
      </c>
      <c r="I191" s="249"/>
      <c r="J191" s="245"/>
      <c r="K191" s="245"/>
      <c r="L191" s="250"/>
      <c r="M191" s="251"/>
      <c r="N191" s="252"/>
      <c r="O191" s="252"/>
      <c r="P191" s="252"/>
      <c r="Q191" s="252"/>
      <c r="R191" s="252"/>
      <c r="S191" s="252"/>
      <c r="T191" s="253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4" t="s">
        <v>180</v>
      </c>
      <c r="AU191" s="254" t="s">
        <v>86</v>
      </c>
      <c r="AV191" s="14" t="s">
        <v>178</v>
      </c>
      <c r="AW191" s="14" t="s">
        <v>32</v>
      </c>
      <c r="AX191" s="14" t="s">
        <v>84</v>
      </c>
      <c r="AY191" s="254" t="s">
        <v>171</v>
      </c>
    </row>
    <row r="192" spans="1:63" s="12" customFormat="1" ht="22.8" customHeight="1">
      <c r="A192" s="12"/>
      <c r="B192" s="203"/>
      <c r="C192" s="204"/>
      <c r="D192" s="205" t="s">
        <v>75</v>
      </c>
      <c r="E192" s="217" t="s">
        <v>196</v>
      </c>
      <c r="F192" s="217" t="s">
        <v>283</v>
      </c>
      <c r="G192" s="204"/>
      <c r="H192" s="204"/>
      <c r="I192" s="207"/>
      <c r="J192" s="218">
        <f>BK192</f>
        <v>0</v>
      </c>
      <c r="K192" s="204"/>
      <c r="L192" s="209"/>
      <c r="M192" s="210"/>
      <c r="N192" s="211"/>
      <c r="O192" s="211"/>
      <c r="P192" s="212">
        <f>SUM(P193:P220)</f>
        <v>0</v>
      </c>
      <c r="Q192" s="211"/>
      <c r="R192" s="212">
        <f>SUM(R193:R220)</f>
        <v>20.298234</v>
      </c>
      <c r="S192" s="211"/>
      <c r="T192" s="213">
        <f>SUM(T193:T220)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4" t="s">
        <v>84</v>
      </c>
      <c r="AT192" s="215" t="s">
        <v>75</v>
      </c>
      <c r="AU192" s="215" t="s">
        <v>84</v>
      </c>
      <c r="AY192" s="214" t="s">
        <v>171</v>
      </c>
      <c r="BK192" s="216">
        <f>SUM(BK193:BK220)</f>
        <v>0</v>
      </c>
    </row>
    <row r="193" spans="1:65" s="2" customFormat="1" ht="21.75" customHeight="1">
      <c r="A193" s="39"/>
      <c r="B193" s="40"/>
      <c r="C193" s="219" t="s">
        <v>7</v>
      </c>
      <c r="D193" s="219" t="s">
        <v>173</v>
      </c>
      <c r="E193" s="220" t="s">
        <v>285</v>
      </c>
      <c r="F193" s="221" t="s">
        <v>286</v>
      </c>
      <c r="G193" s="222" t="s">
        <v>176</v>
      </c>
      <c r="H193" s="223">
        <v>97.1</v>
      </c>
      <c r="I193" s="224"/>
      <c r="J193" s="225">
        <f>ROUND(I193*H193,2)</f>
        <v>0</v>
      </c>
      <c r="K193" s="221" t="s">
        <v>177</v>
      </c>
      <c r="L193" s="45"/>
      <c r="M193" s="226" t="s">
        <v>1</v>
      </c>
      <c r="N193" s="227" t="s">
        <v>41</v>
      </c>
      <c r="O193" s="92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0" t="s">
        <v>178</v>
      </c>
      <c r="AT193" s="230" t="s">
        <v>173</v>
      </c>
      <c r="AU193" s="230" t="s">
        <v>86</v>
      </c>
      <c r="AY193" s="18" t="s">
        <v>171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8" t="s">
        <v>84</v>
      </c>
      <c r="BK193" s="231">
        <f>ROUND(I193*H193,2)</f>
        <v>0</v>
      </c>
      <c r="BL193" s="18" t="s">
        <v>178</v>
      </c>
      <c r="BM193" s="230" t="s">
        <v>1619</v>
      </c>
    </row>
    <row r="194" spans="1:51" s="13" customFormat="1" ht="12">
      <c r="A194" s="13"/>
      <c r="B194" s="232"/>
      <c r="C194" s="233"/>
      <c r="D194" s="234" t="s">
        <v>180</v>
      </c>
      <c r="E194" s="235" t="s">
        <v>1</v>
      </c>
      <c r="F194" s="236" t="s">
        <v>1586</v>
      </c>
      <c r="G194" s="233"/>
      <c r="H194" s="237">
        <v>26.1</v>
      </c>
      <c r="I194" s="238"/>
      <c r="J194" s="233"/>
      <c r="K194" s="233"/>
      <c r="L194" s="239"/>
      <c r="M194" s="240"/>
      <c r="N194" s="241"/>
      <c r="O194" s="241"/>
      <c r="P194" s="241"/>
      <c r="Q194" s="241"/>
      <c r="R194" s="241"/>
      <c r="S194" s="241"/>
      <c r="T194" s="24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3" t="s">
        <v>180</v>
      </c>
      <c r="AU194" s="243" t="s">
        <v>86</v>
      </c>
      <c r="AV194" s="13" t="s">
        <v>86</v>
      </c>
      <c r="AW194" s="13" t="s">
        <v>32</v>
      </c>
      <c r="AX194" s="13" t="s">
        <v>76</v>
      </c>
      <c r="AY194" s="243" t="s">
        <v>171</v>
      </c>
    </row>
    <row r="195" spans="1:51" s="13" customFormat="1" ht="12">
      <c r="A195" s="13"/>
      <c r="B195" s="232"/>
      <c r="C195" s="233"/>
      <c r="D195" s="234" t="s">
        <v>180</v>
      </c>
      <c r="E195" s="235" t="s">
        <v>1</v>
      </c>
      <c r="F195" s="236" t="s">
        <v>1606</v>
      </c>
      <c r="G195" s="233"/>
      <c r="H195" s="237">
        <v>71</v>
      </c>
      <c r="I195" s="238"/>
      <c r="J195" s="233"/>
      <c r="K195" s="233"/>
      <c r="L195" s="239"/>
      <c r="M195" s="240"/>
      <c r="N195" s="241"/>
      <c r="O195" s="241"/>
      <c r="P195" s="241"/>
      <c r="Q195" s="241"/>
      <c r="R195" s="241"/>
      <c r="S195" s="241"/>
      <c r="T195" s="24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3" t="s">
        <v>180</v>
      </c>
      <c r="AU195" s="243" t="s">
        <v>86</v>
      </c>
      <c r="AV195" s="13" t="s">
        <v>86</v>
      </c>
      <c r="AW195" s="13" t="s">
        <v>32</v>
      </c>
      <c r="AX195" s="13" t="s">
        <v>76</v>
      </c>
      <c r="AY195" s="243" t="s">
        <v>171</v>
      </c>
    </row>
    <row r="196" spans="1:51" s="14" customFormat="1" ht="12">
      <c r="A196" s="14"/>
      <c r="B196" s="244"/>
      <c r="C196" s="245"/>
      <c r="D196" s="234" t="s">
        <v>180</v>
      </c>
      <c r="E196" s="246" t="s">
        <v>1</v>
      </c>
      <c r="F196" s="247" t="s">
        <v>221</v>
      </c>
      <c r="G196" s="245"/>
      <c r="H196" s="248">
        <v>97.1</v>
      </c>
      <c r="I196" s="249"/>
      <c r="J196" s="245"/>
      <c r="K196" s="245"/>
      <c r="L196" s="250"/>
      <c r="M196" s="251"/>
      <c r="N196" s="252"/>
      <c r="O196" s="252"/>
      <c r="P196" s="252"/>
      <c r="Q196" s="252"/>
      <c r="R196" s="252"/>
      <c r="S196" s="252"/>
      <c r="T196" s="253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4" t="s">
        <v>180</v>
      </c>
      <c r="AU196" s="254" t="s">
        <v>86</v>
      </c>
      <c r="AV196" s="14" t="s">
        <v>178</v>
      </c>
      <c r="AW196" s="14" t="s">
        <v>32</v>
      </c>
      <c r="AX196" s="14" t="s">
        <v>84</v>
      </c>
      <c r="AY196" s="254" t="s">
        <v>171</v>
      </c>
    </row>
    <row r="197" spans="1:65" s="2" customFormat="1" ht="21.75" customHeight="1">
      <c r="A197" s="39"/>
      <c r="B197" s="40"/>
      <c r="C197" s="219" t="s">
        <v>299</v>
      </c>
      <c r="D197" s="219" t="s">
        <v>173</v>
      </c>
      <c r="E197" s="220" t="s">
        <v>290</v>
      </c>
      <c r="F197" s="221" t="s">
        <v>291</v>
      </c>
      <c r="G197" s="222" t="s">
        <v>176</v>
      </c>
      <c r="H197" s="223">
        <v>47.1</v>
      </c>
      <c r="I197" s="224"/>
      <c r="J197" s="225">
        <f>ROUND(I197*H197,2)</f>
        <v>0</v>
      </c>
      <c r="K197" s="221" t="s">
        <v>177</v>
      </c>
      <c r="L197" s="45"/>
      <c r="M197" s="226" t="s">
        <v>1</v>
      </c>
      <c r="N197" s="227" t="s">
        <v>41</v>
      </c>
      <c r="O197" s="92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0" t="s">
        <v>178</v>
      </c>
      <c r="AT197" s="230" t="s">
        <v>173</v>
      </c>
      <c r="AU197" s="230" t="s">
        <v>86</v>
      </c>
      <c r="AY197" s="18" t="s">
        <v>171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8" t="s">
        <v>84</v>
      </c>
      <c r="BK197" s="231">
        <f>ROUND(I197*H197,2)</f>
        <v>0</v>
      </c>
      <c r="BL197" s="18" t="s">
        <v>178</v>
      </c>
      <c r="BM197" s="230" t="s">
        <v>1620</v>
      </c>
    </row>
    <row r="198" spans="1:51" s="13" customFormat="1" ht="12">
      <c r="A198" s="13"/>
      <c r="B198" s="232"/>
      <c r="C198" s="233"/>
      <c r="D198" s="234" t="s">
        <v>180</v>
      </c>
      <c r="E198" s="235" t="s">
        <v>1</v>
      </c>
      <c r="F198" s="236" t="s">
        <v>1586</v>
      </c>
      <c r="G198" s="233"/>
      <c r="H198" s="237">
        <v>26.1</v>
      </c>
      <c r="I198" s="238"/>
      <c r="J198" s="233"/>
      <c r="K198" s="233"/>
      <c r="L198" s="239"/>
      <c r="M198" s="240"/>
      <c r="N198" s="241"/>
      <c r="O198" s="241"/>
      <c r="P198" s="241"/>
      <c r="Q198" s="241"/>
      <c r="R198" s="241"/>
      <c r="S198" s="241"/>
      <c r="T198" s="24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3" t="s">
        <v>180</v>
      </c>
      <c r="AU198" s="243" t="s">
        <v>86</v>
      </c>
      <c r="AV198" s="13" t="s">
        <v>86</v>
      </c>
      <c r="AW198" s="13" t="s">
        <v>32</v>
      </c>
      <c r="AX198" s="13" t="s">
        <v>76</v>
      </c>
      <c r="AY198" s="243" t="s">
        <v>171</v>
      </c>
    </row>
    <row r="199" spans="1:51" s="13" customFormat="1" ht="12">
      <c r="A199" s="13"/>
      <c r="B199" s="232"/>
      <c r="C199" s="233"/>
      <c r="D199" s="234" t="s">
        <v>180</v>
      </c>
      <c r="E199" s="235" t="s">
        <v>1</v>
      </c>
      <c r="F199" s="236" t="s">
        <v>1621</v>
      </c>
      <c r="G199" s="233"/>
      <c r="H199" s="237">
        <v>21</v>
      </c>
      <c r="I199" s="238"/>
      <c r="J199" s="233"/>
      <c r="K199" s="233"/>
      <c r="L199" s="239"/>
      <c r="M199" s="240"/>
      <c r="N199" s="241"/>
      <c r="O199" s="241"/>
      <c r="P199" s="241"/>
      <c r="Q199" s="241"/>
      <c r="R199" s="241"/>
      <c r="S199" s="241"/>
      <c r="T199" s="24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3" t="s">
        <v>180</v>
      </c>
      <c r="AU199" s="243" t="s">
        <v>86</v>
      </c>
      <c r="AV199" s="13" t="s">
        <v>86</v>
      </c>
      <c r="AW199" s="13" t="s">
        <v>32</v>
      </c>
      <c r="AX199" s="13" t="s">
        <v>76</v>
      </c>
      <c r="AY199" s="243" t="s">
        <v>171</v>
      </c>
    </row>
    <row r="200" spans="1:51" s="14" customFormat="1" ht="12">
      <c r="A200" s="14"/>
      <c r="B200" s="244"/>
      <c r="C200" s="245"/>
      <c r="D200" s="234" t="s">
        <v>180</v>
      </c>
      <c r="E200" s="246" t="s">
        <v>1</v>
      </c>
      <c r="F200" s="247" t="s">
        <v>221</v>
      </c>
      <c r="G200" s="245"/>
      <c r="H200" s="248">
        <v>47.1</v>
      </c>
      <c r="I200" s="249"/>
      <c r="J200" s="245"/>
      <c r="K200" s="245"/>
      <c r="L200" s="250"/>
      <c r="M200" s="251"/>
      <c r="N200" s="252"/>
      <c r="O200" s="252"/>
      <c r="P200" s="252"/>
      <c r="Q200" s="252"/>
      <c r="R200" s="252"/>
      <c r="S200" s="252"/>
      <c r="T200" s="25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4" t="s">
        <v>180</v>
      </c>
      <c r="AU200" s="254" t="s">
        <v>86</v>
      </c>
      <c r="AV200" s="14" t="s">
        <v>178</v>
      </c>
      <c r="AW200" s="14" t="s">
        <v>32</v>
      </c>
      <c r="AX200" s="14" t="s">
        <v>84</v>
      </c>
      <c r="AY200" s="254" t="s">
        <v>171</v>
      </c>
    </row>
    <row r="201" spans="1:65" s="2" customFormat="1" ht="16.5" customHeight="1">
      <c r="A201" s="39"/>
      <c r="B201" s="40"/>
      <c r="C201" s="219" t="s">
        <v>303</v>
      </c>
      <c r="D201" s="219" t="s">
        <v>173</v>
      </c>
      <c r="E201" s="220" t="s">
        <v>294</v>
      </c>
      <c r="F201" s="221" t="s">
        <v>295</v>
      </c>
      <c r="G201" s="222" t="s">
        <v>176</v>
      </c>
      <c r="H201" s="223">
        <v>42</v>
      </c>
      <c r="I201" s="224"/>
      <c r="J201" s="225">
        <f>ROUND(I201*H201,2)</f>
        <v>0</v>
      </c>
      <c r="K201" s="221" t="s">
        <v>177</v>
      </c>
      <c r="L201" s="45"/>
      <c r="M201" s="226" t="s">
        <v>1</v>
      </c>
      <c r="N201" s="227" t="s">
        <v>41</v>
      </c>
      <c r="O201" s="92"/>
      <c r="P201" s="228">
        <f>O201*H201</f>
        <v>0</v>
      </c>
      <c r="Q201" s="228">
        <v>0</v>
      </c>
      <c r="R201" s="228">
        <f>Q201*H201</f>
        <v>0</v>
      </c>
      <c r="S201" s="228">
        <v>0</v>
      </c>
      <c r="T201" s="22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0" t="s">
        <v>178</v>
      </c>
      <c r="AT201" s="230" t="s">
        <v>173</v>
      </c>
      <c r="AU201" s="230" t="s">
        <v>86</v>
      </c>
      <c r="AY201" s="18" t="s">
        <v>171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8" t="s">
        <v>84</v>
      </c>
      <c r="BK201" s="231">
        <f>ROUND(I201*H201,2)</f>
        <v>0</v>
      </c>
      <c r="BL201" s="18" t="s">
        <v>178</v>
      </c>
      <c r="BM201" s="230" t="s">
        <v>1622</v>
      </c>
    </row>
    <row r="202" spans="1:51" s="13" customFormat="1" ht="12">
      <c r="A202" s="13"/>
      <c r="B202" s="232"/>
      <c r="C202" s="233"/>
      <c r="D202" s="234" t="s">
        <v>180</v>
      </c>
      <c r="E202" s="235" t="s">
        <v>1</v>
      </c>
      <c r="F202" s="236" t="s">
        <v>1623</v>
      </c>
      <c r="G202" s="233"/>
      <c r="H202" s="237">
        <v>21</v>
      </c>
      <c r="I202" s="238"/>
      <c r="J202" s="233"/>
      <c r="K202" s="233"/>
      <c r="L202" s="239"/>
      <c r="M202" s="240"/>
      <c r="N202" s="241"/>
      <c r="O202" s="241"/>
      <c r="P202" s="241"/>
      <c r="Q202" s="241"/>
      <c r="R202" s="241"/>
      <c r="S202" s="241"/>
      <c r="T202" s="24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3" t="s">
        <v>180</v>
      </c>
      <c r="AU202" s="243" t="s">
        <v>86</v>
      </c>
      <c r="AV202" s="13" t="s">
        <v>86</v>
      </c>
      <c r="AW202" s="13" t="s">
        <v>32</v>
      </c>
      <c r="AX202" s="13" t="s">
        <v>76</v>
      </c>
      <c r="AY202" s="243" t="s">
        <v>171</v>
      </c>
    </row>
    <row r="203" spans="1:51" s="13" customFormat="1" ht="12">
      <c r="A203" s="13"/>
      <c r="B203" s="232"/>
      <c r="C203" s="233"/>
      <c r="D203" s="234" t="s">
        <v>180</v>
      </c>
      <c r="E203" s="235" t="s">
        <v>1</v>
      </c>
      <c r="F203" s="236" t="s">
        <v>1624</v>
      </c>
      <c r="G203" s="233"/>
      <c r="H203" s="237">
        <v>21</v>
      </c>
      <c r="I203" s="238"/>
      <c r="J203" s="233"/>
      <c r="K203" s="233"/>
      <c r="L203" s="239"/>
      <c r="M203" s="240"/>
      <c r="N203" s="241"/>
      <c r="O203" s="241"/>
      <c r="P203" s="241"/>
      <c r="Q203" s="241"/>
      <c r="R203" s="241"/>
      <c r="S203" s="241"/>
      <c r="T203" s="24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3" t="s">
        <v>180</v>
      </c>
      <c r="AU203" s="243" t="s">
        <v>86</v>
      </c>
      <c r="AV203" s="13" t="s">
        <v>86</v>
      </c>
      <c r="AW203" s="13" t="s">
        <v>32</v>
      </c>
      <c r="AX203" s="13" t="s">
        <v>76</v>
      </c>
      <c r="AY203" s="243" t="s">
        <v>171</v>
      </c>
    </row>
    <row r="204" spans="1:51" s="14" customFormat="1" ht="12">
      <c r="A204" s="14"/>
      <c r="B204" s="244"/>
      <c r="C204" s="245"/>
      <c r="D204" s="234" t="s">
        <v>180</v>
      </c>
      <c r="E204" s="246" t="s">
        <v>1</v>
      </c>
      <c r="F204" s="247" t="s">
        <v>221</v>
      </c>
      <c r="G204" s="245"/>
      <c r="H204" s="248">
        <v>42</v>
      </c>
      <c r="I204" s="249"/>
      <c r="J204" s="245"/>
      <c r="K204" s="245"/>
      <c r="L204" s="250"/>
      <c r="M204" s="251"/>
      <c r="N204" s="252"/>
      <c r="O204" s="252"/>
      <c r="P204" s="252"/>
      <c r="Q204" s="252"/>
      <c r="R204" s="252"/>
      <c r="S204" s="252"/>
      <c r="T204" s="253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4" t="s">
        <v>180</v>
      </c>
      <c r="AU204" s="254" t="s">
        <v>86</v>
      </c>
      <c r="AV204" s="14" t="s">
        <v>178</v>
      </c>
      <c r="AW204" s="14" t="s">
        <v>32</v>
      </c>
      <c r="AX204" s="14" t="s">
        <v>84</v>
      </c>
      <c r="AY204" s="254" t="s">
        <v>171</v>
      </c>
    </row>
    <row r="205" spans="1:65" s="2" customFormat="1" ht="16.5" customHeight="1">
      <c r="A205" s="39"/>
      <c r="B205" s="40"/>
      <c r="C205" s="219" t="s">
        <v>309</v>
      </c>
      <c r="D205" s="219" t="s">
        <v>173</v>
      </c>
      <c r="E205" s="220" t="s">
        <v>1625</v>
      </c>
      <c r="F205" s="221" t="s">
        <v>1626</v>
      </c>
      <c r="G205" s="222" t="s">
        <v>176</v>
      </c>
      <c r="H205" s="223">
        <v>71</v>
      </c>
      <c r="I205" s="224"/>
      <c r="J205" s="225">
        <f>ROUND(I205*H205,2)</f>
        <v>0</v>
      </c>
      <c r="K205" s="221" t="s">
        <v>184</v>
      </c>
      <c r="L205" s="45"/>
      <c r="M205" s="226" t="s">
        <v>1</v>
      </c>
      <c r="N205" s="227" t="s">
        <v>41</v>
      </c>
      <c r="O205" s="92"/>
      <c r="P205" s="228">
        <f>O205*H205</f>
        <v>0</v>
      </c>
      <c r="Q205" s="228">
        <v>0</v>
      </c>
      <c r="R205" s="228">
        <f>Q205*H205</f>
        <v>0</v>
      </c>
      <c r="S205" s="228">
        <v>0</v>
      </c>
      <c r="T205" s="22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0" t="s">
        <v>178</v>
      </c>
      <c r="AT205" s="230" t="s">
        <v>173</v>
      </c>
      <c r="AU205" s="230" t="s">
        <v>86</v>
      </c>
      <c r="AY205" s="18" t="s">
        <v>171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8" t="s">
        <v>84</v>
      </c>
      <c r="BK205" s="231">
        <f>ROUND(I205*H205,2)</f>
        <v>0</v>
      </c>
      <c r="BL205" s="18" t="s">
        <v>178</v>
      </c>
      <c r="BM205" s="230" t="s">
        <v>1627</v>
      </c>
    </row>
    <row r="206" spans="1:47" s="2" customFormat="1" ht="12">
      <c r="A206" s="39"/>
      <c r="B206" s="40"/>
      <c r="C206" s="41"/>
      <c r="D206" s="234" t="s">
        <v>229</v>
      </c>
      <c r="E206" s="41"/>
      <c r="F206" s="255" t="s">
        <v>1628</v>
      </c>
      <c r="G206" s="41"/>
      <c r="H206" s="41"/>
      <c r="I206" s="256"/>
      <c r="J206" s="41"/>
      <c r="K206" s="41"/>
      <c r="L206" s="45"/>
      <c r="M206" s="257"/>
      <c r="N206" s="258"/>
      <c r="O206" s="92"/>
      <c r="P206" s="92"/>
      <c r="Q206" s="92"/>
      <c r="R206" s="92"/>
      <c r="S206" s="92"/>
      <c r="T206" s="93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229</v>
      </c>
      <c r="AU206" s="18" t="s">
        <v>86</v>
      </c>
    </row>
    <row r="207" spans="1:51" s="13" customFormat="1" ht="12">
      <c r="A207" s="13"/>
      <c r="B207" s="232"/>
      <c r="C207" s="233"/>
      <c r="D207" s="234" t="s">
        <v>180</v>
      </c>
      <c r="E207" s="235" t="s">
        <v>1</v>
      </c>
      <c r="F207" s="236" t="s">
        <v>1629</v>
      </c>
      <c r="G207" s="233"/>
      <c r="H207" s="237">
        <v>71</v>
      </c>
      <c r="I207" s="238"/>
      <c r="J207" s="233"/>
      <c r="K207" s="233"/>
      <c r="L207" s="239"/>
      <c r="M207" s="240"/>
      <c r="N207" s="241"/>
      <c r="O207" s="241"/>
      <c r="P207" s="241"/>
      <c r="Q207" s="241"/>
      <c r="R207" s="241"/>
      <c r="S207" s="241"/>
      <c r="T207" s="24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3" t="s">
        <v>180</v>
      </c>
      <c r="AU207" s="243" t="s">
        <v>86</v>
      </c>
      <c r="AV207" s="13" t="s">
        <v>86</v>
      </c>
      <c r="AW207" s="13" t="s">
        <v>32</v>
      </c>
      <c r="AX207" s="13" t="s">
        <v>84</v>
      </c>
      <c r="AY207" s="243" t="s">
        <v>171</v>
      </c>
    </row>
    <row r="208" spans="1:65" s="2" customFormat="1" ht="24.15" customHeight="1">
      <c r="A208" s="39"/>
      <c r="B208" s="40"/>
      <c r="C208" s="219" t="s">
        <v>314</v>
      </c>
      <c r="D208" s="219" t="s">
        <v>173</v>
      </c>
      <c r="E208" s="220" t="s">
        <v>1630</v>
      </c>
      <c r="F208" s="221" t="s">
        <v>1631</v>
      </c>
      <c r="G208" s="222" t="s">
        <v>176</v>
      </c>
      <c r="H208" s="223">
        <v>71</v>
      </c>
      <c r="I208" s="224"/>
      <c r="J208" s="225">
        <f>ROUND(I208*H208,2)</f>
        <v>0</v>
      </c>
      <c r="K208" s="221" t="s">
        <v>177</v>
      </c>
      <c r="L208" s="45"/>
      <c r="M208" s="226" t="s">
        <v>1</v>
      </c>
      <c r="N208" s="227" t="s">
        <v>41</v>
      </c>
      <c r="O208" s="92"/>
      <c r="P208" s="228">
        <f>O208*H208</f>
        <v>0</v>
      </c>
      <c r="Q208" s="228">
        <v>0.08921999999999998</v>
      </c>
      <c r="R208" s="228">
        <f>Q208*H208</f>
        <v>6.334619999999999</v>
      </c>
      <c r="S208" s="228">
        <v>0</v>
      </c>
      <c r="T208" s="22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0" t="s">
        <v>178</v>
      </c>
      <c r="AT208" s="230" t="s">
        <v>173</v>
      </c>
      <c r="AU208" s="230" t="s">
        <v>86</v>
      </c>
      <c r="AY208" s="18" t="s">
        <v>171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8" t="s">
        <v>84</v>
      </c>
      <c r="BK208" s="231">
        <f>ROUND(I208*H208,2)</f>
        <v>0</v>
      </c>
      <c r="BL208" s="18" t="s">
        <v>178</v>
      </c>
      <c r="BM208" s="230" t="s">
        <v>1632</v>
      </c>
    </row>
    <row r="209" spans="1:51" s="13" customFormat="1" ht="12">
      <c r="A209" s="13"/>
      <c r="B209" s="232"/>
      <c r="C209" s="233"/>
      <c r="D209" s="234" t="s">
        <v>180</v>
      </c>
      <c r="E209" s="235" t="s">
        <v>1</v>
      </c>
      <c r="F209" s="236" t="s">
        <v>1606</v>
      </c>
      <c r="G209" s="233"/>
      <c r="H209" s="237">
        <v>71</v>
      </c>
      <c r="I209" s="238"/>
      <c r="J209" s="233"/>
      <c r="K209" s="233"/>
      <c r="L209" s="239"/>
      <c r="M209" s="240"/>
      <c r="N209" s="241"/>
      <c r="O209" s="241"/>
      <c r="P209" s="241"/>
      <c r="Q209" s="241"/>
      <c r="R209" s="241"/>
      <c r="S209" s="241"/>
      <c r="T209" s="24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3" t="s">
        <v>180</v>
      </c>
      <c r="AU209" s="243" t="s">
        <v>86</v>
      </c>
      <c r="AV209" s="13" t="s">
        <v>86</v>
      </c>
      <c r="AW209" s="13" t="s">
        <v>32</v>
      </c>
      <c r="AX209" s="13" t="s">
        <v>84</v>
      </c>
      <c r="AY209" s="243" t="s">
        <v>171</v>
      </c>
    </row>
    <row r="210" spans="1:65" s="2" customFormat="1" ht="16.5" customHeight="1">
      <c r="A210" s="39"/>
      <c r="B210" s="40"/>
      <c r="C210" s="269" t="s">
        <v>319</v>
      </c>
      <c r="D210" s="269" t="s">
        <v>304</v>
      </c>
      <c r="E210" s="270" t="s">
        <v>1633</v>
      </c>
      <c r="F210" s="271" t="s">
        <v>1634</v>
      </c>
      <c r="G210" s="272" t="s">
        <v>176</v>
      </c>
      <c r="H210" s="273">
        <v>74.55</v>
      </c>
      <c r="I210" s="274"/>
      <c r="J210" s="275">
        <f>ROUND(I210*H210,2)</f>
        <v>0</v>
      </c>
      <c r="K210" s="271" t="s">
        <v>227</v>
      </c>
      <c r="L210" s="276"/>
      <c r="M210" s="277" t="s">
        <v>1</v>
      </c>
      <c r="N210" s="278" t="s">
        <v>41</v>
      </c>
      <c r="O210" s="92"/>
      <c r="P210" s="228">
        <f>O210*H210</f>
        <v>0</v>
      </c>
      <c r="Q210" s="228">
        <v>0.113</v>
      </c>
      <c r="R210" s="228">
        <f>Q210*H210</f>
        <v>8.42415</v>
      </c>
      <c r="S210" s="228">
        <v>0</v>
      </c>
      <c r="T210" s="22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0" t="s">
        <v>211</v>
      </c>
      <c r="AT210" s="230" t="s">
        <v>304</v>
      </c>
      <c r="AU210" s="230" t="s">
        <v>86</v>
      </c>
      <c r="AY210" s="18" t="s">
        <v>171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8" t="s">
        <v>84</v>
      </c>
      <c r="BK210" s="231">
        <f>ROUND(I210*H210,2)</f>
        <v>0</v>
      </c>
      <c r="BL210" s="18" t="s">
        <v>178</v>
      </c>
      <c r="BM210" s="230" t="s">
        <v>1635</v>
      </c>
    </row>
    <row r="211" spans="1:51" s="13" customFormat="1" ht="12">
      <c r="A211" s="13"/>
      <c r="B211" s="232"/>
      <c r="C211" s="233"/>
      <c r="D211" s="234" t="s">
        <v>180</v>
      </c>
      <c r="E211" s="233"/>
      <c r="F211" s="236" t="s">
        <v>1636</v>
      </c>
      <c r="G211" s="233"/>
      <c r="H211" s="237">
        <v>74.55</v>
      </c>
      <c r="I211" s="238"/>
      <c r="J211" s="233"/>
      <c r="K211" s="233"/>
      <c r="L211" s="239"/>
      <c r="M211" s="240"/>
      <c r="N211" s="241"/>
      <c r="O211" s="241"/>
      <c r="P211" s="241"/>
      <c r="Q211" s="241"/>
      <c r="R211" s="241"/>
      <c r="S211" s="241"/>
      <c r="T211" s="24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3" t="s">
        <v>180</v>
      </c>
      <c r="AU211" s="243" t="s">
        <v>86</v>
      </c>
      <c r="AV211" s="13" t="s">
        <v>86</v>
      </c>
      <c r="AW211" s="13" t="s">
        <v>4</v>
      </c>
      <c r="AX211" s="13" t="s">
        <v>84</v>
      </c>
      <c r="AY211" s="243" t="s">
        <v>171</v>
      </c>
    </row>
    <row r="212" spans="1:65" s="2" customFormat="1" ht="33" customHeight="1">
      <c r="A212" s="39"/>
      <c r="B212" s="40"/>
      <c r="C212" s="219" t="s">
        <v>326</v>
      </c>
      <c r="D212" s="219" t="s">
        <v>173</v>
      </c>
      <c r="E212" s="220" t="s">
        <v>310</v>
      </c>
      <c r="F212" s="221" t="s">
        <v>311</v>
      </c>
      <c r="G212" s="222" t="s">
        <v>176</v>
      </c>
      <c r="H212" s="223">
        <v>26.1</v>
      </c>
      <c r="I212" s="224"/>
      <c r="J212" s="225">
        <f>ROUND(I212*H212,2)</f>
        <v>0</v>
      </c>
      <c r="K212" s="221" t="s">
        <v>177</v>
      </c>
      <c r="L212" s="45"/>
      <c r="M212" s="226" t="s">
        <v>1</v>
      </c>
      <c r="N212" s="227" t="s">
        <v>41</v>
      </c>
      <c r="O212" s="92"/>
      <c r="P212" s="228">
        <f>O212*H212</f>
        <v>0</v>
      </c>
      <c r="Q212" s="228">
        <v>0.10100000000000002</v>
      </c>
      <c r="R212" s="228">
        <f>Q212*H212</f>
        <v>2.6361000000000003</v>
      </c>
      <c r="S212" s="228">
        <v>0</v>
      </c>
      <c r="T212" s="22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0" t="s">
        <v>178</v>
      </c>
      <c r="AT212" s="230" t="s">
        <v>173</v>
      </c>
      <c r="AU212" s="230" t="s">
        <v>86</v>
      </c>
      <c r="AY212" s="18" t="s">
        <v>171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8" t="s">
        <v>84</v>
      </c>
      <c r="BK212" s="231">
        <f>ROUND(I212*H212,2)</f>
        <v>0</v>
      </c>
      <c r="BL212" s="18" t="s">
        <v>178</v>
      </c>
      <c r="BM212" s="230" t="s">
        <v>1637</v>
      </c>
    </row>
    <row r="213" spans="1:51" s="13" customFormat="1" ht="12">
      <c r="A213" s="13"/>
      <c r="B213" s="232"/>
      <c r="C213" s="233"/>
      <c r="D213" s="234" t="s">
        <v>180</v>
      </c>
      <c r="E213" s="235" t="s">
        <v>1</v>
      </c>
      <c r="F213" s="236" t="s">
        <v>1638</v>
      </c>
      <c r="G213" s="233"/>
      <c r="H213" s="237">
        <v>26.1</v>
      </c>
      <c r="I213" s="238"/>
      <c r="J213" s="233"/>
      <c r="K213" s="233"/>
      <c r="L213" s="239"/>
      <c r="M213" s="240"/>
      <c r="N213" s="241"/>
      <c r="O213" s="241"/>
      <c r="P213" s="241"/>
      <c r="Q213" s="241"/>
      <c r="R213" s="241"/>
      <c r="S213" s="241"/>
      <c r="T213" s="24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3" t="s">
        <v>180</v>
      </c>
      <c r="AU213" s="243" t="s">
        <v>86</v>
      </c>
      <c r="AV213" s="13" t="s">
        <v>86</v>
      </c>
      <c r="AW213" s="13" t="s">
        <v>32</v>
      </c>
      <c r="AX213" s="13" t="s">
        <v>84</v>
      </c>
      <c r="AY213" s="243" t="s">
        <v>171</v>
      </c>
    </row>
    <row r="214" spans="1:65" s="2" customFormat="1" ht="16.5" customHeight="1">
      <c r="A214" s="39"/>
      <c r="B214" s="40"/>
      <c r="C214" s="269" t="s">
        <v>335</v>
      </c>
      <c r="D214" s="269" t="s">
        <v>304</v>
      </c>
      <c r="E214" s="270" t="s">
        <v>315</v>
      </c>
      <c r="F214" s="271" t="s">
        <v>316</v>
      </c>
      <c r="G214" s="272" t="s">
        <v>176</v>
      </c>
      <c r="H214" s="273">
        <v>26.883</v>
      </c>
      <c r="I214" s="274"/>
      <c r="J214" s="275">
        <f>ROUND(I214*H214,2)</f>
        <v>0</v>
      </c>
      <c r="K214" s="271" t="s">
        <v>177</v>
      </c>
      <c r="L214" s="276"/>
      <c r="M214" s="277" t="s">
        <v>1</v>
      </c>
      <c r="N214" s="278" t="s">
        <v>41</v>
      </c>
      <c r="O214" s="92"/>
      <c r="P214" s="228">
        <f>O214*H214</f>
        <v>0</v>
      </c>
      <c r="Q214" s="228">
        <v>0.108</v>
      </c>
      <c r="R214" s="228">
        <f>Q214*H214</f>
        <v>2.903364</v>
      </c>
      <c r="S214" s="228">
        <v>0</v>
      </c>
      <c r="T214" s="22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0" t="s">
        <v>211</v>
      </c>
      <c r="AT214" s="230" t="s">
        <v>304</v>
      </c>
      <c r="AU214" s="230" t="s">
        <v>86</v>
      </c>
      <c r="AY214" s="18" t="s">
        <v>171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8" t="s">
        <v>84</v>
      </c>
      <c r="BK214" s="231">
        <f>ROUND(I214*H214,2)</f>
        <v>0</v>
      </c>
      <c r="BL214" s="18" t="s">
        <v>178</v>
      </c>
      <c r="BM214" s="230" t="s">
        <v>1639</v>
      </c>
    </row>
    <row r="215" spans="1:51" s="13" customFormat="1" ht="12">
      <c r="A215" s="13"/>
      <c r="B215" s="232"/>
      <c r="C215" s="233"/>
      <c r="D215" s="234" t="s">
        <v>180</v>
      </c>
      <c r="E215" s="233"/>
      <c r="F215" s="236" t="s">
        <v>1640</v>
      </c>
      <c r="G215" s="233"/>
      <c r="H215" s="237">
        <v>26.883</v>
      </c>
      <c r="I215" s="238"/>
      <c r="J215" s="233"/>
      <c r="K215" s="233"/>
      <c r="L215" s="239"/>
      <c r="M215" s="240"/>
      <c r="N215" s="241"/>
      <c r="O215" s="241"/>
      <c r="P215" s="241"/>
      <c r="Q215" s="241"/>
      <c r="R215" s="241"/>
      <c r="S215" s="241"/>
      <c r="T215" s="24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3" t="s">
        <v>180</v>
      </c>
      <c r="AU215" s="243" t="s">
        <v>86</v>
      </c>
      <c r="AV215" s="13" t="s">
        <v>86</v>
      </c>
      <c r="AW215" s="13" t="s">
        <v>4</v>
      </c>
      <c r="AX215" s="13" t="s">
        <v>84</v>
      </c>
      <c r="AY215" s="243" t="s">
        <v>171</v>
      </c>
    </row>
    <row r="216" spans="1:65" s="2" customFormat="1" ht="24.15" customHeight="1">
      <c r="A216" s="39"/>
      <c r="B216" s="40"/>
      <c r="C216" s="219" t="s">
        <v>339</v>
      </c>
      <c r="D216" s="219" t="s">
        <v>173</v>
      </c>
      <c r="E216" s="220" t="s">
        <v>320</v>
      </c>
      <c r="F216" s="221" t="s">
        <v>321</v>
      </c>
      <c r="G216" s="222" t="s">
        <v>176</v>
      </c>
      <c r="H216" s="223">
        <v>8.4</v>
      </c>
      <c r="I216" s="224"/>
      <c r="J216" s="225">
        <f>ROUND(I216*H216,2)</f>
        <v>0</v>
      </c>
      <c r="K216" s="221" t="s">
        <v>227</v>
      </c>
      <c r="L216" s="45"/>
      <c r="M216" s="226" t="s">
        <v>1</v>
      </c>
      <c r="N216" s="227" t="s">
        <v>41</v>
      </c>
      <c r="O216" s="92"/>
      <c r="P216" s="228">
        <f>O216*H216</f>
        <v>0</v>
      </c>
      <c r="Q216" s="228">
        <v>0</v>
      </c>
      <c r="R216" s="228">
        <f>Q216*H216</f>
        <v>0</v>
      </c>
      <c r="S216" s="228">
        <v>0</v>
      </c>
      <c r="T216" s="22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0" t="s">
        <v>178</v>
      </c>
      <c r="AT216" s="230" t="s">
        <v>173</v>
      </c>
      <c r="AU216" s="230" t="s">
        <v>86</v>
      </c>
      <c r="AY216" s="18" t="s">
        <v>171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8" t="s">
        <v>84</v>
      </c>
      <c r="BK216" s="231">
        <f>ROUND(I216*H216,2)</f>
        <v>0</v>
      </c>
      <c r="BL216" s="18" t="s">
        <v>178</v>
      </c>
      <c r="BM216" s="230" t="s">
        <v>1641</v>
      </c>
    </row>
    <row r="217" spans="1:51" s="13" customFormat="1" ht="12">
      <c r="A217" s="13"/>
      <c r="B217" s="232"/>
      <c r="C217" s="233"/>
      <c r="D217" s="234" t="s">
        <v>180</v>
      </c>
      <c r="E217" s="235" t="s">
        <v>1</v>
      </c>
      <c r="F217" s="236" t="s">
        <v>1642</v>
      </c>
      <c r="G217" s="233"/>
      <c r="H217" s="237">
        <v>8.4</v>
      </c>
      <c r="I217" s="238"/>
      <c r="J217" s="233"/>
      <c r="K217" s="233"/>
      <c r="L217" s="239"/>
      <c r="M217" s="240"/>
      <c r="N217" s="241"/>
      <c r="O217" s="241"/>
      <c r="P217" s="241"/>
      <c r="Q217" s="241"/>
      <c r="R217" s="241"/>
      <c r="S217" s="241"/>
      <c r="T217" s="24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3" t="s">
        <v>180</v>
      </c>
      <c r="AU217" s="243" t="s">
        <v>86</v>
      </c>
      <c r="AV217" s="13" t="s">
        <v>86</v>
      </c>
      <c r="AW217" s="13" t="s">
        <v>32</v>
      </c>
      <c r="AX217" s="13" t="s">
        <v>84</v>
      </c>
      <c r="AY217" s="243" t="s">
        <v>171</v>
      </c>
    </row>
    <row r="218" spans="1:65" s="2" customFormat="1" ht="16.5" customHeight="1">
      <c r="A218" s="39"/>
      <c r="B218" s="40"/>
      <c r="C218" s="219" t="s">
        <v>363</v>
      </c>
      <c r="D218" s="219" t="s">
        <v>173</v>
      </c>
      <c r="E218" s="220" t="s">
        <v>1643</v>
      </c>
      <c r="F218" s="221" t="s">
        <v>295</v>
      </c>
      <c r="G218" s="222" t="s">
        <v>176</v>
      </c>
      <c r="H218" s="223">
        <v>71</v>
      </c>
      <c r="I218" s="224"/>
      <c r="J218" s="225">
        <f>ROUND(I218*H218,2)</f>
        <v>0</v>
      </c>
      <c r="K218" s="221" t="s">
        <v>1</v>
      </c>
      <c r="L218" s="45"/>
      <c r="M218" s="226" t="s">
        <v>1</v>
      </c>
      <c r="N218" s="227" t="s">
        <v>41</v>
      </c>
      <c r="O218" s="92"/>
      <c r="P218" s="228">
        <f>O218*H218</f>
        <v>0</v>
      </c>
      <c r="Q218" s="228">
        <v>0</v>
      </c>
      <c r="R218" s="228">
        <f>Q218*H218</f>
        <v>0</v>
      </c>
      <c r="S218" s="228">
        <v>0</v>
      </c>
      <c r="T218" s="22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0" t="s">
        <v>178</v>
      </c>
      <c r="AT218" s="230" t="s">
        <v>173</v>
      </c>
      <c r="AU218" s="230" t="s">
        <v>86</v>
      </c>
      <c r="AY218" s="18" t="s">
        <v>171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8" t="s">
        <v>84</v>
      </c>
      <c r="BK218" s="231">
        <f>ROUND(I218*H218,2)</f>
        <v>0</v>
      </c>
      <c r="BL218" s="18" t="s">
        <v>178</v>
      </c>
      <c r="BM218" s="230" t="s">
        <v>1644</v>
      </c>
    </row>
    <row r="219" spans="1:47" s="2" customFormat="1" ht="12">
      <c r="A219" s="39"/>
      <c r="B219" s="40"/>
      <c r="C219" s="41"/>
      <c r="D219" s="234" t="s">
        <v>229</v>
      </c>
      <c r="E219" s="41"/>
      <c r="F219" s="255" t="s">
        <v>1628</v>
      </c>
      <c r="G219" s="41"/>
      <c r="H219" s="41"/>
      <c r="I219" s="256"/>
      <c r="J219" s="41"/>
      <c r="K219" s="41"/>
      <c r="L219" s="45"/>
      <c r="M219" s="257"/>
      <c r="N219" s="258"/>
      <c r="O219" s="92"/>
      <c r="P219" s="92"/>
      <c r="Q219" s="92"/>
      <c r="R219" s="92"/>
      <c r="S219" s="92"/>
      <c r="T219" s="93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229</v>
      </c>
      <c r="AU219" s="18" t="s">
        <v>86</v>
      </c>
    </row>
    <row r="220" spans="1:51" s="13" customFormat="1" ht="12">
      <c r="A220" s="13"/>
      <c r="B220" s="232"/>
      <c r="C220" s="233"/>
      <c r="D220" s="234" t="s">
        <v>180</v>
      </c>
      <c r="E220" s="235" t="s">
        <v>1</v>
      </c>
      <c r="F220" s="236" t="s">
        <v>1629</v>
      </c>
      <c r="G220" s="233"/>
      <c r="H220" s="237">
        <v>71</v>
      </c>
      <c r="I220" s="238"/>
      <c r="J220" s="233"/>
      <c r="K220" s="233"/>
      <c r="L220" s="239"/>
      <c r="M220" s="240"/>
      <c r="N220" s="241"/>
      <c r="O220" s="241"/>
      <c r="P220" s="241"/>
      <c r="Q220" s="241"/>
      <c r="R220" s="241"/>
      <c r="S220" s="241"/>
      <c r="T220" s="24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3" t="s">
        <v>180</v>
      </c>
      <c r="AU220" s="243" t="s">
        <v>86</v>
      </c>
      <c r="AV220" s="13" t="s">
        <v>86</v>
      </c>
      <c r="AW220" s="13" t="s">
        <v>32</v>
      </c>
      <c r="AX220" s="13" t="s">
        <v>84</v>
      </c>
      <c r="AY220" s="243" t="s">
        <v>171</v>
      </c>
    </row>
    <row r="221" spans="1:63" s="12" customFormat="1" ht="22.8" customHeight="1">
      <c r="A221" s="12"/>
      <c r="B221" s="203"/>
      <c r="C221" s="204"/>
      <c r="D221" s="205" t="s">
        <v>75</v>
      </c>
      <c r="E221" s="217" t="s">
        <v>200</v>
      </c>
      <c r="F221" s="217" t="s">
        <v>325</v>
      </c>
      <c r="G221" s="204"/>
      <c r="H221" s="204"/>
      <c r="I221" s="207"/>
      <c r="J221" s="218">
        <f>BK221</f>
        <v>0</v>
      </c>
      <c r="K221" s="204"/>
      <c r="L221" s="209"/>
      <c r="M221" s="210"/>
      <c r="N221" s="211"/>
      <c r="O221" s="211"/>
      <c r="P221" s="212">
        <f>SUM(P222:P336)</f>
        <v>0</v>
      </c>
      <c r="Q221" s="211"/>
      <c r="R221" s="212">
        <f>SUM(R222:R336)</f>
        <v>111.5893198</v>
      </c>
      <c r="S221" s="211"/>
      <c r="T221" s="213">
        <f>SUM(T222:T336)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14" t="s">
        <v>84</v>
      </c>
      <c r="AT221" s="215" t="s">
        <v>75</v>
      </c>
      <c r="AU221" s="215" t="s">
        <v>84</v>
      </c>
      <c r="AY221" s="214" t="s">
        <v>171</v>
      </c>
      <c r="BK221" s="216">
        <f>SUM(BK222:BK336)</f>
        <v>0</v>
      </c>
    </row>
    <row r="222" spans="1:65" s="2" customFormat="1" ht="24.15" customHeight="1">
      <c r="A222" s="39"/>
      <c r="B222" s="40"/>
      <c r="C222" s="219" t="s">
        <v>386</v>
      </c>
      <c r="D222" s="219" t="s">
        <v>173</v>
      </c>
      <c r="E222" s="220" t="s">
        <v>1645</v>
      </c>
      <c r="F222" s="221" t="s">
        <v>1646</v>
      </c>
      <c r="G222" s="222" t="s">
        <v>176</v>
      </c>
      <c r="H222" s="223">
        <v>398</v>
      </c>
      <c r="I222" s="224"/>
      <c r="J222" s="225">
        <f>ROUND(I222*H222,2)</f>
        <v>0</v>
      </c>
      <c r="K222" s="221" t="s">
        <v>177</v>
      </c>
      <c r="L222" s="45"/>
      <c r="M222" s="226" t="s">
        <v>1</v>
      </c>
      <c r="N222" s="227" t="s">
        <v>41</v>
      </c>
      <c r="O222" s="92"/>
      <c r="P222" s="228">
        <f>O222*H222</f>
        <v>0</v>
      </c>
      <c r="Q222" s="228">
        <v>0.004</v>
      </c>
      <c r="R222" s="228">
        <f>Q222*H222</f>
        <v>1.5920000000000003</v>
      </c>
      <c r="S222" s="228">
        <v>0</v>
      </c>
      <c r="T222" s="229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0" t="s">
        <v>178</v>
      </c>
      <c r="AT222" s="230" t="s">
        <v>173</v>
      </c>
      <c r="AU222" s="230" t="s">
        <v>86</v>
      </c>
      <c r="AY222" s="18" t="s">
        <v>171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8" t="s">
        <v>84</v>
      </c>
      <c r="BK222" s="231">
        <f>ROUND(I222*H222,2)</f>
        <v>0</v>
      </c>
      <c r="BL222" s="18" t="s">
        <v>178</v>
      </c>
      <c r="BM222" s="230" t="s">
        <v>1647</v>
      </c>
    </row>
    <row r="223" spans="1:51" s="13" customFormat="1" ht="12">
      <c r="A223" s="13"/>
      <c r="B223" s="232"/>
      <c r="C223" s="233"/>
      <c r="D223" s="234" t="s">
        <v>180</v>
      </c>
      <c r="E223" s="235" t="s">
        <v>1</v>
      </c>
      <c r="F223" s="236" t="s">
        <v>1648</v>
      </c>
      <c r="G223" s="233"/>
      <c r="H223" s="237">
        <v>398</v>
      </c>
      <c r="I223" s="238"/>
      <c r="J223" s="233"/>
      <c r="K223" s="233"/>
      <c r="L223" s="239"/>
      <c r="M223" s="240"/>
      <c r="N223" s="241"/>
      <c r="O223" s="241"/>
      <c r="P223" s="241"/>
      <c r="Q223" s="241"/>
      <c r="R223" s="241"/>
      <c r="S223" s="241"/>
      <c r="T223" s="24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3" t="s">
        <v>180</v>
      </c>
      <c r="AU223" s="243" t="s">
        <v>86</v>
      </c>
      <c r="AV223" s="13" t="s">
        <v>86</v>
      </c>
      <c r="AW223" s="13" t="s">
        <v>32</v>
      </c>
      <c r="AX223" s="13" t="s">
        <v>84</v>
      </c>
      <c r="AY223" s="243" t="s">
        <v>171</v>
      </c>
    </row>
    <row r="224" spans="1:65" s="2" customFormat="1" ht="24.15" customHeight="1">
      <c r="A224" s="39"/>
      <c r="B224" s="40"/>
      <c r="C224" s="219" t="s">
        <v>392</v>
      </c>
      <c r="D224" s="219" t="s">
        <v>173</v>
      </c>
      <c r="E224" s="220" t="s">
        <v>327</v>
      </c>
      <c r="F224" s="221" t="s">
        <v>328</v>
      </c>
      <c r="G224" s="222" t="s">
        <v>176</v>
      </c>
      <c r="H224" s="223">
        <v>12.164999999999997</v>
      </c>
      <c r="I224" s="224"/>
      <c r="J224" s="225">
        <f>ROUND(I224*H224,2)</f>
        <v>0</v>
      </c>
      <c r="K224" s="221" t="s">
        <v>177</v>
      </c>
      <c r="L224" s="45"/>
      <c r="M224" s="226" t="s">
        <v>1</v>
      </c>
      <c r="N224" s="227" t="s">
        <v>41</v>
      </c>
      <c r="O224" s="92"/>
      <c r="P224" s="228">
        <f>O224*H224</f>
        <v>0</v>
      </c>
      <c r="Q224" s="228">
        <v>0.00438</v>
      </c>
      <c r="R224" s="228">
        <f>Q224*H224</f>
        <v>0.0532827</v>
      </c>
      <c r="S224" s="228">
        <v>0</v>
      </c>
      <c r="T224" s="229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0" t="s">
        <v>178</v>
      </c>
      <c r="AT224" s="230" t="s">
        <v>173</v>
      </c>
      <c r="AU224" s="230" t="s">
        <v>86</v>
      </c>
      <c r="AY224" s="18" t="s">
        <v>171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8" t="s">
        <v>84</v>
      </c>
      <c r="BK224" s="231">
        <f>ROUND(I224*H224,2)</f>
        <v>0</v>
      </c>
      <c r="BL224" s="18" t="s">
        <v>178</v>
      </c>
      <c r="BM224" s="230" t="s">
        <v>329</v>
      </c>
    </row>
    <row r="225" spans="1:51" s="13" customFormat="1" ht="12">
      <c r="A225" s="13"/>
      <c r="B225" s="232"/>
      <c r="C225" s="233"/>
      <c r="D225" s="234" t="s">
        <v>180</v>
      </c>
      <c r="E225" s="235" t="s">
        <v>1</v>
      </c>
      <c r="F225" s="236" t="s">
        <v>1609</v>
      </c>
      <c r="G225" s="233"/>
      <c r="H225" s="237">
        <v>1.395</v>
      </c>
      <c r="I225" s="238"/>
      <c r="J225" s="233"/>
      <c r="K225" s="233"/>
      <c r="L225" s="239"/>
      <c r="M225" s="240"/>
      <c r="N225" s="241"/>
      <c r="O225" s="241"/>
      <c r="P225" s="241"/>
      <c r="Q225" s="241"/>
      <c r="R225" s="241"/>
      <c r="S225" s="241"/>
      <c r="T225" s="24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3" t="s">
        <v>180</v>
      </c>
      <c r="AU225" s="243" t="s">
        <v>86</v>
      </c>
      <c r="AV225" s="13" t="s">
        <v>86</v>
      </c>
      <c r="AW225" s="13" t="s">
        <v>32</v>
      </c>
      <c r="AX225" s="13" t="s">
        <v>76</v>
      </c>
      <c r="AY225" s="243" t="s">
        <v>171</v>
      </c>
    </row>
    <row r="226" spans="1:51" s="15" customFormat="1" ht="12">
      <c r="A226" s="15"/>
      <c r="B226" s="259"/>
      <c r="C226" s="260"/>
      <c r="D226" s="234" t="s">
        <v>180</v>
      </c>
      <c r="E226" s="261" t="s">
        <v>1</v>
      </c>
      <c r="F226" s="262" t="s">
        <v>1183</v>
      </c>
      <c r="G226" s="260"/>
      <c r="H226" s="261" t="s">
        <v>1</v>
      </c>
      <c r="I226" s="263"/>
      <c r="J226" s="260"/>
      <c r="K226" s="260"/>
      <c r="L226" s="264"/>
      <c r="M226" s="265"/>
      <c r="N226" s="266"/>
      <c r="O226" s="266"/>
      <c r="P226" s="266"/>
      <c r="Q226" s="266"/>
      <c r="R226" s="266"/>
      <c r="S226" s="266"/>
      <c r="T226" s="267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68" t="s">
        <v>180</v>
      </c>
      <c r="AU226" s="268" t="s">
        <v>86</v>
      </c>
      <c r="AV226" s="15" t="s">
        <v>84</v>
      </c>
      <c r="AW226" s="15" t="s">
        <v>32</v>
      </c>
      <c r="AX226" s="15" t="s">
        <v>76</v>
      </c>
      <c r="AY226" s="268" t="s">
        <v>171</v>
      </c>
    </row>
    <row r="227" spans="1:51" s="13" customFormat="1" ht="12">
      <c r="A227" s="13"/>
      <c r="B227" s="232"/>
      <c r="C227" s="233"/>
      <c r="D227" s="234" t="s">
        <v>180</v>
      </c>
      <c r="E227" s="235" t="s">
        <v>1</v>
      </c>
      <c r="F227" s="236" t="s">
        <v>1649</v>
      </c>
      <c r="G227" s="233"/>
      <c r="H227" s="237">
        <v>3.57</v>
      </c>
      <c r="I227" s="238"/>
      <c r="J227" s="233"/>
      <c r="K227" s="233"/>
      <c r="L227" s="239"/>
      <c r="M227" s="240"/>
      <c r="N227" s="241"/>
      <c r="O227" s="241"/>
      <c r="P227" s="241"/>
      <c r="Q227" s="241"/>
      <c r="R227" s="241"/>
      <c r="S227" s="241"/>
      <c r="T227" s="24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3" t="s">
        <v>180</v>
      </c>
      <c r="AU227" s="243" t="s">
        <v>86</v>
      </c>
      <c r="AV227" s="13" t="s">
        <v>86</v>
      </c>
      <c r="AW227" s="13" t="s">
        <v>32</v>
      </c>
      <c r="AX227" s="13" t="s">
        <v>76</v>
      </c>
      <c r="AY227" s="243" t="s">
        <v>171</v>
      </c>
    </row>
    <row r="228" spans="1:51" s="13" customFormat="1" ht="12">
      <c r="A228" s="13"/>
      <c r="B228" s="232"/>
      <c r="C228" s="233"/>
      <c r="D228" s="234" t="s">
        <v>180</v>
      </c>
      <c r="E228" s="235" t="s">
        <v>1</v>
      </c>
      <c r="F228" s="236" t="s">
        <v>1650</v>
      </c>
      <c r="G228" s="233"/>
      <c r="H228" s="237">
        <v>3.6</v>
      </c>
      <c r="I228" s="238"/>
      <c r="J228" s="233"/>
      <c r="K228" s="233"/>
      <c r="L228" s="239"/>
      <c r="M228" s="240"/>
      <c r="N228" s="241"/>
      <c r="O228" s="241"/>
      <c r="P228" s="241"/>
      <c r="Q228" s="241"/>
      <c r="R228" s="241"/>
      <c r="S228" s="241"/>
      <c r="T228" s="24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3" t="s">
        <v>180</v>
      </c>
      <c r="AU228" s="243" t="s">
        <v>86</v>
      </c>
      <c r="AV228" s="13" t="s">
        <v>86</v>
      </c>
      <c r="AW228" s="13" t="s">
        <v>32</v>
      </c>
      <c r="AX228" s="13" t="s">
        <v>76</v>
      </c>
      <c r="AY228" s="243" t="s">
        <v>171</v>
      </c>
    </row>
    <row r="229" spans="1:51" s="13" customFormat="1" ht="12">
      <c r="A229" s="13"/>
      <c r="B229" s="232"/>
      <c r="C229" s="233"/>
      <c r="D229" s="234" t="s">
        <v>180</v>
      </c>
      <c r="E229" s="235" t="s">
        <v>1</v>
      </c>
      <c r="F229" s="236" t="s">
        <v>1651</v>
      </c>
      <c r="G229" s="233"/>
      <c r="H229" s="237">
        <v>3.6</v>
      </c>
      <c r="I229" s="238"/>
      <c r="J229" s="233"/>
      <c r="K229" s="233"/>
      <c r="L229" s="239"/>
      <c r="M229" s="240"/>
      <c r="N229" s="241"/>
      <c r="O229" s="241"/>
      <c r="P229" s="241"/>
      <c r="Q229" s="241"/>
      <c r="R229" s="241"/>
      <c r="S229" s="241"/>
      <c r="T229" s="24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3" t="s">
        <v>180</v>
      </c>
      <c r="AU229" s="243" t="s">
        <v>86</v>
      </c>
      <c r="AV229" s="13" t="s">
        <v>86</v>
      </c>
      <c r="AW229" s="13" t="s">
        <v>32</v>
      </c>
      <c r="AX229" s="13" t="s">
        <v>76</v>
      </c>
      <c r="AY229" s="243" t="s">
        <v>171</v>
      </c>
    </row>
    <row r="230" spans="1:51" s="14" customFormat="1" ht="12">
      <c r="A230" s="14"/>
      <c r="B230" s="244"/>
      <c r="C230" s="245"/>
      <c r="D230" s="234" t="s">
        <v>180</v>
      </c>
      <c r="E230" s="246" t="s">
        <v>1</v>
      </c>
      <c r="F230" s="247" t="s">
        <v>221</v>
      </c>
      <c r="G230" s="245"/>
      <c r="H230" s="248">
        <v>12.164999999999997</v>
      </c>
      <c r="I230" s="249"/>
      <c r="J230" s="245"/>
      <c r="K230" s="245"/>
      <c r="L230" s="250"/>
      <c r="M230" s="251"/>
      <c r="N230" s="252"/>
      <c r="O230" s="252"/>
      <c r="P230" s="252"/>
      <c r="Q230" s="252"/>
      <c r="R230" s="252"/>
      <c r="S230" s="252"/>
      <c r="T230" s="253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4" t="s">
        <v>180</v>
      </c>
      <c r="AU230" s="254" t="s">
        <v>86</v>
      </c>
      <c r="AV230" s="14" t="s">
        <v>178</v>
      </c>
      <c r="AW230" s="14" t="s">
        <v>32</v>
      </c>
      <c r="AX230" s="14" t="s">
        <v>84</v>
      </c>
      <c r="AY230" s="254" t="s">
        <v>171</v>
      </c>
    </row>
    <row r="231" spans="1:65" s="2" customFormat="1" ht="24.15" customHeight="1">
      <c r="A231" s="39"/>
      <c r="B231" s="40"/>
      <c r="C231" s="219" t="s">
        <v>399</v>
      </c>
      <c r="D231" s="219" t="s">
        <v>173</v>
      </c>
      <c r="E231" s="220" t="s">
        <v>336</v>
      </c>
      <c r="F231" s="221" t="s">
        <v>337</v>
      </c>
      <c r="G231" s="222" t="s">
        <v>176</v>
      </c>
      <c r="H231" s="223">
        <v>12.164999999999997</v>
      </c>
      <c r="I231" s="224"/>
      <c r="J231" s="225">
        <f>ROUND(I231*H231,2)</f>
        <v>0</v>
      </c>
      <c r="K231" s="221" t="s">
        <v>177</v>
      </c>
      <c r="L231" s="45"/>
      <c r="M231" s="226" t="s">
        <v>1</v>
      </c>
      <c r="N231" s="227" t="s">
        <v>41</v>
      </c>
      <c r="O231" s="92"/>
      <c r="P231" s="228">
        <f>O231*H231</f>
        <v>0</v>
      </c>
      <c r="Q231" s="228">
        <v>0.004</v>
      </c>
      <c r="R231" s="228">
        <f>Q231*H231</f>
        <v>0.04866</v>
      </c>
      <c r="S231" s="228">
        <v>0</v>
      </c>
      <c r="T231" s="22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0" t="s">
        <v>178</v>
      </c>
      <c r="AT231" s="230" t="s">
        <v>173</v>
      </c>
      <c r="AU231" s="230" t="s">
        <v>86</v>
      </c>
      <c r="AY231" s="18" t="s">
        <v>171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8" t="s">
        <v>84</v>
      </c>
      <c r="BK231" s="231">
        <f>ROUND(I231*H231,2)</f>
        <v>0</v>
      </c>
      <c r="BL231" s="18" t="s">
        <v>178</v>
      </c>
      <c r="BM231" s="230" t="s">
        <v>338</v>
      </c>
    </row>
    <row r="232" spans="1:65" s="2" customFormat="1" ht="44.25" customHeight="1">
      <c r="A232" s="39"/>
      <c r="B232" s="40"/>
      <c r="C232" s="219" t="s">
        <v>405</v>
      </c>
      <c r="D232" s="219" t="s">
        <v>173</v>
      </c>
      <c r="E232" s="220" t="s">
        <v>340</v>
      </c>
      <c r="F232" s="221" t="s">
        <v>341</v>
      </c>
      <c r="G232" s="222" t="s">
        <v>176</v>
      </c>
      <c r="H232" s="223">
        <v>235.731</v>
      </c>
      <c r="I232" s="224"/>
      <c r="J232" s="225">
        <f>ROUND(I232*H232,2)</f>
        <v>0</v>
      </c>
      <c r="K232" s="221" t="s">
        <v>227</v>
      </c>
      <c r="L232" s="45"/>
      <c r="M232" s="226" t="s">
        <v>1</v>
      </c>
      <c r="N232" s="227" t="s">
        <v>41</v>
      </c>
      <c r="O232" s="92"/>
      <c r="P232" s="228">
        <f>O232*H232</f>
        <v>0</v>
      </c>
      <c r="Q232" s="228">
        <v>0.00432</v>
      </c>
      <c r="R232" s="228">
        <f>Q232*H232</f>
        <v>1.0183579199999997</v>
      </c>
      <c r="S232" s="228">
        <v>0</v>
      </c>
      <c r="T232" s="229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0" t="s">
        <v>178</v>
      </c>
      <c r="AT232" s="230" t="s">
        <v>173</v>
      </c>
      <c r="AU232" s="230" t="s">
        <v>86</v>
      </c>
      <c r="AY232" s="18" t="s">
        <v>171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18" t="s">
        <v>84</v>
      </c>
      <c r="BK232" s="231">
        <f>ROUND(I232*H232,2)</f>
        <v>0</v>
      </c>
      <c r="BL232" s="18" t="s">
        <v>178</v>
      </c>
      <c r="BM232" s="230" t="s">
        <v>1652</v>
      </c>
    </row>
    <row r="233" spans="1:47" s="2" customFormat="1" ht="12">
      <c r="A233" s="39"/>
      <c r="B233" s="40"/>
      <c r="C233" s="41"/>
      <c r="D233" s="234" t="s">
        <v>229</v>
      </c>
      <c r="E233" s="41"/>
      <c r="F233" s="255" t="s">
        <v>343</v>
      </c>
      <c r="G233" s="41"/>
      <c r="H233" s="41"/>
      <c r="I233" s="256"/>
      <c r="J233" s="41"/>
      <c r="K233" s="41"/>
      <c r="L233" s="45"/>
      <c r="M233" s="257"/>
      <c r="N233" s="258"/>
      <c r="O233" s="92"/>
      <c r="P233" s="92"/>
      <c r="Q233" s="92"/>
      <c r="R233" s="92"/>
      <c r="S233" s="92"/>
      <c r="T233" s="93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229</v>
      </c>
      <c r="AU233" s="18" t="s">
        <v>86</v>
      </c>
    </row>
    <row r="234" spans="1:51" s="15" customFormat="1" ht="12">
      <c r="A234" s="15"/>
      <c r="B234" s="259"/>
      <c r="C234" s="260"/>
      <c r="D234" s="234" t="s">
        <v>180</v>
      </c>
      <c r="E234" s="261" t="s">
        <v>1</v>
      </c>
      <c r="F234" s="262" t="s">
        <v>344</v>
      </c>
      <c r="G234" s="260"/>
      <c r="H234" s="261" t="s">
        <v>1</v>
      </c>
      <c r="I234" s="263"/>
      <c r="J234" s="260"/>
      <c r="K234" s="260"/>
      <c r="L234" s="264"/>
      <c r="M234" s="265"/>
      <c r="N234" s="266"/>
      <c r="O234" s="266"/>
      <c r="P234" s="266"/>
      <c r="Q234" s="266"/>
      <c r="R234" s="266"/>
      <c r="S234" s="266"/>
      <c r="T234" s="267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68" t="s">
        <v>180</v>
      </c>
      <c r="AU234" s="268" t="s">
        <v>86</v>
      </c>
      <c r="AV234" s="15" t="s">
        <v>84</v>
      </c>
      <c r="AW234" s="15" t="s">
        <v>32</v>
      </c>
      <c r="AX234" s="15" t="s">
        <v>76</v>
      </c>
      <c r="AY234" s="268" t="s">
        <v>171</v>
      </c>
    </row>
    <row r="235" spans="1:51" s="13" customFormat="1" ht="12">
      <c r="A235" s="13"/>
      <c r="B235" s="232"/>
      <c r="C235" s="233"/>
      <c r="D235" s="234" t="s">
        <v>180</v>
      </c>
      <c r="E235" s="235" t="s">
        <v>1</v>
      </c>
      <c r="F235" s="236" t="s">
        <v>1653</v>
      </c>
      <c r="G235" s="233"/>
      <c r="H235" s="237">
        <v>70.4</v>
      </c>
      <c r="I235" s="238"/>
      <c r="J235" s="233"/>
      <c r="K235" s="233"/>
      <c r="L235" s="239"/>
      <c r="M235" s="240"/>
      <c r="N235" s="241"/>
      <c r="O235" s="241"/>
      <c r="P235" s="241"/>
      <c r="Q235" s="241"/>
      <c r="R235" s="241"/>
      <c r="S235" s="241"/>
      <c r="T235" s="24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3" t="s">
        <v>180</v>
      </c>
      <c r="AU235" s="243" t="s">
        <v>86</v>
      </c>
      <c r="AV235" s="13" t="s">
        <v>86</v>
      </c>
      <c r="AW235" s="13" t="s">
        <v>32</v>
      </c>
      <c r="AX235" s="13" t="s">
        <v>76</v>
      </c>
      <c r="AY235" s="243" t="s">
        <v>171</v>
      </c>
    </row>
    <row r="236" spans="1:51" s="13" customFormat="1" ht="12">
      <c r="A236" s="13"/>
      <c r="B236" s="232"/>
      <c r="C236" s="233"/>
      <c r="D236" s="234" t="s">
        <v>180</v>
      </c>
      <c r="E236" s="235" t="s">
        <v>1</v>
      </c>
      <c r="F236" s="236" t="s">
        <v>1654</v>
      </c>
      <c r="G236" s="233"/>
      <c r="H236" s="237">
        <v>2.695</v>
      </c>
      <c r="I236" s="238"/>
      <c r="J236" s="233"/>
      <c r="K236" s="233"/>
      <c r="L236" s="239"/>
      <c r="M236" s="240"/>
      <c r="N236" s="241"/>
      <c r="O236" s="241"/>
      <c r="P236" s="241"/>
      <c r="Q236" s="241"/>
      <c r="R236" s="241"/>
      <c r="S236" s="241"/>
      <c r="T236" s="24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3" t="s">
        <v>180</v>
      </c>
      <c r="AU236" s="243" t="s">
        <v>86</v>
      </c>
      <c r="AV236" s="13" t="s">
        <v>86</v>
      </c>
      <c r="AW236" s="13" t="s">
        <v>32</v>
      </c>
      <c r="AX236" s="13" t="s">
        <v>76</v>
      </c>
      <c r="AY236" s="243" t="s">
        <v>171</v>
      </c>
    </row>
    <row r="237" spans="1:51" s="13" customFormat="1" ht="12">
      <c r="A237" s="13"/>
      <c r="B237" s="232"/>
      <c r="C237" s="233"/>
      <c r="D237" s="234" t="s">
        <v>180</v>
      </c>
      <c r="E237" s="235" t="s">
        <v>1</v>
      </c>
      <c r="F237" s="236" t="s">
        <v>1655</v>
      </c>
      <c r="G237" s="233"/>
      <c r="H237" s="237">
        <v>2.86</v>
      </c>
      <c r="I237" s="238"/>
      <c r="J237" s="233"/>
      <c r="K237" s="233"/>
      <c r="L237" s="239"/>
      <c r="M237" s="240"/>
      <c r="N237" s="241"/>
      <c r="O237" s="241"/>
      <c r="P237" s="241"/>
      <c r="Q237" s="241"/>
      <c r="R237" s="241"/>
      <c r="S237" s="241"/>
      <c r="T237" s="24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3" t="s">
        <v>180</v>
      </c>
      <c r="AU237" s="243" t="s">
        <v>86</v>
      </c>
      <c r="AV237" s="13" t="s">
        <v>86</v>
      </c>
      <c r="AW237" s="13" t="s">
        <v>32</v>
      </c>
      <c r="AX237" s="13" t="s">
        <v>76</v>
      </c>
      <c r="AY237" s="243" t="s">
        <v>171</v>
      </c>
    </row>
    <row r="238" spans="1:51" s="13" customFormat="1" ht="12">
      <c r="A238" s="13"/>
      <c r="B238" s="232"/>
      <c r="C238" s="233"/>
      <c r="D238" s="234" t="s">
        <v>180</v>
      </c>
      <c r="E238" s="235" t="s">
        <v>1</v>
      </c>
      <c r="F238" s="236" t="s">
        <v>1656</v>
      </c>
      <c r="G238" s="233"/>
      <c r="H238" s="237">
        <v>5.94</v>
      </c>
      <c r="I238" s="238"/>
      <c r="J238" s="233"/>
      <c r="K238" s="233"/>
      <c r="L238" s="239"/>
      <c r="M238" s="240"/>
      <c r="N238" s="241"/>
      <c r="O238" s="241"/>
      <c r="P238" s="241"/>
      <c r="Q238" s="241"/>
      <c r="R238" s="241"/>
      <c r="S238" s="241"/>
      <c r="T238" s="24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3" t="s">
        <v>180</v>
      </c>
      <c r="AU238" s="243" t="s">
        <v>86</v>
      </c>
      <c r="AV238" s="13" t="s">
        <v>86</v>
      </c>
      <c r="AW238" s="13" t="s">
        <v>32</v>
      </c>
      <c r="AX238" s="13" t="s">
        <v>76</v>
      </c>
      <c r="AY238" s="243" t="s">
        <v>171</v>
      </c>
    </row>
    <row r="239" spans="1:51" s="13" customFormat="1" ht="12">
      <c r="A239" s="13"/>
      <c r="B239" s="232"/>
      <c r="C239" s="233"/>
      <c r="D239" s="234" t="s">
        <v>180</v>
      </c>
      <c r="E239" s="235" t="s">
        <v>1</v>
      </c>
      <c r="F239" s="236" t="s">
        <v>1657</v>
      </c>
      <c r="G239" s="233"/>
      <c r="H239" s="237">
        <v>9.57</v>
      </c>
      <c r="I239" s="238"/>
      <c r="J239" s="233"/>
      <c r="K239" s="233"/>
      <c r="L239" s="239"/>
      <c r="M239" s="240"/>
      <c r="N239" s="241"/>
      <c r="O239" s="241"/>
      <c r="P239" s="241"/>
      <c r="Q239" s="241"/>
      <c r="R239" s="241"/>
      <c r="S239" s="241"/>
      <c r="T239" s="24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3" t="s">
        <v>180</v>
      </c>
      <c r="AU239" s="243" t="s">
        <v>86</v>
      </c>
      <c r="AV239" s="13" t="s">
        <v>86</v>
      </c>
      <c r="AW239" s="13" t="s">
        <v>32</v>
      </c>
      <c r="AX239" s="13" t="s">
        <v>76</v>
      </c>
      <c r="AY239" s="243" t="s">
        <v>171</v>
      </c>
    </row>
    <row r="240" spans="1:51" s="13" customFormat="1" ht="12">
      <c r="A240" s="13"/>
      <c r="B240" s="232"/>
      <c r="C240" s="233"/>
      <c r="D240" s="234" t="s">
        <v>180</v>
      </c>
      <c r="E240" s="235" t="s">
        <v>1</v>
      </c>
      <c r="F240" s="236" t="s">
        <v>1658</v>
      </c>
      <c r="G240" s="233"/>
      <c r="H240" s="237">
        <v>3.3</v>
      </c>
      <c r="I240" s="238"/>
      <c r="J240" s="233"/>
      <c r="K240" s="233"/>
      <c r="L240" s="239"/>
      <c r="M240" s="240"/>
      <c r="N240" s="241"/>
      <c r="O240" s="241"/>
      <c r="P240" s="241"/>
      <c r="Q240" s="241"/>
      <c r="R240" s="241"/>
      <c r="S240" s="241"/>
      <c r="T240" s="24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3" t="s">
        <v>180</v>
      </c>
      <c r="AU240" s="243" t="s">
        <v>86</v>
      </c>
      <c r="AV240" s="13" t="s">
        <v>86</v>
      </c>
      <c r="AW240" s="13" t="s">
        <v>32</v>
      </c>
      <c r="AX240" s="13" t="s">
        <v>76</v>
      </c>
      <c r="AY240" s="243" t="s">
        <v>171</v>
      </c>
    </row>
    <row r="241" spans="1:51" s="13" customFormat="1" ht="12">
      <c r="A241" s="13"/>
      <c r="B241" s="232"/>
      <c r="C241" s="233"/>
      <c r="D241" s="234" t="s">
        <v>180</v>
      </c>
      <c r="E241" s="235" t="s">
        <v>1</v>
      </c>
      <c r="F241" s="236" t="s">
        <v>346</v>
      </c>
      <c r="G241" s="233"/>
      <c r="H241" s="237">
        <v>3.85</v>
      </c>
      <c r="I241" s="238"/>
      <c r="J241" s="233"/>
      <c r="K241" s="233"/>
      <c r="L241" s="239"/>
      <c r="M241" s="240"/>
      <c r="N241" s="241"/>
      <c r="O241" s="241"/>
      <c r="P241" s="241"/>
      <c r="Q241" s="241"/>
      <c r="R241" s="241"/>
      <c r="S241" s="241"/>
      <c r="T241" s="24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3" t="s">
        <v>180</v>
      </c>
      <c r="AU241" s="243" t="s">
        <v>86</v>
      </c>
      <c r="AV241" s="13" t="s">
        <v>86</v>
      </c>
      <c r="AW241" s="13" t="s">
        <v>32</v>
      </c>
      <c r="AX241" s="13" t="s">
        <v>76</v>
      </c>
      <c r="AY241" s="243" t="s">
        <v>171</v>
      </c>
    </row>
    <row r="242" spans="1:51" s="13" customFormat="1" ht="12">
      <c r="A242" s="13"/>
      <c r="B242" s="232"/>
      <c r="C242" s="233"/>
      <c r="D242" s="234" t="s">
        <v>180</v>
      </c>
      <c r="E242" s="235" t="s">
        <v>1</v>
      </c>
      <c r="F242" s="236" t="s">
        <v>1659</v>
      </c>
      <c r="G242" s="233"/>
      <c r="H242" s="237">
        <v>28.16</v>
      </c>
      <c r="I242" s="238"/>
      <c r="J242" s="233"/>
      <c r="K242" s="233"/>
      <c r="L242" s="239"/>
      <c r="M242" s="240"/>
      <c r="N242" s="241"/>
      <c r="O242" s="241"/>
      <c r="P242" s="241"/>
      <c r="Q242" s="241"/>
      <c r="R242" s="241"/>
      <c r="S242" s="241"/>
      <c r="T242" s="24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3" t="s">
        <v>180</v>
      </c>
      <c r="AU242" s="243" t="s">
        <v>86</v>
      </c>
      <c r="AV242" s="13" t="s">
        <v>86</v>
      </c>
      <c r="AW242" s="13" t="s">
        <v>32</v>
      </c>
      <c r="AX242" s="13" t="s">
        <v>76</v>
      </c>
      <c r="AY242" s="243" t="s">
        <v>171</v>
      </c>
    </row>
    <row r="243" spans="1:51" s="13" customFormat="1" ht="12">
      <c r="A243" s="13"/>
      <c r="B243" s="232"/>
      <c r="C243" s="233"/>
      <c r="D243" s="234" t="s">
        <v>180</v>
      </c>
      <c r="E243" s="235" t="s">
        <v>1</v>
      </c>
      <c r="F243" s="236" t="s">
        <v>1660</v>
      </c>
      <c r="G243" s="233"/>
      <c r="H243" s="237">
        <v>56.32</v>
      </c>
      <c r="I243" s="238"/>
      <c r="J243" s="233"/>
      <c r="K243" s="233"/>
      <c r="L243" s="239"/>
      <c r="M243" s="240"/>
      <c r="N243" s="241"/>
      <c r="O243" s="241"/>
      <c r="P243" s="241"/>
      <c r="Q243" s="241"/>
      <c r="R243" s="241"/>
      <c r="S243" s="241"/>
      <c r="T243" s="24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3" t="s">
        <v>180</v>
      </c>
      <c r="AU243" s="243" t="s">
        <v>86</v>
      </c>
      <c r="AV243" s="13" t="s">
        <v>86</v>
      </c>
      <c r="AW243" s="13" t="s">
        <v>32</v>
      </c>
      <c r="AX243" s="13" t="s">
        <v>76</v>
      </c>
      <c r="AY243" s="243" t="s">
        <v>171</v>
      </c>
    </row>
    <row r="244" spans="1:51" s="13" customFormat="1" ht="12">
      <c r="A244" s="13"/>
      <c r="B244" s="232"/>
      <c r="C244" s="233"/>
      <c r="D244" s="234" t="s">
        <v>180</v>
      </c>
      <c r="E244" s="235" t="s">
        <v>1</v>
      </c>
      <c r="F244" s="236" t="s">
        <v>1661</v>
      </c>
      <c r="G244" s="233"/>
      <c r="H244" s="237">
        <v>29.04</v>
      </c>
      <c r="I244" s="238"/>
      <c r="J244" s="233"/>
      <c r="K244" s="233"/>
      <c r="L244" s="239"/>
      <c r="M244" s="240"/>
      <c r="N244" s="241"/>
      <c r="O244" s="241"/>
      <c r="P244" s="241"/>
      <c r="Q244" s="241"/>
      <c r="R244" s="241"/>
      <c r="S244" s="241"/>
      <c r="T244" s="24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3" t="s">
        <v>180</v>
      </c>
      <c r="AU244" s="243" t="s">
        <v>86</v>
      </c>
      <c r="AV244" s="13" t="s">
        <v>86</v>
      </c>
      <c r="AW244" s="13" t="s">
        <v>32</v>
      </c>
      <c r="AX244" s="13" t="s">
        <v>76</v>
      </c>
      <c r="AY244" s="243" t="s">
        <v>171</v>
      </c>
    </row>
    <row r="245" spans="1:51" s="13" customFormat="1" ht="12">
      <c r="A245" s="13"/>
      <c r="B245" s="232"/>
      <c r="C245" s="233"/>
      <c r="D245" s="234" t="s">
        <v>180</v>
      </c>
      <c r="E245" s="235" t="s">
        <v>1</v>
      </c>
      <c r="F245" s="236" t="s">
        <v>1662</v>
      </c>
      <c r="G245" s="233"/>
      <c r="H245" s="237">
        <v>7.92</v>
      </c>
      <c r="I245" s="238"/>
      <c r="J245" s="233"/>
      <c r="K245" s="233"/>
      <c r="L245" s="239"/>
      <c r="M245" s="240"/>
      <c r="N245" s="241"/>
      <c r="O245" s="241"/>
      <c r="P245" s="241"/>
      <c r="Q245" s="241"/>
      <c r="R245" s="241"/>
      <c r="S245" s="241"/>
      <c r="T245" s="24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3" t="s">
        <v>180</v>
      </c>
      <c r="AU245" s="243" t="s">
        <v>86</v>
      </c>
      <c r="AV245" s="13" t="s">
        <v>86</v>
      </c>
      <c r="AW245" s="13" t="s">
        <v>32</v>
      </c>
      <c r="AX245" s="13" t="s">
        <v>76</v>
      </c>
      <c r="AY245" s="243" t="s">
        <v>171</v>
      </c>
    </row>
    <row r="246" spans="1:51" s="13" customFormat="1" ht="12">
      <c r="A246" s="13"/>
      <c r="B246" s="232"/>
      <c r="C246" s="233"/>
      <c r="D246" s="234" t="s">
        <v>180</v>
      </c>
      <c r="E246" s="235" t="s">
        <v>1</v>
      </c>
      <c r="F246" s="236" t="s">
        <v>1663</v>
      </c>
      <c r="G246" s="233"/>
      <c r="H246" s="237">
        <v>3.108</v>
      </c>
      <c r="I246" s="238"/>
      <c r="J246" s="233"/>
      <c r="K246" s="233"/>
      <c r="L246" s="239"/>
      <c r="M246" s="240"/>
      <c r="N246" s="241"/>
      <c r="O246" s="241"/>
      <c r="P246" s="241"/>
      <c r="Q246" s="241"/>
      <c r="R246" s="241"/>
      <c r="S246" s="241"/>
      <c r="T246" s="24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3" t="s">
        <v>180</v>
      </c>
      <c r="AU246" s="243" t="s">
        <v>86</v>
      </c>
      <c r="AV246" s="13" t="s">
        <v>86</v>
      </c>
      <c r="AW246" s="13" t="s">
        <v>32</v>
      </c>
      <c r="AX246" s="13" t="s">
        <v>76</v>
      </c>
      <c r="AY246" s="243" t="s">
        <v>171</v>
      </c>
    </row>
    <row r="247" spans="1:51" s="13" customFormat="1" ht="12">
      <c r="A247" s="13"/>
      <c r="B247" s="232"/>
      <c r="C247" s="233"/>
      <c r="D247" s="234" t="s">
        <v>180</v>
      </c>
      <c r="E247" s="235" t="s">
        <v>1</v>
      </c>
      <c r="F247" s="236" t="s">
        <v>1664</v>
      </c>
      <c r="G247" s="233"/>
      <c r="H247" s="237">
        <v>2.998</v>
      </c>
      <c r="I247" s="238"/>
      <c r="J247" s="233"/>
      <c r="K247" s="233"/>
      <c r="L247" s="239"/>
      <c r="M247" s="240"/>
      <c r="N247" s="241"/>
      <c r="O247" s="241"/>
      <c r="P247" s="241"/>
      <c r="Q247" s="241"/>
      <c r="R247" s="241"/>
      <c r="S247" s="241"/>
      <c r="T247" s="24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3" t="s">
        <v>180</v>
      </c>
      <c r="AU247" s="243" t="s">
        <v>86</v>
      </c>
      <c r="AV247" s="13" t="s">
        <v>86</v>
      </c>
      <c r="AW247" s="13" t="s">
        <v>32</v>
      </c>
      <c r="AX247" s="13" t="s">
        <v>76</v>
      </c>
      <c r="AY247" s="243" t="s">
        <v>171</v>
      </c>
    </row>
    <row r="248" spans="1:51" s="13" customFormat="1" ht="12">
      <c r="A248" s="13"/>
      <c r="B248" s="232"/>
      <c r="C248" s="233"/>
      <c r="D248" s="234" t="s">
        <v>180</v>
      </c>
      <c r="E248" s="235" t="s">
        <v>1</v>
      </c>
      <c r="F248" s="236" t="s">
        <v>1665</v>
      </c>
      <c r="G248" s="233"/>
      <c r="H248" s="237">
        <v>9.57</v>
      </c>
      <c r="I248" s="238"/>
      <c r="J248" s="233"/>
      <c r="K248" s="233"/>
      <c r="L248" s="239"/>
      <c r="M248" s="240"/>
      <c r="N248" s="241"/>
      <c r="O248" s="241"/>
      <c r="P248" s="241"/>
      <c r="Q248" s="241"/>
      <c r="R248" s="241"/>
      <c r="S248" s="241"/>
      <c r="T248" s="24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3" t="s">
        <v>180</v>
      </c>
      <c r="AU248" s="243" t="s">
        <v>86</v>
      </c>
      <c r="AV248" s="13" t="s">
        <v>86</v>
      </c>
      <c r="AW248" s="13" t="s">
        <v>32</v>
      </c>
      <c r="AX248" s="13" t="s">
        <v>76</v>
      </c>
      <c r="AY248" s="243" t="s">
        <v>171</v>
      </c>
    </row>
    <row r="249" spans="1:51" s="14" customFormat="1" ht="12">
      <c r="A249" s="14"/>
      <c r="B249" s="244"/>
      <c r="C249" s="245"/>
      <c r="D249" s="234" t="s">
        <v>180</v>
      </c>
      <c r="E249" s="246" t="s">
        <v>1</v>
      </c>
      <c r="F249" s="247" t="s">
        <v>221</v>
      </c>
      <c r="G249" s="245"/>
      <c r="H249" s="248">
        <v>235.73099999999997</v>
      </c>
      <c r="I249" s="249"/>
      <c r="J249" s="245"/>
      <c r="K249" s="245"/>
      <c r="L249" s="250"/>
      <c r="M249" s="251"/>
      <c r="N249" s="252"/>
      <c r="O249" s="252"/>
      <c r="P249" s="252"/>
      <c r="Q249" s="252"/>
      <c r="R249" s="252"/>
      <c r="S249" s="252"/>
      <c r="T249" s="253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4" t="s">
        <v>180</v>
      </c>
      <c r="AU249" s="254" t="s">
        <v>86</v>
      </c>
      <c r="AV249" s="14" t="s">
        <v>178</v>
      </c>
      <c r="AW249" s="14" t="s">
        <v>32</v>
      </c>
      <c r="AX249" s="14" t="s">
        <v>84</v>
      </c>
      <c r="AY249" s="254" t="s">
        <v>171</v>
      </c>
    </row>
    <row r="250" spans="1:65" s="2" customFormat="1" ht="24.15" customHeight="1">
      <c r="A250" s="39"/>
      <c r="B250" s="40"/>
      <c r="C250" s="219" t="s">
        <v>410</v>
      </c>
      <c r="D250" s="219" t="s">
        <v>173</v>
      </c>
      <c r="E250" s="220" t="s">
        <v>364</v>
      </c>
      <c r="F250" s="221" t="s">
        <v>365</v>
      </c>
      <c r="G250" s="222" t="s">
        <v>366</v>
      </c>
      <c r="H250" s="223">
        <v>575.3</v>
      </c>
      <c r="I250" s="224"/>
      <c r="J250" s="225">
        <f>ROUND(I250*H250,2)</f>
        <v>0</v>
      </c>
      <c r="K250" s="221" t="s">
        <v>227</v>
      </c>
      <c r="L250" s="45"/>
      <c r="M250" s="226" t="s">
        <v>1</v>
      </c>
      <c r="N250" s="227" t="s">
        <v>41</v>
      </c>
      <c r="O250" s="92"/>
      <c r="P250" s="228">
        <f>O250*H250</f>
        <v>0</v>
      </c>
      <c r="Q250" s="228">
        <v>0.02847</v>
      </c>
      <c r="R250" s="228">
        <f>Q250*H250</f>
        <v>16.378791</v>
      </c>
      <c r="S250" s="228">
        <v>0</v>
      </c>
      <c r="T250" s="229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0" t="s">
        <v>178</v>
      </c>
      <c r="AT250" s="230" t="s">
        <v>173</v>
      </c>
      <c r="AU250" s="230" t="s">
        <v>86</v>
      </c>
      <c r="AY250" s="18" t="s">
        <v>171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18" t="s">
        <v>84</v>
      </c>
      <c r="BK250" s="231">
        <f>ROUND(I250*H250,2)</f>
        <v>0</v>
      </c>
      <c r="BL250" s="18" t="s">
        <v>178</v>
      </c>
      <c r="BM250" s="230" t="s">
        <v>1666</v>
      </c>
    </row>
    <row r="251" spans="1:51" s="15" customFormat="1" ht="12">
      <c r="A251" s="15"/>
      <c r="B251" s="259"/>
      <c r="C251" s="260"/>
      <c r="D251" s="234" t="s">
        <v>180</v>
      </c>
      <c r="E251" s="261" t="s">
        <v>1</v>
      </c>
      <c r="F251" s="262" t="s">
        <v>344</v>
      </c>
      <c r="G251" s="260"/>
      <c r="H251" s="261" t="s">
        <v>1</v>
      </c>
      <c r="I251" s="263"/>
      <c r="J251" s="260"/>
      <c r="K251" s="260"/>
      <c r="L251" s="264"/>
      <c r="M251" s="265"/>
      <c r="N251" s="266"/>
      <c r="O251" s="266"/>
      <c r="P251" s="266"/>
      <c r="Q251" s="266"/>
      <c r="R251" s="266"/>
      <c r="S251" s="266"/>
      <c r="T251" s="267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68" t="s">
        <v>180</v>
      </c>
      <c r="AU251" s="268" t="s">
        <v>86</v>
      </c>
      <c r="AV251" s="15" t="s">
        <v>84</v>
      </c>
      <c r="AW251" s="15" t="s">
        <v>32</v>
      </c>
      <c r="AX251" s="15" t="s">
        <v>76</v>
      </c>
      <c r="AY251" s="268" t="s">
        <v>171</v>
      </c>
    </row>
    <row r="252" spans="1:51" s="13" customFormat="1" ht="12">
      <c r="A252" s="13"/>
      <c r="B252" s="232"/>
      <c r="C252" s="233"/>
      <c r="D252" s="234" t="s">
        <v>180</v>
      </c>
      <c r="E252" s="235" t="s">
        <v>1</v>
      </c>
      <c r="F252" s="236" t="s">
        <v>1667</v>
      </c>
      <c r="G252" s="233"/>
      <c r="H252" s="237">
        <v>176</v>
      </c>
      <c r="I252" s="238"/>
      <c r="J252" s="233"/>
      <c r="K252" s="233"/>
      <c r="L252" s="239"/>
      <c r="M252" s="240"/>
      <c r="N252" s="241"/>
      <c r="O252" s="241"/>
      <c r="P252" s="241"/>
      <c r="Q252" s="241"/>
      <c r="R252" s="241"/>
      <c r="S252" s="241"/>
      <c r="T252" s="24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3" t="s">
        <v>180</v>
      </c>
      <c r="AU252" s="243" t="s">
        <v>86</v>
      </c>
      <c r="AV252" s="13" t="s">
        <v>86</v>
      </c>
      <c r="AW252" s="13" t="s">
        <v>32</v>
      </c>
      <c r="AX252" s="13" t="s">
        <v>76</v>
      </c>
      <c r="AY252" s="243" t="s">
        <v>171</v>
      </c>
    </row>
    <row r="253" spans="1:51" s="13" customFormat="1" ht="12">
      <c r="A253" s="13"/>
      <c r="B253" s="232"/>
      <c r="C253" s="233"/>
      <c r="D253" s="234" t="s">
        <v>180</v>
      </c>
      <c r="E253" s="235" t="s">
        <v>1</v>
      </c>
      <c r="F253" s="236" t="s">
        <v>1668</v>
      </c>
      <c r="G253" s="233"/>
      <c r="H253" s="237">
        <v>5.8</v>
      </c>
      <c r="I253" s="238"/>
      <c r="J253" s="233"/>
      <c r="K253" s="233"/>
      <c r="L253" s="239"/>
      <c r="M253" s="240"/>
      <c r="N253" s="241"/>
      <c r="O253" s="241"/>
      <c r="P253" s="241"/>
      <c r="Q253" s="241"/>
      <c r="R253" s="241"/>
      <c r="S253" s="241"/>
      <c r="T253" s="24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3" t="s">
        <v>180</v>
      </c>
      <c r="AU253" s="243" t="s">
        <v>86</v>
      </c>
      <c r="AV253" s="13" t="s">
        <v>86</v>
      </c>
      <c r="AW253" s="13" t="s">
        <v>32</v>
      </c>
      <c r="AX253" s="13" t="s">
        <v>76</v>
      </c>
      <c r="AY253" s="243" t="s">
        <v>171</v>
      </c>
    </row>
    <row r="254" spans="1:51" s="13" customFormat="1" ht="12">
      <c r="A254" s="13"/>
      <c r="B254" s="232"/>
      <c r="C254" s="233"/>
      <c r="D254" s="234" t="s">
        <v>180</v>
      </c>
      <c r="E254" s="235" t="s">
        <v>1</v>
      </c>
      <c r="F254" s="236" t="s">
        <v>1669</v>
      </c>
      <c r="G254" s="233"/>
      <c r="H254" s="237">
        <v>6.4</v>
      </c>
      <c r="I254" s="238"/>
      <c r="J254" s="233"/>
      <c r="K254" s="233"/>
      <c r="L254" s="239"/>
      <c r="M254" s="240"/>
      <c r="N254" s="241"/>
      <c r="O254" s="241"/>
      <c r="P254" s="241"/>
      <c r="Q254" s="241"/>
      <c r="R254" s="241"/>
      <c r="S254" s="241"/>
      <c r="T254" s="24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3" t="s">
        <v>180</v>
      </c>
      <c r="AU254" s="243" t="s">
        <v>86</v>
      </c>
      <c r="AV254" s="13" t="s">
        <v>86</v>
      </c>
      <c r="AW254" s="13" t="s">
        <v>32</v>
      </c>
      <c r="AX254" s="13" t="s">
        <v>76</v>
      </c>
      <c r="AY254" s="243" t="s">
        <v>171</v>
      </c>
    </row>
    <row r="255" spans="1:51" s="13" customFormat="1" ht="12">
      <c r="A255" s="13"/>
      <c r="B255" s="232"/>
      <c r="C255" s="233"/>
      <c r="D255" s="234" t="s">
        <v>180</v>
      </c>
      <c r="E255" s="235" t="s">
        <v>1</v>
      </c>
      <c r="F255" s="236" t="s">
        <v>1670</v>
      </c>
      <c r="G255" s="233"/>
      <c r="H255" s="237">
        <v>16.2</v>
      </c>
      <c r="I255" s="238"/>
      <c r="J255" s="233"/>
      <c r="K255" s="233"/>
      <c r="L255" s="239"/>
      <c r="M255" s="240"/>
      <c r="N255" s="241"/>
      <c r="O255" s="241"/>
      <c r="P255" s="241"/>
      <c r="Q255" s="241"/>
      <c r="R255" s="241"/>
      <c r="S255" s="241"/>
      <c r="T255" s="24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3" t="s">
        <v>180</v>
      </c>
      <c r="AU255" s="243" t="s">
        <v>86</v>
      </c>
      <c r="AV255" s="13" t="s">
        <v>86</v>
      </c>
      <c r="AW255" s="13" t="s">
        <v>32</v>
      </c>
      <c r="AX255" s="13" t="s">
        <v>76</v>
      </c>
      <c r="AY255" s="243" t="s">
        <v>171</v>
      </c>
    </row>
    <row r="256" spans="1:51" s="13" customFormat="1" ht="12">
      <c r="A256" s="13"/>
      <c r="B256" s="232"/>
      <c r="C256" s="233"/>
      <c r="D256" s="234" t="s">
        <v>180</v>
      </c>
      <c r="E256" s="235" t="s">
        <v>1</v>
      </c>
      <c r="F256" s="236" t="s">
        <v>1671</v>
      </c>
      <c r="G256" s="233"/>
      <c r="H256" s="237">
        <v>22.8</v>
      </c>
      <c r="I256" s="238"/>
      <c r="J256" s="233"/>
      <c r="K256" s="233"/>
      <c r="L256" s="239"/>
      <c r="M256" s="240"/>
      <c r="N256" s="241"/>
      <c r="O256" s="241"/>
      <c r="P256" s="241"/>
      <c r="Q256" s="241"/>
      <c r="R256" s="241"/>
      <c r="S256" s="241"/>
      <c r="T256" s="24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3" t="s">
        <v>180</v>
      </c>
      <c r="AU256" s="243" t="s">
        <v>86</v>
      </c>
      <c r="AV256" s="13" t="s">
        <v>86</v>
      </c>
      <c r="AW256" s="13" t="s">
        <v>32</v>
      </c>
      <c r="AX256" s="13" t="s">
        <v>76</v>
      </c>
      <c r="AY256" s="243" t="s">
        <v>171</v>
      </c>
    </row>
    <row r="257" spans="1:51" s="13" customFormat="1" ht="12">
      <c r="A257" s="13"/>
      <c r="B257" s="232"/>
      <c r="C257" s="233"/>
      <c r="D257" s="234" t="s">
        <v>180</v>
      </c>
      <c r="E257" s="235" t="s">
        <v>1</v>
      </c>
      <c r="F257" s="236" t="s">
        <v>1672</v>
      </c>
      <c r="G257" s="233"/>
      <c r="H257" s="237">
        <v>7.8</v>
      </c>
      <c r="I257" s="238"/>
      <c r="J257" s="233"/>
      <c r="K257" s="233"/>
      <c r="L257" s="239"/>
      <c r="M257" s="240"/>
      <c r="N257" s="241"/>
      <c r="O257" s="241"/>
      <c r="P257" s="241"/>
      <c r="Q257" s="241"/>
      <c r="R257" s="241"/>
      <c r="S257" s="241"/>
      <c r="T257" s="24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3" t="s">
        <v>180</v>
      </c>
      <c r="AU257" s="243" t="s">
        <v>86</v>
      </c>
      <c r="AV257" s="13" t="s">
        <v>86</v>
      </c>
      <c r="AW257" s="13" t="s">
        <v>32</v>
      </c>
      <c r="AX257" s="13" t="s">
        <v>76</v>
      </c>
      <c r="AY257" s="243" t="s">
        <v>171</v>
      </c>
    </row>
    <row r="258" spans="1:51" s="13" customFormat="1" ht="12">
      <c r="A258" s="13"/>
      <c r="B258" s="232"/>
      <c r="C258" s="233"/>
      <c r="D258" s="234" t="s">
        <v>180</v>
      </c>
      <c r="E258" s="235" t="s">
        <v>1</v>
      </c>
      <c r="F258" s="236" t="s">
        <v>369</v>
      </c>
      <c r="G258" s="233"/>
      <c r="H258" s="237">
        <v>9.4</v>
      </c>
      <c r="I258" s="238"/>
      <c r="J258" s="233"/>
      <c r="K258" s="233"/>
      <c r="L258" s="239"/>
      <c r="M258" s="240"/>
      <c r="N258" s="241"/>
      <c r="O258" s="241"/>
      <c r="P258" s="241"/>
      <c r="Q258" s="241"/>
      <c r="R258" s="241"/>
      <c r="S258" s="241"/>
      <c r="T258" s="24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3" t="s">
        <v>180</v>
      </c>
      <c r="AU258" s="243" t="s">
        <v>86</v>
      </c>
      <c r="AV258" s="13" t="s">
        <v>86</v>
      </c>
      <c r="AW258" s="13" t="s">
        <v>32</v>
      </c>
      <c r="AX258" s="13" t="s">
        <v>76</v>
      </c>
      <c r="AY258" s="243" t="s">
        <v>171</v>
      </c>
    </row>
    <row r="259" spans="1:51" s="13" customFormat="1" ht="12">
      <c r="A259" s="13"/>
      <c r="B259" s="232"/>
      <c r="C259" s="233"/>
      <c r="D259" s="234" t="s">
        <v>180</v>
      </c>
      <c r="E259" s="235" t="s">
        <v>1</v>
      </c>
      <c r="F259" s="236" t="s">
        <v>1673</v>
      </c>
      <c r="G259" s="233"/>
      <c r="H259" s="237">
        <v>70.4</v>
      </c>
      <c r="I259" s="238"/>
      <c r="J259" s="233"/>
      <c r="K259" s="233"/>
      <c r="L259" s="239"/>
      <c r="M259" s="240"/>
      <c r="N259" s="241"/>
      <c r="O259" s="241"/>
      <c r="P259" s="241"/>
      <c r="Q259" s="241"/>
      <c r="R259" s="241"/>
      <c r="S259" s="241"/>
      <c r="T259" s="24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3" t="s">
        <v>180</v>
      </c>
      <c r="AU259" s="243" t="s">
        <v>86</v>
      </c>
      <c r="AV259" s="13" t="s">
        <v>86</v>
      </c>
      <c r="AW259" s="13" t="s">
        <v>32</v>
      </c>
      <c r="AX259" s="13" t="s">
        <v>76</v>
      </c>
      <c r="AY259" s="243" t="s">
        <v>171</v>
      </c>
    </row>
    <row r="260" spans="1:51" s="13" customFormat="1" ht="12">
      <c r="A260" s="13"/>
      <c r="B260" s="232"/>
      <c r="C260" s="233"/>
      <c r="D260" s="234" t="s">
        <v>180</v>
      </c>
      <c r="E260" s="235" t="s">
        <v>1</v>
      </c>
      <c r="F260" s="236" t="s">
        <v>1674</v>
      </c>
      <c r="G260" s="233"/>
      <c r="H260" s="237">
        <v>140.8</v>
      </c>
      <c r="I260" s="238"/>
      <c r="J260" s="233"/>
      <c r="K260" s="233"/>
      <c r="L260" s="239"/>
      <c r="M260" s="240"/>
      <c r="N260" s="241"/>
      <c r="O260" s="241"/>
      <c r="P260" s="241"/>
      <c r="Q260" s="241"/>
      <c r="R260" s="241"/>
      <c r="S260" s="241"/>
      <c r="T260" s="24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3" t="s">
        <v>180</v>
      </c>
      <c r="AU260" s="243" t="s">
        <v>86</v>
      </c>
      <c r="AV260" s="13" t="s">
        <v>86</v>
      </c>
      <c r="AW260" s="13" t="s">
        <v>32</v>
      </c>
      <c r="AX260" s="13" t="s">
        <v>76</v>
      </c>
      <c r="AY260" s="243" t="s">
        <v>171</v>
      </c>
    </row>
    <row r="261" spans="1:51" s="13" customFormat="1" ht="12">
      <c r="A261" s="13"/>
      <c r="B261" s="232"/>
      <c r="C261" s="233"/>
      <c r="D261" s="234" t="s">
        <v>180</v>
      </c>
      <c r="E261" s="235" t="s">
        <v>1</v>
      </c>
      <c r="F261" s="236" t="s">
        <v>1675</v>
      </c>
      <c r="G261" s="233"/>
      <c r="H261" s="237">
        <v>72</v>
      </c>
      <c r="I261" s="238"/>
      <c r="J261" s="233"/>
      <c r="K261" s="233"/>
      <c r="L261" s="239"/>
      <c r="M261" s="240"/>
      <c r="N261" s="241"/>
      <c r="O261" s="241"/>
      <c r="P261" s="241"/>
      <c r="Q261" s="241"/>
      <c r="R261" s="241"/>
      <c r="S261" s="241"/>
      <c r="T261" s="24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3" t="s">
        <v>180</v>
      </c>
      <c r="AU261" s="243" t="s">
        <v>86</v>
      </c>
      <c r="AV261" s="13" t="s">
        <v>86</v>
      </c>
      <c r="AW261" s="13" t="s">
        <v>32</v>
      </c>
      <c r="AX261" s="13" t="s">
        <v>76</v>
      </c>
      <c r="AY261" s="243" t="s">
        <v>171</v>
      </c>
    </row>
    <row r="262" spans="1:51" s="13" customFormat="1" ht="12">
      <c r="A262" s="13"/>
      <c r="B262" s="232"/>
      <c r="C262" s="233"/>
      <c r="D262" s="234" t="s">
        <v>180</v>
      </c>
      <c r="E262" s="235" t="s">
        <v>1</v>
      </c>
      <c r="F262" s="236" t="s">
        <v>1676</v>
      </c>
      <c r="G262" s="233"/>
      <c r="H262" s="237">
        <v>19.2</v>
      </c>
      <c r="I262" s="238"/>
      <c r="J262" s="233"/>
      <c r="K262" s="233"/>
      <c r="L262" s="239"/>
      <c r="M262" s="240"/>
      <c r="N262" s="241"/>
      <c r="O262" s="241"/>
      <c r="P262" s="241"/>
      <c r="Q262" s="241"/>
      <c r="R262" s="241"/>
      <c r="S262" s="241"/>
      <c r="T262" s="24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3" t="s">
        <v>180</v>
      </c>
      <c r="AU262" s="243" t="s">
        <v>86</v>
      </c>
      <c r="AV262" s="13" t="s">
        <v>86</v>
      </c>
      <c r="AW262" s="13" t="s">
        <v>32</v>
      </c>
      <c r="AX262" s="13" t="s">
        <v>76</v>
      </c>
      <c r="AY262" s="243" t="s">
        <v>171</v>
      </c>
    </row>
    <row r="263" spans="1:51" s="13" customFormat="1" ht="12">
      <c r="A263" s="13"/>
      <c r="B263" s="232"/>
      <c r="C263" s="233"/>
      <c r="D263" s="234" t="s">
        <v>180</v>
      </c>
      <c r="E263" s="235" t="s">
        <v>1</v>
      </c>
      <c r="F263" s="236" t="s">
        <v>1677</v>
      </c>
      <c r="G263" s="233"/>
      <c r="H263" s="237">
        <v>5.65</v>
      </c>
      <c r="I263" s="238"/>
      <c r="J263" s="233"/>
      <c r="K263" s="233"/>
      <c r="L263" s="239"/>
      <c r="M263" s="240"/>
      <c r="N263" s="241"/>
      <c r="O263" s="241"/>
      <c r="P263" s="241"/>
      <c r="Q263" s="241"/>
      <c r="R263" s="241"/>
      <c r="S263" s="241"/>
      <c r="T263" s="24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3" t="s">
        <v>180</v>
      </c>
      <c r="AU263" s="243" t="s">
        <v>86</v>
      </c>
      <c r="AV263" s="13" t="s">
        <v>86</v>
      </c>
      <c r="AW263" s="13" t="s">
        <v>32</v>
      </c>
      <c r="AX263" s="13" t="s">
        <v>76</v>
      </c>
      <c r="AY263" s="243" t="s">
        <v>171</v>
      </c>
    </row>
    <row r="264" spans="1:51" s="13" customFormat="1" ht="12">
      <c r="A264" s="13"/>
      <c r="B264" s="232"/>
      <c r="C264" s="233"/>
      <c r="D264" s="234" t="s">
        <v>180</v>
      </c>
      <c r="E264" s="235" t="s">
        <v>1</v>
      </c>
      <c r="F264" s="236" t="s">
        <v>1678</v>
      </c>
      <c r="G264" s="233"/>
      <c r="H264" s="237">
        <v>5.45</v>
      </c>
      <c r="I264" s="238"/>
      <c r="J264" s="233"/>
      <c r="K264" s="233"/>
      <c r="L264" s="239"/>
      <c r="M264" s="240"/>
      <c r="N264" s="241"/>
      <c r="O264" s="241"/>
      <c r="P264" s="241"/>
      <c r="Q264" s="241"/>
      <c r="R264" s="241"/>
      <c r="S264" s="241"/>
      <c r="T264" s="24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3" t="s">
        <v>180</v>
      </c>
      <c r="AU264" s="243" t="s">
        <v>86</v>
      </c>
      <c r="AV264" s="13" t="s">
        <v>86</v>
      </c>
      <c r="AW264" s="13" t="s">
        <v>32</v>
      </c>
      <c r="AX264" s="13" t="s">
        <v>76</v>
      </c>
      <c r="AY264" s="243" t="s">
        <v>171</v>
      </c>
    </row>
    <row r="265" spans="1:51" s="13" customFormat="1" ht="12">
      <c r="A265" s="13"/>
      <c r="B265" s="232"/>
      <c r="C265" s="233"/>
      <c r="D265" s="234" t="s">
        <v>180</v>
      </c>
      <c r="E265" s="235" t="s">
        <v>1</v>
      </c>
      <c r="F265" s="236" t="s">
        <v>1679</v>
      </c>
      <c r="G265" s="233"/>
      <c r="H265" s="237">
        <v>17.4</v>
      </c>
      <c r="I265" s="238"/>
      <c r="J265" s="233"/>
      <c r="K265" s="233"/>
      <c r="L265" s="239"/>
      <c r="M265" s="240"/>
      <c r="N265" s="241"/>
      <c r="O265" s="241"/>
      <c r="P265" s="241"/>
      <c r="Q265" s="241"/>
      <c r="R265" s="241"/>
      <c r="S265" s="241"/>
      <c r="T265" s="24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3" t="s">
        <v>180</v>
      </c>
      <c r="AU265" s="243" t="s">
        <v>86</v>
      </c>
      <c r="AV265" s="13" t="s">
        <v>86</v>
      </c>
      <c r="AW265" s="13" t="s">
        <v>32</v>
      </c>
      <c r="AX265" s="13" t="s">
        <v>76</v>
      </c>
      <c r="AY265" s="243" t="s">
        <v>171</v>
      </c>
    </row>
    <row r="266" spans="1:51" s="14" customFormat="1" ht="12">
      <c r="A266" s="14"/>
      <c r="B266" s="244"/>
      <c r="C266" s="245"/>
      <c r="D266" s="234" t="s">
        <v>180</v>
      </c>
      <c r="E266" s="246" t="s">
        <v>1</v>
      </c>
      <c r="F266" s="247" t="s">
        <v>221</v>
      </c>
      <c r="G266" s="245"/>
      <c r="H266" s="248">
        <v>575.3000000000002</v>
      </c>
      <c r="I266" s="249"/>
      <c r="J266" s="245"/>
      <c r="K266" s="245"/>
      <c r="L266" s="250"/>
      <c r="M266" s="251"/>
      <c r="N266" s="252"/>
      <c r="O266" s="252"/>
      <c r="P266" s="252"/>
      <c r="Q266" s="252"/>
      <c r="R266" s="252"/>
      <c r="S266" s="252"/>
      <c r="T266" s="253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4" t="s">
        <v>180</v>
      </c>
      <c r="AU266" s="254" t="s">
        <v>86</v>
      </c>
      <c r="AV266" s="14" t="s">
        <v>178</v>
      </c>
      <c r="AW266" s="14" t="s">
        <v>32</v>
      </c>
      <c r="AX266" s="14" t="s">
        <v>84</v>
      </c>
      <c r="AY266" s="254" t="s">
        <v>171</v>
      </c>
    </row>
    <row r="267" spans="1:65" s="2" customFormat="1" ht="37.8" customHeight="1">
      <c r="A267" s="39"/>
      <c r="B267" s="40"/>
      <c r="C267" s="219" t="s">
        <v>416</v>
      </c>
      <c r="D267" s="219" t="s">
        <v>173</v>
      </c>
      <c r="E267" s="220" t="s">
        <v>1680</v>
      </c>
      <c r="F267" s="221" t="s">
        <v>1681</v>
      </c>
      <c r="G267" s="222" t="s">
        <v>176</v>
      </c>
      <c r="H267" s="223">
        <v>398</v>
      </c>
      <c r="I267" s="224"/>
      <c r="J267" s="225">
        <f>ROUND(I267*H267,2)</f>
        <v>0</v>
      </c>
      <c r="K267" s="221" t="s">
        <v>177</v>
      </c>
      <c r="L267" s="45"/>
      <c r="M267" s="226" t="s">
        <v>1</v>
      </c>
      <c r="N267" s="227" t="s">
        <v>41</v>
      </c>
      <c r="O267" s="92"/>
      <c r="P267" s="228">
        <f>O267*H267</f>
        <v>0</v>
      </c>
      <c r="Q267" s="228">
        <v>0.01249</v>
      </c>
      <c r="R267" s="228">
        <f>Q267*H267</f>
        <v>4.971019999999999</v>
      </c>
      <c r="S267" s="228">
        <v>0</v>
      </c>
      <c r="T267" s="229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0" t="s">
        <v>178</v>
      </c>
      <c r="AT267" s="230" t="s">
        <v>173</v>
      </c>
      <c r="AU267" s="230" t="s">
        <v>86</v>
      </c>
      <c r="AY267" s="18" t="s">
        <v>171</v>
      </c>
      <c r="BE267" s="231">
        <f>IF(N267="základní",J267,0)</f>
        <v>0</v>
      </c>
      <c r="BF267" s="231">
        <f>IF(N267="snížená",J267,0)</f>
        <v>0</v>
      </c>
      <c r="BG267" s="231">
        <f>IF(N267="zákl. přenesená",J267,0)</f>
        <v>0</v>
      </c>
      <c r="BH267" s="231">
        <f>IF(N267="sníž. přenesená",J267,0)</f>
        <v>0</v>
      </c>
      <c r="BI267" s="231">
        <f>IF(N267="nulová",J267,0)</f>
        <v>0</v>
      </c>
      <c r="BJ267" s="18" t="s">
        <v>84</v>
      </c>
      <c r="BK267" s="231">
        <f>ROUND(I267*H267,2)</f>
        <v>0</v>
      </c>
      <c r="BL267" s="18" t="s">
        <v>178</v>
      </c>
      <c r="BM267" s="230" t="s">
        <v>1682</v>
      </c>
    </row>
    <row r="268" spans="1:51" s="13" customFormat="1" ht="12">
      <c r="A268" s="13"/>
      <c r="B268" s="232"/>
      <c r="C268" s="233"/>
      <c r="D268" s="234" t="s">
        <v>180</v>
      </c>
      <c r="E268" s="235" t="s">
        <v>1</v>
      </c>
      <c r="F268" s="236" t="s">
        <v>1683</v>
      </c>
      <c r="G268" s="233"/>
      <c r="H268" s="237">
        <v>398</v>
      </c>
      <c r="I268" s="238"/>
      <c r="J268" s="233"/>
      <c r="K268" s="233"/>
      <c r="L268" s="239"/>
      <c r="M268" s="240"/>
      <c r="N268" s="241"/>
      <c r="O268" s="241"/>
      <c r="P268" s="241"/>
      <c r="Q268" s="241"/>
      <c r="R268" s="241"/>
      <c r="S268" s="241"/>
      <c r="T268" s="24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3" t="s">
        <v>180</v>
      </c>
      <c r="AU268" s="243" t="s">
        <v>86</v>
      </c>
      <c r="AV268" s="13" t="s">
        <v>86</v>
      </c>
      <c r="AW268" s="13" t="s">
        <v>32</v>
      </c>
      <c r="AX268" s="13" t="s">
        <v>84</v>
      </c>
      <c r="AY268" s="243" t="s">
        <v>171</v>
      </c>
    </row>
    <row r="269" spans="1:65" s="2" customFormat="1" ht="24.15" customHeight="1">
      <c r="A269" s="39"/>
      <c r="B269" s="40"/>
      <c r="C269" s="269" t="s">
        <v>421</v>
      </c>
      <c r="D269" s="269" t="s">
        <v>304</v>
      </c>
      <c r="E269" s="270" t="s">
        <v>1684</v>
      </c>
      <c r="F269" s="271" t="s">
        <v>1685</v>
      </c>
      <c r="G269" s="272" t="s">
        <v>176</v>
      </c>
      <c r="H269" s="273">
        <v>437.8</v>
      </c>
      <c r="I269" s="274"/>
      <c r="J269" s="275">
        <f>ROUND(I269*H269,2)</f>
        <v>0</v>
      </c>
      <c r="K269" s="271" t="s">
        <v>177</v>
      </c>
      <c r="L269" s="276"/>
      <c r="M269" s="277" t="s">
        <v>1</v>
      </c>
      <c r="N269" s="278" t="s">
        <v>41</v>
      </c>
      <c r="O269" s="92"/>
      <c r="P269" s="228">
        <f>O269*H269</f>
        <v>0</v>
      </c>
      <c r="Q269" s="228">
        <v>0.008</v>
      </c>
      <c r="R269" s="228">
        <f>Q269*H269</f>
        <v>3.5024</v>
      </c>
      <c r="S269" s="228">
        <v>0</v>
      </c>
      <c r="T269" s="229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0" t="s">
        <v>211</v>
      </c>
      <c r="AT269" s="230" t="s">
        <v>304</v>
      </c>
      <c r="AU269" s="230" t="s">
        <v>86</v>
      </c>
      <c r="AY269" s="18" t="s">
        <v>171</v>
      </c>
      <c r="BE269" s="231">
        <f>IF(N269="základní",J269,0)</f>
        <v>0</v>
      </c>
      <c r="BF269" s="231">
        <f>IF(N269="snížená",J269,0)</f>
        <v>0</v>
      </c>
      <c r="BG269" s="231">
        <f>IF(N269="zákl. přenesená",J269,0)</f>
        <v>0</v>
      </c>
      <c r="BH269" s="231">
        <f>IF(N269="sníž. přenesená",J269,0)</f>
        <v>0</v>
      </c>
      <c r="BI269" s="231">
        <f>IF(N269="nulová",J269,0)</f>
        <v>0</v>
      </c>
      <c r="BJ269" s="18" t="s">
        <v>84</v>
      </c>
      <c r="BK269" s="231">
        <f>ROUND(I269*H269,2)</f>
        <v>0</v>
      </c>
      <c r="BL269" s="18" t="s">
        <v>178</v>
      </c>
      <c r="BM269" s="230" t="s">
        <v>1686</v>
      </c>
    </row>
    <row r="270" spans="1:51" s="13" customFormat="1" ht="12">
      <c r="A270" s="13"/>
      <c r="B270" s="232"/>
      <c r="C270" s="233"/>
      <c r="D270" s="234" t="s">
        <v>180</v>
      </c>
      <c r="E270" s="233"/>
      <c r="F270" s="236" t="s">
        <v>1687</v>
      </c>
      <c r="G270" s="233"/>
      <c r="H270" s="237">
        <v>437.8</v>
      </c>
      <c r="I270" s="238"/>
      <c r="J270" s="233"/>
      <c r="K270" s="233"/>
      <c r="L270" s="239"/>
      <c r="M270" s="240"/>
      <c r="N270" s="241"/>
      <c r="O270" s="241"/>
      <c r="P270" s="241"/>
      <c r="Q270" s="241"/>
      <c r="R270" s="241"/>
      <c r="S270" s="241"/>
      <c r="T270" s="24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3" t="s">
        <v>180</v>
      </c>
      <c r="AU270" s="243" t="s">
        <v>86</v>
      </c>
      <c r="AV270" s="13" t="s">
        <v>86</v>
      </c>
      <c r="AW270" s="13" t="s">
        <v>4</v>
      </c>
      <c r="AX270" s="13" t="s">
        <v>84</v>
      </c>
      <c r="AY270" s="243" t="s">
        <v>171</v>
      </c>
    </row>
    <row r="271" spans="1:65" s="2" customFormat="1" ht="24.15" customHeight="1">
      <c r="A271" s="39"/>
      <c r="B271" s="40"/>
      <c r="C271" s="219" t="s">
        <v>426</v>
      </c>
      <c r="D271" s="219" t="s">
        <v>173</v>
      </c>
      <c r="E271" s="220" t="s">
        <v>387</v>
      </c>
      <c r="F271" s="221" t="s">
        <v>388</v>
      </c>
      <c r="G271" s="222" t="s">
        <v>176</v>
      </c>
      <c r="H271" s="223">
        <v>25.4</v>
      </c>
      <c r="I271" s="224"/>
      <c r="J271" s="225">
        <f>ROUND(I271*H271,2)</f>
        <v>0</v>
      </c>
      <c r="K271" s="221" t="s">
        <v>177</v>
      </c>
      <c r="L271" s="45"/>
      <c r="M271" s="226" t="s">
        <v>1</v>
      </c>
      <c r="N271" s="227" t="s">
        <v>41</v>
      </c>
      <c r="O271" s="92"/>
      <c r="P271" s="228">
        <f>O271*H271</f>
        <v>0</v>
      </c>
      <c r="Q271" s="228">
        <v>0.00735</v>
      </c>
      <c r="R271" s="228">
        <f>Q271*H271</f>
        <v>0.18669</v>
      </c>
      <c r="S271" s="228">
        <v>0</v>
      </c>
      <c r="T271" s="229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0" t="s">
        <v>178</v>
      </c>
      <c r="AT271" s="230" t="s">
        <v>173</v>
      </c>
      <c r="AU271" s="230" t="s">
        <v>86</v>
      </c>
      <c r="AY271" s="18" t="s">
        <v>171</v>
      </c>
      <c r="BE271" s="231">
        <f>IF(N271="základní",J271,0)</f>
        <v>0</v>
      </c>
      <c r="BF271" s="231">
        <f>IF(N271="snížená",J271,0)</f>
        <v>0</v>
      </c>
      <c r="BG271" s="231">
        <f>IF(N271="zákl. přenesená",J271,0)</f>
        <v>0</v>
      </c>
      <c r="BH271" s="231">
        <f>IF(N271="sníž. přenesená",J271,0)</f>
        <v>0</v>
      </c>
      <c r="BI271" s="231">
        <f>IF(N271="nulová",J271,0)</f>
        <v>0</v>
      </c>
      <c r="BJ271" s="18" t="s">
        <v>84</v>
      </c>
      <c r="BK271" s="231">
        <f>ROUND(I271*H271,2)</f>
        <v>0</v>
      </c>
      <c r="BL271" s="18" t="s">
        <v>178</v>
      </c>
      <c r="BM271" s="230" t="s">
        <v>1688</v>
      </c>
    </row>
    <row r="272" spans="1:51" s="15" customFormat="1" ht="12">
      <c r="A272" s="15"/>
      <c r="B272" s="259"/>
      <c r="C272" s="260"/>
      <c r="D272" s="234" t="s">
        <v>180</v>
      </c>
      <c r="E272" s="261" t="s">
        <v>1</v>
      </c>
      <c r="F272" s="262" t="s">
        <v>390</v>
      </c>
      <c r="G272" s="260"/>
      <c r="H272" s="261" t="s">
        <v>1</v>
      </c>
      <c r="I272" s="263"/>
      <c r="J272" s="260"/>
      <c r="K272" s="260"/>
      <c r="L272" s="264"/>
      <c r="M272" s="265"/>
      <c r="N272" s="266"/>
      <c r="O272" s="266"/>
      <c r="P272" s="266"/>
      <c r="Q272" s="266"/>
      <c r="R272" s="266"/>
      <c r="S272" s="266"/>
      <c r="T272" s="267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68" t="s">
        <v>180</v>
      </c>
      <c r="AU272" s="268" t="s">
        <v>86</v>
      </c>
      <c r="AV272" s="15" t="s">
        <v>84</v>
      </c>
      <c r="AW272" s="15" t="s">
        <v>32</v>
      </c>
      <c r="AX272" s="15" t="s">
        <v>76</v>
      </c>
      <c r="AY272" s="268" t="s">
        <v>171</v>
      </c>
    </row>
    <row r="273" spans="1:51" s="13" customFormat="1" ht="12">
      <c r="A273" s="13"/>
      <c r="B273" s="232"/>
      <c r="C273" s="233"/>
      <c r="D273" s="234" t="s">
        <v>180</v>
      </c>
      <c r="E273" s="235" t="s">
        <v>1</v>
      </c>
      <c r="F273" s="236" t="s">
        <v>1689</v>
      </c>
      <c r="G273" s="233"/>
      <c r="H273" s="237">
        <v>25.4</v>
      </c>
      <c r="I273" s="238"/>
      <c r="J273" s="233"/>
      <c r="K273" s="233"/>
      <c r="L273" s="239"/>
      <c r="M273" s="240"/>
      <c r="N273" s="241"/>
      <c r="O273" s="241"/>
      <c r="P273" s="241"/>
      <c r="Q273" s="241"/>
      <c r="R273" s="241"/>
      <c r="S273" s="241"/>
      <c r="T273" s="24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3" t="s">
        <v>180</v>
      </c>
      <c r="AU273" s="243" t="s">
        <v>86</v>
      </c>
      <c r="AV273" s="13" t="s">
        <v>86</v>
      </c>
      <c r="AW273" s="13" t="s">
        <v>32</v>
      </c>
      <c r="AX273" s="13" t="s">
        <v>84</v>
      </c>
      <c r="AY273" s="243" t="s">
        <v>171</v>
      </c>
    </row>
    <row r="274" spans="1:65" s="2" customFormat="1" ht="16.5" customHeight="1">
      <c r="A274" s="39"/>
      <c r="B274" s="40"/>
      <c r="C274" s="219" t="s">
        <v>431</v>
      </c>
      <c r="D274" s="219" t="s">
        <v>173</v>
      </c>
      <c r="E274" s="220" t="s">
        <v>393</v>
      </c>
      <c r="F274" s="221" t="s">
        <v>394</v>
      </c>
      <c r="G274" s="222" t="s">
        <v>176</v>
      </c>
      <c r="H274" s="223">
        <v>792.2</v>
      </c>
      <c r="I274" s="224"/>
      <c r="J274" s="225">
        <f>ROUND(I274*H274,2)</f>
        <v>0</v>
      </c>
      <c r="K274" s="221" t="s">
        <v>177</v>
      </c>
      <c r="L274" s="45"/>
      <c r="M274" s="226" t="s">
        <v>1</v>
      </c>
      <c r="N274" s="227" t="s">
        <v>41</v>
      </c>
      <c r="O274" s="92"/>
      <c r="P274" s="228">
        <f>O274*H274</f>
        <v>0</v>
      </c>
      <c r="Q274" s="228">
        <v>0.00026</v>
      </c>
      <c r="R274" s="228">
        <f>Q274*H274</f>
        <v>0.20597199999999996</v>
      </c>
      <c r="S274" s="228">
        <v>0</v>
      </c>
      <c r="T274" s="229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0" t="s">
        <v>178</v>
      </c>
      <c r="AT274" s="230" t="s">
        <v>173</v>
      </c>
      <c r="AU274" s="230" t="s">
        <v>86</v>
      </c>
      <c r="AY274" s="18" t="s">
        <v>171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18" t="s">
        <v>84</v>
      </c>
      <c r="BK274" s="231">
        <f>ROUND(I274*H274,2)</f>
        <v>0</v>
      </c>
      <c r="BL274" s="18" t="s">
        <v>178</v>
      </c>
      <c r="BM274" s="230" t="s">
        <v>1690</v>
      </c>
    </row>
    <row r="275" spans="1:47" s="2" customFormat="1" ht="12">
      <c r="A275" s="39"/>
      <c r="B275" s="40"/>
      <c r="C275" s="41"/>
      <c r="D275" s="234" t="s">
        <v>229</v>
      </c>
      <c r="E275" s="41"/>
      <c r="F275" s="255" t="s">
        <v>396</v>
      </c>
      <c r="G275" s="41"/>
      <c r="H275" s="41"/>
      <c r="I275" s="256"/>
      <c r="J275" s="41"/>
      <c r="K275" s="41"/>
      <c r="L275" s="45"/>
      <c r="M275" s="257"/>
      <c r="N275" s="258"/>
      <c r="O275" s="92"/>
      <c r="P275" s="92"/>
      <c r="Q275" s="92"/>
      <c r="R275" s="92"/>
      <c r="S275" s="92"/>
      <c r="T275" s="93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229</v>
      </c>
      <c r="AU275" s="18" t="s">
        <v>86</v>
      </c>
    </row>
    <row r="276" spans="1:51" s="13" customFormat="1" ht="12">
      <c r="A276" s="13"/>
      <c r="B276" s="232"/>
      <c r="C276" s="233"/>
      <c r="D276" s="234" t="s">
        <v>180</v>
      </c>
      <c r="E276" s="235" t="s">
        <v>1</v>
      </c>
      <c r="F276" s="236" t="s">
        <v>1691</v>
      </c>
      <c r="G276" s="233"/>
      <c r="H276" s="237">
        <v>792.2</v>
      </c>
      <c r="I276" s="238"/>
      <c r="J276" s="233"/>
      <c r="K276" s="233"/>
      <c r="L276" s="239"/>
      <c r="M276" s="240"/>
      <c r="N276" s="241"/>
      <c r="O276" s="241"/>
      <c r="P276" s="241"/>
      <c r="Q276" s="241"/>
      <c r="R276" s="241"/>
      <c r="S276" s="241"/>
      <c r="T276" s="24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3" t="s">
        <v>180</v>
      </c>
      <c r="AU276" s="243" t="s">
        <v>86</v>
      </c>
      <c r="AV276" s="13" t="s">
        <v>86</v>
      </c>
      <c r="AW276" s="13" t="s">
        <v>32</v>
      </c>
      <c r="AX276" s="13" t="s">
        <v>84</v>
      </c>
      <c r="AY276" s="243" t="s">
        <v>171</v>
      </c>
    </row>
    <row r="277" spans="1:65" s="2" customFormat="1" ht="37.8" customHeight="1">
      <c r="A277" s="39"/>
      <c r="B277" s="40"/>
      <c r="C277" s="219" t="s">
        <v>438</v>
      </c>
      <c r="D277" s="219" t="s">
        <v>173</v>
      </c>
      <c r="E277" s="220" t="s">
        <v>400</v>
      </c>
      <c r="F277" s="221" t="s">
        <v>401</v>
      </c>
      <c r="G277" s="222" t="s">
        <v>176</v>
      </c>
      <c r="H277" s="223">
        <v>57.68</v>
      </c>
      <c r="I277" s="224"/>
      <c r="J277" s="225">
        <f>ROUND(I277*H277,2)</f>
        <v>0</v>
      </c>
      <c r="K277" s="221" t="s">
        <v>177</v>
      </c>
      <c r="L277" s="45"/>
      <c r="M277" s="226" t="s">
        <v>1</v>
      </c>
      <c r="N277" s="227" t="s">
        <v>41</v>
      </c>
      <c r="O277" s="92"/>
      <c r="P277" s="228">
        <f>O277*H277</f>
        <v>0</v>
      </c>
      <c r="Q277" s="228">
        <v>0.00835</v>
      </c>
      <c r="R277" s="228">
        <f>Q277*H277</f>
        <v>0.481628</v>
      </c>
      <c r="S277" s="228">
        <v>0</v>
      </c>
      <c r="T277" s="229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0" t="s">
        <v>178</v>
      </c>
      <c r="AT277" s="230" t="s">
        <v>173</v>
      </c>
      <c r="AU277" s="230" t="s">
        <v>86</v>
      </c>
      <c r="AY277" s="18" t="s">
        <v>171</v>
      </c>
      <c r="BE277" s="231">
        <f>IF(N277="základní",J277,0)</f>
        <v>0</v>
      </c>
      <c r="BF277" s="231">
        <f>IF(N277="snížená",J277,0)</f>
        <v>0</v>
      </c>
      <c r="BG277" s="231">
        <f>IF(N277="zákl. přenesená",J277,0)</f>
        <v>0</v>
      </c>
      <c r="BH277" s="231">
        <f>IF(N277="sníž. přenesená",J277,0)</f>
        <v>0</v>
      </c>
      <c r="BI277" s="231">
        <f>IF(N277="nulová",J277,0)</f>
        <v>0</v>
      </c>
      <c r="BJ277" s="18" t="s">
        <v>84</v>
      </c>
      <c r="BK277" s="231">
        <f>ROUND(I277*H277,2)</f>
        <v>0</v>
      </c>
      <c r="BL277" s="18" t="s">
        <v>178</v>
      </c>
      <c r="BM277" s="230" t="s">
        <v>1692</v>
      </c>
    </row>
    <row r="278" spans="1:47" s="2" customFormat="1" ht="12">
      <c r="A278" s="39"/>
      <c r="B278" s="40"/>
      <c r="C278" s="41"/>
      <c r="D278" s="234" t="s">
        <v>229</v>
      </c>
      <c r="E278" s="41"/>
      <c r="F278" s="255" t="s">
        <v>1693</v>
      </c>
      <c r="G278" s="41"/>
      <c r="H278" s="41"/>
      <c r="I278" s="256"/>
      <c r="J278" s="41"/>
      <c r="K278" s="41"/>
      <c r="L278" s="45"/>
      <c r="M278" s="257"/>
      <c r="N278" s="258"/>
      <c r="O278" s="92"/>
      <c r="P278" s="92"/>
      <c r="Q278" s="92"/>
      <c r="R278" s="92"/>
      <c r="S278" s="92"/>
      <c r="T278" s="93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229</v>
      </c>
      <c r="AU278" s="18" t="s">
        <v>86</v>
      </c>
    </row>
    <row r="279" spans="1:51" s="13" customFormat="1" ht="12">
      <c r="A279" s="13"/>
      <c r="B279" s="232"/>
      <c r="C279" s="233"/>
      <c r="D279" s="234" t="s">
        <v>180</v>
      </c>
      <c r="E279" s="235" t="s">
        <v>1</v>
      </c>
      <c r="F279" s="236" t="s">
        <v>1694</v>
      </c>
      <c r="G279" s="233"/>
      <c r="H279" s="237">
        <v>57.68</v>
      </c>
      <c r="I279" s="238"/>
      <c r="J279" s="233"/>
      <c r="K279" s="233"/>
      <c r="L279" s="239"/>
      <c r="M279" s="240"/>
      <c r="N279" s="241"/>
      <c r="O279" s="241"/>
      <c r="P279" s="241"/>
      <c r="Q279" s="241"/>
      <c r="R279" s="241"/>
      <c r="S279" s="241"/>
      <c r="T279" s="24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3" t="s">
        <v>180</v>
      </c>
      <c r="AU279" s="243" t="s">
        <v>86</v>
      </c>
      <c r="AV279" s="13" t="s">
        <v>86</v>
      </c>
      <c r="AW279" s="13" t="s">
        <v>32</v>
      </c>
      <c r="AX279" s="13" t="s">
        <v>84</v>
      </c>
      <c r="AY279" s="243" t="s">
        <v>171</v>
      </c>
    </row>
    <row r="280" spans="1:65" s="2" customFormat="1" ht="16.5" customHeight="1">
      <c r="A280" s="39"/>
      <c r="B280" s="40"/>
      <c r="C280" s="269" t="s">
        <v>444</v>
      </c>
      <c r="D280" s="269" t="s">
        <v>304</v>
      </c>
      <c r="E280" s="270" t="s">
        <v>406</v>
      </c>
      <c r="F280" s="271" t="s">
        <v>407</v>
      </c>
      <c r="G280" s="272" t="s">
        <v>176</v>
      </c>
      <c r="H280" s="273">
        <v>63.448</v>
      </c>
      <c r="I280" s="274"/>
      <c r="J280" s="275">
        <f>ROUND(I280*H280,2)</f>
        <v>0</v>
      </c>
      <c r="K280" s="271" t="s">
        <v>177</v>
      </c>
      <c r="L280" s="276"/>
      <c r="M280" s="277" t="s">
        <v>1</v>
      </c>
      <c r="N280" s="278" t="s">
        <v>41</v>
      </c>
      <c r="O280" s="92"/>
      <c r="P280" s="228">
        <f>O280*H280</f>
        <v>0</v>
      </c>
      <c r="Q280" s="228">
        <v>0.00085</v>
      </c>
      <c r="R280" s="228">
        <f>Q280*H280</f>
        <v>0.053930799999999994</v>
      </c>
      <c r="S280" s="228">
        <v>0</v>
      </c>
      <c r="T280" s="229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0" t="s">
        <v>211</v>
      </c>
      <c r="AT280" s="230" t="s">
        <v>304</v>
      </c>
      <c r="AU280" s="230" t="s">
        <v>86</v>
      </c>
      <c r="AY280" s="18" t="s">
        <v>171</v>
      </c>
      <c r="BE280" s="231">
        <f>IF(N280="základní",J280,0)</f>
        <v>0</v>
      </c>
      <c r="BF280" s="231">
        <f>IF(N280="snížená",J280,0)</f>
        <v>0</v>
      </c>
      <c r="BG280" s="231">
        <f>IF(N280="zákl. přenesená",J280,0)</f>
        <v>0</v>
      </c>
      <c r="BH280" s="231">
        <f>IF(N280="sníž. přenesená",J280,0)</f>
        <v>0</v>
      </c>
      <c r="BI280" s="231">
        <f>IF(N280="nulová",J280,0)</f>
        <v>0</v>
      </c>
      <c r="BJ280" s="18" t="s">
        <v>84</v>
      </c>
      <c r="BK280" s="231">
        <f>ROUND(I280*H280,2)</f>
        <v>0</v>
      </c>
      <c r="BL280" s="18" t="s">
        <v>178</v>
      </c>
      <c r="BM280" s="230" t="s">
        <v>1695</v>
      </c>
    </row>
    <row r="281" spans="1:51" s="13" customFormat="1" ht="12">
      <c r="A281" s="13"/>
      <c r="B281" s="232"/>
      <c r="C281" s="233"/>
      <c r="D281" s="234" t="s">
        <v>180</v>
      </c>
      <c r="E281" s="233"/>
      <c r="F281" s="236" t="s">
        <v>1696</v>
      </c>
      <c r="G281" s="233"/>
      <c r="H281" s="237">
        <v>63.448</v>
      </c>
      <c r="I281" s="238"/>
      <c r="J281" s="233"/>
      <c r="K281" s="233"/>
      <c r="L281" s="239"/>
      <c r="M281" s="240"/>
      <c r="N281" s="241"/>
      <c r="O281" s="241"/>
      <c r="P281" s="241"/>
      <c r="Q281" s="241"/>
      <c r="R281" s="241"/>
      <c r="S281" s="241"/>
      <c r="T281" s="24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3" t="s">
        <v>180</v>
      </c>
      <c r="AU281" s="243" t="s">
        <v>86</v>
      </c>
      <c r="AV281" s="13" t="s">
        <v>86</v>
      </c>
      <c r="AW281" s="13" t="s">
        <v>4</v>
      </c>
      <c r="AX281" s="13" t="s">
        <v>84</v>
      </c>
      <c r="AY281" s="243" t="s">
        <v>171</v>
      </c>
    </row>
    <row r="282" spans="1:65" s="2" customFormat="1" ht="37.8" customHeight="1">
      <c r="A282" s="39"/>
      <c r="B282" s="40"/>
      <c r="C282" s="219" t="s">
        <v>449</v>
      </c>
      <c r="D282" s="219" t="s">
        <v>173</v>
      </c>
      <c r="E282" s="220" t="s">
        <v>411</v>
      </c>
      <c r="F282" s="221" t="s">
        <v>412</v>
      </c>
      <c r="G282" s="222" t="s">
        <v>176</v>
      </c>
      <c r="H282" s="223">
        <v>43</v>
      </c>
      <c r="I282" s="224"/>
      <c r="J282" s="225">
        <f>ROUND(I282*H282,2)</f>
        <v>0</v>
      </c>
      <c r="K282" s="221" t="s">
        <v>177</v>
      </c>
      <c r="L282" s="45"/>
      <c r="M282" s="226" t="s">
        <v>1</v>
      </c>
      <c r="N282" s="227" t="s">
        <v>41</v>
      </c>
      <c r="O282" s="92"/>
      <c r="P282" s="228">
        <f>O282*H282</f>
        <v>0</v>
      </c>
      <c r="Q282" s="228">
        <v>0.00852</v>
      </c>
      <c r="R282" s="228">
        <f>Q282*H282</f>
        <v>0.36636</v>
      </c>
      <c r="S282" s="228">
        <v>0</v>
      </c>
      <c r="T282" s="229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0" t="s">
        <v>178</v>
      </c>
      <c r="AT282" s="230" t="s">
        <v>173</v>
      </c>
      <c r="AU282" s="230" t="s">
        <v>86</v>
      </c>
      <c r="AY282" s="18" t="s">
        <v>171</v>
      </c>
      <c r="BE282" s="231">
        <f>IF(N282="základní",J282,0)</f>
        <v>0</v>
      </c>
      <c r="BF282" s="231">
        <f>IF(N282="snížená",J282,0)</f>
        <v>0</v>
      </c>
      <c r="BG282" s="231">
        <f>IF(N282="zákl. přenesená",J282,0)</f>
        <v>0</v>
      </c>
      <c r="BH282" s="231">
        <f>IF(N282="sníž. přenesená",J282,0)</f>
        <v>0</v>
      </c>
      <c r="BI282" s="231">
        <f>IF(N282="nulová",J282,0)</f>
        <v>0</v>
      </c>
      <c r="BJ282" s="18" t="s">
        <v>84</v>
      </c>
      <c r="BK282" s="231">
        <f>ROUND(I282*H282,2)</f>
        <v>0</v>
      </c>
      <c r="BL282" s="18" t="s">
        <v>178</v>
      </c>
      <c r="BM282" s="230" t="s">
        <v>1697</v>
      </c>
    </row>
    <row r="283" spans="1:47" s="2" customFormat="1" ht="12">
      <c r="A283" s="39"/>
      <c r="B283" s="40"/>
      <c r="C283" s="41"/>
      <c r="D283" s="234" t="s">
        <v>229</v>
      </c>
      <c r="E283" s="41"/>
      <c r="F283" s="255" t="s">
        <v>414</v>
      </c>
      <c r="G283" s="41"/>
      <c r="H283" s="41"/>
      <c r="I283" s="256"/>
      <c r="J283" s="41"/>
      <c r="K283" s="41"/>
      <c r="L283" s="45"/>
      <c r="M283" s="257"/>
      <c r="N283" s="258"/>
      <c r="O283" s="92"/>
      <c r="P283" s="92"/>
      <c r="Q283" s="92"/>
      <c r="R283" s="92"/>
      <c r="S283" s="92"/>
      <c r="T283" s="93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229</v>
      </c>
      <c r="AU283" s="18" t="s">
        <v>86</v>
      </c>
    </row>
    <row r="284" spans="1:51" s="13" customFormat="1" ht="12">
      <c r="A284" s="13"/>
      <c r="B284" s="232"/>
      <c r="C284" s="233"/>
      <c r="D284" s="234" t="s">
        <v>180</v>
      </c>
      <c r="E284" s="235" t="s">
        <v>1</v>
      </c>
      <c r="F284" s="236" t="s">
        <v>1698</v>
      </c>
      <c r="G284" s="233"/>
      <c r="H284" s="237">
        <v>43</v>
      </c>
      <c r="I284" s="238"/>
      <c r="J284" s="233"/>
      <c r="K284" s="233"/>
      <c r="L284" s="239"/>
      <c r="M284" s="240"/>
      <c r="N284" s="241"/>
      <c r="O284" s="241"/>
      <c r="P284" s="241"/>
      <c r="Q284" s="241"/>
      <c r="R284" s="241"/>
      <c r="S284" s="241"/>
      <c r="T284" s="242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3" t="s">
        <v>180</v>
      </c>
      <c r="AU284" s="243" t="s">
        <v>86</v>
      </c>
      <c r="AV284" s="13" t="s">
        <v>86</v>
      </c>
      <c r="AW284" s="13" t="s">
        <v>32</v>
      </c>
      <c r="AX284" s="13" t="s">
        <v>84</v>
      </c>
      <c r="AY284" s="243" t="s">
        <v>171</v>
      </c>
    </row>
    <row r="285" spans="1:65" s="2" customFormat="1" ht="24.15" customHeight="1">
      <c r="A285" s="39"/>
      <c r="B285" s="40"/>
      <c r="C285" s="269" t="s">
        <v>453</v>
      </c>
      <c r="D285" s="269" t="s">
        <v>304</v>
      </c>
      <c r="E285" s="270" t="s">
        <v>417</v>
      </c>
      <c r="F285" s="271" t="s">
        <v>418</v>
      </c>
      <c r="G285" s="272" t="s">
        <v>176</v>
      </c>
      <c r="H285" s="273">
        <v>52.03</v>
      </c>
      <c r="I285" s="274"/>
      <c r="J285" s="275">
        <f>ROUND(I285*H285,2)</f>
        <v>0</v>
      </c>
      <c r="K285" s="271" t="s">
        <v>177</v>
      </c>
      <c r="L285" s="276"/>
      <c r="M285" s="277" t="s">
        <v>1</v>
      </c>
      <c r="N285" s="278" t="s">
        <v>41</v>
      </c>
      <c r="O285" s="92"/>
      <c r="P285" s="228">
        <f>O285*H285</f>
        <v>0</v>
      </c>
      <c r="Q285" s="228">
        <v>0.0036</v>
      </c>
      <c r="R285" s="228">
        <f>Q285*H285</f>
        <v>0.187308</v>
      </c>
      <c r="S285" s="228">
        <v>0</v>
      </c>
      <c r="T285" s="229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0" t="s">
        <v>211</v>
      </c>
      <c r="AT285" s="230" t="s">
        <v>304</v>
      </c>
      <c r="AU285" s="230" t="s">
        <v>86</v>
      </c>
      <c r="AY285" s="18" t="s">
        <v>171</v>
      </c>
      <c r="BE285" s="231">
        <f>IF(N285="základní",J285,0)</f>
        <v>0</v>
      </c>
      <c r="BF285" s="231">
        <f>IF(N285="snížená",J285,0)</f>
        <v>0</v>
      </c>
      <c r="BG285" s="231">
        <f>IF(N285="zákl. přenesená",J285,0)</f>
        <v>0</v>
      </c>
      <c r="BH285" s="231">
        <f>IF(N285="sníž. přenesená",J285,0)</f>
        <v>0</v>
      </c>
      <c r="BI285" s="231">
        <f>IF(N285="nulová",J285,0)</f>
        <v>0</v>
      </c>
      <c r="BJ285" s="18" t="s">
        <v>84</v>
      </c>
      <c r="BK285" s="231">
        <f>ROUND(I285*H285,2)</f>
        <v>0</v>
      </c>
      <c r="BL285" s="18" t="s">
        <v>178</v>
      </c>
      <c r="BM285" s="230" t="s">
        <v>1699</v>
      </c>
    </row>
    <row r="286" spans="1:51" s="13" customFormat="1" ht="12">
      <c r="A286" s="13"/>
      <c r="B286" s="232"/>
      <c r="C286" s="233"/>
      <c r="D286" s="234" t="s">
        <v>180</v>
      </c>
      <c r="E286" s="235" t="s">
        <v>1</v>
      </c>
      <c r="F286" s="236" t="s">
        <v>1700</v>
      </c>
      <c r="G286" s="233"/>
      <c r="H286" s="237">
        <v>47.3</v>
      </c>
      <c r="I286" s="238"/>
      <c r="J286" s="233"/>
      <c r="K286" s="233"/>
      <c r="L286" s="239"/>
      <c r="M286" s="240"/>
      <c r="N286" s="241"/>
      <c r="O286" s="241"/>
      <c r="P286" s="241"/>
      <c r="Q286" s="241"/>
      <c r="R286" s="241"/>
      <c r="S286" s="241"/>
      <c r="T286" s="24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3" t="s">
        <v>180</v>
      </c>
      <c r="AU286" s="243" t="s">
        <v>86</v>
      </c>
      <c r="AV286" s="13" t="s">
        <v>86</v>
      </c>
      <c r="AW286" s="13" t="s">
        <v>32</v>
      </c>
      <c r="AX286" s="13" t="s">
        <v>84</v>
      </c>
      <c r="AY286" s="243" t="s">
        <v>171</v>
      </c>
    </row>
    <row r="287" spans="1:51" s="13" customFormat="1" ht="12">
      <c r="A287" s="13"/>
      <c r="B287" s="232"/>
      <c r="C287" s="233"/>
      <c r="D287" s="234" t="s">
        <v>180</v>
      </c>
      <c r="E287" s="233"/>
      <c r="F287" s="236" t="s">
        <v>1701</v>
      </c>
      <c r="G287" s="233"/>
      <c r="H287" s="237">
        <v>52.03</v>
      </c>
      <c r="I287" s="238"/>
      <c r="J287" s="233"/>
      <c r="K287" s="233"/>
      <c r="L287" s="239"/>
      <c r="M287" s="240"/>
      <c r="N287" s="241"/>
      <c r="O287" s="241"/>
      <c r="P287" s="241"/>
      <c r="Q287" s="241"/>
      <c r="R287" s="241"/>
      <c r="S287" s="241"/>
      <c r="T287" s="242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3" t="s">
        <v>180</v>
      </c>
      <c r="AU287" s="243" t="s">
        <v>86</v>
      </c>
      <c r="AV287" s="13" t="s">
        <v>86</v>
      </c>
      <c r="AW287" s="13" t="s">
        <v>4</v>
      </c>
      <c r="AX287" s="13" t="s">
        <v>84</v>
      </c>
      <c r="AY287" s="243" t="s">
        <v>171</v>
      </c>
    </row>
    <row r="288" spans="1:65" s="2" customFormat="1" ht="37.8" customHeight="1">
      <c r="A288" s="39"/>
      <c r="B288" s="40"/>
      <c r="C288" s="219" t="s">
        <v>457</v>
      </c>
      <c r="D288" s="219" t="s">
        <v>173</v>
      </c>
      <c r="E288" s="220" t="s">
        <v>422</v>
      </c>
      <c r="F288" s="221" t="s">
        <v>423</v>
      </c>
      <c r="G288" s="222" t="s">
        <v>176</v>
      </c>
      <c r="H288" s="223">
        <v>48.75</v>
      </c>
      <c r="I288" s="224"/>
      <c r="J288" s="225">
        <f>ROUND(I288*H288,2)</f>
        <v>0</v>
      </c>
      <c r="K288" s="221" t="s">
        <v>177</v>
      </c>
      <c r="L288" s="45"/>
      <c r="M288" s="226" t="s">
        <v>1</v>
      </c>
      <c r="N288" s="227" t="s">
        <v>41</v>
      </c>
      <c r="O288" s="92"/>
      <c r="P288" s="228">
        <f>O288*H288</f>
        <v>0</v>
      </c>
      <c r="Q288" s="228">
        <v>0.00868</v>
      </c>
      <c r="R288" s="228">
        <f>Q288*H288</f>
        <v>0.4231500000000001</v>
      </c>
      <c r="S288" s="228">
        <v>0</v>
      </c>
      <c r="T288" s="229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0" t="s">
        <v>178</v>
      </c>
      <c r="AT288" s="230" t="s">
        <v>173</v>
      </c>
      <c r="AU288" s="230" t="s">
        <v>86</v>
      </c>
      <c r="AY288" s="18" t="s">
        <v>171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8" t="s">
        <v>84</v>
      </c>
      <c r="BK288" s="231">
        <f>ROUND(I288*H288,2)</f>
        <v>0</v>
      </c>
      <c r="BL288" s="18" t="s">
        <v>178</v>
      </c>
      <c r="BM288" s="230" t="s">
        <v>1702</v>
      </c>
    </row>
    <row r="289" spans="1:47" s="2" customFormat="1" ht="12">
      <c r="A289" s="39"/>
      <c r="B289" s="40"/>
      <c r="C289" s="41"/>
      <c r="D289" s="234" t="s">
        <v>229</v>
      </c>
      <c r="E289" s="41"/>
      <c r="F289" s="255" t="s">
        <v>1693</v>
      </c>
      <c r="G289" s="41"/>
      <c r="H289" s="41"/>
      <c r="I289" s="256"/>
      <c r="J289" s="41"/>
      <c r="K289" s="41"/>
      <c r="L289" s="45"/>
      <c r="M289" s="257"/>
      <c r="N289" s="258"/>
      <c r="O289" s="92"/>
      <c r="P289" s="92"/>
      <c r="Q289" s="92"/>
      <c r="R289" s="92"/>
      <c r="S289" s="92"/>
      <c r="T289" s="93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229</v>
      </c>
      <c r="AU289" s="18" t="s">
        <v>86</v>
      </c>
    </row>
    <row r="290" spans="1:51" s="13" customFormat="1" ht="12">
      <c r="A290" s="13"/>
      <c r="B290" s="232"/>
      <c r="C290" s="233"/>
      <c r="D290" s="234" t="s">
        <v>180</v>
      </c>
      <c r="E290" s="235" t="s">
        <v>1</v>
      </c>
      <c r="F290" s="236" t="s">
        <v>1703</v>
      </c>
      <c r="G290" s="233"/>
      <c r="H290" s="237">
        <v>48.75</v>
      </c>
      <c r="I290" s="238"/>
      <c r="J290" s="233"/>
      <c r="K290" s="233"/>
      <c r="L290" s="239"/>
      <c r="M290" s="240"/>
      <c r="N290" s="241"/>
      <c r="O290" s="241"/>
      <c r="P290" s="241"/>
      <c r="Q290" s="241"/>
      <c r="R290" s="241"/>
      <c r="S290" s="241"/>
      <c r="T290" s="242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3" t="s">
        <v>180</v>
      </c>
      <c r="AU290" s="243" t="s">
        <v>86</v>
      </c>
      <c r="AV290" s="13" t="s">
        <v>86</v>
      </c>
      <c r="AW290" s="13" t="s">
        <v>32</v>
      </c>
      <c r="AX290" s="13" t="s">
        <v>84</v>
      </c>
      <c r="AY290" s="243" t="s">
        <v>171</v>
      </c>
    </row>
    <row r="291" spans="1:65" s="2" customFormat="1" ht="24.15" customHeight="1">
      <c r="A291" s="39"/>
      <c r="B291" s="40"/>
      <c r="C291" s="269" t="s">
        <v>463</v>
      </c>
      <c r="D291" s="269" t="s">
        <v>304</v>
      </c>
      <c r="E291" s="270" t="s">
        <v>427</v>
      </c>
      <c r="F291" s="271" t="s">
        <v>428</v>
      </c>
      <c r="G291" s="272" t="s">
        <v>176</v>
      </c>
      <c r="H291" s="273">
        <v>53.625</v>
      </c>
      <c r="I291" s="274"/>
      <c r="J291" s="275">
        <f>ROUND(I291*H291,2)</f>
        <v>0</v>
      </c>
      <c r="K291" s="271" t="s">
        <v>177</v>
      </c>
      <c r="L291" s="276"/>
      <c r="M291" s="277" t="s">
        <v>1</v>
      </c>
      <c r="N291" s="278" t="s">
        <v>41</v>
      </c>
      <c r="O291" s="92"/>
      <c r="P291" s="228">
        <f>O291*H291</f>
        <v>0</v>
      </c>
      <c r="Q291" s="228">
        <v>0.0052</v>
      </c>
      <c r="R291" s="228">
        <f>Q291*H291</f>
        <v>0.27885</v>
      </c>
      <c r="S291" s="228">
        <v>0</v>
      </c>
      <c r="T291" s="229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0" t="s">
        <v>211</v>
      </c>
      <c r="AT291" s="230" t="s">
        <v>304</v>
      </c>
      <c r="AU291" s="230" t="s">
        <v>86</v>
      </c>
      <c r="AY291" s="18" t="s">
        <v>171</v>
      </c>
      <c r="BE291" s="231">
        <f>IF(N291="základní",J291,0)</f>
        <v>0</v>
      </c>
      <c r="BF291" s="231">
        <f>IF(N291="snížená",J291,0)</f>
        <v>0</v>
      </c>
      <c r="BG291" s="231">
        <f>IF(N291="zákl. přenesená",J291,0)</f>
        <v>0</v>
      </c>
      <c r="BH291" s="231">
        <f>IF(N291="sníž. přenesená",J291,0)</f>
        <v>0</v>
      </c>
      <c r="BI291" s="231">
        <f>IF(N291="nulová",J291,0)</f>
        <v>0</v>
      </c>
      <c r="BJ291" s="18" t="s">
        <v>84</v>
      </c>
      <c r="BK291" s="231">
        <f>ROUND(I291*H291,2)</f>
        <v>0</v>
      </c>
      <c r="BL291" s="18" t="s">
        <v>178</v>
      </c>
      <c r="BM291" s="230" t="s">
        <v>1704</v>
      </c>
    </row>
    <row r="292" spans="1:51" s="13" customFormat="1" ht="12">
      <c r="A292" s="13"/>
      <c r="B292" s="232"/>
      <c r="C292" s="233"/>
      <c r="D292" s="234" t="s">
        <v>180</v>
      </c>
      <c r="E292" s="233"/>
      <c r="F292" s="236" t="s">
        <v>1705</v>
      </c>
      <c r="G292" s="233"/>
      <c r="H292" s="237">
        <v>53.625</v>
      </c>
      <c r="I292" s="238"/>
      <c r="J292" s="233"/>
      <c r="K292" s="233"/>
      <c r="L292" s="239"/>
      <c r="M292" s="240"/>
      <c r="N292" s="241"/>
      <c r="O292" s="241"/>
      <c r="P292" s="241"/>
      <c r="Q292" s="241"/>
      <c r="R292" s="241"/>
      <c r="S292" s="241"/>
      <c r="T292" s="242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3" t="s">
        <v>180</v>
      </c>
      <c r="AU292" s="243" t="s">
        <v>86</v>
      </c>
      <c r="AV292" s="13" t="s">
        <v>86</v>
      </c>
      <c r="AW292" s="13" t="s">
        <v>4</v>
      </c>
      <c r="AX292" s="13" t="s">
        <v>84</v>
      </c>
      <c r="AY292" s="243" t="s">
        <v>171</v>
      </c>
    </row>
    <row r="293" spans="1:65" s="2" customFormat="1" ht="37.8" customHeight="1">
      <c r="A293" s="39"/>
      <c r="B293" s="40"/>
      <c r="C293" s="219" t="s">
        <v>469</v>
      </c>
      <c r="D293" s="219" t="s">
        <v>173</v>
      </c>
      <c r="E293" s="220" t="s">
        <v>432</v>
      </c>
      <c r="F293" s="221" t="s">
        <v>433</v>
      </c>
      <c r="G293" s="222" t="s">
        <v>366</v>
      </c>
      <c r="H293" s="223">
        <v>146.7</v>
      </c>
      <c r="I293" s="224"/>
      <c r="J293" s="225">
        <f>ROUND(I293*H293,2)</f>
        <v>0</v>
      </c>
      <c r="K293" s="221" t="s">
        <v>177</v>
      </c>
      <c r="L293" s="45"/>
      <c r="M293" s="226" t="s">
        <v>1</v>
      </c>
      <c r="N293" s="227" t="s">
        <v>41</v>
      </c>
      <c r="O293" s="92"/>
      <c r="P293" s="228">
        <f>O293*H293</f>
        <v>0</v>
      </c>
      <c r="Q293" s="228">
        <v>0.00176</v>
      </c>
      <c r="R293" s="228">
        <f>Q293*H293</f>
        <v>0.258192</v>
      </c>
      <c r="S293" s="228">
        <v>0</v>
      </c>
      <c r="T293" s="229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0" t="s">
        <v>178</v>
      </c>
      <c r="AT293" s="230" t="s">
        <v>173</v>
      </c>
      <c r="AU293" s="230" t="s">
        <v>86</v>
      </c>
      <c r="AY293" s="18" t="s">
        <v>171</v>
      </c>
      <c r="BE293" s="231">
        <f>IF(N293="základní",J293,0)</f>
        <v>0</v>
      </c>
      <c r="BF293" s="231">
        <f>IF(N293="snížená",J293,0)</f>
        <v>0</v>
      </c>
      <c r="BG293" s="231">
        <f>IF(N293="zákl. přenesená",J293,0)</f>
        <v>0</v>
      </c>
      <c r="BH293" s="231">
        <f>IF(N293="sníž. přenesená",J293,0)</f>
        <v>0</v>
      </c>
      <c r="BI293" s="231">
        <f>IF(N293="nulová",J293,0)</f>
        <v>0</v>
      </c>
      <c r="BJ293" s="18" t="s">
        <v>84</v>
      </c>
      <c r="BK293" s="231">
        <f>ROUND(I293*H293,2)</f>
        <v>0</v>
      </c>
      <c r="BL293" s="18" t="s">
        <v>178</v>
      </c>
      <c r="BM293" s="230" t="s">
        <v>1706</v>
      </c>
    </row>
    <row r="294" spans="1:51" s="13" customFormat="1" ht="12">
      <c r="A294" s="13"/>
      <c r="B294" s="232"/>
      <c r="C294" s="233"/>
      <c r="D294" s="234" t="s">
        <v>180</v>
      </c>
      <c r="E294" s="235" t="s">
        <v>1</v>
      </c>
      <c r="F294" s="236" t="s">
        <v>1707</v>
      </c>
      <c r="G294" s="233"/>
      <c r="H294" s="237">
        <v>146.7</v>
      </c>
      <c r="I294" s="238"/>
      <c r="J294" s="233"/>
      <c r="K294" s="233"/>
      <c r="L294" s="239"/>
      <c r="M294" s="240"/>
      <c r="N294" s="241"/>
      <c r="O294" s="241"/>
      <c r="P294" s="241"/>
      <c r="Q294" s="241"/>
      <c r="R294" s="241"/>
      <c r="S294" s="241"/>
      <c r="T294" s="24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3" t="s">
        <v>180</v>
      </c>
      <c r="AU294" s="243" t="s">
        <v>86</v>
      </c>
      <c r="AV294" s="13" t="s">
        <v>86</v>
      </c>
      <c r="AW294" s="13" t="s">
        <v>32</v>
      </c>
      <c r="AX294" s="13" t="s">
        <v>84</v>
      </c>
      <c r="AY294" s="243" t="s">
        <v>171</v>
      </c>
    </row>
    <row r="295" spans="1:65" s="2" customFormat="1" ht="24.15" customHeight="1">
      <c r="A295" s="39"/>
      <c r="B295" s="40"/>
      <c r="C295" s="269" t="s">
        <v>475</v>
      </c>
      <c r="D295" s="269" t="s">
        <v>304</v>
      </c>
      <c r="E295" s="270" t="s">
        <v>439</v>
      </c>
      <c r="F295" s="271" t="s">
        <v>1708</v>
      </c>
      <c r="G295" s="272" t="s">
        <v>176</v>
      </c>
      <c r="H295" s="273">
        <v>32.274</v>
      </c>
      <c r="I295" s="274"/>
      <c r="J295" s="275">
        <f>ROUND(I295*H295,2)</f>
        <v>0</v>
      </c>
      <c r="K295" s="271" t="s">
        <v>177</v>
      </c>
      <c r="L295" s="276"/>
      <c r="M295" s="277" t="s">
        <v>1</v>
      </c>
      <c r="N295" s="278" t="s">
        <v>41</v>
      </c>
      <c r="O295" s="92"/>
      <c r="P295" s="228">
        <f>O295*H295</f>
        <v>0</v>
      </c>
      <c r="Q295" s="228">
        <v>0.006</v>
      </c>
      <c r="R295" s="228">
        <f>Q295*H295</f>
        <v>0.193644</v>
      </c>
      <c r="S295" s="228">
        <v>0</v>
      </c>
      <c r="T295" s="229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0" t="s">
        <v>211</v>
      </c>
      <c r="AT295" s="230" t="s">
        <v>304</v>
      </c>
      <c r="AU295" s="230" t="s">
        <v>86</v>
      </c>
      <c r="AY295" s="18" t="s">
        <v>171</v>
      </c>
      <c r="BE295" s="231">
        <f>IF(N295="základní",J295,0)</f>
        <v>0</v>
      </c>
      <c r="BF295" s="231">
        <f>IF(N295="snížená",J295,0)</f>
        <v>0</v>
      </c>
      <c r="BG295" s="231">
        <f>IF(N295="zákl. přenesená",J295,0)</f>
        <v>0</v>
      </c>
      <c r="BH295" s="231">
        <f>IF(N295="sníž. přenesená",J295,0)</f>
        <v>0</v>
      </c>
      <c r="BI295" s="231">
        <f>IF(N295="nulová",J295,0)</f>
        <v>0</v>
      </c>
      <c r="BJ295" s="18" t="s">
        <v>84</v>
      </c>
      <c r="BK295" s="231">
        <f>ROUND(I295*H295,2)</f>
        <v>0</v>
      </c>
      <c r="BL295" s="18" t="s">
        <v>178</v>
      </c>
      <c r="BM295" s="230" t="s">
        <v>1709</v>
      </c>
    </row>
    <row r="296" spans="1:51" s="13" customFormat="1" ht="12">
      <c r="A296" s="13"/>
      <c r="B296" s="232"/>
      <c r="C296" s="233"/>
      <c r="D296" s="234" t="s">
        <v>180</v>
      </c>
      <c r="E296" s="235" t="s">
        <v>1</v>
      </c>
      <c r="F296" s="236" t="s">
        <v>1710</v>
      </c>
      <c r="G296" s="233"/>
      <c r="H296" s="237">
        <v>29.34</v>
      </c>
      <c r="I296" s="238"/>
      <c r="J296" s="233"/>
      <c r="K296" s="233"/>
      <c r="L296" s="239"/>
      <c r="M296" s="240"/>
      <c r="N296" s="241"/>
      <c r="O296" s="241"/>
      <c r="P296" s="241"/>
      <c r="Q296" s="241"/>
      <c r="R296" s="241"/>
      <c r="S296" s="241"/>
      <c r="T296" s="242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3" t="s">
        <v>180</v>
      </c>
      <c r="AU296" s="243" t="s">
        <v>86</v>
      </c>
      <c r="AV296" s="13" t="s">
        <v>86</v>
      </c>
      <c r="AW296" s="13" t="s">
        <v>32</v>
      </c>
      <c r="AX296" s="13" t="s">
        <v>84</v>
      </c>
      <c r="AY296" s="243" t="s">
        <v>171</v>
      </c>
    </row>
    <row r="297" spans="1:51" s="13" customFormat="1" ht="12">
      <c r="A297" s="13"/>
      <c r="B297" s="232"/>
      <c r="C297" s="233"/>
      <c r="D297" s="234" t="s">
        <v>180</v>
      </c>
      <c r="E297" s="233"/>
      <c r="F297" s="236" t="s">
        <v>1711</v>
      </c>
      <c r="G297" s="233"/>
      <c r="H297" s="237">
        <v>32.274</v>
      </c>
      <c r="I297" s="238"/>
      <c r="J297" s="233"/>
      <c r="K297" s="233"/>
      <c r="L297" s="239"/>
      <c r="M297" s="240"/>
      <c r="N297" s="241"/>
      <c r="O297" s="241"/>
      <c r="P297" s="241"/>
      <c r="Q297" s="241"/>
      <c r="R297" s="241"/>
      <c r="S297" s="241"/>
      <c r="T297" s="242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3" t="s">
        <v>180</v>
      </c>
      <c r="AU297" s="243" t="s">
        <v>86</v>
      </c>
      <c r="AV297" s="13" t="s">
        <v>86</v>
      </c>
      <c r="AW297" s="13" t="s">
        <v>4</v>
      </c>
      <c r="AX297" s="13" t="s">
        <v>84</v>
      </c>
      <c r="AY297" s="243" t="s">
        <v>171</v>
      </c>
    </row>
    <row r="298" spans="1:65" s="2" customFormat="1" ht="24.15" customHeight="1">
      <c r="A298" s="39"/>
      <c r="B298" s="40"/>
      <c r="C298" s="219" t="s">
        <v>480</v>
      </c>
      <c r="D298" s="219" t="s">
        <v>173</v>
      </c>
      <c r="E298" s="220" t="s">
        <v>445</v>
      </c>
      <c r="F298" s="221" t="s">
        <v>446</v>
      </c>
      <c r="G298" s="222" t="s">
        <v>176</v>
      </c>
      <c r="H298" s="223">
        <v>100.68</v>
      </c>
      <c r="I298" s="224"/>
      <c r="J298" s="225">
        <f>ROUND(I298*H298,2)</f>
        <v>0</v>
      </c>
      <c r="K298" s="221" t="s">
        <v>177</v>
      </c>
      <c r="L298" s="45"/>
      <c r="M298" s="226" t="s">
        <v>1</v>
      </c>
      <c r="N298" s="227" t="s">
        <v>41</v>
      </c>
      <c r="O298" s="92"/>
      <c r="P298" s="228">
        <f>O298*H298</f>
        <v>0</v>
      </c>
      <c r="Q298" s="228">
        <v>8E-05</v>
      </c>
      <c r="R298" s="228">
        <f>Q298*H298</f>
        <v>0.008054400000000001</v>
      </c>
      <c r="S298" s="228">
        <v>0</v>
      </c>
      <c r="T298" s="229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0" t="s">
        <v>178</v>
      </c>
      <c r="AT298" s="230" t="s">
        <v>173</v>
      </c>
      <c r="AU298" s="230" t="s">
        <v>86</v>
      </c>
      <c r="AY298" s="18" t="s">
        <v>171</v>
      </c>
      <c r="BE298" s="231">
        <f>IF(N298="základní",J298,0)</f>
        <v>0</v>
      </c>
      <c r="BF298" s="231">
        <f>IF(N298="snížená",J298,0)</f>
        <v>0</v>
      </c>
      <c r="BG298" s="231">
        <f>IF(N298="zákl. přenesená",J298,0)</f>
        <v>0</v>
      </c>
      <c r="BH298" s="231">
        <f>IF(N298="sníž. přenesená",J298,0)</f>
        <v>0</v>
      </c>
      <c r="BI298" s="231">
        <f>IF(N298="nulová",J298,0)</f>
        <v>0</v>
      </c>
      <c r="BJ298" s="18" t="s">
        <v>84</v>
      </c>
      <c r="BK298" s="231">
        <f>ROUND(I298*H298,2)</f>
        <v>0</v>
      </c>
      <c r="BL298" s="18" t="s">
        <v>178</v>
      </c>
      <c r="BM298" s="230" t="s">
        <v>1712</v>
      </c>
    </row>
    <row r="299" spans="1:51" s="13" customFormat="1" ht="12">
      <c r="A299" s="13"/>
      <c r="B299" s="232"/>
      <c r="C299" s="233"/>
      <c r="D299" s="234" t="s">
        <v>180</v>
      </c>
      <c r="E299" s="235" t="s">
        <v>1</v>
      </c>
      <c r="F299" s="236" t="s">
        <v>1713</v>
      </c>
      <c r="G299" s="233"/>
      <c r="H299" s="237">
        <v>100.68</v>
      </c>
      <c r="I299" s="238"/>
      <c r="J299" s="233"/>
      <c r="K299" s="233"/>
      <c r="L299" s="239"/>
      <c r="M299" s="240"/>
      <c r="N299" s="241"/>
      <c r="O299" s="241"/>
      <c r="P299" s="241"/>
      <c r="Q299" s="241"/>
      <c r="R299" s="241"/>
      <c r="S299" s="241"/>
      <c r="T299" s="242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3" t="s">
        <v>180</v>
      </c>
      <c r="AU299" s="243" t="s">
        <v>86</v>
      </c>
      <c r="AV299" s="13" t="s">
        <v>86</v>
      </c>
      <c r="AW299" s="13" t="s">
        <v>32</v>
      </c>
      <c r="AX299" s="13" t="s">
        <v>84</v>
      </c>
      <c r="AY299" s="243" t="s">
        <v>171</v>
      </c>
    </row>
    <row r="300" spans="1:65" s="2" customFormat="1" ht="24.15" customHeight="1">
      <c r="A300" s="39"/>
      <c r="B300" s="40"/>
      <c r="C300" s="219" t="s">
        <v>484</v>
      </c>
      <c r="D300" s="219" t="s">
        <v>173</v>
      </c>
      <c r="E300" s="220" t="s">
        <v>450</v>
      </c>
      <c r="F300" s="221" t="s">
        <v>451</v>
      </c>
      <c r="G300" s="222" t="s">
        <v>176</v>
      </c>
      <c r="H300" s="223">
        <v>732.782</v>
      </c>
      <c r="I300" s="224"/>
      <c r="J300" s="225">
        <f>ROUND(I300*H300,2)</f>
        <v>0</v>
      </c>
      <c r="K300" s="221" t="s">
        <v>177</v>
      </c>
      <c r="L300" s="45"/>
      <c r="M300" s="226" t="s">
        <v>1</v>
      </c>
      <c r="N300" s="227" t="s">
        <v>41</v>
      </c>
      <c r="O300" s="92"/>
      <c r="P300" s="228">
        <f>O300*H300</f>
        <v>0</v>
      </c>
      <c r="Q300" s="228">
        <v>8E-05</v>
      </c>
      <c r="R300" s="228">
        <f>Q300*H300</f>
        <v>0.05862256000000002</v>
      </c>
      <c r="S300" s="228">
        <v>0</v>
      </c>
      <c r="T300" s="229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0" t="s">
        <v>178</v>
      </c>
      <c r="AT300" s="230" t="s">
        <v>173</v>
      </c>
      <c r="AU300" s="230" t="s">
        <v>86</v>
      </c>
      <c r="AY300" s="18" t="s">
        <v>171</v>
      </c>
      <c r="BE300" s="231">
        <f>IF(N300="základní",J300,0)</f>
        <v>0</v>
      </c>
      <c r="BF300" s="231">
        <f>IF(N300="snížená",J300,0)</f>
        <v>0</v>
      </c>
      <c r="BG300" s="231">
        <f>IF(N300="zákl. přenesená",J300,0)</f>
        <v>0</v>
      </c>
      <c r="BH300" s="231">
        <f>IF(N300="sníž. přenesená",J300,0)</f>
        <v>0</v>
      </c>
      <c r="BI300" s="231">
        <f>IF(N300="nulová",J300,0)</f>
        <v>0</v>
      </c>
      <c r="BJ300" s="18" t="s">
        <v>84</v>
      </c>
      <c r="BK300" s="231">
        <f>ROUND(I300*H300,2)</f>
        <v>0</v>
      </c>
      <c r="BL300" s="18" t="s">
        <v>178</v>
      </c>
      <c r="BM300" s="230" t="s">
        <v>1714</v>
      </c>
    </row>
    <row r="301" spans="1:65" s="2" customFormat="1" ht="24.15" customHeight="1">
      <c r="A301" s="39"/>
      <c r="B301" s="40"/>
      <c r="C301" s="219" t="s">
        <v>489</v>
      </c>
      <c r="D301" s="219" t="s">
        <v>173</v>
      </c>
      <c r="E301" s="220" t="s">
        <v>454</v>
      </c>
      <c r="F301" s="221" t="s">
        <v>455</v>
      </c>
      <c r="G301" s="222" t="s">
        <v>176</v>
      </c>
      <c r="H301" s="223">
        <v>25.4</v>
      </c>
      <c r="I301" s="224"/>
      <c r="J301" s="225">
        <f>ROUND(I301*H301,2)</f>
        <v>0</v>
      </c>
      <c r="K301" s="221" t="s">
        <v>177</v>
      </c>
      <c r="L301" s="45"/>
      <c r="M301" s="226" t="s">
        <v>1</v>
      </c>
      <c r="N301" s="227" t="s">
        <v>41</v>
      </c>
      <c r="O301" s="92"/>
      <c r="P301" s="228">
        <f>O301*H301</f>
        <v>0</v>
      </c>
      <c r="Q301" s="228">
        <v>0.0315</v>
      </c>
      <c r="R301" s="228">
        <f>Q301*H301</f>
        <v>0.8001</v>
      </c>
      <c r="S301" s="228">
        <v>0</v>
      </c>
      <c r="T301" s="229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0" t="s">
        <v>178</v>
      </c>
      <c r="AT301" s="230" t="s">
        <v>173</v>
      </c>
      <c r="AU301" s="230" t="s">
        <v>86</v>
      </c>
      <c r="AY301" s="18" t="s">
        <v>171</v>
      </c>
      <c r="BE301" s="231">
        <f>IF(N301="základní",J301,0)</f>
        <v>0</v>
      </c>
      <c r="BF301" s="231">
        <f>IF(N301="snížená",J301,0)</f>
        <v>0</v>
      </c>
      <c r="BG301" s="231">
        <f>IF(N301="zákl. přenesená",J301,0)</f>
        <v>0</v>
      </c>
      <c r="BH301" s="231">
        <f>IF(N301="sníž. přenesená",J301,0)</f>
        <v>0</v>
      </c>
      <c r="BI301" s="231">
        <f>IF(N301="nulová",J301,0)</f>
        <v>0</v>
      </c>
      <c r="BJ301" s="18" t="s">
        <v>84</v>
      </c>
      <c r="BK301" s="231">
        <f>ROUND(I301*H301,2)</f>
        <v>0</v>
      </c>
      <c r="BL301" s="18" t="s">
        <v>178</v>
      </c>
      <c r="BM301" s="230" t="s">
        <v>1715</v>
      </c>
    </row>
    <row r="302" spans="1:51" s="15" customFormat="1" ht="12">
      <c r="A302" s="15"/>
      <c r="B302" s="259"/>
      <c r="C302" s="260"/>
      <c r="D302" s="234" t="s">
        <v>180</v>
      </c>
      <c r="E302" s="261" t="s">
        <v>1</v>
      </c>
      <c r="F302" s="262" t="s">
        <v>390</v>
      </c>
      <c r="G302" s="260"/>
      <c r="H302" s="261" t="s">
        <v>1</v>
      </c>
      <c r="I302" s="263"/>
      <c r="J302" s="260"/>
      <c r="K302" s="260"/>
      <c r="L302" s="264"/>
      <c r="M302" s="265"/>
      <c r="N302" s="266"/>
      <c r="O302" s="266"/>
      <c r="P302" s="266"/>
      <c r="Q302" s="266"/>
      <c r="R302" s="266"/>
      <c r="S302" s="266"/>
      <c r="T302" s="267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68" t="s">
        <v>180</v>
      </c>
      <c r="AU302" s="268" t="s">
        <v>86</v>
      </c>
      <c r="AV302" s="15" t="s">
        <v>84</v>
      </c>
      <c r="AW302" s="15" t="s">
        <v>32</v>
      </c>
      <c r="AX302" s="15" t="s">
        <v>76</v>
      </c>
      <c r="AY302" s="268" t="s">
        <v>171</v>
      </c>
    </row>
    <row r="303" spans="1:51" s="13" customFormat="1" ht="12">
      <c r="A303" s="13"/>
      <c r="B303" s="232"/>
      <c r="C303" s="233"/>
      <c r="D303" s="234" t="s">
        <v>180</v>
      </c>
      <c r="E303" s="235" t="s">
        <v>1</v>
      </c>
      <c r="F303" s="236" t="s">
        <v>1689</v>
      </c>
      <c r="G303" s="233"/>
      <c r="H303" s="237">
        <v>25.4</v>
      </c>
      <c r="I303" s="238"/>
      <c r="J303" s="233"/>
      <c r="K303" s="233"/>
      <c r="L303" s="239"/>
      <c r="M303" s="240"/>
      <c r="N303" s="241"/>
      <c r="O303" s="241"/>
      <c r="P303" s="241"/>
      <c r="Q303" s="241"/>
      <c r="R303" s="241"/>
      <c r="S303" s="241"/>
      <c r="T303" s="24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3" t="s">
        <v>180</v>
      </c>
      <c r="AU303" s="243" t="s">
        <v>86</v>
      </c>
      <c r="AV303" s="13" t="s">
        <v>86</v>
      </c>
      <c r="AW303" s="13" t="s">
        <v>32</v>
      </c>
      <c r="AX303" s="13" t="s">
        <v>84</v>
      </c>
      <c r="AY303" s="243" t="s">
        <v>171</v>
      </c>
    </row>
    <row r="304" spans="1:65" s="2" customFormat="1" ht="24.15" customHeight="1">
      <c r="A304" s="39"/>
      <c r="B304" s="40"/>
      <c r="C304" s="219" t="s">
        <v>495</v>
      </c>
      <c r="D304" s="219" t="s">
        <v>173</v>
      </c>
      <c r="E304" s="220" t="s">
        <v>458</v>
      </c>
      <c r="F304" s="221" t="s">
        <v>459</v>
      </c>
      <c r="G304" s="222" t="s">
        <v>176</v>
      </c>
      <c r="H304" s="223">
        <v>792.2</v>
      </c>
      <c r="I304" s="224"/>
      <c r="J304" s="225">
        <f>ROUND(I304*H304,2)</f>
        <v>0</v>
      </c>
      <c r="K304" s="221" t="s">
        <v>177</v>
      </c>
      <c r="L304" s="45"/>
      <c r="M304" s="226" t="s">
        <v>1</v>
      </c>
      <c r="N304" s="227" t="s">
        <v>41</v>
      </c>
      <c r="O304" s="92"/>
      <c r="P304" s="228">
        <f>O304*H304</f>
        <v>0</v>
      </c>
      <c r="Q304" s="228">
        <v>0.02618</v>
      </c>
      <c r="R304" s="228">
        <f>Q304*H304</f>
        <v>20.739796</v>
      </c>
      <c r="S304" s="228">
        <v>0</v>
      </c>
      <c r="T304" s="229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0" t="s">
        <v>178</v>
      </c>
      <c r="AT304" s="230" t="s">
        <v>173</v>
      </c>
      <c r="AU304" s="230" t="s">
        <v>86</v>
      </c>
      <c r="AY304" s="18" t="s">
        <v>171</v>
      </c>
      <c r="BE304" s="231">
        <f>IF(N304="základní",J304,0)</f>
        <v>0</v>
      </c>
      <c r="BF304" s="231">
        <f>IF(N304="snížená",J304,0)</f>
        <v>0</v>
      </c>
      <c r="BG304" s="231">
        <f>IF(N304="zákl. přenesená",J304,0)</f>
        <v>0</v>
      </c>
      <c r="BH304" s="231">
        <f>IF(N304="sníž. přenesená",J304,0)</f>
        <v>0</v>
      </c>
      <c r="BI304" s="231">
        <f>IF(N304="nulová",J304,0)</f>
        <v>0</v>
      </c>
      <c r="BJ304" s="18" t="s">
        <v>84</v>
      </c>
      <c r="BK304" s="231">
        <f>ROUND(I304*H304,2)</f>
        <v>0</v>
      </c>
      <c r="BL304" s="18" t="s">
        <v>178</v>
      </c>
      <c r="BM304" s="230" t="s">
        <v>1716</v>
      </c>
    </row>
    <row r="305" spans="1:51" s="13" customFormat="1" ht="12">
      <c r="A305" s="13"/>
      <c r="B305" s="232"/>
      <c r="C305" s="233"/>
      <c r="D305" s="234" t="s">
        <v>180</v>
      </c>
      <c r="E305" s="235" t="s">
        <v>1</v>
      </c>
      <c r="F305" s="236" t="s">
        <v>1691</v>
      </c>
      <c r="G305" s="233"/>
      <c r="H305" s="237">
        <v>792.2</v>
      </c>
      <c r="I305" s="238"/>
      <c r="J305" s="233"/>
      <c r="K305" s="233"/>
      <c r="L305" s="239"/>
      <c r="M305" s="240"/>
      <c r="N305" s="241"/>
      <c r="O305" s="241"/>
      <c r="P305" s="241"/>
      <c r="Q305" s="241"/>
      <c r="R305" s="241"/>
      <c r="S305" s="241"/>
      <c r="T305" s="242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3" t="s">
        <v>180</v>
      </c>
      <c r="AU305" s="243" t="s">
        <v>86</v>
      </c>
      <c r="AV305" s="13" t="s">
        <v>86</v>
      </c>
      <c r="AW305" s="13" t="s">
        <v>32</v>
      </c>
      <c r="AX305" s="13" t="s">
        <v>84</v>
      </c>
      <c r="AY305" s="243" t="s">
        <v>171</v>
      </c>
    </row>
    <row r="306" spans="1:65" s="2" customFormat="1" ht="24.15" customHeight="1">
      <c r="A306" s="39"/>
      <c r="B306" s="40"/>
      <c r="C306" s="219" t="s">
        <v>500</v>
      </c>
      <c r="D306" s="219" t="s">
        <v>173</v>
      </c>
      <c r="E306" s="220" t="s">
        <v>464</v>
      </c>
      <c r="F306" s="221" t="s">
        <v>465</v>
      </c>
      <c r="G306" s="222" t="s">
        <v>176</v>
      </c>
      <c r="H306" s="223">
        <v>39.7</v>
      </c>
      <c r="I306" s="224"/>
      <c r="J306" s="225">
        <f>ROUND(I306*H306,2)</f>
        <v>0</v>
      </c>
      <c r="K306" s="221" t="s">
        <v>184</v>
      </c>
      <c r="L306" s="45"/>
      <c r="M306" s="226" t="s">
        <v>1</v>
      </c>
      <c r="N306" s="227" t="s">
        <v>41</v>
      </c>
      <c r="O306" s="92"/>
      <c r="P306" s="228">
        <f>O306*H306</f>
        <v>0</v>
      </c>
      <c r="Q306" s="228">
        <v>0.0057</v>
      </c>
      <c r="R306" s="228">
        <f>Q306*H306</f>
        <v>0.22629</v>
      </c>
      <c r="S306" s="228">
        <v>0</v>
      </c>
      <c r="T306" s="229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0" t="s">
        <v>178</v>
      </c>
      <c r="AT306" s="230" t="s">
        <v>173</v>
      </c>
      <c r="AU306" s="230" t="s">
        <v>86</v>
      </c>
      <c r="AY306" s="18" t="s">
        <v>171</v>
      </c>
      <c r="BE306" s="231">
        <f>IF(N306="základní",J306,0)</f>
        <v>0</v>
      </c>
      <c r="BF306" s="231">
        <f>IF(N306="snížená",J306,0)</f>
        <v>0</v>
      </c>
      <c r="BG306" s="231">
        <f>IF(N306="zákl. přenesená",J306,0)</f>
        <v>0</v>
      </c>
      <c r="BH306" s="231">
        <f>IF(N306="sníž. přenesená",J306,0)</f>
        <v>0</v>
      </c>
      <c r="BI306" s="231">
        <f>IF(N306="nulová",J306,0)</f>
        <v>0</v>
      </c>
      <c r="BJ306" s="18" t="s">
        <v>84</v>
      </c>
      <c r="BK306" s="231">
        <f>ROUND(I306*H306,2)</f>
        <v>0</v>
      </c>
      <c r="BL306" s="18" t="s">
        <v>178</v>
      </c>
      <c r="BM306" s="230" t="s">
        <v>1717</v>
      </c>
    </row>
    <row r="307" spans="1:47" s="2" customFormat="1" ht="12">
      <c r="A307" s="39"/>
      <c r="B307" s="40"/>
      <c r="C307" s="41"/>
      <c r="D307" s="234" t="s">
        <v>229</v>
      </c>
      <c r="E307" s="41"/>
      <c r="F307" s="255" t="s">
        <v>467</v>
      </c>
      <c r="G307" s="41"/>
      <c r="H307" s="41"/>
      <c r="I307" s="256"/>
      <c r="J307" s="41"/>
      <c r="K307" s="41"/>
      <c r="L307" s="45"/>
      <c r="M307" s="257"/>
      <c r="N307" s="258"/>
      <c r="O307" s="92"/>
      <c r="P307" s="92"/>
      <c r="Q307" s="92"/>
      <c r="R307" s="92"/>
      <c r="S307" s="92"/>
      <c r="T307" s="93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229</v>
      </c>
      <c r="AU307" s="18" t="s">
        <v>86</v>
      </c>
    </row>
    <row r="308" spans="1:51" s="13" customFormat="1" ht="12">
      <c r="A308" s="13"/>
      <c r="B308" s="232"/>
      <c r="C308" s="233"/>
      <c r="D308" s="234" t="s">
        <v>180</v>
      </c>
      <c r="E308" s="235" t="s">
        <v>1</v>
      </c>
      <c r="F308" s="236" t="s">
        <v>468</v>
      </c>
      <c r="G308" s="233"/>
      <c r="H308" s="237">
        <v>39.7</v>
      </c>
      <c r="I308" s="238"/>
      <c r="J308" s="233"/>
      <c r="K308" s="233"/>
      <c r="L308" s="239"/>
      <c r="M308" s="240"/>
      <c r="N308" s="241"/>
      <c r="O308" s="241"/>
      <c r="P308" s="241"/>
      <c r="Q308" s="241"/>
      <c r="R308" s="241"/>
      <c r="S308" s="241"/>
      <c r="T308" s="242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3" t="s">
        <v>180</v>
      </c>
      <c r="AU308" s="243" t="s">
        <v>86</v>
      </c>
      <c r="AV308" s="13" t="s">
        <v>86</v>
      </c>
      <c r="AW308" s="13" t="s">
        <v>32</v>
      </c>
      <c r="AX308" s="13" t="s">
        <v>84</v>
      </c>
      <c r="AY308" s="243" t="s">
        <v>171</v>
      </c>
    </row>
    <row r="309" spans="1:65" s="2" customFormat="1" ht="24.15" customHeight="1">
      <c r="A309" s="39"/>
      <c r="B309" s="40"/>
      <c r="C309" s="219" t="s">
        <v>505</v>
      </c>
      <c r="D309" s="219" t="s">
        <v>173</v>
      </c>
      <c r="E309" s="220" t="s">
        <v>470</v>
      </c>
      <c r="F309" s="221" t="s">
        <v>471</v>
      </c>
      <c r="G309" s="222" t="s">
        <v>176</v>
      </c>
      <c r="H309" s="223">
        <v>872.782</v>
      </c>
      <c r="I309" s="224"/>
      <c r="J309" s="225">
        <f>ROUND(I309*H309,2)</f>
        <v>0</v>
      </c>
      <c r="K309" s="221" t="s">
        <v>184</v>
      </c>
      <c r="L309" s="45"/>
      <c r="M309" s="226" t="s">
        <v>1</v>
      </c>
      <c r="N309" s="227" t="s">
        <v>41</v>
      </c>
      <c r="O309" s="92"/>
      <c r="P309" s="228">
        <f>O309*H309</f>
        <v>0</v>
      </c>
      <c r="Q309" s="228">
        <v>0.0033</v>
      </c>
      <c r="R309" s="228">
        <f>Q309*H309</f>
        <v>2.8801806</v>
      </c>
      <c r="S309" s="228">
        <v>0</v>
      </c>
      <c r="T309" s="229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0" t="s">
        <v>178</v>
      </c>
      <c r="AT309" s="230" t="s">
        <v>173</v>
      </c>
      <c r="AU309" s="230" t="s">
        <v>86</v>
      </c>
      <c r="AY309" s="18" t="s">
        <v>171</v>
      </c>
      <c r="BE309" s="231">
        <f>IF(N309="základní",J309,0)</f>
        <v>0</v>
      </c>
      <c r="BF309" s="231">
        <f>IF(N309="snížená",J309,0)</f>
        <v>0</v>
      </c>
      <c r="BG309" s="231">
        <f>IF(N309="zákl. přenesená",J309,0)</f>
        <v>0</v>
      </c>
      <c r="BH309" s="231">
        <f>IF(N309="sníž. přenesená",J309,0)</f>
        <v>0</v>
      </c>
      <c r="BI309" s="231">
        <f>IF(N309="nulová",J309,0)</f>
        <v>0</v>
      </c>
      <c r="BJ309" s="18" t="s">
        <v>84</v>
      </c>
      <c r="BK309" s="231">
        <f>ROUND(I309*H309,2)</f>
        <v>0</v>
      </c>
      <c r="BL309" s="18" t="s">
        <v>178</v>
      </c>
      <c r="BM309" s="230" t="s">
        <v>1718</v>
      </c>
    </row>
    <row r="310" spans="1:47" s="2" customFormat="1" ht="12">
      <c r="A310" s="39"/>
      <c r="B310" s="40"/>
      <c r="C310" s="41"/>
      <c r="D310" s="234" t="s">
        <v>229</v>
      </c>
      <c r="E310" s="41"/>
      <c r="F310" s="255" t="s">
        <v>473</v>
      </c>
      <c r="G310" s="41"/>
      <c r="H310" s="41"/>
      <c r="I310" s="256"/>
      <c r="J310" s="41"/>
      <c r="K310" s="41"/>
      <c r="L310" s="45"/>
      <c r="M310" s="257"/>
      <c r="N310" s="258"/>
      <c r="O310" s="92"/>
      <c r="P310" s="92"/>
      <c r="Q310" s="92"/>
      <c r="R310" s="92"/>
      <c r="S310" s="92"/>
      <c r="T310" s="93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229</v>
      </c>
      <c r="AU310" s="18" t="s">
        <v>86</v>
      </c>
    </row>
    <row r="311" spans="1:51" s="13" customFormat="1" ht="12">
      <c r="A311" s="13"/>
      <c r="B311" s="232"/>
      <c r="C311" s="233"/>
      <c r="D311" s="234" t="s">
        <v>180</v>
      </c>
      <c r="E311" s="235" t="s">
        <v>1</v>
      </c>
      <c r="F311" s="236" t="s">
        <v>1719</v>
      </c>
      <c r="G311" s="233"/>
      <c r="H311" s="237">
        <v>872.782</v>
      </c>
      <c r="I311" s="238"/>
      <c r="J311" s="233"/>
      <c r="K311" s="233"/>
      <c r="L311" s="239"/>
      <c r="M311" s="240"/>
      <c r="N311" s="241"/>
      <c r="O311" s="241"/>
      <c r="P311" s="241"/>
      <c r="Q311" s="241"/>
      <c r="R311" s="241"/>
      <c r="S311" s="241"/>
      <c r="T311" s="242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3" t="s">
        <v>180</v>
      </c>
      <c r="AU311" s="243" t="s">
        <v>86</v>
      </c>
      <c r="AV311" s="13" t="s">
        <v>86</v>
      </c>
      <c r="AW311" s="13" t="s">
        <v>32</v>
      </c>
      <c r="AX311" s="13" t="s">
        <v>84</v>
      </c>
      <c r="AY311" s="243" t="s">
        <v>171</v>
      </c>
    </row>
    <row r="312" spans="1:65" s="2" customFormat="1" ht="24.15" customHeight="1">
      <c r="A312" s="39"/>
      <c r="B312" s="40"/>
      <c r="C312" s="219" t="s">
        <v>511</v>
      </c>
      <c r="D312" s="219" t="s">
        <v>173</v>
      </c>
      <c r="E312" s="220" t="s">
        <v>476</v>
      </c>
      <c r="F312" s="221" t="s">
        <v>477</v>
      </c>
      <c r="G312" s="222" t="s">
        <v>176</v>
      </c>
      <c r="H312" s="223">
        <v>63.855</v>
      </c>
      <c r="I312" s="224"/>
      <c r="J312" s="225">
        <f>ROUND(I312*H312,2)</f>
        <v>0</v>
      </c>
      <c r="K312" s="221" t="s">
        <v>177</v>
      </c>
      <c r="L312" s="45"/>
      <c r="M312" s="226" t="s">
        <v>1</v>
      </c>
      <c r="N312" s="227" t="s">
        <v>41</v>
      </c>
      <c r="O312" s="92"/>
      <c r="P312" s="228">
        <f>O312*H312</f>
        <v>0</v>
      </c>
      <c r="Q312" s="228">
        <v>0.105</v>
      </c>
      <c r="R312" s="228">
        <f>Q312*H312</f>
        <v>6.704775</v>
      </c>
      <c r="S312" s="228">
        <v>0</v>
      </c>
      <c r="T312" s="229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0" t="s">
        <v>178</v>
      </c>
      <c r="AT312" s="230" t="s">
        <v>173</v>
      </c>
      <c r="AU312" s="230" t="s">
        <v>86</v>
      </c>
      <c r="AY312" s="18" t="s">
        <v>171</v>
      </c>
      <c r="BE312" s="231">
        <f>IF(N312="základní",J312,0)</f>
        <v>0</v>
      </c>
      <c r="BF312" s="231">
        <f>IF(N312="snížená",J312,0)</f>
        <v>0</v>
      </c>
      <c r="BG312" s="231">
        <f>IF(N312="zákl. přenesená",J312,0)</f>
        <v>0</v>
      </c>
      <c r="BH312" s="231">
        <f>IF(N312="sníž. přenesená",J312,0)</f>
        <v>0</v>
      </c>
      <c r="BI312" s="231">
        <f>IF(N312="nulová",J312,0)</f>
        <v>0</v>
      </c>
      <c r="BJ312" s="18" t="s">
        <v>84</v>
      </c>
      <c r="BK312" s="231">
        <f>ROUND(I312*H312,2)</f>
        <v>0</v>
      </c>
      <c r="BL312" s="18" t="s">
        <v>178</v>
      </c>
      <c r="BM312" s="230" t="s">
        <v>1720</v>
      </c>
    </row>
    <row r="313" spans="1:51" s="13" customFormat="1" ht="12">
      <c r="A313" s="13"/>
      <c r="B313" s="232"/>
      <c r="C313" s="233"/>
      <c r="D313" s="234" t="s">
        <v>180</v>
      </c>
      <c r="E313" s="235" t="s">
        <v>1</v>
      </c>
      <c r="F313" s="236" t="s">
        <v>1721</v>
      </c>
      <c r="G313" s="233"/>
      <c r="H313" s="237">
        <v>63.855</v>
      </c>
      <c r="I313" s="238"/>
      <c r="J313" s="233"/>
      <c r="K313" s="233"/>
      <c r="L313" s="239"/>
      <c r="M313" s="240"/>
      <c r="N313" s="241"/>
      <c r="O313" s="241"/>
      <c r="P313" s="241"/>
      <c r="Q313" s="241"/>
      <c r="R313" s="241"/>
      <c r="S313" s="241"/>
      <c r="T313" s="24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3" t="s">
        <v>180</v>
      </c>
      <c r="AU313" s="243" t="s">
        <v>86</v>
      </c>
      <c r="AV313" s="13" t="s">
        <v>86</v>
      </c>
      <c r="AW313" s="13" t="s">
        <v>32</v>
      </c>
      <c r="AX313" s="13" t="s">
        <v>84</v>
      </c>
      <c r="AY313" s="243" t="s">
        <v>171</v>
      </c>
    </row>
    <row r="314" spans="1:65" s="2" customFormat="1" ht="24.15" customHeight="1">
      <c r="A314" s="39"/>
      <c r="B314" s="40"/>
      <c r="C314" s="219" t="s">
        <v>516</v>
      </c>
      <c r="D314" s="219" t="s">
        <v>173</v>
      </c>
      <c r="E314" s="220" t="s">
        <v>481</v>
      </c>
      <c r="F314" s="221" t="s">
        <v>482</v>
      </c>
      <c r="G314" s="222" t="s">
        <v>176</v>
      </c>
      <c r="H314" s="223">
        <v>792.2</v>
      </c>
      <c r="I314" s="224"/>
      <c r="J314" s="225">
        <f>ROUND(I314*H314,2)</f>
        <v>0</v>
      </c>
      <c r="K314" s="221" t="s">
        <v>227</v>
      </c>
      <c r="L314" s="45"/>
      <c r="M314" s="226" t="s">
        <v>1</v>
      </c>
      <c r="N314" s="227" t="s">
        <v>41</v>
      </c>
      <c r="O314" s="92"/>
      <c r="P314" s="228">
        <f>O314*H314</f>
        <v>0</v>
      </c>
      <c r="Q314" s="228">
        <v>0.02048</v>
      </c>
      <c r="R314" s="228">
        <f>Q314*H314</f>
        <v>16.224256000000004</v>
      </c>
      <c r="S314" s="228">
        <v>0</v>
      </c>
      <c r="T314" s="229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0" t="s">
        <v>178</v>
      </c>
      <c r="AT314" s="230" t="s">
        <v>173</v>
      </c>
      <c r="AU314" s="230" t="s">
        <v>86</v>
      </c>
      <c r="AY314" s="18" t="s">
        <v>171</v>
      </c>
      <c r="BE314" s="231">
        <f>IF(N314="základní",J314,0)</f>
        <v>0</v>
      </c>
      <c r="BF314" s="231">
        <f>IF(N314="snížená",J314,0)</f>
        <v>0</v>
      </c>
      <c r="BG314" s="231">
        <f>IF(N314="zákl. přenesená",J314,0)</f>
        <v>0</v>
      </c>
      <c r="BH314" s="231">
        <f>IF(N314="sníž. přenesená",J314,0)</f>
        <v>0</v>
      </c>
      <c r="BI314" s="231">
        <f>IF(N314="nulová",J314,0)</f>
        <v>0</v>
      </c>
      <c r="BJ314" s="18" t="s">
        <v>84</v>
      </c>
      <c r="BK314" s="231">
        <f>ROUND(I314*H314,2)</f>
        <v>0</v>
      </c>
      <c r="BL314" s="18" t="s">
        <v>178</v>
      </c>
      <c r="BM314" s="230" t="s">
        <v>483</v>
      </c>
    </row>
    <row r="315" spans="1:51" s="13" customFormat="1" ht="12">
      <c r="A315" s="13"/>
      <c r="B315" s="232"/>
      <c r="C315" s="233"/>
      <c r="D315" s="234" t="s">
        <v>180</v>
      </c>
      <c r="E315" s="235" t="s">
        <v>1</v>
      </c>
      <c r="F315" s="236" t="s">
        <v>1691</v>
      </c>
      <c r="G315" s="233"/>
      <c r="H315" s="237">
        <v>792.2</v>
      </c>
      <c r="I315" s="238"/>
      <c r="J315" s="233"/>
      <c r="K315" s="233"/>
      <c r="L315" s="239"/>
      <c r="M315" s="240"/>
      <c r="N315" s="241"/>
      <c r="O315" s="241"/>
      <c r="P315" s="241"/>
      <c r="Q315" s="241"/>
      <c r="R315" s="241"/>
      <c r="S315" s="241"/>
      <c r="T315" s="242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3" t="s">
        <v>180</v>
      </c>
      <c r="AU315" s="243" t="s">
        <v>86</v>
      </c>
      <c r="AV315" s="13" t="s">
        <v>86</v>
      </c>
      <c r="AW315" s="13" t="s">
        <v>32</v>
      </c>
      <c r="AX315" s="13" t="s">
        <v>84</v>
      </c>
      <c r="AY315" s="243" t="s">
        <v>171</v>
      </c>
    </row>
    <row r="316" spans="1:65" s="2" customFormat="1" ht="37.8" customHeight="1">
      <c r="A316" s="39"/>
      <c r="B316" s="40"/>
      <c r="C316" s="219" t="s">
        <v>323</v>
      </c>
      <c r="D316" s="219" t="s">
        <v>173</v>
      </c>
      <c r="E316" s="220" t="s">
        <v>485</v>
      </c>
      <c r="F316" s="221" t="s">
        <v>486</v>
      </c>
      <c r="G316" s="222" t="s">
        <v>176</v>
      </c>
      <c r="H316" s="223">
        <v>732.782</v>
      </c>
      <c r="I316" s="224"/>
      <c r="J316" s="225">
        <f>ROUND(I316*H316,2)</f>
        <v>0</v>
      </c>
      <c r="K316" s="221" t="s">
        <v>177</v>
      </c>
      <c r="L316" s="45"/>
      <c r="M316" s="226" t="s">
        <v>1</v>
      </c>
      <c r="N316" s="227" t="s">
        <v>41</v>
      </c>
      <c r="O316" s="92"/>
      <c r="P316" s="228">
        <f>O316*H316</f>
        <v>0</v>
      </c>
      <c r="Q316" s="228">
        <v>0.01276</v>
      </c>
      <c r="R316" s="228">
        <f>Q316*H316</f>
        <v>9.35029832</v>
      </c>
      <c r="S316" s="228">
        <v>0</v>
      </c>
      <c r="T316" s="229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30" t="s">
        <v>178</v>
      </c>
      <c r="AT316" s="230" t="s">
        <v>173</v>
      </c>
      <c r="AU316" s="230" t="s">
        <v>86</v>
      </c>
      <c r="AY316" s="18" t="s">
        <v>171</v>
      </c>
      <c r="BE316" s="231">
        <f>IF(N316="základní",J316,0)</f>
        <v>0</v>
      </c>
      <c r="BF316" s="231">
        <f>IF(N316="snížená",J316,0)</f>
        <v>0</v>
      </c>
      <c r="BG316" s="231">
        <f>IF(N316="zákl. přenesená",J316,0)</f>
        <v>0</v>
      </c>
      <c r="BH316" s="231">
        <f>IF(N316="sníž. přenesená",J316,0)</f>
        <v>0</v>
      </c>
      <c r="BI316" s="231">
        <f>IF(N316="nulová",J316,0)</f>
        <v>0</v>
      </c>
      <c r="BJ316" s="18" t="s">
        <v>84</v>
      </c>
      <c r="BK316" s="231">
        <f>ROUND(I316*H316,2)</f>
        <v>0</v>
      </c>
      <c r="BL316" s="18" t="s">
        <v>178</v>
      </c>
      <c r="BM316" s="230" t="s">
        <v>487</v>
      </c>
    </row>
    <row r="317" spans="1:47" s="2" customFormat="1" ht="12">
      <c r="A317" s="39"/>
      <c r="B317" s="40"/>
      <c r="C317" s="41"/>
      <c r="D317" s="234" t="s">
        <v>229</v>
      </c>
      <c r="E317" s="41"/>
      <c r="F317" s="255" t="s">
        <v>1722</v>
      </c>
      <c r="G317" s="41"/>
      <c r="H317" s="41"/>
      <c r="I317" s="256"/>
      <c r="J317" s="41"/>
      <c r="K317" s="41"/>
      <c r="L317" s="45"/>
      <c r="M317" s="257"/>
      <c r="N317" s="258"/>
      <c r="O317" s="92"/>
      <c r="P317" s="92"/>
      <c r="Q317" s="92"/>
      <c r="R317" s="92"/>
      <c r="S317" s="92"/>
      <c r="T317" s="93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229</v>
      </c>
      <c r="AU317" s="18" t="s">
        <v>86</v>
      </c>
    </row>
    <row r="318" spans="1:51" s="13" customFormat="1" ht="12">
      <c r="A318" s="13"/>
      <c r="B318" s="232"/>
      <c r="C318" s="233"/>
      <c r="D318" s="234" t="s">
        <v>180</v>
      </c>
      <c r="E318" s="235" t="s">
        <v>1</v>
      </c>
      <c r="F318" s="236" t="s">
        <v>1723</v>
      </c>
      <c r="G318" s="233"/>
      <c r="H318" s="237">
        <v>732.782</v>
      </c>
      <c r="I318" s="238"/>
      <c r="J318" s="233"/>
      <c r="K318" s="233"/>
      <c r="L318" s="239"/>
      <c r="M318" s="240"/>
      <c r="N318" s="241"/>
      <c r="O318" s="241"/>
      <c r="P318" s="241"/>
      <c r="Q318" s="241"/>
      <c r="R318" s="241"/>
      <c r="S318" s="241"/>
      <c r="T318" s="242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3" t="s">
        <v>180</v>
      </c>
      <c r="AU318" s="243" t="s">
        <v>86</v>
      </c>
      <c r="AV318" s="13" t="s">
        <v>86</v>
      </c>
      <c r="AW318" s="13" t="s">
        <v>32</v>
      </c>
      <c r="AX318" s="13" t="s">
        <v>84</v>
      </c>
      <c r="AY318" s="243" t="s">
        <v>171</v>
      </c>
    </row>
    <row r="319" spans="1:65" s="2" customFormat="1" ht="24.15" customHeight="1">
      <c r="A319" s="39"/>
      <c r="B319" s="40"/>
      <c r="C319" s="269" t="s">
        <v>526</v>
      </c>
      <c r="D319" s="269" t="s">
        <v>304</v>
      </c>
      <c r="E319" s="270" t="s">
        <v>490</v>
      </c>
      <c r="F319" s="271" t="s">
        <v>491</v>
      </c>
      <c r="G319" s="272" t="s">
        <v>176</v>
      </c>
      <c r="H319" s="273">
        <v>822.181</v>
      </c>
      <c r="I319" s="274"/>
      <c r="J319" s="275">
        <f>ROUND(I319*H319,2)</f>
        <v>0</v>
      </c>
      <c r="K319" s="271" t="s">
        <v>177</v>
      </c>
      <c r="L319" s="276"/>
      <c r="M319" s="277" t="s">
        <v>1</v>
      </c>
      <c r="N319" s="278" t="s">
        <v>41</v>
      </c>
      <c r="O319" s="92"/>
      <c r="P319" s="228">
        <f>O319*H319</f>
        <v>0</v>
      </c>
      <c r="Q319" s="228">
        <v>0.028000000000000004</v>
      </c>
      <c r="R319" s="228">
        <f>Q319*H319</f>
        <v>23.021068000000003</v>
      </c>
      <c r="S319" s="228">
        <v>0</v>
      </c>
      <c r="T319" s="229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30" t="s">
        <v>211</v>
      </c>
      <c r="AT319" s="230" t="s">
        <v>304</v>
      </c>
      <c r="AU319" s="230" t="s">
        <v>86</v>
      </c>
      <c r="AY319" s="18" t="s">
        <v>171</v>
      </c>
      <c r="BE319" s="231">
        <f>IF(N319="základní",J319,0)</f>
        <v>0</v>
      </c>
      <c r="BF319" s="231">
        <f>IF(N319="snížená",J319,0)</f>
        <v>0</v>
      </c>
      <c r="BG319" s="231">
        <f>IF(N319="zákl. přenesená",J319,0)</f>
        <v>0</v>
      </c>
      <c r="BH319" s="231">
        <f>IF(N319="sníž. přenesená",J319,0)</f>
        <v>0</v>
      </c>
      <c r="BI319" s="231">
        <f>IF(N319="nulová",J319,0)</f>
        <v>0</v>
      </c>
      <c r="BJ319" s="18" t="s">
        <v>84</v>
      </c>
      <c r="BK319" s="231">
        <f>ROUND(I319*H319,2)</f>
        <v>0</v>
      </c>
      <c r="BL319" s="18" t="s">
        <v>178</v>
      </c>
      <c r="BM319" s="230" t="s">
        <v>492</v>
      </c>
    </row>
    <row r="320" spans="1:51" s="13" customFormat="1" ht="12">
      <c r="A320" s="13"/>
      <c r="B320" s="232"/>
      <c r="C320" s="233"/>
      <c r="D320" s="234" t="s">
        <v>180</v>
      </c>
      <c r="E320" s="235" t="s">
        <v>1</v>
      </c>
      <c r="F320" s="236" t="s">
        <v>1724</v>
      </c>
      <c r="G320" s="233"/>
      <c r="H320" s="237">
        <v>806.06</v>
      </c>
      <c r="I320" s="238"/>
      <c r="J320" s="233"/>
      <c r="K320" s="233"/>
      <c r="L320" s="239"/>
      <c r="M320" s="240"/>
      <c r="N320" s="241"/>
      <c r="O320" s="241"/>
      <c r="P320" s="241"/>
      <c r="Q320" s="241"/>
      <c r="R320" s="241"/>
      <c r="S320" s="241"/>
      <c r="T320" s="242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3" t="s">
        <v>180</v>
      </c>
      <c r="AU320" s="243" t="s">
        <v>86</v>
      </c>
      <c r="AV320" s="13" t="s">
        <v>86</v>
      </c>
      <c r="AW320" s="13" t="s">
        <v>32</v>
      </c>
      <c r="AX320" s="13" t="s">
        <v>84</v>
      </c>
      <c r="AY320" s="243" t="s">
        <v>171</v>
      </c>
    </row>
    <row r="321" spans="1:51" s="13" customFormat="1" ht="12">
      <c r="A321" s="13"/>
      <c r="B321" s="232"/>
      <c r="C321" s="233"/>
      <c r="D321" s="234" t="s">
        <v>180</v>
      </c>
      <c r="E321" s="233"/>
      <c r="F321" s="236" t="s">
        <v>1725</v>
      </c>
      <c r="G321" s="233"/>
      <c r="H321" s="237">
        <v>822.181</v>
      </c>
      <c r="I321" s="238"/>
      <c r="J321" s="233"/>
      <c r="K321" s="233"/>
      <c r="L321" s="239"/>
      <c r="M321" s="240"/>
      <c r="N321" s="241"/>
      <c r="O321" s="241"/>
      <c r="P321" s="241"/>
      <c r="Q321" s="241"/>
      <c r="R321" s="241"/>
      <c r="S321" s="241"/>
      <c r="T321" s="242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3" t="s">
        <v>180</v>
      </c>
      <c r="AU321" s="243" t="s">
        <v>86</v>
      </c>
      <c r="AV321" s="13" t="s">
        <v>86</v>
      </c>
      <c r="AW321" s="13" t="s">
        <v>4</v>
      </c>
      <c r="AX321" s="13" t="s">
        <v>84</v>
      </c>
      <c r="AY321" s="243" t="s">
        <v>171</v>
      </c>
    </row>
    <row r="322" spans="1:65" s="2" customFormat="1" ht="24.15" customHeight="1">
      <c r="A322" s="39"/>
      <c r="B322" s="40"/>
      <c r="C322" s="219" t="s">
        <v>532</v>
      </c>
      <c r="D322" s="219" t="s">
        <v>173</v>
      </c>
      <c r="E322" s="220" t="s">
        <v>496</v>
      </c>
      <c r="F322" s="221" t="s">
        <v>497</v>
      </c>
      <c r="G322" s="222" t="s">
        <v>176</v>
      </c>
      <c r="H322" s="223">
        <v>790</v>
      </c>
      <c r="I322" s="224"/>
      <c r="J322" s="225">
        <f>ROUND(I322*H322,2)</f>
        <v>0</v>
      </c>
      <c r="K322" s="221" t="s">
        <v>177</v>
      </c>
      <c r="L322" s="45"/>
      <c r="M322" s="226" t="s">
        <v>1</v>
      </c>
      <c r="N322" s="227" t="s">
        <v>41</v>
      </c>
      <c r="O322" s="92"/>
      <c r="P322" s="228">
        <f>O322*H322</f>
        <v>0</v>
      </c>
      <c r="Q322" s="228">
        <v>0</v>
      </c>
      <c r="R322" s="228">
        <f>Q322*H322</f>
        <v>0</v>
      </c>
      <c r="S322" s="228">
        <v>0</v>
      </c>
      <c r="T322" s="229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0" t="s">
        <v>178</v>
      </c>
      <c r="AT322" s="230" t="s">
        <v>173</v>
      </c>
      <c r="AU322" s="230" t="s">
        <v>86</v>
      </c>
      <c r="AY322" s="18" t="s">
        <v>171</v>
      </c>
      <c r="BE322" s="231">
        <f>IF(N322="základní",J322,0)</f>
        <v>0</v>
      </c>
      <c r="BF322" s="231">
        <f>IF(N322="snížená",J322,0)</f>
        <v>0</v>
      </c>
      <c r="BG322" s="231">
        <f>IF(N322="zákl. přenesená",J322,0)</f>
        <v>0</v>
      </c>
      <c r="BH322" s="231">
        <f>IF(N322="sníž. přenesená",J322,0)</f>
        <v>0</v>
      </c>
      <c r="BI322" s="231">
        <f>IF(N322="nulová",J322,0)</f>
        <v>0</v>
      </c>
      <c r="BJ322" s="18" t="s">
        <v>84</v>
      </c>
      <c r="BK322" s="231">
        <f>ROUND(I322*H322,2)</f>
        <v>0</v>
      </c>
      <c r="BL322" s="18" t="s">
        <v>178</v>
      </c>
      <c r="BM322" s="230" t="s">
        <v>498</v>
      </c>
    </row>
    <row r="323" spans="1:51" s="13" customFormat="1" ht="12">
      <c r="A323" s="13"/>
      <c r="B323" s="232"/>
      <c r="C323" s="233"/>
      <c r="D323" s="234" t="s">
        <v>180</v>
      </c>
      <c r="E323" s="235" t="s">
        <v>1</v>
      </c>
      <c r="F323" s="236" t="s">
        <v>1726</v>
      </c>
      <c r="G323" s="233"/>
      <c r="H323" s="237">
        <v>790</v>
      </c>
      <c r="I323" s="238"/>
      <c r="J323" s="233"/>
      <c r="K323" s="233"/>
      <c r="L323" s="239"/>
      <c r="M323" s="240"/>
      <c r="N323" s="241"/>
      <c r="O323" s="241"/>
      <c r="P323" s="241"/>
      <c r="Q323" s="241"/>
      <c r="R323" s="241"/>
      <c r="S323" s="241"/>
      <c r="T323" s="242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3" t="s">
        <v>180</v>
      </c>
      <c r="AU323" s="243" t="s">
        <v>86</v>
      </c>
      <c r="AV323" s="13" t="s">
        <v>86</v>
      </c>
      <c r="AW323" s="13" t="s">
        <v>32</v>
      </c>
      <c r="AX323" s="13" t="s">
        <v>84</v>
      </c>
      <c r="AY323" s="243" t="s">
        <v>171</v>
      </c>
    </row>
    <row r="324" spans="1:65" s="2" customFormat="1" ht="16.5" customHeight="1">
      <c r="A324" s="39"/>
      <c r="B324" s="40"/>
      <c r="C324" s="219" t="s">
        <v>538</v>
      </c>
      <c r="D324" s="219" t="s">
        <v>173</v>
      </c>
      <c r="E324" s="220" t="s">
        <v>501</v>
      </c>
      <c r="F324" s="221" t="s">
        <v>502</v>
      </c>
      <c r="G324" s="222" t="s">
        <v>176</v>
      </c>
      <c r="H324" s="223">
        <v>1159.782</v>
      </c>
      <c r="I324" s="224"/>
      <c r="J324" s="225">
        <f>ROUND(I324*H324,2)</f>
        <v>0</v>
      </c>
      <c r="K324" s="221" t="s">
        <v>177</v>
      </c>
      <c r="L324" s="45"/>
      <c r="M324" s="226" t="s">
        <v>1</v>
      </c>
      <c r="N324" s="227" t="s">
        <v>41</v>
      </c>
      <c r="O324" s="92"/>
      <c r="P324" s="228">
        <f>O324*H324</f>
        <v>0</v>
      </c>
      <c r="Q324" s="228">
        <v>0</v>
      </c>
      <c r="R324" s="228">
        <f>Q324*H324</f>
        <v>0</v>
      </c>
      <c r="S324" s="228">
        <v>0</v>
      </c>
      <c r="T324" s="229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0" t="s">
        <v>178</v>
      </c>
      <c r="AT324" s="230" t="s">
        <v>173</v>
      </c>
      <c r="AU324" s="230" t="s">
        <v>86</v>
      </c>
      <c r="AY324" s="18" t="s">
        <v>171</v>
      </c>
      <c r="BE324" s="231">
        <f>IF(N324="základní",J324,0)</f>
        <v>0</v>
      </c>
      <c r="BF324" s="231">
        <f>IF(N324="snížená",J324,0)</f>
        <v>0</v>
      </c>
      <c r="BG324" s="231">
        <f>IF(N324="zákl. přenesená",J324,0)</f>
        <v>0</v>
      </c>
      <c r="BH324" s="231">
        <f>IF(N324="sníž. přenesená",J324,0)</f>
        <v>0</v>
      </c>
      <c r="BI324" s="231">
        <f>IF(N324="nulová",J324,0)</f>
        <v>0</v>
      </c>
      <c r="BJ324" s="18" t="s">
        <v>84</v>
      </c>
      <c r="BK324" s="231">
        <f>ROUND(I324*H324,2)</f>
        <v>0</v>
      </c>
      <c r="BL324" s="18" t="s">
        <v>178</v>
      </c>
      <c r="BM324" s="230" t="s">
        <v>503</v>
      </c>
    </row>
    <row r="325" spans="1:51" s="13" customFormat="1" ht="12">
      <c r="A325" s="13"/>
      <c r="B325" s="232"/>
      <c r="C325" s="233"/>
      <c r="D325" s="234" t="s">
        <v>180</v>
      </c>
      <c r="E325" s="235" t="s">
        <v>1</v>
      </c>
      <c r="F325" s="236" t="s">
        <v>1727</v>
      </c>
      <c r="G325" s="233"/>
      <c r="H325" s="237">
        <v>1159.782</v>
      </c>
      <c r="I325" s="238"/>
      <c r="J325" s="233"/>
      <c r="K325" s="233"/>
      <c r="L325" s="239"/>
      <c r="M325" s="240"/>
      <c r="N325" s="241"/>
      <c r="O325" s="241"/>
      <c r="P325" s="241"/>
      <c r="Q325" s="241"/>
      <c r="R325" s="241"/>
      <c r="S325" s="241"/>
      <c r="T325" s="242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3" t="s">
        <v>180</v>
      </c>
      <c r="AU325" s="243" t="s">
        <v>86</v>
      </c>
      <c r="AV325" s="13" t="s">
        <v>86</v>
      </c>
      <c r="AW325" s="13" t="s">
        <v>32</v>
      </c>
      <c r="AX325" s="13" t="s">
        <v>84</v>
      </c>
      <c r="AY325" s="243" t="s">
        <v>171</v>
      </c>
    </row>
    <row r="326" spans="1:65" s="2" customFormat="1" ht="24.15" customHeight="1">
      <c r="A326" s="39"/>
      <c r="B326" s="40"/>
      <c r="C326" s="219" t="s">
        <v>544</v>
      </c>
      <c r="D326" s="219" t="s">
        <v>173</v>
      </c>
      <c r="E326" s="220" t="s">
        <v>522</v>
      </c>
      <c r="F326" s="221" t="s">
        <v>523</v>
      </c>
      <c r="G326" s="222" t="s">
        <v>176</v>
      </c>
      <c r="H326" s="223">
        <v>397</v>
      </c>
      <c r="I326" s="224"/>
      <c r="J326" s="225">
        <f>ROUND(I326*H326,2)</f>
        <v>0</v>
      </c>
      <c r="K326" s="221" t="s">
        <v>227</v>
      </c>
      <c r="L326" s="45"/>
      <c r="M326" s="226" t="s">
        <v>1</v>
      </c>
      <c r="N326" s="227" t="s">
        <v>41</v>
      </c>
      <c r="O326" s="92"/>
      <c r="P326" s="228">
        <f>O326*H326</f>
        <v>0</v>
      </c>
      <c r="Q326" s="228">
        <v>0</v>
      </c>
      <c r="R326" s="228">
        <f>Q326*H326</f>
        <v>0</v>
      </c>
      <c r="S326" s="228">
        <v>0</v>
      </c>
      <c r="T326" s="229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30" t="s">
        <v>178</v>
      </c>
      <c r="AT326" s="230" t="s">
        <v>173</v>
      </c>
      <c r="AU326" s="230" t="s">
        <v>86</v>
      </c>
      <c r="AY326" s="18" t="s">
        <v>171</v>
      </c>
      <c r="BE326" s="231">
        <f>IF(N326="základní",J326,0)</f>
        <v>0</v>
      </c>
      <c r="BF326" s="231">
        <f>IF(N326="snížená",J326,0)</f>
        <v>0</v>
      </c>
      <c r="BG326" s="231">
        <f>IF(N326="zákl. přenesená",J326,0)</f>
        <v>0</v>
      </c>
      <c r="BH326" s="231">
        <f>IF(N326="sníž. přenesená",J326,0)</f>
        <v>0</v>
      </c>
      <c r="BI326" s="231">
        <f>IF(N326="nulová",J326,0)</f>
        <v>0</v>
      </c>
      <c r="BJ326" s="18" t="s">
        <v>84</v>
      </c>
      <c r="BK326" s="231">
        <f>ROUND(I326*H326,2)</f>
        <v>0</v>
      </c>
      <c r="BL326" s="18" t="s">
        <v>178</v>
      </c>
      <c r="BM326" s="230" t="s">
        <v>524</v>
      </c>
    </row>
    <row r="327" spans="1:65" s="2" customFormat="1" ht="24.15" customHeight="1">
      <c r="A327" s="39"/>
      <c r="B327" s="40"/>
      <c r="C327" s="219" t="s">
        <v>549</v>
      </c>
      <c r="D327" s="219" t="s">
        <v>173</v>
      </c>
      <c r="E327" s="220" t="s">
        <v>527</v>
      </c>
      <c r="F327" s="221" t="s">
        <v>528</v>
      </c>
      <c r="G327" s="222" t="s">
        <v>176</v>
      </c>
      <c r="H327" s="223">
        <v>2.125</v>
      </c>
      <c r="I327" s="224"/>
      <c r="J327" s="225">
        <f>ROUND(I327*H327,2)</f>
        <v>0</v>
      </c>
      <c r="K327" s="221" t="s">
        <v>227</v>
      </c>
      <c r="L327" s="45"/>
      <c r="M327" s="226" t="s">
        <v>1</v>
      </c>
      <c r="N327" s="227" t="s">
        <v>41</v>
      </c>
      <c r="O327" s="92"/>
      <c r="P327" s="228">
        <f>O327*H327</f>
        <v>0</v>
      </c>
      <c r="Q327" s="228">
        <v>0.1231</v>
      </c>
      <c r="R327" s="228">
        <f>Q327*H327</f>
        <v>0.26158750000000003</v>
      </c>
      <c r="S327" s="228">
        <v>0</v>
      </c>
      <c r="T327" s="229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0" t="s">
        <v>178</v>
      </c>
      <c r="AT327" s="230" t="s">
        <v>173</v>
      </c>
      <c r="AU327" s="230" t="s">
        <v>86</v>
      </c>
      <c r="AY327" s="18" t="s">
        <v>171</v>
      </c>
      <c r="BE327" s="231">
        <f>IF(N327="základní",J327,0)</f>
        <v>0</v>
      </c>
      <c r="BF327" s="231">
        <f>IF(N327="snížená",J327,0)</f>
        <v>0</v>
      </c>
      <c r="BG327" s="231">
        <f>IF(N327="zákl. přenesená",J327,0)</f>
        <v>0</v>
      </c>
      <c r="BH327" s="231">
        <f>IF(N327="sníž. přenesená",J327,0)</f>
        <v>0</v>
      </c>
      <c r="BI327" s="231">
        <f>IF(N327="nulová",J327,0)</f>
        <v>0</v>
      </c>
      <c r="BJ327" s="18" t="s">
        <v>84</v>
      </c>
      <c r="BK327" s="231">
        <f>ROUND(I327*H327,2)</f>
        <v>0</v>
      </c>
      <c r="BL327" s="18" t="s">
        <v>178</v>
      </c>
      <c r="BM327" s="230" t="s">
        <v>1728</v>
      </c>
    </row>
    <row r="328" spans="1:47" s="2" customFormat="1" ht="12">
      <c r="A328" s="39"/>
      <c r="B328" s="40"/>
      <c r="C328" s="41"/>
      <c r="D328" s="234" t="s">
        <v>229</v>
      </c>
      <c r="E328" s="41"/>
      <c r="F328" s="255" t="s">
        <v>530</v>
      </c>
      <c r="G328" s="41"/>
      <c r="H328" s="41"/>
      <c r="I328" s="256"/>
      <c r="J328" s="41"/>
      <c r="K328" s="41"/>
      <c r="L328" s="45"/>
      <c r="M328" s="257"/>
      <c r="N328" s="258"/>
      <c r="O328" s="92"/>
      <c r="P328" s="92"/>
      <c r="Q328" s="92"/>
      <c r="R328" s="92"/>
      <c r="S328" s="92"/>
      <c r="T328" s="93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229</v>
      </c>
      <c r="AU328" s="18" t="s">
        <v>86</v>
      </c>
    </row>
    <row r="329" spans="1:51" s="13" customFormat="1" ht="12">
      <c r="A329" s="13"/>
      <c r="B329" s="232"/>
      <c r="C329" s="233"/>
      <c r="D329" s="234" t="s">
        <v>180</v>
      </c>
      <c r="E329" s="235" t="s">
        <v>1</v>
      </c>
      <c r="F329" s="236" t="s">
        <v>1729</v>
      </c>
      <c r="G329" s="233"/>
      <c r="H329" s="237">
        <v>2.125</v>
      </c>
      <c r="I329" s="238"/>
      <c r="J329" s="233"/>
      <c r="K329" s="233"/>
      <c r="L329" s="239"/>
      <c r="M329" s="240"/>
      <c r="N329" s="241"/>
      <c r="O329" s="241"/>
      <c r="P329" s="241"/>
      <c r="Q329" s="241"/>
      <c r="R329" s="241"/>
      <c r="S329" s="241"/>
      <c r="T329" s="242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3" t="s">
        <v>180</v>
      </c>
      <c r="AU329" s="243" t="s">
        <v>86</v>
      </c>
      <c r="AV329" s="13" t="s">
        <v>86</v>
      </c>
      <c r="AW329" s="13" t="s">
        <v>32</v>
      </c>
      <c r="AX329" s="13" t="s">
        <v>84</v>
      </c>
      <c r="AY329" s="243" t="s">
        <v>171</v>
      </c>
    </row>
    <row r="330" spans="1:65" s="2" customFormat="1" ht="24.15" customHeight="1">
      <c r="A330" s="39"/>
      <c r="B330" s="40"/>
      <c r="C330" s="219" t="s">
        <v>554</v>
      </c>
      <c r="D330" s="219" t="s">
        <v>173</v>
      </c>
      <c r="E330" s="220" t="s">
        <v>539</v>
      </c>
      <c r="F330" s="221" t="s">
        <v>540</v>
      </c>
      <c r="G330" s="222" t="s">
        <v>366</v>
      </c>
      <c r="H330" s="223">
        <v>4.25</v>
      </c>
      <c r="I330" s="224"/>
      <c r="J330" s="225">
        <f>ROUND(I330*H330,2)</f>
        <v>0</v>
      </c>
      <c r="K330" s="221" t="s">
        <v>227</v>
      </c>
      <c r="L330" s="45"/>
      <c r="M330" s="226" t="s">
        <v>1</v>
      </c>
      <c r="N330" s="227" t="s">
        <v>41</v>
      </c>
      <c r="O330" s="92"/>
      <c r="P330" s="228">
        <f>O330*H330</f>
        <v>0</v>
      </c>
      <c r="Q330" s="228">
        <v>0.1231</v>
      </c>
      <c r="R330" s="228">
        <f>Q330*H330</f>
        <v>0.5231750000000001</v>
      </c>
      <c r="S330" s="228">
        <v>0</v>
      </c>
      <c r="T330" s="229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0" t="s">
        <v>178</v>
      </c>
      <c r="AT330" s="230" t="s">
        <v>173</v>
      </c>
      <c r="AU330" s="230" t="s">
        <v>86</v>
      </c>
      <c r="AY330" s="18" t="s">
        <v>171</v>
      </c>
      <c r="BE330" s="231">
        <f>IF(N330="základní",J330,0)</f>
        <v>0</v>
      </c>
      <c r="BF330" s="231">
        <f>IF(N330="snížená",J330,0)</f>
        <v>0</v>
      </c>
      <c r="BG330" s="231">
        <f>IF(N330="zákl. přenesená",J330,0)</f>
        <v>0</v>
      </c>
      <c r="BH330" s="231">
        <f>IF(N330="sníž. přenesená",J330,0)</f>
        <v>0</v>
      </c>
      <c r="BI330" s="231">
        <f>IF(N330="nulová",J330,0)</f>
        <v>0</v>
      </c>
      <c r="BJ330" s="18" t="s">
        <v>84</v>
      </c>
      <c r="BK330" s="231">
        <f>ROUND(I330*H330,2)</f>
        <v>0</v>
      </c>
      <c r="BL330" s="18" t="s">
        <v>178</v>
      </c>
      <c r="BM330" s="230" t="s">
        <v>1730</v>
      </c>
    </row>
    <row r="331" spans="1:47" s="2" customFormat="1" ht="12">
      <c r="A331" s="39"/>
      <c r="B331" s="40"/>
      <c r="C331" s="41"/>
      <c r="D331" s="234" t="s">
        <v>229</v>
      </c>
      <c r="E331" s="41"/>
      <c r="F331" s="255" t="s">
        <v>536</v>
      </c>
      <c r="G331" s="41"/>
      <c r="H331" s="41"/>
      <c r="I331" s="256"/>
      <c r="J331" s="41"/>
      <c r="K331" s="41"/>
      <c r="L331" s="45"/>
      <c r="M331" s="257"/>
      <c r="N331" s="258"/>
      <c r="O331" s="92"/>
      <c r="P331" s="92"/>
      <c r="Q331" s="92"/>
      <c r="R331" s="92"/>
      <c r="S331" s="92"/>
      <c r="T331" s="93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229</v>
      </c>
      <c r="AU331" s="18" t="s">
        <v>86</v>
      </c>
    </row>
    <row r="332" spans="1:51" s="15" customFormat="1" ht="12">
      <c r="A332" s="15"/>
      <c r="B332" s="259"/>
      <c r="C332" s="260"/>
      <c r="D332" s="234" t="s">
        <v>180</v>
      </c>
      <c r="E332" s="261" t="s">
        <v>1</v>
      </c>
      <c r="F332" s="262" t="s">
        <v>1333</v>
      </c>
      <c r="G332" s="260"/>
      <c r="H332" s="261" t="s">
        <v>1</v>
      </c>
      <c r="I332" s="263"/>
      <c r="J332" s="260"/>
      <c r="K332" s="260"/>
      <c r="L332" s="264"/>
      <c r="M332" s="265"/>
      <c r="N332" s="266"/>
      <c r="O332" s="266"/>
      <c r="P332" s="266"/>
      <c r="Q332" s="266"/>
      <c r="R332" s="266"/>
      <c r="S332" s="266"/>
      <c r="T332" s="267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68" t="s">
        <v>180</v>
      </c>
      <c r="AU332" s="268" t="s">
        <v>86</v>
      </c>
      <c r="AV332" s="15" t="s">
        <v>84</v>
      </c>
      <c r="AW332" s="15" t="s">
        <v>32</v>
      </c>
      <c r="AX332" s="15" t="s">
        <v>76</v>
      </c>
      <c r="AY332" s="268" t="s">
        <v>171</v>
      </c>
    </row>
    <row r="333" spans="1:51" s="13" customFormat="1" ht="12">
      <c r="A333" s="13"/>
      <c r="B333" s="232"/>
      <c r="C333" s="233"/>
      <c r="D333" s="234" t="s">
        <v>180</v>
      </c>
      <c r="E333" s="235" t="s">
        <v>1</v>
      </c>
      <c r="F333" s="236" t="s">
        <v>1731</v>
      </c>
      <c r="G333" s="233"/>
      <c r="H333" s="237">
        <v>4.25</v>
      </c>
      <c r="I333" s="238"/>
      <c r="J333" s="233"/>
      <c r="K333" s="233"/>
      <c r="L333" s="239"/>
      <c r="M333" s="240"/>
      <c r="N333" s="241"/>
      <c r="O333" s="241"/>
      <c r="P333" s="241"/>
      <c r="Q333" s="241"/>
      <c r="R333" s="241"/>
      <c r="S333" s="241"/>
      <c r="T333" s="242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3" t="s">
        <v>180</v>
      </c>
      <c r="AU333" s="243" t="s">
        <v>86</v>
      </c>
      <c r="AV333" s="13" t="s">
        <v>86</v>
      </c>
      <c r="AW333" s="13" t="s">
        <v>32</v>
      </c>
      <c r="AX333" s="13" t="s">
        <v>84</v>
      </c>
      <c r="AY333" s="243" t="s">
        <v>171</v>
      </c>
    </row>
    <row r="334" spans="1:65" s="2" customFormat="1" ht="24.15" customHeight="1">
      <c r="A334" s="39"/>
      <c r="B334" s="40"/>
      <c r="C334" s="219" t="s">
        <v>558</v>
      </c>
      <c r="D334" s="219" t="s">
        <v>173</v>
      </c>
      <c r="E334" s="220" t="s">
        <v>1732</v>
      </c>
      <c r="F334" s="221" t="s">
        <v>1733</v>
      </c>
      <c r="G334" s="222" t="s">
        <v>366</v>
      </c>
      <c r="H334" s="223">
        <v>4.8</v>
      </c>
      <c r="I334" s="224"/>
      <c r="J334" s="225">
        <f>ROUND(I334*H334,2)</f>
        <v>0</v>
      </c>
      <c r="K334" s="221" t="s">
        <v>1</v>
      </c>
      <c r="L334" s="45"/>
      <c r="M334" s="226" t="s">
        <v>1</v>
      </c>
      <c r="N334" s="227" t="s">
        <v>41</v>
      </c>
      <c r="O334" s="92"/>
      <c r="P334" s="228">
        <f>O334*H334</f>
        <v>0</v>
      </c>
      <c r="Q334" s="228">
        <v>0.1231</v>
      </c>
      <c r="R334" s="228">
        <f>Q334*H334</f>
        <v>0.59088</v>
      </c>
      <c r="S334" s="228">
        <v>0</v>
      </c>
      <c r="T334" s="229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30" t="s">
        <v>178</v>
      </c>
      <c r="AT334" s="230" t="s">
        <v>173</v>
      </c>
      <c r="AU334" s="230" t="s">
        <v>86</v>
      </c>
      <c r="AY334" s="18" t="s">
        <v>171</v>
      </c>
      <c r="BE334" s="231">
        <f>IF(N334="základní",J334,0)</f>
        <v>0</v>
      </c>
      <c r="BF334" s="231">
        <f>IF(N334="snížená",J334,0)</f>
        <v>0</v>
      </c>
      <c r="BG334" s="231">
        <f>IF(N334="zákl. přenesená",J334,0)</f>
        <v>0</v>
      </c>
      <c r="BH334" s="231">
        <f>IF(N334="sníž. přenesená",J334,0)</f>
        <v>0</v>
      </c>
      <c r="BI334" s="231">
        <f>IF(N334="nulová",J334,0)</f>
        <v>0</v>
      </c>
      <c r="BJ334" s="18" t="s">
        <v>84</v>
      </c>
      <c r="BK334" s="231">
        <f>ROUND(I334*H334,2)</f>
        <v>0</v>
      </c>
      <c r="BL334" s="18" t="s">
        <v>178</v>
      </c>
      <c r="BM334" s="230" t="s">
        <v>1734</v>
      </c>
    </row>
    <row r="335" spans="1:47" s="2" customFormat="1" ht="12">
      <c r="A335" s="39"/>
      <c r="B335" s="40"/>
      <c r="C335" s="41"/>
      <c r="D335" s="234" t="s">
        <v>229</v>
      </c>
      <c r="E335" s="41"/>
      <c r="F335" s="255" t="s">
        <v>1735</v>
      </c>
      <c r="G335" s="41"/>
      <c r="H335" s="41"/>
      <c r="I335" s="256"/>
      <c r="J335" s="41"/>
      <c r="K335" s="41"/>
      <c r="L335" s="45"/>
      <c r="M335" s="257"/>
      <c r="N335" s="258"/>
      <c r="O335" s="92"/>
      <c r="P335" s="92"/>
      <c r="Q335" s="92"/>
      <c r="R335" s="92"/>
      <c r="S335" s="92"/>
      <c r="T335" s="93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229</v>
      </c>
      <c r="AU335" s="18" t="s">
        <v>86</v>
      </c>
    </row>
    <row r="336" spans="1:51" s="13" customFormat="1" ht="12">
      <c r="A336" s="13"/>
      <c r="B336" s="232"/>
      <c r="C336" s="233"/>
      <c r="D336" s="234" t="s">
        <v>180</v>
      </c>
      <c r="E336" s="235" t="s">
        <v>1</v>
      </c>
      <c r="F336" s="236" t="s">
        <v>1736</v>
      </c>
      <c r="G336" s="233"/>
      <c r="H336" s="237">
        <v>4.8</v>
      </c>
      <c r="I336" s="238"/>
      <c r="J336" s="233"/>
      <c r="K336" s="233"/>
      <c r="L336" s="239"/>
      <c r="M336" s="240"/>
      <c r="N336" s="241"/>
      <c r="O336" s="241"/>
      <c r="P336" s="241"/>
      <c r="Q336" s="241"/>
      <c r="R336" s="241"/>
      <c r="S336" s="241"/>
      <c r="T336" s="242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3" t="s">
        <v>180</v>
      </c>
      <c r="AU336" s="243" t="s">
        <v>86</v>
      </c>
      <c r="AV336" s="13" t="s">
        <v>86</v>
      </c>
      <c r="AW336" s="13" t="s">
        <v>32</v>
      </c>
      <c r="AX336" s="13" t="s">
        <v>84</v>
      </c>
      <c r="AY336" s="243" t="s">
        <v>171</v>
      </c>
    </row>
    <row r="337" spans="1:63" s="12" customFormat="1" ht="22.8" customHeight="1">
      <c r="A337" s="12"/>
      <c r="B337" s="203"/>
      <c r="C337" s="204"/>
      <c r="D337" s="205" t="s">
        <v>75</v>
      </c>
      <c r="E337" s="217" t="s">
        <v>215</v>
      </c>
      <c r="F337" s="217" t="s">
        <v>543</v>
      </c>
      <c r="G337" s="204"/>
      <c r="H337" s="204"/>
      <c r="I337" s="207"/>
      <c r="J337" s="218">
        <f>BK337</f>
        <v>0</v>
      </c>
      <c r="K337" s="204"/>
      <c r="L337" s="209"/>
      <c r="M337" s="210"/>
      <c r="N337" s="211"/>
      <c r="O337" s="211"/>
      <c r="P337" s="212">
        <f>SUM(P338:P382)</f>
        <v>0</v>
      </c>
      <c r="Q337" s="211"/>
      <c r="R337" s="212">
        <f>SUM(R338:R382)</f>
        <v>16.782127</v>
      </c>
      <c r="S337" s="211"/>
      <c r="T337" s="213">
        <f>SUM(T338:T382)</f>
        <v>365.10363499999994</v>
      </c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R337" s="214" t="s">
        <v>84</v>
      </c>
      <c r="AT337" s="215" t="s">
        <v>75</v>
      </c>
      <c r="AU337" s="215" t="s">
        <v>84</v>
      </c>
      <c r="AY337" s="214" t="s">
        <v>171</v>
      </c>
      <c r="BK337" s="216">
        <f>SUM(BK338:BK382)</f>
        <v>0</v>
      </c>
    </row>
    <row r="338" spans="1:65" s="2" customFormat="1" ht="33" customHeight="1">
      <c r="A338" s="39"/>
      <c r="B338" s="40"/>
      <c r="C338" s="219" t="s">
        <v>563</v>
      </c>
      <c r="D338" s="219" t="s">
        <v>173</v>
      </c>
      <c r="E338" s="220" t="s">
        <v>545</v>
      </c>
      <c r="F338" s="221" t="s">
        <v>546</v>
      </c>
      <c r="G338" s="222" t="s">
        <v>366</v>
      </c>
      <c r="H338" s="223">
        <v>84</v>
      </c>
      <c r="I338" s="224"/>
      <c r="J338" s="225">
        <f>ROUND(I338*H338,2)</f>
        <v>0</v>
      </c>
      <c r="K338" s="221" t="s">
        <v>177</v>
      </c>
      <c r="L338" s="45"/>
      <c r="M338" s="226" t="s">
        <v>1</v>
      </c>
      <c r="N338" s="227" t="s">
        <v>41</v>
      </c>
      <c r="O338" s="92"/>
      <c r="P338" s="228">
        <f>O338*H338</f>
        <v>0</v>
      </c>
      <c r="Q338" s="228">
        <v>0.12950000000000003</v>
      </c>
      <c r="R338" s="228">
        <f>Q338*H338</f>
        <v>10.878</v>
      </c>
      <c r="S338" s="228">
        <v>0</v>
      </c>
      <c r="T338" s="229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30" t="s">
        <v>178</v>
      </c>
      <c r="AT338" s="230" t="s">
        <v>173</v>
      </c>
      <c r="AU338" s="230" t="s">
        <v>86</v>
      </c>
      <c r="AY338" s="18" t="s">
        <v>171</v>
      </c>
      <c r="BE338" s="231">
        <f>IF(N338="základní",J338,0)</f>
        <v>0</v>
      </c>
      <c r="BF338" s="231">
        <f>IF(N338="snížená",J338,0)</f>
        <v>0</v>
      </c>
      <c r="BG338" s="231">
        <f>IF(N338="zákl. přenesená",J338,0)</f>
        <v>0</v>
      </c>
      <c r="BH338" s="231">
        <f>IF(N338="sníž. přenesená",J338,0)</f>
        <v>0</v>
      </c>
      <c r="BI338" s="231">
        <f>IF(N338="nulová",J338,0)</f>
        <v>0</v>
      </c>
      <c r="BJ338" s="18" t="s">
        <v>84</v>
      </c>
      <c r="BK338" s="231">
        <f>ROUND(I338*H338,2)</f>
        <v>0</v>
      </c>
      <c r="BL338" s="18" t="s">
        <v>178</v>
      </c>
      <c r="BM338" s="230" t="s">
        <v>1737</v>
      </c>
    </row>
    <row r="339" spans="1:51" s="13" customFormat="1" ht="12">
      <c r="A339" s="13"/>
      <c r="B339" s="232"/>
      <c r="C339" s="233"/>
      <c r="D339" s="234" t="s">
        <v>180</v>
      </c>
      <c r="E339" s="235" t="s">
        <v>1</v>
      </c>
      <c r="F339" s="236" t="s">
        <v>1738</v>
      </c>
      <c r="G339" s="233"/>
      <c r="H339" s="237">
        <v>52</v>
      </c>
      <c r="I339" s="238"/>
      <c r="J339" s="233"/>
      <c r="K339" s="233"/>
      <c r="L339" s="239"/>
      <c r="M339" s="240"/>
      <c r="N339" s="241"/>
      <c r="O339" s="241"/>
      <c r="P339" s="241"/>
      <c r="Q339" s="241"/>
      <c r="R339" s="241"/>
      <c r="S339" s="241"/>
      <c r="T339" s="242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3" t="s">
        <v>180</v>
      </c>
      <c r="AU339" s="243" t="s">
        <v>86</v>
      </c>
      <c r="AV339" s="13" t="s">
        <v>86</v>
      </c>
      <c r="AW339" s="13" t="s">
        <v>32</v>
      </c>
      <c r="AX339" s="13" t="s">
        <v>76</v>
      </c>
      <c r="AY339" s="243" t="s">
        <v>171</v>
      </c>
    </row>
    <row r="340" spans="1:51" s="13" customFormat="1" ht="12">
      <c r="A340" s="13"/>
      <c r="B340" s="232"/>
      <c r="C340" s="233"/>
      <c r="D340" s="234" t="s">
        <v>180</v>
      </c>
      <c r="E340" s="235" t="s">
        <v>1</v>
      </c>
      <c r="F340" s="236" t="s">
        <v>1739</v>
      </c>
      <c r="G340" s="233"/>
      <c r="H340" s="237">
        <v>32</v>
      </c>
      <c r="I340" s="238"/>
      <c r="J340" s="233"/>
      <c r="K340" s="233"/>
      <c r="L340" s="239"/>
      <c r="M340" s="240"/>
      <c r="N340" s="241"/>
      <c r="O340" s="241"/>
      <c r="P340" s="241"/>
      <c r="Q340" s="241"/>
      <c r="R340" s="241"/>
      <c r="S340" s="241"/>
      <c r="T340" s="242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3" t="s">
        <v>180</v>
      </c>
      <c r="AU340" s="243" t="s">
        <v>86</v>
      </c>
      <c r="AV340" s="13" t="s">
        <v>86</v>
      </c>
      <c r="AW340" s="13" t="s">
        <v>32</v>
      </c>
      <c r="AX340" s="13" t="s">
        <v>76</v>
      </c>
      <c r="AY340" s="243" t="s">
        <v>171</v>
      </c>
    </row>
    <row r="341" spans="1:51" s="14" customFormat="1" ht="12">
      <c r="A341" s="14"/>
      <c r="B341" s="244"/>
      <c r="C341" s="245"/>
      <c r="D341" s="234" t="s">
        <v>180</v>
      </c>
      <c r="E341" s="246" t="s">
        <v>1</v>
      </c>
      <c r="F341" s="247" t="s">
        <v>221</v>
      </c>
      <c r="G341" s="245"/>
      <c r="H341" s="248">
        <v>84</v>
      </c>
      <c r="I341" s="249"/>
      <c r="J341" s="245"/>
      <c r="K341" s="245"/>
      <c r="L341" s="250"/>
      <c r="M341" s="251"/>
      <c r="N341" s="252"/>
      <c r="O341" s="252"/>
      <c r="P341" s="252"/>
      <c r="Q341" s="252"/>
      <c r="R341" s="252"/>
      <c r="S341" s="252"/>
      <c r="T341" s="253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4" t="s">
        <v>180</v>
      </c>
      <c r="AU341" s="254" t="s">
        <v>86</v>
      </c>
      <c r="AV341" s="14" t="s">
        <v>178</v>
      </c>
      <c r="AW341" s="14" t="s">
        <v>32</v>
      </c>
      <c r="AX341" s="14" t="s">
        <v>84</v>
      </c>
      <c r="AY341" s="254" t="s">
        <v>171</v>
      </c>
    </row>
    <row r="342" spans="1:65" s="2" customFormat="1" ht="24.15" customHeight="1">
      <c r="A342" s="39"/>
      <c r="B342" s="40"/>
      <c r="C342" s="269" t="s">
        <v>568</v>
      </c>
      <c r="D342" s="269" t="s">
        <v>304</v>
      </c>
      <c r="E342" s="270" t="s">
        <v>1740</v>
      </c>
      <c r="F342" s="271" t="s">
        <v>551</v>
      </c>
      <c r="G342" s="272" t="s">
        <v>226</v>
      </c>
      <c r="H342" s="273">
        <v>48</v>
      </c>
      <c r="I342" s="274"/>
      <c r="J342" s="275">
        <f>ROUND(I342*H342,2)</f>
        <v>0</v>
      </c>
      <c r="K342" s="271" t="s">
        <v>1</v>
      </c>
      <c r="L342" s="276"/>
      <c r="M342" s="277" t="s">
        <v>1</v>
      </c>
      <c r="N342" s="278" t="s">
        <v>41</v>
      </c>
      <c r="O342" s="92"/>
      <c r="P342" s="228">
        <f>O342*H342</f>
        <v>0</v>
      </c>
      <c r="Q342" s="228">
        <v>0.05612</v>
      </c>
      <c r="R342" s="228">
        <f>Q342*H342</f>
        <v>2.69376</v>
      </c>
      <c r="S342" s="228">
        <v>0</v>
      </c>
      <c r="T342" s="229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30" t="s">
        <v>211</v>
      </c>
      <c r="AT342" s="230" t="s">
        <v>304</v>
      </c>
      <c r="AU342" s="230" t="s">
        <v>86</v>
      </c>
      <c r="AY342" s="18" t="s">
        <v>171</v>
      </c>
      <c r="BE342" s="231">
        <f>IF(N342="základní",J342,0)</f>
        <v>0</v>
      </c>
      <c r="BF342" s="231">
        <f>IF(N342="snížená",J342,0)</f>
        <v>0</v>
      </c>
      <c r="BG342" s="231">
        <f>IF(N342="zákl. přenesená",J342,0)</f>
        <v>0</v>
      </c>
      <c r="BH342" s="231">
        <f>IF(N342="sníž. přenesená",J342,0)</f>
        <v>0</v>
      </c>
      <c r="BI342" s="231">
        <f>IF(N342="nulová",J342,0)</f>
        <v>0</v>
      </c>
      <c r="BJ342" s="18" t="s">
        <v>84</v>
      </c>
      <c r="BK342" s="231">
        <f>ROUND(I342*H342,2)</f>
        <v>0</v>
      </c>
      <c r="BL342" s="18" t="s">
        <v>178</v>
      </c>
      <c r="BM342" s="230" t="s">
        <v>1741</v>
      </c>
    </row>
    <row r="343" spans="1:51" s="13" customFormat="1" ht="12">
      <c r="A343" s="13"/>
      <c r="B343" s="232"/>
      <c r="C343" s="233"/>
      <c r="D343" s="234" t="s">
        <v>180</v>
      </c>
      <c r="E343" s="233"/>
      <c r="F343" s="236" t="s">
        <v>1742</v>
      </c>
      <c r="G343" s="233"/>
      <c r="H343" s="237">
        <v>48</v>
      </c>
      <c r="I343" s="238"/>
      <c r="J343" s="233"/>
      <c r="K343" s="233"/>
      <c r="L343" s="239"/>
      <c r="M343" s="240"/>
      <c r="N343" s="241"/>
      <c r="O343" s="241"/>
      <c r="P343" s="241"/>
      <c r="Q343" s="241"/>
      <c r="R343" s="241"/>
      <c r="S343" s="241"/>
      <c r="T343" s="242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3" t="s">
        <v>180</v>
      </c>
      <c r="AU343" s="243" t="s">
        <v>86</v>
      </c>
      <c r="AV343" s="13" t="s">
        <v>86</v>
      </c>
      <c r="AW343" s="13" t="s">
        <v>4</v>
      </c>
      <c r="AX343" s="13" t="s">
        <v>84</v>
      </c>
      <c r="AY343" s="243" t="s">
        <v>171</v>
      </c>
    </row>
    <row r="344" spans="1:65" s="2" customFormat="1" ht="16.5" customHeight="1">
      <c r="A344" s="39"/>
      <c r="B344" s="40"/>
      <c r="C344" s="269" t="s">
        <v>572</v>
      </c>
      <c r="D344" s="269" t="s">
        <v>304</v>
      </c>
      <c r="E344" s="270" t="s">
        <v>1743</v>
      </c>
      <c r="F344" s="271" t="s">
        <v>1744</v>
      </c>
      <c r="G344" s="272" t="s">
        <v>366</v>
      </c>
      <c r="H344" s="273">
        <v>37</v>
      </c>
      <c r="I344" s="274"/>
      <c r="J344" s="275">
        <f>ROUND(I344*H344,2)</f>
        <v>0</v>
      </c>
      <c r="K344" s="271" t="s">
        <v>177</v>
      </c>
      <c r="L344" s="276"/>
      <c r="M344" s="277" t="s">
        <v>1</v>
      </c>
      <c r="N344" s="278" t="s">
        <v>41</v>
      </c>
      <c r="O344" s="92"/>
      <c r="P344" s="228">
        <f>O344*H344</f>
        <v>0</v>
      </c>
      <c r="Q344" s="228">
        <v>0.085</v>
      </c>
      <c r="R344" s="228">
        <f>Q344*H344</f>
        <v>3.145</v>
      </c>
      <c r="S344" s="228">
        <v>0</v>
      </c>
      <c r="T344" s="229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30" t="s">
        <v>211</v>
      </c>
      <c r="AT344" s="230" t="s">
        <v>304</v>
      </c>
      <c r="AU344" s="230" t="s">
        <v>86</v>
      </c>
      <c r="AY344" s="18" t="s">
        <v>171</v>
      </c>
      <c r="BE344" s="231">
        <f>IF(N344="základní",J344,0)</f>
        <v>0</v>
      </c>
      <c r="BF344" s="231">
        <f>IF(N344="snížená",J344,0)</f>
        <v>0</v>
      </c>
      <c r="BG344" s="231">
        <f>IF(N344="zákl. přenesená",J344,0)</f>
        <v>0</v>
      </c>
      <c r="BH344" s="231">
        <f>IF(N344="sníž. přenesená",J344,0)</f>
        <v>0</v>
      </c>
      <c r="BI344" s="231">
        <f>IF(N344="nulová",J344,0)</f>
        <v>0</v>
      </c>
      <c r="BJ344" s="18" t="s">
        <v>84</v>
      </c>
      <c r="BK344" s="231">
        <f>ROUND(I344*H344,2)</f>
        <v>0</v>
      </c>
      <c r="BL344" s="18" t="s">
        <v>178</v>
      </c>
      <c r="BM344" s="230" t="s">
        <v>1745</v>
      </c>
    </row>
    <row r="345" spans="1:65" s="2" customFormat="1" ht="24.15" customHeight="1">
      <c r="A345" s="39"/>
      <c r="B345" s="40"/>
      <c r="C345" s="219" t="s">
        <v>576</v>
      </c>
      <c r="D345" s="219" t="s">
        <v>173</v>
      </c>
      <c r="E345" s="220" t="s">
        <v>1746</v>
      </c>
      <c r="F345" s="221" t="s">
        <v>1747</v>
      </c>
      <c r="G345" s="222" t="s">
        <v>176</v>
      </c>
      <c r="H345" s="223">
        <v>92.3</v>
      </c>
      <c r="I345" s="224"/>
      <c r="J345" s="225">
        <f>ROUND(I345*H345,2)</f>
        <v>0</v>
      </c>
      <c r="K345" s="221" t="s">
        <v>184</v>
      </c>
      <c r="L345" s="45"/>
      <c r="M345" s="226" t="s">
        <v>1</v>
      </c>
      <c r="N345" s="227" t="s">
        <v>41</v>
      </c>
      <c r="O345" s="92"/>
      <c r="P345" s="228">
        <f>O345*H345</f>
        <v>0</v>
      </c>
      <c r="Q345" s="228">
        <v>0.00069</v>
      </c>
      <c r="R345" s="228">
        <f>Q345*H345</f>
        <v>0.063687</v>
      </c>
      <c r="S345" s="228">
        <v>0</v>
      </c>
      <c r="T345" s="229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30" t="s">
        <v>178</v>
      </c>
      <c r="AT345" s="230" t="s">
        <v>173</v>
      </c>
      <c r="AU345" s="230" t="s">
        <v>86</v>
      </c>
      <c r="AY345" s="18" t="s">
        <v>171</v>
      </c>
      <c r="BE345" s="231">
        <f>IF(N345="základní",J345,0)</f>
        <v>0</v>
      </c>
      <c r="BF345" s="231">
        <f>IF(N345="snížená",J345,0)</f>
        <v>0</v>
      </c>
      <c r="BG345" s="231">
        <f>IF(N345="zákl. přenesená",J345,0)</f>
        <v>0</v>
      </c>
      <c r="BH345" s="231">
        <f>IF(N345="sníž. přenesená",J345,0)</f>
        <v>0</v>
      </c>
      <c r="BI345" s="231">
        <f>IF(N345="nulová",J345,0)</f>
        <v>0</v>
      </c>
      <c r="BJ345" s="18" t="s">
        <v>84</v>
      </c>
      <c r="BK345" s="231">
        <f>ROUND(I345*H345,2)</f>
        <v>0</v>
      </c>
      <c r="BL345" s="18" t="s">
        <v>178</v>
      </c>
      <c r="BM345" s="230" t="s">
        <v>1748</v>
      </c>
    </row>
    <row r="346" spans="1:51" s="13" customFormat="1" ht="12">
      <c r="A346" s="13"/>
      <c r="B346" s="232"/>
      <c r="C346" s="233"/>
      <c r="D346" s="234" t="s">
        <v>180</v>
      </c>
      <c r="E346" s="235" t="s">
        <v>1</v>
      </c>
      <c r="F346" s="236" t="s">
        <v>1749</v>
      </c>
      <c r="G346" s="233"/>
      <c r="H346" s="237">
        <v>92.3</v>
      </c>
      <c r="I346" s="238"/>
      <c r="J346" s="233"/>
      <c r="K346" s="233"/>
      <c r="L346" s="239"/>
      <c r="M346" s="240"/>
      <c r="N346" s="241"/>
      <c r="O346" s="241"/>
      <c r="P346" s="241"/>
      <c r="Q346" s="241"/>
      <c r="R346" s="241"/>
      <c r="S346" s="241"/>
      <c r="T346" s="242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3" t="s">
        <v>180</v>
      </c>
      <c r="AU346" s="243" t="s">
        <v>86</v>
      </c>
      <c r="AV346" s="13" t="s">
        <v>86</v>
      </c>
      <c r="AW346" s="13" t="s">
        <v>32</v>
      </c>
      <c r="AX346" s="13" t="s">
        <v>84</v>
      </c>
      <c r="AY346" s="243" t="s">
        <v>171</v>
      </c>
    </row>
    <row r="347" spans="1:65" s="2" customFormat="1" ht="21.75" customHeight="1">
      <c r="A347" s="39"/>
      <c r="B347" s="40"/>
      <c r="C347" s="219" t="s">
        <v>580</v>
      </c>
      <c r="D347" s="219" t="s">
        <v>173</v>
      </c>
      <c r="E347" s="220" t="s">
        <v>555</v>
      </c>
      <c r="F347" s="221" t="s">
        <v>556</v>
      </c>
      <c r="G347" s="222" t="s">
        <v>366</v>
      </c>
      <c r="H347" s="223">
        <v>26</v>
      </c>
      <c r="I347" s="224"/>
      <c r="J347" s="225">
        <f>ROUND(I347*H347,2)</f>
        <v>0</v>
      </c>
      <c r="K347" s="221" t="s">
        <v>177</v>
      </c>
      <c r="L347" s="45"/>
      <c r="M347" s="226" t="s">
        <v>1</v>
      </c>
      <c r="N347" s="227" t="s">
        <v>41</v>
      </c>
      <c r="O347" s="92"/>
      <c r="P347" s="228">
        <f>O347*H347</f>
        <v>0</v>
      </c>
      <c r="Q347" s="228">
        <v>0</v>
      </c>
      <c r="R347" s="228">
        <f>Q347*H347</f>
        <v>0</v>
      </c>
      <c r="S347" s="228">
        <v>0</v>
      </c>
      <c r="T347" s="229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30" t="s">
        <v>178</v>
      </c>
      <c r="AT347" s="230" t="s">
        <v>173</v>
      </c>
      <c r="AU347" s="230" t="s">
        <v>86</v>
      </c>
      <c r="AY347" s="18" t="s">
        <v>171</v>
      </c>
      <c r="BE347" s="231">
        <f>IF(N347="základní",J347,0)</f>
        <v>0</v>
      </c>
      <c r="BF347" s="231">
        <f>IF(N347="snížená",J347,0)</f>
        <v>0</v>
      </c>
      <c r="BG347" s="231">
        <f>IF(N347="zákl. přenesená",J347,0)</f>
        <v>0</v>
      </c>
      <c r="BH347" s="231">
        <f>IF(N347="sníž. přenesená",J347,0)</f>
        <v>0</v>
      </c>
      <c r="BI347" s="231">
        <f>IF(N347="nulová",J347,0)</f>
        <v>0</v>
      </c>
      <c r="BJ347" s="18" t="s">
        <v>84</v>
      </c>
      <c r="BK347" s="231">
        <f>ROUND(I347*H347,2)</f>
        <v>0</v>
      </c>
      <c r="BL347" s="18" t="s">
        <v>178</v>
      </c>
      <c r="BM347" s="230" t="s">
        <v>1750</v>
      </c>
    </row>
    <row r="348" spans="1:65" s="2" customFormat="1" ht="33" customHeight="1">
      <c r="A348" s="39"/>
      <c r="B348" s="40"/>
      <c r="C348" s="219" t="s">
        <v>584</v>
      </c>
      <c r="D348" s="219" t="s">
        <v>173</v>
      </c>
      <c r="E348" s="220" t="s">
        <v>559</v>
      </c>
      <c r="F348" s="221" t="s">
        <v>560</v>
      </c>
      <c r="G348" s="222" t="s">
        <v>176</v>
      </c>
      <c r="H348" s="223">
        <v>1404.7</v>
      </c>
      <c r="I348" s="224"/>
      <c r="J348" s="225">
        <f>ROUND(I348*H348,2)</f>
        <v>0</v>
      </c>
      <c r="K348" s="221" t="s">
        <v>177</v>
      </c>
      <c r="L348" s="45"/>
      <c r="M348" s="226" t="s">
        <v>1</v>
      </c>
      <c r="N348" s="227" t="s">
        <v>41</v>
      </c>
      <c r="O348" s="92"/>
      <c r="P348" s="228">
        <f>O348*H348</f>
        <v>0</v>
      </c>
      <c r="Q348" s="228">
        <v>0</v>
      </c>
      <c r="R348" s="228">
        <f>Q348*H348</f>
        <v>0</v>
      </c>
      <c r="S348" s="228">
        <v>0</v>
      </c>
      <c r="T348" s="229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30" t="s">
        <v>178</v>
      </c>
      <c r="AT348" s="230" t="s">
        <v>173</v>
      </c>
      <c r="AU348" s="230" t="s">
        <v>86</v>
      </c>
      <c r="AY348" s="18" t="s">
        <v>171</v>
      </c>
      <c r="BE348" s="231">
        <f>IF(N348="základní",J348,0)</f>
        <v>0</v>
      </c>
      <c r="BF348" s="231">
        <f>IF(N348="snížená",J348,0)</f>
        <v>0</v>
      </c>
      <c r="BG348" s="231">
        <f>IF(N348="zákl. přenesená",J348,0)</f>
        <v>0</v>
      </c>
      <c r="BH348" s="231">
        <f>IF(N348="sníž. přenesená",J348,0)</f>
        <v>0</v>
      </c>
      <c r="BI348" s="231">
        <f>IF(N348="nulová",J348,0)</f>
        <v>0</v>
      </c>
      <c r="BJ348" s="18" t="s">
        <v>84</v>
      </c>
      <c r="BK348" s="231">
        <f>ROUND(I348*H348,2)</f>
        <v>0</v>
      </c>
      <c r="BL348" s="18" t="s">
        <v>178</v>
      </c>
      <c r="BM348" s="230" t="s">
        <v>1751</v>
      </c>
    </row>
    <row r="349" spans="1:51" s="13" customFormat="1" ht="12">
      <c r="A349" s="13"/>
      <c r="B349" s="232"/>
      <c r="C349" s="233"/>
      <c r="D349" s="234" t="s">
        <v>180</v>
      </c>
      <c r="E349" s="235" t="s">
        <v>1</v>
      </c>
      <c r="F349" s="236" t="s">
        <v>1752</v>
      </c>
      <c r="G349" s="233"/>
      <c r="H349" s="237">
        <v>1404.7</v>
      </c>
      <c r="I349" s="238"/>
      <c r="J349" s="233"/>
      <c r="K349" s="233"/>
      <c r="L349" s="239"/>
      <c r="M349" s="240"/>
      <c r="N349" s="241"/>
      <c r="O349" s="241"/>
      <c r="P349" s="241"/>
      <c r="Q349" s="241"/>
      <c r="R349" s="241"/>
      <c r="S349" s="241"/>
      <c r="T349" s="242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3" t="s">
        <v>180</v>
      </c>
      <c r="AU349" s="243" t="s">
        <v>86</v>
      </c>
      <c r="AV349" s="13" t="s">
        <v>86</v>
      </c>
      <c r="AW349" s="13" t="s">
        <v>32</v>
      </c>
      <c r="AX349" s="13" t="s">
        <v>84</v>
      </c>
      <c r="AY349" s="243" t="s">
        <v>171</v>
      </c>
    </row>
    <row r="350" spans="1:65" s="2" customFormat="1" ht="33" customHeight="1">
      <c r="A350" s="39"/>
      <c r="B350" s="40"/>
      <c r="C350" s="219" t="s">
        <v>589</v>
      </c>
      <c r="D350" s="219" t="s">
        <v>173</v>
      </c>
      <c r="E350" s="220" t="s">
        <v>564</v>
      </c>
      <c r="F350" s="221" t="s">
        <v>565</v>
      </c>
      <c r="G350" s="222" t="s">
        <v>176</v>
      </c>
      <c r="H350" s="223">
        <v>126423</v>
      </c>
      <c r="I350" s="224"/>
      <c r="J350" s="225">
        <f>ROUND(I350*H350,2)</f>
        <v>0</v>
      </c>
      <c r="K350" s="221" t="s">
        <v>177</v>
      </c>
      <c r="L350" s="45"/>
      <c r="M350" s="226" t="s">
        <v>1</v>
      </c>
      <c r="N350" s="227" t="s">
        <v>41</v>
      </c>
      <c r="O350" s="92"/>
      <c r="P350" s="228">
        <f>O350*H350</f>
        <v>0</v>
      </c>
      <c r="Q350" s="228">
        <v>0</v>
      </c>
      <c r="R350" s="228">
        <f>Q350*H350</f>
        <v>0</v>
      </c>
      <c r="S350" s="228">
        <v>0</v>
      </c>
      <c r="T350" s="229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30" t="s">
        <v>178</v>
      </c>
      <c r="AT350" s="230" t="s">
        <v>173</v>
      </c>
      <c r="AU350" s="230" t="s">
        <v>86</v>
      </c>
      <c r="AY350" s="18" t="s">
        <v>171</v>
      </c>
      <c r="BE350" s="231">
        <f>IF(N350="základní",J350,0)</f>
        <v>0</v>
      </c>
      <c r="BF350" s="231">
        <f>IF(N350="snížená",J350,0)</f>
        <v>0</v>
      </c>
      <c r="BG350" s="231">
        <f>IF(N350="zákl. přenesená",J350,0)</f>
        <v>0</v>
      </c>
      <c r="BH350" s="231">
        <f>IF(N350="sníž. přenesená",J350,0)</f>
        <v>0</v>
      </c>
      <c r="BI350" s="231">
        <f>IF(N350="nulová",J350,0)</f>
        <v>0</v>
      </c>
      <c r="BJ350" s="18" t="s">
        <v>84</v>
      </c>
      <c r="BK350" s="231">
        <f>ROUND(I350*H350,2)</f>
        <v>0</v>
      </c>
      <c r="BL350" s="18" t="s">
        <v>178</v>
      </c>
      <c r="BM350" s="230" t="s">
        <v>1753</v>
      </c>
    </row>
    <row r="351" spans="1:51" s="13" customFormat="1" ht="12">
      <c r="A351" s="13"/>
      <c r="B351" s="232"/>
      <c r="C351" s="233"/>
      <c r="D351" s="234" t="s">
        <v>180</v>
      </c>
      <c r="E351" s="235" t="s">
        <v>1</v>
      </c>
      <c r="F351" s="236" t="s">
        <v>1754</v>
      </c>
      <c r="G351" s="233"/>
      <c r="H351" s="237">
        <v>126423</v>
      </c>
      <c r="I351" s="238"/>
      <c r="J351" s="233"/>
      <c r="K351" s="233"/>
      <c r="L351" s="239"/>
      <c r="M351" s="240"/>
      <c r="N351" s="241"/>
      <c r="O351" s="241"/>
      <c r="P351" s="241"/>
      <c r="Q351" s="241"/>
      <c r="R351" s="241"/>
      <c r="S351" s="241"/>
      <c r="T351" s="242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3" t="s">
        <v>180</v>
      </c>
      <c r="AU351" s="243" t="s">
        <v>86</v>
      </c>
      <c r="AV351" s="13" t="s">
        <v>86</v>
      </c>
      <c r="AW351" s="13" t="s">
        <v>32</v>
      </c>
      <c r="AX351" s="13" t="s">
        <v>84</v>
      </c>
      <c r="AY351" s="243" t="s">
        <v>171</v>
      </c>
    </row>
    <row r="352" spans="1:65" s="2" customFormat="1" ht="33" customHeight="1">
      <c r="A352" s="39"/>
      <c r="B352" s="40"/>
      <c r="C352" s="219" t="s">
        <v>594</v>
      </c>
      <c r="D352" s="219" t="s">
        <v>173</v>
      </c>
      <c r="E352" s="220" t="s">
        <v>569</v>
      </c>
      <c r="F352" s="221" t="s">
        <v>570</v>
      </c>
      <c r="G352" s="222" t="s">
        <v>176</v>
      </c>
      <c r="H352" s="223">
        <v>1404.7</v>
      </c>
      <c r="I352" s="224"/>
      <c r="J352" s="225">
        <f>ROUND(I352*H352,2)</f>
        <v>0</v>
      </c>
      <c r="K352" s="221" t="s">
        <v>177</v>
      </c>
      <c r="L352" s="45"/>
      <c r="M352" s="226" t="s">
        <v>1</v>
      </c>
      <c r="N352" s="227" t="s">
        <v>41</v>
      </c>
      <c r="O352" s="92"/>
      <c r="P352" s="228">
        <f>O352*H352</f>
        <v>0</v>
      </c>
      <c r="Q352" s="228">
        <v>0</v>
      </c>
      <c r="R352" s="228">
        <f>Q352*H352</f>
        <v>0</v>
      </c>
      <c r="S352" s="228">
        <v>0</v>
      </c>
      <c r="T352" s="229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30" t="s">
        <v>178</v>
      </c>
      <c r="AT352" s="230" t="s">
        <v>173</v>
      </c>
      <c r="AU352" s="230" t="s">
        <v>86</v>
      </c>
      <c r="AY352" s="18" t="s">
        <v>171</v>
      </c>
      <c r="BE352" s="231">
        <f>IF(N352="základní",J352,0)</f>
        <v>0</v>
      </c>
      <c r="BF352" s="231">
        <f>IF(N352="snížená",J352,0)</f>
        <v>0</v>
      </c>
      <c r="BG352" s="231">
        <f>IF(N352="zákl. přenesená",J352,0)</f>
        <v>0</v>
      </c>
      <c r="BH352" s="231">
        <f>IF(N352="sníž. přenesená",J352,0)</f>
        <v>0</v>
      </c>
      <c r="BI352" s="231">
        <f>IF(N352="nulová",J352,0)</f>
        <v>0</v>
      </c>
      <c r="BJ352" s="18" t="s">
        <v>84</v>
      </c>
      <c r="BK352" s="231">
        <f>ROUND(I352*H352,2)</f>
        <v>0</v>
      </c>
      <c r="BL352" s="18" t="s">
        <v>178</v>
      </c>
      <c r="BM352" s="230" t="s">
        <v>1755</v>
      </c>
    </row>
    <row r="353" spans="1:65" s="2" customFormat="1" ht="16.5" customHeight="1">
      <c r="A353" s="39"/>
      <c r="B353" s="40"/>
      <c r="C353" s="219" t="s">
        <v>604</v>
      </c>
      <c r="D353" s="219" t="s">
        <v>173</v>
      </c>
      <c r="E353" s="220" t="s">
        <v>573</v>
      </c>
      <c r="F353" s="221" t="s">
        <v>574</v>
      </c>
      <c r="G353" s="222" t="s">
        <v>176</v>
      </c>
      <c r="H353" s="223">
        <v>1404.7</v>
      </c>
      <c r="I353" s="224"/>
      <c r="J353" s="225">
        <f>ROUND(I353*H353,2)</f>
        <v>0</v>
      </c>
      <c r="K353" s="221" t="s">
        <v>177</v>
      </c>
      <c r="L353" s="45"/>
      <c r="M353" s="226" t="s">
        <v>1</v>
      </c>
      <c r="N353" s="227" t="s">
        <v>41</v>
      </c>
      <c r="O353" s="92"/>
      <c r="P353" s="228">
        <f>O353*H353</f>
        <v>0</v>
      </c>
      <c r="Q353" s="228">
        <v>0</v>
      </c>
      <c r="R353" s="228">
        <f>Q353*H353</f>
        <v>0</v>
      </c>
      <c r="S353" s="228">
        <v>0</v>
      </c>
      <c r="T353" s="229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30" t="s">
        <v>178</v>
      </c>
      <c r="AT353" s="230" t="s">
        <v>173</v>
      </c>
      <c r="AU353" s="230" t="s">
        <v>86</v>
      </c>
      <c r="AY353" s="18" t="s">
        <v>171</v>
      </c>
      <c r="BE353" s="231">
        <f>IF(N353="základní",J353,0)</f>
        <v>0</v>
      </c>
      <c r="BF353" s="231">
        <f>IF(N353="snížená",J353,0)</f>
        <v>0</v>
      </c>
      <c r="BG353" s="231">
        <f>IF(N353="zákl. přenesená",J353,0)</f>
        <v>0</v>
      </c>
      <c r="BH353" s="231">
        <f>IF(N353="sníž. přenesená",J353,0)</f>
        <v>0</v>
      </c>
      <c r="BI353" s="231">
        <f>IF(N353="nulová",J353,0)</f>
        <v>0</v>
      </c>
      <c r="BJ353" s="18" t="s">
        <v>84</v>
      </c>
      <c r="BK353" s="231">
        <f>ROUND(I353*H353,2)</f>
        <v>0</v>
      </c>
      <c r="BL353" s="18" t="s">
        <v>178</v>
      </c>
      <c r="BM353" s="230" t="s">
        <v>1756</v>
      </c>
    </row>
    <row r="354" spans="1:65" s="2" customFormat="1" ht="21.75" customHeight="1">
      <c r="A354" s="39"/>
      <c r="B354" s="40"/>
      <c r="C354" s="219" t="s">
        <v>609</v>
      </c>
      <c r="D354" s="219" t="s">
        <v>173</v>
      </c>
      <c r="E354" s="220" t="s">
        <v>577</v>
      </c>
      <c r="F354" s="221" t="s">
        <v>578</v>
      </c>
      <c r="G354" s="222" t="s">
        <v>176</v>
      </c>
      <c r="H354" s="223">
        <v>126423</v>
      </c>
      <c r="I354" s="224"/>
      <c r="J354" s="225">
        <f>ROUND(I354*H354,2)</f>
        <v>0</v>
      </c>
      <c r="K354" s="221" t="s">
        <v>177</v>
      </c>
      <c r="L354" s="45"/>
      <c r="M354" s="226" t="s">
        <v>1</v>
      </c>
      <c r="N354" s="227" t="s">
        <v>41</v>
      </c>
      <c r="O354" s="92"/>
      <c r="P354" s="228">
        <f>O354*H354</f>
        <v>0</v>
      </c>
      <c r="Q354" s="228">
        <v>0</v>
      </c>
      <c r="R354" s="228">
        <f>Q354*H354</f>
        <v>0</v>
      </c>
      <c r="S354" s="228">
        <v>0</v>
      </c>
      <c r="T354" s="229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30" t="s">
        <v>178</v>
      </c>
      <c r="AT354" s="230" t="s">
        <v>173</v>
      </c>
      <c r="AU354" s="230" t="s">
        <v>86</v>
      </c>
      <c r="AY354" s="18" t="s">
        <v>171</v>
      </c>
      <c r="BE354" s="231">
        <f>IF(N354="základní",J354,0)</f>
        <v>0</v>
      </c>
      <c r="BF354" s="231">
        <f>IF(N354="snížená",J354,0)</f>
        <v>0</v>
      </c>
      <c r="BG354" s="231">
        <f>IF(N354="zákl. přenesená",J354,0)</f>
        <v>0</v>
      </c>
      <c r="BH354" s="231">
        <f>IF(N354="sníž. přenesená",J354,0)</f>
        <v>0</v>
      </c>
      <c r="BI354" s="231">
        <f>IF(N354="nulová",J354,0)</f>
        <v>0</v>
      </c>
      <c r="BJ354" s="18" t="s">
        <v>84</v>
      </c>
      <c r="BK354" s="231">
        <f>ROUND(I354*H354,2)</f>
        <v>0</v>
      </c>
      <c r="BL354" s="18" t="s">
        <v>178</v>
      </c>
      <c r="BM354" s="230" t="s">
        <v>1757</v>
      </c>
    </row>
    <row r="355" spans="1:65" s="2" customFormat="1" ht="21.75" customHeight="1">
      <c r="A355" s="39"/>
      <c r="B355" s="40"/>
      <c r="C355" s="219" t="s">
        <v>614</v>
      </c>
      <c r="D355" s="219" t="s">
        <v>173</v>
      </c>
      <c r="E355" s="220" t="s">
        <v>581</v>
      </c>
      <c r="F355" s="221" t="s">
        <v>582</v>
      </c>
      <c r="G355" s="222" t="s">
        <v>176</v>
      </c>
      <c r="H355" s="223">
        <v>1404.7</v>
      </c>
      <c r="I355" s="224"/>
      <c r="J355" s="225">
        <f>ROUND(I355*H355,2)</f>
        <v>0</v>
      </c>
      <c r="K355" s="221" t="s">
        <v>177</v>
      </c>
      <c r="L355" s="45"/>
      <c r="M355" s="226" t="s">
        <v>1</v>
      </c>
      <c r="N355" s="227" t="s">
        <v>41</v>
      </c>
      <c r="O355" s="92"/>
      <c r="P355" s="228">
        <f>O355*H355</f>
        <v>0</v>
      </c>
      <c r="Q355" s="228">
        <v>0</v>
      </c>
      <c r="R355" s="228">
        <f>Q355*H355</f>
        <v>0</v>
      </c>
      <c r="S355" s="228">
        <v>0</v>
      </c>
      <c r="T355" s="229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30" t="s">
        <v>178</v>
      </c>
      <c r="AT355" s="230" t="s">
        <v>173</v>
      </c>
      <c r="AU355" s="230" t="s">
        <v>86</v>
      </c>
      <c r="AY355" s="18" t="s">
        <v>171</v>
      </c>
      <c r="BE355" s="231">
        <f>IF(N355="základní",J355,0)</f>
        <v>0</v>
      </c>
      <c r="BF355" s="231">
        <f>IF(N355="snížená",J355,0)</f>
        <v>0</v>
      </c>
      <c r="BG355" s="231">
        <f>IF(N355="zákl. přenesená",J355,0)</f>
        <v>0</v>
      </c>
      <c r="BH355" s="231">
        <f>IF(N355="sníž. přenesená",J355,0)</f>
        <v>0</v>
      </c>
      <c r="BI355" s="231">
        <f>IF(N355="nulová",J355,0)</f>
        <v>0</v>
      </c>
      <c r="BJ355" s="18" t="s">
        <v>84</v>
      </c>
      <c r="BK355" s="231">
        <f>ROUND(I355*H355,2)</f>
        <v>0</v>
      </c>
      <c r="BL355" s="18" t="s">
        <v>178</v>
      </c>
      <c r="BM355" s="230" t="s">
        <v>1758</v>
      </c>
    </row>
    <row r="356" spans="1:65" s="2" customFormat="1" ht="16.5" customHeight="1">
      <c r="A356" s="39"/>
      <c r="B356" s="40"/>
      <c r="C356" s="219" t="s">
        <v>619</v>
      </c>
      <c r="D356" s="219" t="s">
        <v>173</v>
      </c>
      <c r="E356" s="220" t="s">
        <v>585</v>
      </c>
      <c r="F356" s="221" t="s">
        <v>586</v>
      </c>
      <c r="G356" s="222" t="s">
        <v>176</v>
      </c>
      <c r="H356" s="223">
        <v>2485</v>
      </c>
      <c r="I356" s="224"/>
      <c r="J356" s="225">
        <f>ROUND(I356*H356,2)</f>
        <v>0</v>
      </c>
      <c r="K356" s="221" t="s">
        <v>177</v>
      </c>
      <c r="L356" s="45"/>
      <c r="M356" s="226" t="s">
        <v>1</v>
      </c>
      <c r="N356" s="227" t="s">
        <v>41</v>
      </c>
      <c r="O356" s="92"/>
      <c r="P356" s="228">
        <f>O356*H356</f>
        <v>0</v>
      </c>
      <c r="Q356" s="228">
        <v>0</v>
      </c>
      <c r="R356" s="228">
        <f>Q356*H356</f>
        <v>0</v>
      </c>
      <c r="S356" s="228">
        <v>0</v>
      </c>
      <c r="T356" s="229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30" t="s">
        <v>178</v>
      </c>
      <c r="AT356" s="230" t="s">
        <v>173</v>
      </c>
      <c r="AU356" s="230" t="s">
        <v>86</v>
      </c>
      <c r="AY356" s="18" t="s">
        <v>171</v>
      </c>
      <c r="BE356" s="231">
        <f>IF(N356="základní",J356,0)</f>
        <v>0</v>
      </c>
      <c r="BF356" s="231">
        <f>IF(N356="snížená",J356,0)</f>
        <v>0</v>
      </c>
      <c r="BG356" s="231">
        <f>IF(N356="zákl. přenesená",J356,0)</f>
        <v>0</v>
      </c>
      <c r="BH356" s="231">
        <f>IF(N356="sníž. přenesená",J356,0)</f>
        <v>0</v>
      </c>
      <c r="BI356" s="231">
        <f>IF(N356="nulová",J356,0)</f>
        <v>0</v>
      </c>
      <c r="BJ356" s="18" t="s">
        <v>84</v>
      </c>
      <c r="BK356" s="231">
        <f>ROUND(I356*H356,2)</f>
        <v>0</v>
      </c>
      <c r="BL356" s="18" t="s">
        <v>178</v>
      </c>
      <c r="BM356" s="230" t="s">
        <v>1759</v>
      </c>
    </row>
    <row r="357" spans="1:51" s="13" customFormat="1" ht="12">
      <c r="A357" s="13"/>
      <c r="B357" s="232"/>
      <c r="C357" s="233"/>
      <c r="D357" s="234" t="s">
        <v>180</v>
      </c>
      <c r="E357" s="235" t="s">
        <v>1</v>
      </c>
      <c r="F357" s="236" t="s">
        <v>1760</v>
      </c>
      <c r="G357" s="233"/>
      <c r="H357" s="237">
        <v>2485</v>
      </c>
      <c r="I357" s="238"/>
      <c r="J357" s="233"/>
      <c r="K357" s="233"/>
      <c r="L357" s="239"/>
      <c r="M357" s="240"/>
      <c r="N357" s="241"/>
      <c r="O357" s="241"/>
      <c r="P357" s="241"/>
      <c r="Q357" s="241"/>
      <c r="R357" s="241"/>
      <c r="S357" s="241"/>
      <c r="T357" s="242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3" t="s">
        <v>180</v>
      </c>
      <c r="AU357" s="243" t="s">
        <v>86</v>
      </c>
      <c r="AV357" s="13" t="s">
        <v>86</v>
      </c>
      <c r="AW357" s="13" t="s">
        <v>32</v>
      </c>
      <c r="AX357" s="13" t="s">
        <v>84</v>
      </c>
      <c r="AY357" s="243" t="s">
        <v>171</v>
      </c>
    </row>
    <row r="358" spans="1:65" s="2" customFormat="1" ht="16.5" customHeight="1">
      <c r="A358" s="39"/>
      <c r="B358" s="40"/>
      <c r="C358" s="219" t="s">
        <v>626</v>
      </c>
      <c r="D358" s="219" t="s">
        <v>173</v>
      </c>
      <c r="E358" s="220" t="s">
        <v>590</v>
      </c>
      <c r="F358" s="221" t="s">
        <v>591</v>
      </c>
      <c r="G358" s="222" t="s">
        <v>193</v>
      </c>
      <c r="H358" s="223">
        <v>27</v>
      </c>
      <c r="I358" s="224"/>
      <c r="J358" s="225">
        <f>ROUND(I358*H358,2)</f>
        <v>0</v>
      </c>
      <c r="K358" s="221" t="s">
        <v>177</v>
      </c>
      <c r="L358" s="45"/>
      <c r="M358" s="226" t="s">
        <v>1</v>
      </c>
      <c r="N358" s="227" t="s">
        <v>41</v>
      </c>
      <c r="O358" s="92"/>
      <c r="P358" s="228">
        <f>O358*H358</f>
        <v>0</v>
      </c>
      <c r="Q358" s="228">
        <v>0</v>
      </c>
      <c r="R358" s="228">
        <f>Q358*H358</f>
        <v>0</v>
      </c>
      <c r="S358" s="228">
        <v>2.4</v>
      </c>
      <c r="T358" s="229">
        <f>S358*H358</f>
        <v>64.8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30" t="s">
        <v>178</v>
      </c>
      <c r="AT358" s="230" t="s">
        <v>173</v>
      </c>
      <c r="AU358" s="230" t="s">
        <v>86</v>
      </c>
      <c r="AY358" s="18" t="s">
        <v>171</v>
      </c>
      <c r="BE358" s="231">
        <f>IF(N358="základní",J358,0)</f>
        <v>0</v>
      </c>
      <c r="BF358" s="231">
        <f>IF(N358="snížená",J358,0)</f>
        <v>0</v>
      </c>
      <c r="BG358" s="231">
        <f>IF(N358="zákl. přenesená",J358,0)</f>
        <v>0</v>
      </c>
      <c r="BH358" s="231">
        <f>IF(N358="sníž. přenesená",J358,0)</f>
        <v>0</v>
      </c>
      <c r="BI358" s="231">
        <f>IF(N358="nulová",J358,0)</f>
        <v>0</v>
      </c>
      <c r="BJ358" s="18" t="s">
        <v>84</v>
      </c>
      <c r="BK358" s="231">
        <f>ROUND(I358*H358,2)</f>
        <v>0</v>
      </c>
      <c r="BL358" s="18" t="s">
        <v>178</v>
      </c>
      <c r="BM358" s="230" t="s">
        <v>1761</v>
      </c>
    </row>
    <row r="359" spans="1:51" s="13" customFormat="1" ht="12">
      <c r="A359" s="13"/>
      <c r="B359" s="232"/>
      <c r="C359" s="233"/>
      <c r="D359" s="234" t="s">
        <v>180</v>
      </c>
      <c r="E359" s="235" t="s">
        <v>1</v>
      </c>
      <c r="F359" s="236" t="s">
        <v>1762</v>
      </c>
      <c r="G359" s="233"/>
      <c r="H359" s="237">
        <v>27</v>
      </c>
      <c r="I359" s="238"/>
      <c r="J359" s="233"/>
      <c r="K359" s="233"/>
      <c r="L359" s="239"/>
      <c r="M359" s="240"/>
      <c r="N359" s="241"/>
      <c r="O359" s="241"/>
      <c r="P359" s="241"/>
      <c r="Q359" s="241"/>
      <c r="R359" s="241"/>
      <c r="S359" s="241"/>
      <c r="T359" s="242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3" t="s">
        <v>180</v>
      </c>
      <c r="AU359" s="243" t="s">
        <v>86</v>
      </c>
      <c r="AV359" s="13" t="s">
        <v>86</v>
      </c>
      <c r="AW359" s="13" t="s">
        <v>32</v>
      </c>
      <c r="AX359" s="13" t="s">
        <v>84</v>
      </c>
      <c r="AY359" s="243" t="s">
        <v>171</v>
      </c>
    </row>
    <row r="360" spans="1:65" s="2" customFormat="1" ht="24.15" customHeight="1">
      <c r="A360" s="39"/>
      <c r="B360" s="40"/>
      <c r="C360" s="219" t="s">
        <v>634</v>
      </c>
      <c r="D360" s="219" t="s">
        <v>173</v>
      </c>
      <c r="E360" s="220" t="s">
        <v>595</v>
      </c>
      <c r="F360" s="221" t="s">
        <v>596</v>
      </c>
      <c r="G360" s="222" t="s">
        <v>193</v>
      </c>
      <c r="H360" s="223">
        <v>84.693</v>
      </c>
      <c r="I360" s="224"/>
      <c r="J360" s="225">
        <f>ROUND(I360*H360,2)</f>
        <v>0</v>
      </c>
      <c r="K360" s="221" t="s">
        <v>177</v>
      </c>
      <c r="L360" s="45"/>
      <c r="M360" s="226" t="s">
        <v>1</v>
      </c>
      <c r="N360" s="227" t="s">
        <v>41</v>
      </c>
      <c r="O360" s="92"/>
      <c r="P360" s="228">
        <f>O360*H360</f>
        <v>0</v>
      </c>
      <c r="Q360" s="228">
        <v>0</v>
      </c>
      <c r="R360" s="228">
        <f>Q360*H360</f>
        <v>0</v>
      </c>
      <c r="S360" s="228">
        <v>1.95</v>
      </c>
      <c r="T360" s="229">
        <f>S360*H360</f>
        <v>165.15134999999998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30" t="s">
        <v>178</v>
      </c>
      <c r="AT360" s="230" t="s">
        <v>173</v>
      </c>
      <c r="AU360" s="230" t="s">
        <v>86</v>
      </c>
      <c r="AY360" s="18" t="s">
        <v>171</v>
      </c>
      <c r="BE360" s="231">
        <f>IF(N360="základní",J360,0)</f>
        <v>0</v>
      </c>
      <c r="BF360" s="231">
        <f>IF(N360="snížená",J360,0)</f>
        <v>0</v>
      </c>
      <c r="BG360" s="231">
        <f>IF(N360="zákl. přenesená",J360,0)</f>
        <v>0</v>
      </c>
      <c r="BH360" s="231">
        <f>IF(N360="sníž. přenesená",J360,0)</f>
        <v>0</v>
      </c>
      <c r="BI360" s="231">
        <f>IF(N360="nulová",J360,0)</f>
        <v>0</v>
      </c>
      <c r="BJ360" s="18" t="s">
        <v>84</v>
      </c>
      <c r="BK360" s="231">
        <f>ROUND(I360*H360,2)</f>
        <v>0</v>
      </c>
      <c r="BL360" s="18" t="s">
        <v>178</v>
      </c>
      <c r="BM360" s="230" t="s">
        <v>597</v>
      </c>
    </row>
    <row r="361" spans="1:51" s="13" customFormat="1" ht="12">
      <c r="A361" s="13"/>
      <c r="B361" s="232"/>
      <c r="C361" s="233"/>
      <c r="D361" s="234" t="s">
        <v>180</v>
      </c>
      <c r="E361" s="235" t="s">
        <v>1</v>
      </c>
      <c r="F361" s="236" t="s">
        <v>1763</v>
      </c>
      <c r="G361" s="233"/>
      <c r="H361" s="237">
        <v>48.426</v>
      </c>
      <c r="I361" s="238"/>
      <c r="J361" s="233"/>
      <c r="K361" s="233"/>
      <c r="L361" s="239"/>
      <c r="M361" s="240"/>
      <c r="N361" s="241"/>
      <c r="O361" s="241"/>
      <c r="P361" s="241"/>
      <c r="Q361" s="241"/>
      <c r="R361" s="241"/>
      <c r="S361" s="241"/>
      <c r="T361" s="242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3" t="s">
        <v>180</v>
      </c>
      <c r="AU361" s="243" t="s">
        <v>86</v>
      </c>
      <c r="AV361" s="13" t="s">
        <v>86</v>
      </c>
      <c r="AW361" s="13" t="s">
        <v>32</v>
      </c>
      <c r="AX361" s="13" t="s">
        <v>76</v>
      </c>
      <c r="AY361" s="243" t="s">
        <v>171</v>
      </c>
    </row>
    <row r="362" spans="1:51" s="13" customFormat="1" ht="12">
      <c r="A362" s="13"/>
      <c r="B362" s="232"/>
      <c r="C362" s="233"/>
      <c r="D362" s="234" t="s">
        <v>180</v>
      </c>
      <c r="E362" s="235" t="s">
        <v>1</v>
      </c>
      <c r="F362" s="236" t="s">
        <v>1764</v>
      </c>
      <c r="G362" s="233"/>
      <c r="H362" s="237">
        <v>36.267</v>
      </c>
      <c r="I362" s="238"/>
      <c r="J362" s="233"/>
      <c r="K362" s="233"/>
      <c r="L362" s="239"/>
      <c r="M362" s="240"/>
      <c r="N362" s="241"/>
      <c r="O362" s="241"/>
      <c r="P362" s="241"/>
      <c r="Q362" s="241"/>
      <c r="R362" s="241"/>
      <c r="S362" s="241"/>
      <c r="T362" s="242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3" t="s">
        <v>180</v>
      </c>
      <c r="AU362" s="243" t="s">
        <v>86</v>
      </c>
      <c r="AV362" s="13" t="s">
        <v>86</v>
      </c>
      <c r="AW362" s="13" t="s">
        <v>32</v>
      </c>
      <c r="AX362" s="13" t="s">
        <v>76</v>
      </c>
      <c r="AY362" s="243" t="s">
        <v>171</v>
      </c>
    </row>
    <row r="363" spans="1:51" s="14" customFormat="1" ht="12">
      <c r="A363" s="14"/>
      <c r="B363" s="244"/>
      <c r="C363" s="245"/>
      <c r="D363" s="234" t="s">
        <v>180</v>
      </c>
      <c r="E363" s="246" t="s">
        <v>1</v>
      </c>
      <c r="F363" s="247" t="s">
        <v>221</v>
      </c>
      <c r="G363" s="245"/>
      <c r="H363" s="248">
        <v>84.693</v>
      </c>
      <c r="I363" s="249"/>
      <c r="J363" s="245"/>
      <c r="K363" s="245"/>
      <c r="L363" s="250"/>
      <c r="M363" s="251"/>
      <c r="N363" s="252"/>
      <c r="O363" s="252"/>
      <c r="P363" s="252"/>
      <c r="Q363" s="252"/>
      <c r="R363" s="252"/>
      <c r="S363" s="252"/>
      <c r="T363" s="253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4" t="s">
        <v>180</v>
      </c>
      <c r="AU363" s="254" t="s">
        <v>86</v>
      </c>
      <c r="AV363" s="14" t="s">
        <v>178</v>
      </c>
      <c r="AW363" s="14" t="s">
        <v>32</v>
      </c>
      <c r="AX363" s="14" t="s">
        <v>84</v>
      </c>
      <c r="AY363" s="254" t="s">
        <v>171</v>
      </c>
    </row>
    <row r="364" spans="1:65" s="2" customFormat="1" ht="16.5" customHeight="1">
      <c r="A364" s="39"/>
      <c r="B364" s="40"/>
      <c r="C364" s="219" t="s">
        <v>644</v>
      </c>
      <c r="D364" s="219" t="s">
        <v>173</v>
      </c>
      <c r="E364" s="220" t="s">
        <v>1765</v>
      </c>
      <c r="F364" s="221" t="s">
        <v>1766</v>
      </c>
      <c r="G364" s="222" t="s">
        <v>193</v>
      </c>
      <c r="H364" s="223">
        <v>2.16</v>
      </c>
      <c r="I364" s="224"/>
      <c r="J364" s="225">
        <f>ROUND(I364*H364,2)</f>
        <v>0</v>
      </c>
      <c r="K364" s="221" t="s">
        <v>184</v>
      </c>
      <c r="L364" s="45"/>
      <c r="M364" s="226" t="s">
        <v>1</v>
      </c>
      <c r="N364" s="227" t="s">
        <v>41</v>
      </c>
      <c r="O364" s="92"/>
      <c r="P364" s="228">
        <f>O364*H364</f>
        <v>0</v>
      </c>
      <c r="Q364" s="228">
        <v>0</v>
      </c>
      <c r="R364" s="228">
        <f>Q364*H364</f>
        <v>0</v>
      </c>
      <c r="S364" s="228">
        <v>2.4</v>
      </c>
      <c r="T364" s="229">
        <f>S364*H364</f>
        <v>5.184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30" t="s">
        <v>178</v>
      </c>
      <c r="AT364" s="230" t="s">
        <v>173</v>
      </c>
      <c r="AU364" s="230" t="s">
        <v>86</v>
      </c>
      <c r="AY364" s="18" t="s">
        <v>171</v>
      </c>
      <c r="BE364" s="231">
        <f>IF(N364="základní",J364,0)</f>
        <v>0</v>
      </c>
      <c r="BF364" s="231">
        <f>IF(N364="snížená",J364,0)</f>
        <v>0</v>
      </c>
      <c r="BG364" s="231">
        <f>IF(N364="zákl. přenesená",J364,0)</f>
        <v>0</v>
      </c>
      <c r="BH364" s="231">
        <f>IF(N364="sníž. přenesená",J364,0)</f>
        <v>0</v>
      </c>
      <c r="BI364" s="231">
        <f>IF(N364="nulová",J364,0)</f>
        <v>0</v>
      </c>
      <c r="BJ364" s="18" t="s">
        <v>84</v>
      </c>
      <c r="BK364" s="231">
        <f>ROUND(I364*H364,2)</f>
        <v>0</v>
      </c>
      <c r="BL364" s="18" t="s">
        <v>178</v>
      </c>
      <c r="BM364" s="230" t="s">
        <v>1767</v>
      </c>
    </row>
    <row r="365" spans="1:51" s="13" customFormat="1" ht="12">
      <c r="A365" s="13"/>
      <c r="B365" s="232"/>
      <c r="C365" s="233"/>
      <c r="D365" s="234" t="s">
        <v>180</v>
      </c>
      <c r="E365" s="235" t="s">
        <v>1</v>
      </c>
      <c r="F365" s="236" t="s">
        <v>1768</v>
      </c>
      <c r="G365" s="233"/>
      <c r="H365" s="237">
        <v>2.16</v>
      </c>
      <c r="I365" s="238"/>
      <c r="J365" s="233"/>
      <c r="K365" s="233"/>
      <c r="L365" s="239"/>
      <c r="M365" s="240"/>
      <c r="N365" s="241"/>
      <c r="O365" s="241"/>
      <c r="P365" s="241"/>
      <c r="Q365" s="241"/>
      <c r="R365" s="241"/>
      <c r="S365" s="241"/>
      <c r="T365" s="242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3" t="s">
        <v>180</v>
      </c>
      <c r="AU365" s="243" t="s">
        <v>86</v>
      </c>
      <c r="AV365" s="13" t="s">
        <v>86</v>
      </c>
      <c r="AW365" s="13" t="s">
        <v>32</v>
      </c>
      <c r="AX365" s="13" t="s">
        <v>84</v>
      </c>
      <c r="AY365" s="243" t="s">
        <v>171</v>
      </c>
    </row>
    <row r="366" spans="1:65" s="2" customFormat="1" ht="21.75" customHeight="1">
      <c r="A366" s="39"/>
      <c r="B366" s="40"/>
      <c r="C366" s="219" t="s">
        <v>649</v>
      </c>
      <c r="D366" s="219" t="s">
        <v>173</v>
      </c>
      <c r="E366" s="220" t="s">
        <v>605</v>
      </c>
      <c r="F366" s="221" t="s">
        <v>606</v>
      </c>
      <c r="G366" s="222" t="s">
        <v>193</v>
      </c>
      <c r="H366" s="223">
        <v>23.82</v>
      </c>
      <c r="I366" s="224"/>
      <c r="J366" s="225">
        <f>ROUND(I366*H366,2)</f>
        <v>0</v>
      </c>
      <c r="K366" s="221" t="s">
        <v>177</v>
      </c>
      <c r="L366" s="45"/>
      <c r="M366" s="226" t="s">
        <v>1</v>
      </c>
      <c r="N366" s="227" t="s">
        <v>41</v>
      </c>
      <c r="O366" s="92"/>
      <c r="P366" s="228">
        <f>O366*H366</f>
        <v>0</v>
      </c>
      <c r="Q366" s="228">
        <v>0</v>
      </c>
      <c r="R366" s="228">
        <f>Q366*H366</f>
        <v>0</v>
      </c>
      <c r="S366" s="228">
        <v>2.1</v>
      </c>
      <c r="T366" s="229">
        <f>S366*H366</f>
        <v>50.022000000000006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30" t="s">
        <v>178</v>
      </c>
      <c r="AT366" s="230" t="s">
        <v>173</v>
      </c>
      <c r="AU366" s="230" t="s">
        <v>86</v>
      </c>
      <c r="AY366" s="18" t="s">
        <v>171</v>
      </c>
      <c r="BE366" s="231">
        <f>IF(N366="základní",J366,0)</f>
        <v>0</v>
      </c>
      <c r="BF366" s="231">
        <f>IF(N366="snížená",J366,0)</f>
        <v>0</v>
      </c>
      <c r="BG366" s="231">
        <f>IF(N366="zákl. přenesená",J366,0)</f>
        <v>0</v>
      </c>
      <c r="BH366" s="231">
        <f>IF(N366="sníž. přenesená",J366,0)</f>
        <v>0</v>
      </c>
      <c r="BI366" s="231">
        <f>IF(N366="nulová",J366,0)</f>
        <v>0</v>
      </c>
      <c r="BJ366" s="18" t="s">
        <v>84</v>
      </c>
      <c r="BK366" s="231">
        <f>ROUND(I366*H366,2)</f>
        <v>0</v>
      </c>
      <c r="BL366" s="18" t="s">
        <v>178</v>
      </c>
      <c r="BM366" s="230" t="s">
        <v>607</v>
      </c>
    </row>
    <row r="367" spans="1:51" s="13" customFormat="1" ht="12">
      <c r="A367" s="13"/>
      <c r="B367" s="232"/>
      <c r="C367" s="233"/>
      <c r="D367" s="234" t="s">
        <v>180</v>
      </c>
      <c r="E367" s="235" t="s">
        <v>1</v>
      </c>
      <c r="F367" s="236" t="s">
        <v>1769</v>
      </c>
      <c r="G367" s="233"/>
      <c r="H367" s="237">
        <v>23.82</v>
      </c>
      <c r="I367" s="238"/>
      <c r="J367" s="233"/>
      <c r="K367" s="233"/>
      <c r="L367" s="239"/>
      <c r="M367" s="240"/>
      <c r="N367" s="241"/>
      <c r="O367" s="241"/>
      <c r="P367" s="241"/>
      <c r="Q367" s="241"/>
      <c r="R367" s="241"/>
      <c r="S367" s="241"/>
      <c r="T367" s="242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3" t="s">
        <v>180</v>
      </c>
      <c r="AU367" s="243" t="s">
        <v>86</v>
      </c>
      <c r="AV367" s="13" t="s">
        <v>86</v>
      </c>
      <c r="AW367" s="13" t="s">
        <v>32</v>
      </c>
      <c r="AX367" s="13" t="s">
        <v>84</v>
      </c>
      <c r="AY367" s="243" t="s">
        <v>171</v>
      </c>
    </row>
    <row r="368" spans="1:65" s="2" customFormat="1" ht="24.15" customHeight="1">
      <c r="A368" s="39"/>
      <c r="B368" s="40"/>
      <c r="C368" s="219" t="s">
        <v>654</v>
      </c>
      <c r="D368" s="219" t="s">
        <v>173</v>
      </c>
      <c r="E368" s="220" t="s">
        <v>610</v>
      </c>
      <c r="F368" s="221" t="s">
        <v>611</v>
      </c>
      <c r="G368" s="222" t="s">
        <v>176</v>
      </c>
      <c r="H368" s="223">
        <v>397</v>
      </c>
      <c r="I368" s="224"/>
      <c r="J368" s="225">
        <f>ROUND(I368*H368,2)</f>
        <v>0</v>
      </c>
      <c r="K368" s="221" t="s">
        <v>177</v>
      </c>
      <c r="L368" s="45"/>
      <c r="M368" s="226" t="s">
        <v>1</v>
      </c>
      <c r="N368" s="227" t="s">
        <v>41</v>
      </c>
      <c r="O368" s="92"/>
      <c r="P368" s="228">
        <f>O368*H368</f>
        <v>0</v>
      </c>
      <c r="Q368" s="228">
        <v>0</v>
      </c>
      <c r="R368" s="228">
        <f>Q368*H368</f>
        <v>0</v>
      </c>
      <c r="S368" s="228">
        <v>0.09</v>
      </c>
      <c r="T368" s="229">
        <f>S368*H368</f>
        <v>35.73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30" t="s">
        <v>178</v>
      </c>
      <c r="AT368" s="230" t="s">
        <v>173</v>
      </c>
      <c r="AU368" s="230" t="s">
        <v>86</v>
      </c>
      <c r="AY368" s="18" t="s">
        <v>171</v>
      </c>
      <c r="BE368" s="231">
        <f>IF(N368="základní",J368,0)</f>
        <v>0</v>
      </c>
      <c r="BF368" s="231">
        <f>IF(N368="snížená",J368,0)</f>
        <v>0</v>
      </c>
      <c r="BG368" s="231">
        <f>IF(N368="zákl. přenesená",J368,0)</f>
        <v>0</v>
      </c>
      <c r="BH368" s="231">
        <f>IF(N368="sníž. přenesená",J368,0)</f>
        <v>0</v>
      </c>
      <c r="BI368" s="231">
        <f>IF(N368="nulová",J368,0)</f>
        <v>0</v>
      </c>
      <c r="BJ368" s="18" t="s">
        <v>84</v>
      </c>
      <c r="BK368" s="231">
        <f>ROUND(I368*H368,2)</f>
        <v>0</v>
      </c>
      <c r="BL368" s="18" t="s">
        <v>178</v>
      </c>
      <c r="BM368" s="230" t="s">
        <v>612</v>
      </c>
    </row>
    <row r="369" spans="1:65" s="2" customFormat="1" ht="24.15" customHeight="1">
      <c r="A369" s="39"/>
      <c r="B369" s="40"/>
      <c r="C369" s="219" t="s">
        <v>659</v>
      </c>
      <c r="D369" s="219" t="s">
        <v>173</v>
      </c>
      <c r="E369" s="220" t="s">
        <v>635</v>
      </c>
      <c r="F369" s="221" t="s">
        <v>636</v>
      </c>
      <c r="G369" s="222" t="s">
        <v>176</v>
      </c>
      <c r="H369" s="223">
        <v>402</v>
      </c>
      <c r="I369" s="224"/>
      <c r="J369" s="225">
        <f>ROUND(I369*H369,2)</f>
        <v>0</v>
      </c>
      <c r="K369" s="221" t="s">
        <v>177</v>
      </c>
      <c r="L369" s="45"/>
      <c r="M369" s="226" t="s">
        <v>1</v>
      </c>
      <c r="N369" s="227" t="s">
        <v>41</v>
      </c>
      <c r="O369" s="92"/>
      <c r="P369" s="228">
        <f>O369*H369</f>
        <v>0</v>
      </c>
      <c r="Q369" s="228">
        <v>0</v>
      </c>
      <c r="R369" s="228">
        <f>Q369*H369</f>
        <v>0</v>
      </c>
      <c r="S369" s="228">
        <v>0.047</v>
      </c>
      <c r="T369" s="229">
        <f>S369*H369</f>
        <v>18.894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30" t="s">
        <v>178</v>
      </c>
      <c r="AT369" s="230" t="s">
        <v>173</v>
      </c>
      <c r="AU369" s="230" t="s">
        <v>86</v>
      </c>
      <c r="AY369" s="18" t="s">
        <v>171</v>
      </c>
      <c r="BE369" s="231">
        <f>IF(N369="základní",J369,0)</f>
        <v>0</v>
      </c>
      <c r="BF369" s="231">
        <f>IF(N369="snížená",J369,0)</f>
        <v>0</v>
      </c>
      <c r="BG369" s="231">
        <f>IF(N369="zákl. přenesená",J369,0)</f>
        <v>0</v>
      </c>
      <c r="BH369" s="231">
        <f>IF(N369="sníž. přenesená",J369,0)</f>
        <v>0</v>
      </c>
      <c r="BI369" s="231">
        <f>IF(N369="nulová",J369,0)</f>
        <v>0</v>
      </c>
      <c r="BJ369" s="18" t="s">
        <v>84</v>
      </c>
      <c r="BK369" s="231">
        <f>ROUND(I369*H369,2)</f>
        <v>0</v>
      </c>
      <c r="BL369" s="18" t="s">
        <v>178</v>
      </c>
      <c r="BM369" s="230" t="s">
        <v>637</v>
      </c>
    </row>
    <row r="370" spans="1:65" s="2" customFormat="1" ht="21.75" customHeight="1">
      <c r="A370" s="39"/>
      <c r="B370" s="40"/>
      <c r="C370" s="219" t="s">
        <v>663</v>
      </c>
      <c r="D370" s="219" t="s">
        <v>173</v>
      </c>
      <c r="E370" s="220" t="s">
        <v>645</v>
      </c>
      <c r="F370" s="221" t="s">
        <v>646</v>
      </c>
      <c r="G370" s="222" t="s">
        <v>176</v>
      </c>
      <c r="H370" s="223">
        <v>1.395</v>
      </c>
      <c r="I370" s="224"/>
      <c r="J370" s="225">
        <f>ROUND(I370*H370,2)</f>
        <v>0</v>
      </c>
      <c r="K370" s="221" t="s">
        <v>177</v>
      </c>
      <c r="L370" s="45"/>
      <c r="M370" s="226" t="s">
        <v>1</v>
      </c>
      <c r="N370" s="227" t="s">
        <v>41</v>
      </c>
      <c r="O370" s="92"/>
      <c r="P370" s="228">
        <f>O370*H370</f>
        <v>0</v>
      </c>
      <c r="Q370" s="228">
        <v>0</v>
      </c>
      <c r="R370" s="228">
        <f>Q370*H370</f>
        <v>0</v>
      </c>
      <c r="S370" s="228">
        <v>0.063</v>
      </c>
      <c r="T370" s="229">
        <f>S370*H370</f>
        <v>0.08788500000000002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30" t="s">
        <v>178</v>
      </c>
      <c r="AT370" s="230" t="s">
        <v>173</v>
      </c>
      <c r="AU370" s="230" t="s">
        <v>86</v>
      </c>
      <c r="AY370" s="18" t="s">
        <v>171</v>
      </c>
      <c r="BE370" s="231">
        <f>IF(N370="základní",J370,0)</f>
        <v>0</v>
      </c>
      <c r="BF370" s="231">
        <f>IF(N370="snížená",J370,0)</f>
        <v>0</v>
      </c>
      <c r="BG370" s="231">
        <f>IF(N370="zákl. přenesená",J370,0)</f>
        <v>0</v>
      </c>
      <c r="BH370" s="231">
        <f>IF(N370="sníž. přenesená",J370,0)</f>
        <v>0</v>
      </c>
      <c r="BI370" s="231">
        <f>IF(N370="nulová",J370,0)</f>
        <v>0</v>
      </c>
      <c r="BJ370" s="18" t="s">
        <v>84</v>
      </c>
      <c r="BK370" s="231">
        <f>ROUND(I370*H370,2)</f>
        <v>0</v>
      </c>
      <c r="BL370" s="18" t="s">
        <v>178</v>
      </c>
      <c r="BM370" s="230" t="s">
        <v>647</v>
      </c>
    </row>
    <row r="371" spans="1:51" s="13" customFormat="1" ht="12">
      <c r="A371" s="13"/>
      <c r="B371" s="232"/>
      <c r="C371" s="233"/>
      <c r="D371" s="234" t="s">
        <v>180</v>
      </c>
      <c r="E371" s="235" t="s">
        <v>1</v>
      </c>
      <c r="F371" s="236" t="s">
        <v>1770</v>
      </c>
      <c r="G371" s="233"/>
      <c r="H371" s="237">
        <v>1.395</v>
      </c>
      <c r="I371" s="238"/>
      <c r="J371" s="233"/>
      <c r="K371" s="233"/>
      <c r="L371" s="239"/>
      <c r="M371" s="240"/>
      <c r="N371" s="241"/>
      <c r="O371" s="241"/>
      <c r="P371" s="241"/>
      <c r="Q371" s="241"/>
      <c r="R371" s="241"/>
      <c r="S371" s="241"/>
      <c r="T371" s="242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3" t="s">
        <v>180</v>
      </c>
      <c r="AU371" s="243" t="s">
        <v>86</v>
      </c>
      <c r="AV371" s="13" t="s">
        <v>86</v>
      </c>
      <c r="AW371" s="13" t="s">
        <v>32</v>
      </c>
      <c r="AX371" s="13" t="s">
        <v>84</v>
      </c>
      <c r="AY371" s="243" t="s">
        <v>171</v>
      </c>
    </row>
    <row r="372" spans="1:65" s="2" customFormat="1" ht="24.15" customHeight="1">
      <c r="A372" s="39"/>
      <c r="B372" s="40"/>
      <c r="C372" s="219" t="s">
        <v>668</v>
      </c>
      <c r="D372" s="219" t="s">
        <v>173</v>
      </c>
      <c r="E372" s="220" t="s">
        <v>1771</v>
      </c>
      <c r="F372" s="221" t="s">
        <v>1772</v>
      </c>
      <c r="G372" s="222" t="s">
        <v>366</v>
      </c>
      <c r="H372" s="223">
        <v>4</v>
      </c>
      <c r="I372" s="224"/>
      <c r="J372" s="225">
        <f>ROUND(I372*H372,2)</f>
        <v>0</v>
      </c>
      <c r="K372" s="221" t="s">
        <v>184</v>
      </c>
      <c r="L372" s="45"/>
      <c r="M372" s="226" t="s">
        <v>1</v>
      </c>
      <c r="N372" s="227" t="s">
        <v>41</v>
      </c>
      <c r="O372" s="92"/>
      <c r="P372" s="228">
        <f>O372*H372</f>
        <v>0</v>
      </c>
      <c r="Q372" s="228">
        <v>0.00042</v>
      </c>
      <c r="R372" s="228">
        <f>Q372*H372</f>
        <v>0.00168</v>
      </c>
      <c r="S372" s="228">
        <v>0</v>
      </c>
      <c r="T372" s="229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30" t="s">
        <v>178</v>
      </c>
      <c r="AT372" s="230" t="s">
        <v>173</v>
      </c>
      <c r="AU372" s="230" t="s">
        <v>86</v>
      </c>
      <c r="AY372" s="18" t="s">
        <v>171</v>
      </c>
      <c r="BE372" s="231">
        <f>IF(N372="základní",J372,0)</f>
        <v>0</v>
      </c>
      <c r="BF372" s="231">
        <f>IF(N372="snížená",J372,0)</f>
        <v>0</v>
      </c>
      <c r="BG372" s="231">
        <f>IF(N372="zákl. přenesená",J372,0)</f>
        <v>0</v>
      </c>
      <c r="BH372" s="231">
        <f>IF(N372="sníž. přenesená",J372,0)</f>
        <v>0</v>
      </c>
      <c r="BI372" s="231">
        <f>IF(N372="nulová",J372,0)</f>
        <v>0</v>
      </c>
      <c r="BJ372" s="18" t="s">
        <v>84</v>
      </c>
      <c r="BK372" s="231">
        <f>ROUND(I372*H372,2)</f>
        <v>0</v>
      </c>
      <c r="BL372" s="18" t="s">
        <v>178</v>
      </c>
      <c r="BM372" s="230" t="s">
        <v>1773</v>
      </c>
    </row>
    <row r="373" spans="1:51" s="13" customFormat="1" ht="12">
      <c r="A373" s="13"/>
      <c r="B373" s="232"/>
      <c r="C373" s="233"/>
      <c r="D373" s="234" t="s">
        <v>180</v>
      </c>
      <c r="E373" s="235" t="s">
        <v>1</v>
      </c>
      <c r="F373" s="236" t="s">
        <v>1774</v>
      </c>
      <c r="G373" s="233"/>
      <c r="H373" s="237">
        <v>4</v>
      </c>
      <c r="I373" s="238"/>
      <c r="J373" s="233"/>
      <c r="K373" s="233"/>
      <c r="L373" s="239"/>
      <c r="M373" s="240"/>
      <c r="N373" s="241"/>
      <c r="O373" s="241"/>
      <c r="P373" s="241"/>
      <c r="Q373" s="241"/>
      <c r="R373" s="241"/>
      <c r="S373" s="241"/>
      <c r="T373" s="242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3" t="s">
        <v>180</v>
      </c>
      <c r="AU373" s="243" t="s">
        <v>86</v>
      </c>
      <c r="AV373" s="13" t="s">
        <v>86</v>
      </c>
      <c r="AW373" s="13" t="s">
        <v>32</v>
      </c>
      <c r="AX373" s="13" t="s">
        <v>84</v>
      </c>
      <c r="AY373" s="243" t="s">
        <v>171</v>
      </c>
    </row>
    <row r="374" spans="1:65" s="2" customFormat="1" ht="37.8" customHeight="1">
      <c r="A374" s="39"/>
      <c r="B374" s="40"/>
      <c r="C374" s="219" t="s">
        <v>672</v>
      </c>
      <c r="D374" s="219" t="s">
        <v>173</v>
      </c>
      <c r="E374" s="220" t="s">
        <v>655</v>
      </c>
      <c r="F374" s="221" t="s">
        <v>656</v>
      </c>
      <c r="G374" s="222" t="s">
        <v>176</v>
      </c>
      <c r="H374" s="223">
        <v>792.2</v>
      </c>
      <c r="I374" s="224"/>
      <c r="J374" s="225">
        <f>ROUND(I374*H374,2)</f>
        <v>0</v>
      </c>
      <c r="K374" s="221" t="s">
        <v>177</v>
      </c>
      <c r="L374" s="45"/>
      <c r="M374" s="226" t="s">
        <v>1</v>
      </c>
      <c r="N374" s="227" t="s">
        <v>41</v>
      </c>
      <c r="O374" s="92"/>
      <c r="P374" s="228">
        <f>O374*H374</f>
        <v>0</v>
      </c>
      <c r="Q374" s="228">
        <v>0</v>
      </c>
      <c r="R374" s="228">
        <f>Q374*H374</f>
        <v>0</v>
      </c>
      <c r="S374" s="228">
        <v>0.029000000000000005</v>
      </c>
      <c r="T374" s="229">
        <f>S374*H374</f>
        <v>22.973800000000004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30" t="s">
        <v>178</v>
      </c>
      <c r="AT374" s="230" t="s">
        <v>173</v>
      </c>
      <c r="AU374" s="230" t="s">
        <v>86</v>
      </c>
      <c r="AY374" s="18" t="s">
        <v>171</v>
      </c>
      <c r="BE374" s="231">
        <f>IF(N374="základní",J374,0)</f>
        <v>0</v>
      </c>
      <c r="BF374" s="231">
        <f>IF(N374="snížená",J374,0)</f>
        <v>0</v>
      </c>
      <c r="BG374" s="231">
        <f>IF(N374="zákl. přenesená",J374,0)</f>
        <v>0</v>
      </c>
      <c r="BH374" s="231">
        <f>IF(N374="sníž. přenesená",J374,0)</f>
        <v>0</v>
      </c>
      <c r="BI374" s="231">
        <f>IF(N374="nulová",J374,0)</f>
        <v>0</v>
      </c>
      <c r="BJ374" s="18" t="s">
        <v>84</v>
      </c>
      <c r="BK374" s="231">
        <f>ROUND(I374*H374,2)</f>
        <v>0</v>
      </c>
      <c r="BL374" s="18" t="s">
        <v>178</v>
      </c>
      <c r="BM374" s="230" t="s">
        <v>1775</v>
      </c>
    </row>
    <row r="375" spans="1:51" s="13" customFormat="1" ht="12">
      <c r="A375" s="13"/>
      <c r="B375" s="232"/>
      <c r="C375" s="233"/>
      <c r="D375" s="234" t="s">
        <v>180</v>
      </c>
      <c r="E375" s="235" t="s">
        <v>1</v>
      </c>
      <c r="F375" s="236" t="s">
        <v>1776</v>
      </c>
      <c r="G375" s="233"/>
      <c r="H375" s="237">
        <v>792.2</v>
      </c>
      <c r="I375" s="238"/>
      <c r="J375" s="233"/>
      <c r="K375" s="233"/>
      <c r="L375" s="239"/>
      <c r="M375" s="240"/>
      <c r="N375" s="241"/>
      <c r="O375" s="241"/>
      <c r="P375" s="241"/>
      <c r="Q375" s="241"/>
      <c r="R375" s="241"/>
      <c r="S375" s="241"/>
      <c r="T375" s="242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3" t="s">
        <v>180</v>
      </c>
      <c r="AU375" s="243" t="s">
        <v>86</v>
      </c>
      <c r="AV375" s="13" t="s">
        <v>86</v>
      </c>
      <c r="AW375" s="13" t="s">
        <v>32</v>
      </c>
      <c r="AX375" s="13" t="s">
        <v>84</v>
      </c>
      <c r="AY375" s="243" t="s">
        <v>171</v>
      </c>
    </row>
    <row r="376" spans="1:65" s="2" customFormat="1" ht="24.15" customHeight="1">
      <c r="A376" s="39"/>
      <c r="B376" s="40"/>
      <c r="C376" s="219" t="s">
        <v>679</v>
      </c>
      <c r="D376" s="219" t="s">
        <v>173</v>
      </c>
      <c r="E376" s="220" t="s">
        <v>660</v>
      </c>
      <c r="F376" s="221" t="s">
        <v>661</v>
      </c>
      <c r="G376" s="222" t="s">
        <v>176</v>
      </c>
      <c r="H376" s="223">
        <v>25.4</v>
      </c>
      <c r="I376" s="224"/>
      <c r="J376" s="225">
        <f>ROUND(I376*H376,2)</f>
        <v>0</v>
      </c>
      <c r="K376" s="221" t="s">
        <v>177</v>
      </c>
      <c r="L376" s="45"/>
      <c r="M376" s="226" t="s">
        <v>1</v>
      </c>
      <c r="N376" s="227" t="s">
        <v>41</v>
      </c>
      <c r="O376" s="92"/>
      <c r="P376" s="228">
        <f>O376*H376</f>
        <v>0</v>
      </c>
      <c r="Q376" s="228">
        <v>0</v>
      </c>
      <c r="R376" s="228">
        <f>Q376*H376</f>
        <v>0</v>
      </c>
      <c r="S376" s="228">
        <v>0.089</v>
      </c>
      <c r="T376" s="229">
        <f>S376*H376</f>
        <v>2.2605999999999997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30" t="s">
        <v>178</v>
      </c>
      <c r="AT376" s="230" t="s">
        <v>173</v>
      </c>
      <c r="AU376" s="230" t="s">
        <v>86</v>
      </c>
      <c r="AY376" s="18" t="s">
        <v>171</v>
      </c>
      <c r="BE376" s="231">
        <f>IF(N376="základní",J376,0)</f>
        <v>0</v>
      </c>
      <c r="BF376" s="231">
        <f>IF(N376="snížená",J376,0)</f>
        <v>0</v>
      </c>
      <c r="BG376" s="231">
        <f>IF(N376="zákl. přenesená",J376,0)</f>
        <v>0</v>
      </c>
      <c r="BH376" s="231">
        <f>IF(N376="sníž. přenesená",J376,0)</f>
        <v>0</v>
      </c>
      <c r="BI376" s="231">
        <f>IF(N376="nulová",J376,0)</f>
        <v>0</v>
      </c>
      <c r="BJ376" s="18" t="s">
        <v>84</v>
      </c>
      <c r="BK376" s="231">
        <f>ROUND(I376*H376,2)</f>
        <v>0</v>
      </c>
      <c r="BL376" s="18" t="s">
        <v>178</v>
      </c>
      <c r="BM376" s="230" t="s">
        <v>1777</v>
      </c>
    </row>
    <row r="377" spans="1:51" s="13" customFormat="1" ht="12">
      <c r="A377" s="13"/>
      <c r="B377" s="232"/>
      <c r="C377" s="233"/>
      <c r="D377" s="234" t="s">
        <v>180</v>
      </c>
      <c r="E377" s="235" t="s">
        <v>1</v>
      </c>
      <c r="F377" s="236" t="s">
        <v>1689</v>
      </c>
      <c r="G377" s="233"/>
      <c r="H377" s="237">
        <v>25.4</v>
      </c>
      <c r="I377" s="238"/>
      <c r="J377" s="233"/>
      <c r="K377" s="233"/>
      <c r="L377" s="239"/>
      <c r="M377" s="240"/>
      <c r="N377" s="241"/>
      <c r="O377" s="241"/>
      <c r="P377" s="241"/>
      <c r="Q377" s="241"/>
      <c r="R377" s="241"/>
      <c r="S377" s="241"/>
      <c r="T377" s="242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3" t="s">
        <v>180</v>
      </c>
      <c r="AU377" s="243" t="s">
        <v>86</v>
      </c>
      <c r="AV377" s="13" t="s">
        <v>86</v>
      </c>
      <c r="AW377" s="13" t="s">
        <v>32</v>
      </c>
      <c r="AX377" s="13" t="s">
        <v>84</v>
      </c>
      <c r="AY377" s="243" t="s">
        <v>171</v>
      </c>
    </row>
    <row r="378" spans="1:65" s="2" customFormat="1" ht="21.75" customHeight="1">
      <c r="A378" s="39"/>
      <c r="B378" s="40"/>
      <c r="C378" s="219" t="s">
        <v>683</v>
      </c>
      <c r="D378" s="219" t="s">
        <v>173</v>
      </c>
      <c r="E378" s="220" t="s">
        <v>664</v>
      </c>
      <c r="F378" s="221" t="s">
        <v>665</v>
      </c>
      <c r="G378" s="222" t="s">
        <v>366</v>
      </c>
      <c r="H378" s="223">
        <v>45</v>
      </c>
      <c r="I378" s="224"/>
      <c r="J378" s="225">
        <f>ROUND(I378*H378,2)</f>
        <v>0</v>
      </c>
      <c r="K378" s="221" t="s">
        <v>227</v>
      </c>
      <c r="L378" s="45"/>
      <c r="M378" s="226" t="s">
        <v>1</v>
      </c>
      <c r="N378" s="227" t="s">
        <v>41</v>
      </c>
      <c r="O378" s="92"/>
      <c r="P378" s="228">
        <f>O378*H378</f>
        <v>0</v>
      </c>
      <c r="Q378" s="228">
        <v>0</v>
      </c>
      <c r="R378" s="228">
        <f>Q378*H378</f>
        <v>0</v>
      </c>
      <c r="S378" s="228">
        <v>0</v>
      </c>
      <c r="T378" s="229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30" t="s">
        <v>178</v>
      </c>
      <c r="AT378" s="230" t="s">
        <v>173</v>
      </c>
      <c r="AU378" s="230" t="s">
        <v>86</v>
      </c>
      <c r="AY378" s="18" t="s">
        <v>171</v>
      </c>
      <c r="BE378" s="231">
        <f>IF(N378="základní",J378,0)</f>
        <v>0</v>
      </c>
      <c r="BF378" s="231">
        <f>IF(N378="snížená",J378,0)</f>
        <v>0</v>
      </c>
      <c r="BG378" s="231">
        <f>IF(N378="zákl. přenesená",J378,0)</f>
        <v>0</v>
      </c>
      <c r="BH378" s="231">
        <f>IF(N378="sníž. přenesená",J378,0)</f>
        <v>0</v>
      </c>
      <c r="BI378" s="231">
        <f>IF(N378="nulová",J378,0)</f>
        <v>0</v>
      </c>
      <c r="BJ378" s="18" t="s">
        <v>84</v>
      </c>
      <c r="BK378" s="231">
        <f>ROUND(I378*H378,2)</f>
        <v>0</v>
      </c>
      <c r="BL378" s="18" t="s">
        <v>178</v>
      </c>
      <c r="BM378" s="230" t="s">
        <v>1778</v>
      </c>
    </row>
    <row r="379" spans="1:65" s="2" customFormat="1" ht="24.15" customHeight="1">
      <c r="A379" s="39"/>
      <c r="B379" s="40"/>
      <c r="C379" s="219" t="s">
        <v>687</v>
      </c>
      <c r="D379" s="219" t="s">
        <v>173</v>
      </c>
      <c r="E379" s="220" t="s">
        <v>669</v>
      </c>
      <c r="F379" s="221" t="s">
        <v>670</v>
      </c>
      <c r="G379" s="222" t="s">
        <v>176</v>
      </c>
      <c r="H379" s="223">
        <v>119</v>
      </c>
      <c r="I379" s="224"/>
      <c r="J379" s="225">
        <f>ROUND(I379*H379,2)</f>
        <v>0</v>
      </c>
      <c r="K379" s="221" t="s">
        <v>227</v>
      </c>
      <c r="L379" s="45"/>
      <c r="M379" s="226" t="s">
        <v>1</v>
      </c>
      <c r="N379" s="227" t="s">
        <v>41</v>
      </c>
      <c r="O379" s="92"/>
      <c r="P379" s="228">
        <f>O379*H379</f>
        <v>0</v>
      </c>
      <c r="Q379" s="228">
        <v>0</v>
      </c>
      <c r="R379" s="228">
        <f>Q379*H379</f>
        <v>0</v>
      </c>
      <c r="S379" s="228">
        <v>0</v>
      </c>
      <c r="T379" s="229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30" t="s">
        <v>178</v>
      </c>
      <c r="AT379" s="230" t="s">
        <v>173</v>
      </c>
      <c r="AU379" s="230" t="s">
        <v>86</v>
      </c>
      <c r="AY379" s="18" t="s">
        <v>171</v>
      </c>
      <c r="BE379" s="231">
        <f>IF(N379="základní",J379,0)</f>
        <v>0</v>
      </c>
      <c r="BF379" s="231">
        <f>IF(N379="snížená",J379,0)</f>
        <v>0</v>
      </c>
      <c r="BG379" s="231">
        <f>IF(N379="zákl. přenesená",J379,0)</f>
        <v>0</v>
      </c>
      <c r="BH379" s="231">
        <f>IF(N379="sníž. přenesená",J379,0)</f>
        <v>0</v>
      </c>
      <c r="BI379" s="231">
        <f>IF(N379="nulová",J379,0)</f>
        <v>0</v>
      </c>
      <c r="BJ379" s="18" t="s">
        <v>84</v>
      </c>
      <c r="BK379" s="231">
        <f>ROUND(I379*H379,2)</f>
        <v>0</v>
      </c>
      <c r="BL379" s="18" t="s">
        <v>178</v>
      </c>
      <c r="BM379" s="230" t="s">
        <v>1779</v>
      </c>
    </row>
    <row r="380" spans="1:65" s="2" customFormat="1" ht="24.15" customHeight="1">
      <c r="A380" s="39"/>
      <c r="B380" s="40"/>
      <c r="C380" s="219" t="s">
        <v>692</v>
      </c>
      <c r="D380" s="219" t="s">
        <v>173</v>
      </c>
      <c r="E380" s="220" t="s">
        <v>1780</v>
      </c>
      <c r="F380" s="221" t="s">
        <v>1781</v>
      </c>
      <c r="G380" s="222" t="s">
        <v>226</v>
      </c>
      <c r="H380" s="223">
        <v>1</v>
      </c>
      <c r="I380" s="224"/>
      <c r="J380" s="225">
        <f>ROUND(I380*H380,2)</f>
        <v>0</v>
      </c>
      <c r="K380" s="221" t="s">
        <v>1</v>
      </c>
      <c r="L380" s="45"/>
      <c r="M380" s="226" t="s">
        <v>1</v>
      </c>
      <c r="N380" s="227" t="s">
        <v>41</v>
      </c>
      <c r="O380" s="92"/>
      <c r="P380" s="228">
        <f>O380*H380</f>
        <v>0</v>
      </c>
      <c r="Q380" s="228">
        <v>0</v>
      </c>
      <c r="R380" s="228">
        <f>Q380*H380</f>
        <v>0</v>
      </c>
      <c r="S380" s="228">
        <v>0</v>
      </c>
      <c r="T380" s="229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30" t="s">
        <v>178</v>
      </c>
      <c r="AT380" s="230" t="s">
        <v>173</v>
      </c>
      <c r="AU380" s="230" t="s">
        <v>86</v>
      </c>
      <c r="AY380" s="18" t="s">
        <v>171</v>
      </c>
      <c r="BE380" s="231">
        <f>IF(N380="základní",J380,0)</f>
        <v>0</v>
      </c>
      <c r="BF380" s="231">
        <f>IF(N380="snížená",J380,0)</f>
        <v>0</v>
      </c>
      <c r="BG380" s="231">
        <f>IF(N380="zákl. přenesená",J380,0)</f>
        <v>0</v>
      </c>
      <c r="BH380" s="231">
        <f>IF(N380="sníž. přenesená",J380,0)</f>
        <v>0</v>
      </c>
      <c r="BI380" s="231">
        <f>IF(N380="nulová",J380,0)</f>
        <v>0</v>
      </c>
      <c r="BJ380" s="18" t="s">
        <v>84</v>
      </c>
      <c r="BK380" s="231">
        <f>ROUND(I380*H380,2)</f>
        <v>0</v>
      </c>
      <c r="BL380" s="18" t="s">
        <v>178</v>
      </c>
      <c r="BM380" s="230" t="s">
        <v>1782</v>
      </c>
    </row>
    <row r="381" spans="1:65" s="2" customFormat="1" ht="16.5" customHeight="1">
      <c r="A381" s="39"/>
      <c r="B381" s="40"/>
      <c r="C381" s="219" t="s">
        <v>696</v>
      </c>
      <c r="D381" s="219" t="s">
        <v>173</v>
      </c>
      <c r="E381" s="220" t="s">
        <v>673</v>
      </c>
      <c r="F381" s="221" t="s">
        <v>674</v>
      </c>
      <c r="G381" s="222" t="s">
        <v>226</v>
      </c>
      <c r="H381" s="223">
        <v>8</v>
      </c>
      <c r="I381" s="224"/>
      <c r="J381" s="225">
        <f>ROUND(I381*H381,2)</f>
        <v>0</v>
      </c>
      <c r="K381" s="221" t="s">
        <v>227</v>
      </c>
      <c r="L381" s="45"/>
      <c r="M381" s="226" t="s">
        <v>1</v>
      </c>
      <c r="N381" s="227" t="s">
        <v>41</v>
      </c>
      <c r="O381" s="92"/>
      <c r="P381" s="228">
        <f>O381*H381</f>
        <v>0</v>
      </c>
      <c r="Q381" s="228">
        <v>0</v>
      </c>
      <c r="R381" s="228">
        <f>Q381*H381</f>
        <v>0</v>
      </c>
      <c r="S381" s="228">
        <v>0</v>
      </c>
      <c r="T381" s="229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30" t="s">
        <v>178</v>
      </c>
      <c r="AT381" s="230" t="s">
        <v>173</v>
      </c>
      <c r="AU381" s="230" t="s">
        <v>86</v>
      </c>
      <c r="AY381" s="18" t="s">
        <v>171</v>
      </c>
      <c r="BE381" s="231">
        <f>IF(N381="základní",J381,0)</f>
        <v>0</v>
      </c>
      <c r="BF381" s="231">
        <f>IF(N381="snížená",J381,0)</f>
        <v>0</v>
      </c>
      <c r="BG381" s="231">
        <f>IF(N381="zákl. přenesená",J381,0)</f>
        <v>0</v>
      </c>
      <c r="BH381" s="231">
        <f>IF(N381="sníž. přenesená",J381,0)</f>
        <v>0</v>
      </c>
      <c r="BI381" s="231">
        <f>IF(N381="nulová",J381,0)</f>
        <v>0</v>
      </c>
      <c r="BJ381" s="18" t="s">
        <v>84</v>
      </c>
      <c r="BK381" s="231">
        <f>ROUND(I381*H381,2)</f>
        <v>0</v>
      </c>
      <c r="BL381" s="18" t="s">
        <v>178</v>
      </c>
      <c r="BM381" s="230" t="s">
        <v>1783</v>
      </c>
    </row>
    <row r="382" spans="1:51" s="13" customFormat="1" ht="12">
      <c r="A382" s="13"/>
      <c r="B382" s="232"/>
      <c r="C382" s="233"/>
      <c r="D382" s="234" t="s">
        <v>180</v>
      </c>
      <c r="E382" s="235" t="s">
        <v>1</v>
      </c>
      <c r="F382" s="236" t="s">
        <v>1784</v>
      </c>
      <c r="G382" s="233"/>
      <c r="H382" s="237">
        <v>8</v>
      </c>
      <c r="I382" s="238"/>
      <c r="J382" s="233"/>
      <c r="K382" s="233"/>
      <c r="L382" s="239"/>
      <c r="M382" s="240"/>
      <c r="N382" s="241"/>
      <c r="O382" s="241"/>
      <c r="P382" s="241"/>
      <c r="Q382" s="241"/>
      <c r="R382" s="241"/>
      <c r="S382" s="241"/>
      <c r="T382" s="242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3" t="s">
        <v>180</v>
      </c>
      <c r="AU382" s="243" t="s">
        <v>86</v>
      </c>
      <c r="AV382" s="13" t="s">
        <v>86</v>
      </c>
      <c r="AW382" s="13" t="s">
        <v>32</v>
      </c>
      <c r="AX382" s="13" t="s">
        <v>84</v>
      </c>
      <c r="AY382" s="243" t="s">
        <v>171</v>
      </c>
    </row>
    <row r="383" spans="1:63" s="12" customFormat="1" ht="22.8" customHeight="1">
      <c r="A383" s="12"/>
      <c r="B383" s="203"/>
      <c r="C383" s="204"/>
      <c r="D383" s="205" t="s">
        <v>75</v>
      </c>
      <c r="E383" s="217" t="s">
        <v>677</v>
      </c>
      <c r="F383" s="217" t="s">
        <v>678</v>
      </c>
      <c r="G383" s="204"/>
      <c r="H383" s="204"/>
      <c r="I383" s="207"/>
      <c r="J383" s="218">
        <f>BK383</f>
        <v>0</v>
      </c>
      <c r="K383" s="204"/>
      <c r="L383" s="209"/>
      <c r="M383" s="210"/>
      <c r="N383" s="211"/>
      <c r="O383" s="211"/>
      <c r="P383" s="212">
        <f>SUM(P384:P394)</f>
        <v>0</v>
      </c>
      <c r="Q383" s="211"/>
      <c r="R383" s="212">
        <f>SUM(R384:R394)</f>
        <v>0</v>
      </c>
      <c r="S383" s="211"/>
      <c r="T383" s="213">
        <f>SUM(T384:T394)</f>
        <v>0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214" t="s">
        <v>84</v>
      </c>
      <c r="AT383" s="215" t="s">
        <v>75</v>
      </c>
      <c r="AU383" s="215" t="s">
        <v>84</v>
      </c>
      <c r="AY383" s="214" t="s">
        <v>171</v>
      </c>
      <c r="BK383" s="216">
        <f>SUM(BK384:BK394)</f>
        <v>0</v>
      </c>
    </row>
    <row r="384" spans="1:65" s="2" customFormat="1" ht="33" customHeight="1">
      <c r="A384" s="39"/>
      <c r="B384" s="40"/>
      <c r="C384" s="219" t="s">
        <v>700</v>
      </c>
      <c r="D384" s="219" t="s">
        <v>173</v>
      </c>
      <c r="E384" s="220" t="s">
        <v>680</v>
      </c>
      <c r="F384" s="221" t="s">
        <v>681</v>
      </c>
      <c r="G384" s="222" t="s">
        <v>208</v>
      </c>
      <c r="H384" s="223">
        <v>448.789</v>
      </c>
      <c r="I384" s="224"/>
      <c r="J384" s="225">
        <f>ROUND(I384*H384,2)</f>
        <v>0</v>
      </c>
      <c r="K384" s="221" t="s">
        <v>177</v>
      </c>
      <c r="L384" s="45"/>
      <c r="M384" s="226" t="s">
        <v>1</v>
      </c>
      <c r="N384" s="227" t="s">
        <v>41</v>
      </c>
      <c r="O384" s="92"/>
      <c r="P384" s="228">
        <f>O384*H384</f>
        <v>0</v>
      </c>
      <c r="Q384" s="228">
        <v>0</v>
      </c>
      <c r="R384" s="228">
        <f>Q384*H384</f>
        <v>0</v>
      </c>
      <c r="S384" s="228">
        <v>0</v>
      </c>
      <c r="T384" s="229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30" t="s">
        <v>178</v>
      </c>
      <c r="AT384" s="230" t="s">
        <v>173</v>
      </c>
      <c r="AU384" s="230" t="s">
        <v>86</v>
      </c>
      <c r="AY384" s="18" t="s">
        <v>171</v>
      </c>
      <c r="BE384" s="231">
        <f>IF(N384="základní",J384,0)</f>
        <v>0</v>
      </c>
      <c r="BF384" s="231">
        <f>IF(N384="snížená",J384,0)</f>
        <v>0</v>
      </c>
      <c r="BG384" s="231">
        <f>IF(N384="zákl. přenesená",J384,0)</f>
        <v>0</v>
      </c>
      <c r="BH384" s="231">
        <f>IF(N384="sníž. přenesená",J384,0)</f>
        <v>0</v>
      </c>
      <c r="BI384" s="231">
        <f>IF(N384="nulová",J384,0)</f>
        <v>0</v>
      </c>
      <c r="BJ384" s="18" t="s">
        <v>84</v>
      </c>
      <c r="BK384" s="231">
        <f>ROUND(I384*H384,2)</f>
        <v>0</v>
      </c>
      <c r="BL384" s="18" t="s">
        <v>178</v>
      </c>
      <c r="BM384" s="230" t="s">
        <v>682</v>
      </c>
    </row>
    <row r="385" spans="1:65" s="2" customFormat="1" ht="24.15" customHeight="1">
      <c r="A385" s="39"/>
      <c r="B385" s="40"/>
      <c r="C385" s="219" t="s">
        <v>704</v>
      </c>
      <c r="D385" s="219" t="s">
        <v>173</v>
      </c>
      <c r="E385" s="220" t="s">
        <v>684</v>
      </c>
      <c r="F385" s="221" t="s">
        <v>685</v>
      </c>
      <c r="G385" s="222" t="s">
        <v>208</v>
      </c>
      <c r="H385" s="223">
        <v>448.789</v>
      </c>
      <c r="I385" s="224"/>
      <c r="J385" s="225">
        <f>ROUND(I385*H385,2)</f>
        <v>0</v>
      </c>
      <c r="K385" s="221" t="s">
        <v>177</v>
      </c>
      <c r="L385" s="45"/>
      <c r="M385" s="226" t="s">
        <v>1</v>
      </c>
      <c r="N385" s="227" t="s">
        <v>41</v>
      </c>
      <c r="O385" s="92"/>
      <c r="P385" s="228">
        <f>O385*H385</f>
        <v>0</v>
      </c>
      <c r="Q385" s="228">
        <v>0</v>
      </c>
      <c r="R385" s="228">
        <f>Q385*H385</f>
        <v>0</v>
      </c>
      <c r="S385" s="228">
        <v>0</v>
      </c>
      <c r="T385" s="229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30" t="s">
        <v>178</v>
      </c>
      <c r="AT385" s="230" t="s">
        <v>173</v>
      </c>
      <c r="AU385" s="230" t="s">
        <v>86</v>
      </c>
      <c r="AY385" s="18" t="s">
        <v>171</v>
      </c>
      <c r="BE385" s="231">
        <f>IF(N385="základní",J385,0)</f>
        <v>0</v>
      </c>
      <c r="BF385" s="231">
        <f>IF(N385="snížená",J385,0)</f>
        <v>0</v>
      </c>
      <c r="BG385" s="231">
        <f>IF(N385="zákl. přenesená",J385,0)</f>
        <v>0</v>
      </c>
      <c r="BH385" s="231">
        <f>IF(N385="sníž. přenesená",J385,0)</f>
        <v>0</v>
      </c>
      <c r="BI385" s="231">
        <f>IF(N385="nulová",J385,0)</f>
        <v>0</v>
      </c>
      <c r="BJ385" s="18" t="s">
        <v>84</v>
      </c>
      <c r="BK385" s="231">
        <f>ROUND(I385*H385,2)</f>
        <v>0</v>
      </c>
      <c r="BL385" s="18" t="s">
        <v>178</v>
      </c>
      <c r="BM385" s="230" t="s">
        <v>686</v>
      </c>
    </row>
    <row r="386" spans="1:65" s="2" customFormat="1" ht="24.15" customHeight="1">
      <c r="A386" s="39"/>
      <c r="B386" s="40"/>
      <c r="C386" s="219" t="s">
        <v>708</v>
      </c>
      <c r="D386" s="219" t="s">
        <v>173</v>
      </c>
      <c r="E386" s="220" t="s">
        <v>688</v>
      </c>
      <c r="F386" s="221" t="s">
        <v>689</v>
      </c>
      <c r="G386" s="222" t="s">
        <v>208</v>
      </c>
      <c r="H386" s="223">
        <v>6283.046</v>
      </c>
      <c r="I386" s="224"/>
      <c r="J386" s="225">
        <f>ROUND(I386*H386,2)</f>
        <v>0</v>
      </c>
      <c r="K386" s="221" t="s">
        <v>177</v>
      </c>
      <c r="L386" s="45"/>
      <c r="M386" s="226" t="s">
        <v>1</v>
      </c>
      <c r="N386" s="227" t="s">
        <v>41</v>
      </c>
      <c r="O386" s="92"/>
      <c r="P386" s="228">
        <f>O386*H386</f>
        <v>0</v>
      </c>
      <c r="Q386" s="228">
        <v>0</v>
      </c>
      <c r="R386" s="228">
        <f>Q386*H386</f>
        <v>0</v>
      </c>
      <c r="S386" s="228">
        <v>0</v>
      </c>
      <c r="T386" s="229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30" t="s">
        <v>178</v>
      </c>
      <c r="AT386" s="230" t="s">
        <v>173</v>
      </c>
      <c r="AU386" s="230" t="s">
        <v>86</v>
      </c>
      <c r="AY386" s="18" t="s">
        <v>171</v>
      </c>
      <c r="BE386" s="231">
        <f>IF(N386="základní",J386,0)</f>
        <v>0</v>
      </c>
      <c r="BF386" s="231">
        <f>IF(N386="snížená",J386,0)</f>
        <v>0</v>
      </c>
      <c r="BG386" s="231">
        <f>IF(N386="zákl. přenesená",J386,0)</f>
        <v>0</v>
      </c>
      <c r="BH386" s="231">
        <f>IF(N386="sníž. přenesená",J386,0)</f>
        <v>0</v>
      </c>
      <c r="BI386" s="231">
        <f>IF(N386="nulová",J386,0)</f>
        <v>0</v>
      </c>
      <c r="BJ386" s="18" t="s">
        <v>84</v>
      </c>
      <c r="BK386" s="231">
        <f>ROUND(I386*H386,2)</f>
        <v>0</v>
      </c>
      <c r="BL386" s="18" t="s">
        <v>178</v>
      </c>
      <c r="BM386" s="230" t="s">
        <v>690</v>
      </c>
    </row>
    <row r="387" spans="1:51" s="13" customFormat="1" ht="12">
      <c r="A387" s="13"/>
      <c r="B387" s="232"/>
      <c r="C387" s="233"/>
      <c r="D387" s="234" t="s">
        <v>180</v>
      </c>
      <c r="E387" s="233"/>
      <c r="F387" s="236" t="s">
        <v>1785</v>
      </c>
      <c r="G387" s="233"/>
      <c r="H387" s="237">
        <v>6283.046</v>
      </c>
      <c r="I387" s="238"/>
      <c r="J387" s="233"/>
      <c r="K387" s="233"/>
      <c r="L387" s="239"/>
      <c r="M387" s="240"/>
      <c r="N387" s="241"/>
      <c r="O387" s="241"/>
      <c r="P387" s="241"/>
      <c r="Q387" s="241"/>
      <c r="R387" s="241"/>
      <c r="S387" s="241"/>
      <c r="T387" s="242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3" t="s">
        <v>180</v>
      </c>
      <c r="AU387" s="243" t="s">
        <v>86</v>
      </c>
      <c r="AV387" s="13" t="s">
        <v>86</v>
      </c>
      <c r="AW387" s="13" t="s">
        <v>4</v>
      </c>
      <c r="AX387" s="13" t="s">
        <v>84</v>
      </c>
      <c r="AY387" s="243" t="s">
        <v>171</v>
      </c>
    </row>
    <row r="388" spans="1:65" s="2" customFormat="1" ht="37.8" customHeight="1">
      <c r="A388" s="39"/>
      <c r="B388" s="40"/>
      <c r="C388" s="219" t="s">
        <v>712</v>
      </c>
      <c r="D388" s="219" t="s">
        <v>173</v>
      </c>
      <c r="E388" s="220" t="s">
        <v>693</v>
      </c>
      <c r="F388" s="221" t="s">
        <v>694</v>
      </c>
      <c r="G388" s="222" t="s">
        <v>208</v>
      </c>
      <c r="H388" s="223">
        <v>156.392</v>
      </c>
      <c r="I388" s="224"/>
      <c r="J388" s="225">
        <f>ROUND(I388*H388,2)</f>
        <v>0</v>
      </c>
      <c r="K388" s="221" t="s">
        <v>177</v>
      </c>
      <c r="L388" s="45"/>
      <c r="M388" s="226" t="s">
        <v>1</v>
      </c>
      <c r="N388" s="227" t="s">
        <v>41</v>
      </c>
      <c r="O388" s="92"/>
      <c r="P388" s="228">
        <f>O388*H388</f>
        <v>0</v>
      </c>
      <c r="Q388" s="228">
        <v>0</v>
      </c>
      <c r="R388" s="228">
        <f>Q388*H388</f>
        <v>0</v>
      </c>
      <c r="S388" s="228">
        <v>0</v>
      </c>
      <c r="T388" s="229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30" t="s">
        <v>178</v>
      </c>
      <c r="AT388" s="230" t="s">
        <v>173</v>
      </c>
      <c r="AU388" s="230" t="s">
        <v>86</v>
      </c>
      <c r="AY388" s="18" t="s">
        <v>171</v>
      </c>
      <c r="BE388" s="231">
        <f>IF(N388="základní",J388,0)</f>
        <v>0</v>
      </c>
      <c r="BF388" s="231">
        <f>IF(N388="snížená",J388,0)</f>
        <v>0</v>
      </c>
      <c r="BG388" s="231">
        <f>IF(N388="zákl. přenesená",J388,0)</f>
        <v>0</v>
      </c>
      <c r="BH388" s="231">
        <f>IF(N388="sníž. přenesená",J388,0)</f>
        <v>0</v>
      </c>
      <c r="BI388" s="231">
        <f>IF(N388="nulová",J388,0)</f>
        <v>0</v>
      </c>
      <c r="BJ388" s="18" t="s">
        <v>84</v>
      </c>
      <c r="BK388" s="231">
        <f>ROUND(I388*H388,2)</f>
        <v>0</v>
      </c>
      <c r="BL388" s="18" t="s">
        <v>178</v>
      </c>
      <c r="BM388" s="230" t="s">
        <v>1786</v>
      </c>
    </row>
    <row r="389" spans="1:65" s="2" customFormat="1" ht="33" customHeight="1">
      <c r="A389" s="39"/>
      <c r="B389" s="40"/>
      <c r="C389" s="219" t="s">
        <v>716</v>
      </c>
      <c r="D389" s="219" t="s">
        <v>173</v>
      </c>
      <c r="E389" s="220" t="s">
        <v>697</v>
      </c>
      <c r="F389" s="221" t="s">
        <v>698</v>
      </c>
      <c r="G389" s="222" t="s">
        <v>208</v>
      </c>
      <c r="H389" s="223">
        <v>229.939</v>
      </c>
      <c r="I389" s="224"/>
      <c r="J389" s="225">
        <f>ROUND(I389*H389,2)</f>
        <v>0</v>
      </c>
      <c r="K389" s="221" t="s">
        <v>177</v>
      </c>
      <c r="L389" s="45"/>
      <c r="M389" s="226" t="s">
        <v>1</v>
      </c>
      <c r="N389" s="227" t="s">
        <v>41</v>
      </c>
      <c r="O389" s="92"/>
      <c r="P389" s="228">
        <f>O389*H389</f>
        <v>0</v>
      </c>
      <c r="Q389" s="228">
        <v>0</v>
      </c>
      <c r="R389" s="228">
        <f>Q389*H389</f>
        <v>0</v>
      </c>
      <c r="S389" s="228">
        <v>0</v>
      </c>
      <c r="T389" s="229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30" t="s">
        <v>178</v>
      </c>
      <c r="AT389" s="230" t="s">
        <v>173</v>
      </c>
      <c r="AU389" s="230" t="s">
        <v>86</v>
      </c>
      <c r="AY389" s="18" t="s">
        <v>171</v>
      </c>
      <c r="BE389" s="231">
        <f>IF(N389="základní",J389,0)</f>
        <v>0</v>
      </c>
      <c r="BF389" s="231">
        <f>IF(N389="snížená",J389,0)</f>
        <v>0</v>
      </c>
      <c r="BG389" s="231">
        <f>IF(N389="zákl. přenesená",J389,0)</f>
        <v>0</v>
      </c>
      <c r="BH389" s="231">
        <f>IF(N389="sníž. přenesená",J389,0)</f>
        <v>0</v>
      </c>
      <c r="BI389" s="231">
        <f>IF(N389="nulová",J389,0)</f>
        <v>0</v>
      </c>
      <c r="BJ389" s="18" t="s">
        <v>84</v>
      </c>
      <c r="BK389" s="231">
        <f>ROUND(I389*H389,2)</f>
        <v>0</v>
      </c>
      <c r="BL389" s="18" t="s">
        <v>178</v>
      </c>
      <c r="BM389" s="230" t="s">
        <v>1787</v>
      </c>
    </row>
    <row r="390" spans="1:65" s="2" customFormat="1" ht="33" customHeight="1">
      <c r="A390" s="39"/>
      <c r="B390" s="40"/>
      <c r="C390" s="219" t="s">
        <v>722</v>
      </c>
      <c r="D390" s="219" t="s">
        <v>173</v>
      </c>
      <c r="E390" s="220" t="s">
        <v>701</v>
      </c>
      <c r="F390" s="221" t="s">
        <v>702</v>
      </c>
      <c r="G390" s="222" t="s">
        <v>208</v>
      </c>
      <c r="H390" s="223">
        <v>13.272</v>
      </c>
      <c r="I390" s="224"/>
      <c r="J390" s="225">
        <f>ROUND(I390*H390,2)</f>
        <v>0</v>
      </c>
      <c r="K390" s="221" t="s">
        <v>184</v>
      </c>
      <c r="L390" s="45"/>
      <c r="M390" s="226" t="s">
        <v>1</v>
      </c>
      <c r="N390" s="227" t="s">
        <v>41</v>
      </c>
      <c r="O390" s="92"/>
      <c r="P390" s="228">
        <f>O390*H390</f>
        <v>0</v>
      </c>
      <c r="Q390" s="228">
        <v>0</v>
      </c>
      <c r="R390" s="228">
        <f>Q390*H390</f>
        <v>0</v>
      </c>
      <c r="S390" s="228">
        <v>0</v>
      </c>
      <c r="T390" s="229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30" t="s">
        <v>178</v>
      </c>
      <c r="AT390" s="230" t="s">
        <v>173</v>
      </c>
      <c r="AU390" s="230" t="s">
        <v>86</v>
      </c>
      <c r="AY390" s="18" t="s">
        <v>171</v>
      </c>
      <c r="BE390" s="231">
        <f>IF(N390="základní",J390,0)</f>
        <v>0</v>
      </c>
      <c r="BF390" s="231">
        <f>IF(N390="snížená",J390,0)</f>
        <v>0</v>
      </c>
      <c r="BG390" s="231">
        <f>IF(N390="zákl. přenesená",J390,0)</f>
        <v>0</v>
      </c>
      <c r="BH390" s="231">
        <f>IF(N390="sníž. přenesená",J390,0)</f>
        <v>0</v>
      </c>
      <c r="BI390" s="231">
        <f>IF(N390="nulová",J390,0)</f>
        <v>0</v>
      </c>
      <c r="BJ390" s="18" t="s">
        <v>84</v>
      </c>
      <c r="BK390" s="231">
        <f>ROUND(I390*H390,2)</f>
        <v>0</v>
      </c>
      <c r="BL390" s="18" t="s">
        <v>178</v>
      </c>
      <c r="BM390" s="230" t="s">
        <v>1788</v>
      </c>
    </row>
    <row r="391" spans="1:65" s="2" customFormat="1" ht="24.15" customHeight="1">
      <c r="A391" s="39"/>
      <c r="B391" s="40"/>
      <c r="C391" s="219" t="s">
        <v>730</v>
      </c>
      <c r="D391" s="219" t="s">
        <v>173</v>
      </c>
      <c r="E391" s="220" t="s">
        <v>705</v>
      </c>
      <c r="F391" s="221" t="s">
        <v>207</v>
      </c>
      <c r="G391" s="222" t="s">
        <v>208</v>
      </c>
      <c r="H391" s="223">
        <v>20.3</v>
      </c>
      <c r="I391" s="224"/>
      <c r="J391" s="225">
        <f>ROUND(I391*H391,2)</f>
        <v>0</v>
      </c>
      <c r="K391" s="221" t="s">
        <v>184</v>
      </c>
      <c r="L391" s="45"/>
      <c r="M391" s="226" t="s">
        <v>1</v>
      </c>
      <c r="N391" s="227" t="s">
        <v>41</v>
      </c>
      <c r="O391" s="92"/>
      <c r="P391" s="228">
        <f>O391*H391</f>
        <v>0</v>
      </c>
      <c r="Q391" s="228">
        <v>0</v>
      </c>
      <c r="R391" s="228">
        <f>Q391*H391</f>
        <v>0</v>
      </c>
      <c r="S391" s="228">
        <v>0</v>
      </c>
      <c r="T391" s="229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30" t="s">
        <v>178</v>
      </c>
      <c r="AT391" s="230" t="s">
        <v>173</v>
      </c>
      <c r="AU391" s="230" t="s">
        <v>86</v>
      </c>
      <c r="AY391" s="18" t="s">
        <v>171</v>
      </c>
      <c r="BE391" s="231">
        <f>IF(N391="základní",J391,0)</f>
        <v>0</v>
      </c>
      <c r="BF391" s="231">
        <f>IF(N391="snížená",J391,0)</f>
        <v>0</v>
      </c>
      <c r="BG391" s="231">
        <f>IF(N391="zákl. přenesená",J391,0)</f>
        <v>0</v>
      </c>
      <c r="BH391" s="231">
        <f>IF(N391="sníž. přenesená",J391,0)</f>
        <v>0</v>
      </c>
      <c r="BI391" s="231">
        <f>IF(N391="nulová",J391,0)</f>
        <v>0</v>
      </c>
      <c r="BJ391" s="18" t="s">
        <v>84</v>
      </c>
      <c r="BK391" s="231">
        <f>ROUND(I391*H391,2)</f>
        <v>0</v>
      </c>
      <c r="BL391" s="18" t="s">
        <v>178</v>
      </c>
      <c r="BM391" s="230" t="s">
        <v>1789</v>
      </c>
    </row>
    <row r="392" spans="1:65" s="2" customFormat="1" ht="33" customHeight="1">
      <c r="A392" s="39"/>
      <c r="B392" s="40"/>
      <c r="C392" s="219" t="s">
        <v>735</v>
      </c>
      <c r="D392" s="219" t="s">
        <v>173</v>
      </c>
      <c r="E392" s="220" t="s">
        <v>709</v>
      </c>
      <c r="F392" s="221" t="s">
        <v>710</v>
      </c>
      <c r="G392" s="222" t="s">
        <v>208</v>
      </c>
      <c r="H392" s="223">
        <v>9.447</v>
      </c>
      <c r="I392" s="224"/>
      <c r="J392" s="225">
        <f>ROUND(I392*H392,2)</f>
        <v>0</v>
      </c>
      <c r="K392" s="221" t="s">
        <v>177</v>
      </c>
      <c r="L392" s="45"/>
      <c r="M392" s="226" t="s">
        <v>1</v>
      </c>
      <c r="N392" s="227" t="s">
        <v>41</v>
      </c>
      <c r="O392" s="92"/>
      <c r="P392" s="228">
        <f>O392*H392</f>
        <v>0</v>
      </c>
      <c r="Q392" s="228">
        <v>0</v>
      </c>
      <c r="R392" s="228">
        <f>Q392*H392</f>
        <v>0</v>
      </c>
      <c r="S392" s="228">
        <v>0</v>
      </c>
      <c r="T392" s="229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30" t="s">
        <v>178</v>
      </c>
      <c r="AT392" s="230" t="s">
        <v>173</v>
      </c>
      <c r="AU392" s="230" t="s">
        <v>86</v>
      </c>
      <c r="AY392" s="18" t="s">
        <v>171</v>
      </c>
      <c r="BE392" s="231">
        <f>IF(N392="základní",J392,0)</f>
        <v>0</v>
      </c>
      <c r="BF392" s="231">
        <f>IF(N392="snížená",J392,0)</f>
        <v>0</v>
      </c>
      <c r="BG392" s="231">
        <f>IF(N392="zákl. přenesená",J392,0)</f>
        <v>0</v>
      </c>
      <c r="BH392" s="231">
        <f>IF(N392="sníž. přenesená",J392,0)</f>
        <v>0</v>
      </c>
      <c r="BI392" s="231">
        <f>IF(N392="nulová",J392,0)</f>
        <v>0</v>
      </c>
      <c r="BJ392" s="18" t="s">
        <v>84</v>
      </c>
      <c r="BK392" s="231">
        <f>ROUND(I392*H392,2)</f>
        <v>0</v>
      </c>
      <c r="BL392" s="18" t="s">
        <v>178</v>
      </c>
      <c r="BM392" s="230" t="s">
        <v>711</v>
      </c>
    </row>
    <row r="393" spans="1:65" s="2" customFormat="1" ht="33" customHeight="1">
      <c r="A393" s="39"/>
      <c r="B393" s="40"/>
      <c r="C393" s="219" t="s">
        <v>739</v>
      </c>
      <c r="D393" s="219" t="s">
        <v>173</v>
      </c>
      <c r="E393" s="220" t="s">
        <v>713</v>
      </c>
      <c r="F393" s="221" t="s">
        <v>714</v>
      </c>
      <c r="G393" s="222" t="s">
        <v>208</v>
      </c>
      <c r="H393" s="223">
        <v>9.447</v>
      </c>
      <c r="I393" s="224"/>
      <c r="J393" s="225">
        <f>ROUND(I393*H393,2)</f>
        <v>0</v>
      </c>
      <c r="K393" s="221" t="s">
        <v>177</v>
      </c>
      <c r="L393" s="45"/>
      <c r="M393" s="226" t="s">
        <v>1</v>
      </c>
      <c r="N393" s="227" t="s">
        <v>41</v>
      </c>
      <c r="O393" s="92"/>
      <c r="P393" s="228">
        <f>O393*H393</f>
        <v>0</v>
      </c>
      <c r="Q393" s="228">
        <v>0</v>
      </c>
      <c r="R393" s="228">
        <f>Q393*H393</f>
        <v>0</v>
      </c>
      <c r="S393" s="228">
        <v>0</v>
      </c>
      <c r="T393" s="229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30" t="s">
        <v>178</v>
      </c>
      <c r="AT393" s="230" t="s">
        <v>173</v>
      </c>
      <c r="AU393" s="230" t="s">
        <v>86</v>
      </c>
      <c r="AY393" s="18" t="s">
        <v>171</v>
      </c>
      <c r="BE393" s="231">
        <f>IF(N393="základní",J393,0)</f>
        <v>0</v>
      </c>
      <c r="BF393" s="231">
        <f>IF(N393="snížená",J393,0)</f>
        <v>0</v>
      </c>
      <c r="BG393" s="231">
        <f>IF(N393="zákl. přenesená",J393,0)</f>
        <v>0</v>
      </c>
      <c r="BH393" s="231">
        <f>IF(N393="sníž. přenesená",J393,0)</f>
        <v>0</v>
      </c>
      <c r="BI393" s="231">
        <f>IF(N393="nulová",J393,0)</f>
        <v>0</v>
      </c>
      <c r="BJ393" s="18" t="s">
        <v>84</v>
      </c>
      <c r="BK393" s="231">
        <f>ROUND(I393*H393,2)</f>
        <v>0</v>
      </c>
      <c r="BL393" s="18" t="s">
        <v>178</v>
      </c>
      <c r="BM393" s="230" t="s">
        <v>715</v>
      </c>
    </row>
    <row r="394" spans="1:65" s="2" customFormat="1" ht="33" customHeight="1">
      <c r="A394" s="39"/>
      <c r="B394" s="40"/>
      <c r="C394" s="219" t="s">
        <v>744</v>
      </c>
      <c r="D394" s="219" t="s">
        <v>173</v>
      </c>
      <c r="E394" s="220" t="s">
        <v>717</v>
      </c>
      <c r="F394" s="221" t="s">
        <v>718</v>
      </c>
      <c r="G394" s="222" t="s">
        <v>208</v>
      </c>
      <c r="H394" s="223">
        <v>10.321999999999997</v>
      </c>
      <c r="I394" s="224"/>
      <c r="J394" s="225">
        <f>ROUND(I394*H394,2)</f>
        <v>0</v>
      </c>
      <c r="K394" s="221" t="s">
        <v>177</v>
      </c>
      <c r="L394" s="45"/>
      <c r="M394" s="226" t="s">
        <v>1</v>
      </c>
      <c r="N394" s="227" t="s">
        <v>41</v>
      </c>
      <c r="O394" s="92"/>
      <c r="P394" s="228">
        <f>O394*H394</f>
        <v>0</v>
      </c>
      <c r="Q394" s="228">
        <v>0</v>
      </c>
      <c r="R394" s="228">
        <f>Q394*H394</f>
        <v>0</v>
      </c>
      <c r="S394" s="228">
        <v>0</v>
      </c>
      <c r="T394" s="229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30" t="s">
        <v>178</v>
      </c>
      <c r="AT394" s="230" t="s">
        <v>173</v>
      </c>
      <c r="AU394" s="230" t="s">
        <v>86</v>
      </c>
      <c r="AY394" s="18" t="s">
        <v>171</v>
      </c>
      <c r="BE394" s="231">
        <f>IF(N394="základní",J394,0)</f>
        <v>0</v>
      </c>
      <c r="BF394" s="231">
        <f>IF(N394="snížená",J394,0)</f>
        <v>0</v>
      </c>
      <c r="BG394" s="231">
        <f>IF(N394="zákl. přenesená",J394,0)</f>
        <v>0</v>
      </c>
      <c r="BH394" s="231">
        <f>IF(N394="sníž. přenesená",J394,0)</f>
        <v>0</v>
      </c>
      <c r="BI394" s="231">
        <f>IF(N394="nulová",J394,0)</f>
        <v>0</v>
      </c>
      <c r="BJ394" s="18" t="s">
        <v>84</v>
      </c>
      <c r="BK394" s="231">
        <f>ROUND(I394*H394,2)</f>
        <v>0</v>
      </c>
      <c r="BL394" s="18" t="s">
        <v>178</v>
      </c>
      <c r="BM394" s="230" t="s">
        <v>719</v>
      </c>
    </row>
    <row r="395" spans="1:63" s="12" customFormat="1" ht="22.8" customHeight="1">
      <c r="A395" s="12"/>
      <c r="B395" s="203"/>
      <c r="C395" s="204"/>
      <c r="D395" s="205" t="s">
        <v>75</v>
      </c>
      <c r="E395" s="217" t="s">
        <v>720</v>
      </c>
      <c r="F395" s="217" t="s">
        <v>721</v>
      </c>
      <c r="G395" s="204"/>
      <c r="H395" s="204"/>
      <c r="I395" s="207"/>
      <c r="J395" s="218">
        <f>BK395</f>
        <v>0</v>
      </c>
      <c r="K395" s="204"/>
      <c r="L395" s="209"/>
      <c r="M395" s="210"/>
      <c r="N395" s="211"/>
      <c r="O395" s="211"/>
      <c r="P395" s="212">
        <f>P396</f>
        <v>0</v>
      </c>
      <c r="Q395" s="211"/>
      <c r="R395" s="212">
        <f>R396</f>
        <v>0</v>
      </c>
      <c r="S395" s="211"/>
      <c r="T395" s="213">
        <f>T396</f>
        <v>0</v>
      </c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R395" s="214" t="s">
        <v>84</v>
      </c>
      <c r="AT395" s="215" t="s">
        <v>75</v>
      </c>
      <c r="AU395" s="215" t="s">
        <v>84</v>
      </c>
      <c r="AY395" s="214" t="s">
        <v>171</v>
      </c>
      <c r="BK395" s="216">
        <f>BK396</f>
        <v>0</v>
      </c>
    </row>
    <row r="396" spans="1:65" s="2" customFormat="1" ht="16.5" customHeight="1">
      <c r="A396" s="39"/>
      <c r="B396" s="40"/>
      <c r="C396" s="219" t="s">
        <v>752</v>
      </c>
      <c r="D396" s="219" t="s">
        <v>173</v>
      </c>
      <c r="E396" s="220" t="s">
        <v>723</v>
      </c>
      <c r="F396" s="221" t="s">
        <v>724</v>
      </c>
      <c r="G396" s="222" t="s">
        <v>208</v>
      </c>
      <c r="H396" s="223">
        <v>185.485</v>
      </c>
      <c r="I396" s="224"/>
      <c r="J396" s="225">
        <f>ROUND(I396*H396,2)</f>
        <v>0</v>
      </c>
      <c r="K396" s="221" t="s">
        <v>177</v>
      </c>
      <c r="L396" s="45"/>
      <c r="M396" s="226" t="s">
        <v>1</v>
      </c>
      <c r="N396" s="227" t="s">
        <v>41</v>
      </c>
      <c r="O396" s="92"/>
      <c r="P396" s="228">
        <f>O396*H396</f>
        <v>0</v>
      </c>
      <c r="Q396" s="228">
        <v>0</v>
      </c>
      <c r="R396" s="228">
        <f>Q396*H396</f>
        <v>0</v>
      </c>
      <c r="S396" s="228">
        <v>0</v>
      </c>
      <c r="T396" s="229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30" t="s">
        <v>178</v>
      </c>
      <c r="AT396" s="230" t="s">
        <v>173</v>
      </c>
      <c r="AU396" s="230" t="s">
        <v>86</v>
      </c>
      <c r="AY396" s="18" t="s">
        <v>171</v>
      </c>
      <c r="BE396" s="231">
        <f>IF(N396="základní",J396,0)</f>
        <v>0</v>
      </c>
      <c r="BF396" s="231">
        <f>IF(N396="snížená",J396,0)</f>
        <v>0</v>
      </c>
      <c r="BG396" s="231">
        <f>IF(N396="zákl. přenesená",J396,0)</f>
        <v>0</v>
      </c>
      <c r="BH396" s="231">
        <f>IF(N396="sníž. přenesená",J396,0)</f>
        <v>0</v>
      </c>
      <c r="BI396" s="231">
        <f>IF(N396="nulová",J396,0)</f>
        <v>0</v>
      </c>
      <c r="BJ396" s="18" t="s">
        <v>84</v>
      </c>
      <c r="BK396" s="231">
        <f>ROUND(I396*H396,2)</f>
        <v>0</v>
      </c>
      <c r="BL396" s="18" t="s">
        <v>178</v>
      </c>
      <c r="BM396" s="230" t="s">
        <v>725</v>
      </c>
    </row>
    <row r="397" spans="1:63" s="12" customFormat="1" ht="25.9" customHeight="1">
      <c r="A397" s="12"/>
      <c r="B397" s="203"/>
      <c r="C397" s="204"/>
      <c r="D397" s="205" t="s">
        <v>75</v>
      </c>
      <c r="E397" s="206" t="s">
        <v>726</v>
      </c>
      <c r="F397" s="206" t="s">
        <v>727</v>
      </c>
      <c r="G397" s="204"/>
      <c r="H397" s="204"/>
      <c r="I397" s="207"/>
      <c r="J397" s="208">
        <f>BK397</f>
        <v>0</v>
      </c>
      <c r="K397" s="204"/>
      <c r="L397" s="209"/>
      <c r="M397" s="210"/>
      <c r="N397" s="211"/>
      <c r="O397" s="211"/>
      <c r="P397" s="212">
        <f>P398+P406+P424+P440+P443+P447+P473+P516+P534</f>
        <v>0</v>
      </c>
      <c r="Q397" s="211"/>
      <c r="R397" s="212">
        <f>R398+R406+R424+R440+R443+R447+R473+R516+R534</f>
        <v>17.5502624</v>
      </c>
      <c r="S397" s="211"/>
      <c r="T397" s="213">
        <f>T398+T406+T424+T440+T443+T447+T473+T516+T534</f>
        <v>16.974962999999995</v>
      </c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R397" s="214" t="s">
        <v>86</v>
      </c>
      <c r="AT397" s="215" t="s">
        <v>75</v>
      </c>
      <c r="AU397" s="215" t="s">
        <v>76</v>
      </c>
      <c r="AY397" s="214" t="s">
        <v>171</v>
      </c>
      <c r="BK397" s="216">
        <f>BK398+BK406+BK424+BK440+BK443+BK447+BK473+BK516+BK534</f>
        <v>0</v>
      </c>
    </row>
    <row r="398" spans="1:63" s="12" customFormat="1" ht="22.8" customHeight="1">
      <c r="A398" s="12"/>
      <c r="B398" s="203"/>
      <c r="C398" s="204"/>
      <c r="D398" s="205" t="s">
        <v>75</v>
      </c>
      <c r="E398" s="217" t="s">
        <v>728</v>
      </c>
      <c r="F398" s="217" t="s">
        <v>729</v>
      </c>
      <c r="G398" s="204"/>
      <c r="H398" s="204"/>
      <c r="I398" s="207"/>
      <c r="J398" s="218">
        <f>BK398</f>
        <v>0</v>
      </c>
      <c r="K398" s="204"/>
      <c r="L398" s="209"/>
      <c r="M398" s="210"/>
      <c r="N398" s="211"/>
      <c r="O398" s="211"/>
      <c r="P398" s="212">
        <f>SUM(P399:P405)</f>
        <v>0</v>
      </c>
      <c r="Q398" s="211"/>
      <c r="R398" s="212">
        <f>SUM(R399:R405)</f>
        <v>0.04256</v>
      </c>
      <c r="S398" s="211"/>
      <c r="T398" s="213">
        <f>SUM(T399:T405)</f>
        <v>0</v>
      </c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R398" s="214" t="s">
        <v>86</v>
      </c>
      <c r="AT398" s="215" t="s">
        <v>75</v>
      </c>
      <c r="AU398" s="215" t="s">
        <v>84</v>
      </c>
      <c r="AY398" s="214" t="s">
        <v>171</v>
      </c>
      <c r="BK398" s="216">
        <f>SUM(BK399:BK405)</f>
        <v>0</v>
      </c>
    </row>
    <row r="399" spans="1:65" s="2" customFormat="1" ht="24.15" customHeight="1">
      <c r="A399" s="39"/>
      <c r="B399" s="40"/>
      <c r="C399" s="219" t="s">
        <v>756</v>
      </c>
      <c r="D399" s="219" t="s">
        <v>173</v>
      </c>
      <c r="E399" s="220" t="s">
        <v>731</v>
      </c>
      <c r="F399" s="221" t="s">
        <v>732</v>
      </c>
      <c r="G399" s="222" t="s">
        <v>176</v>
      </c>
      <c r="H399" s="223">
        <v>43</v>
      </c>
      <c r="I399" s="224"/>
      <c r="J399" s="225">
        <f>ROUND(I399*H399,2)</f>
        <v>0</v>
      </c>
      <c r="K399" s="221" t="s">
        <v>177</v>
      </c>
      <c r="L399" s="45"/>
      <c r="M399" s="226" t="s">
        <v>1</v>
      </c>
      <c r="N399" s="227" t="s">
        <v>41</v>
      </c>
      <c r="O399" s="92"/>
      <c r="P399" s="228">
        <f>O399*H399</f>
        <v>0</v>
      </c>
      <c r="Q399" s="228">
        <v>0.0008</v>
      </c>
      <c r="R399" s="228">
        <f>Q399*H399</f>
        <v>0.0344</v>
      </c>
      <c r="S399" s="228">
        <v>0</v>
      </c>
      <c r="T399" s="229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30" t="s">
        <v>267</v>
      </c>
      <c r="AT399" s="230" t="s">
        <v>173</v>
      </c>
      <c r="AU399" s="230" t="s">
        <v>86</v>
      </c>
      <c r="AY399" s="18" t="s">
        <v>171</v>
      </c>
      <c r="BE399" s="231">
        <f>IF(N399="základní",J399,0)</f>
        <v>0</v>
      </c>
      <c r="BF399" s="231">
        <f>IF(N399="snížená",J399,0)</f>
        <v>0</v>
      </c>
      <c r="BG399" s="231">
        <f>IF(N399="zákl. přenesená",J399,0)</f>
        <v>0</v>
      </c>
      <c r="BH399" s="231">
        <f>IF(N399="sníž. přenesená",J399,0)</f>
        <v>0</v>
      </c>
      <c r="BI399" s="231">
        <f>IF(N399="nulová",J399,0)</f>
        <v>0</v>
      </c>
      <c r="BJ399" s="18" t="s">
        <v>84</v>
      </c>
      <c r="BK399" s="231">
        <f>ROUND(I399*H399,2)</f>
        <v>0</v>
      </c>
      <c r="BL399" s="18" t="s">
        <v>267</v>
      </c>
      <c r="BM399" s="230" t="s">
        <v>1790</v>
      </c>
    </row>
    <row r="400" spans="1:51" s="13" customFormat="1" ht="12">
      <c r="A400" s="13"/>
      <c r="B400" s="232"/>
      <c r="C400" s="233"/>
      <c r="D400" s="234" t="s">
        <v>180</v>
      </c>
      <c r="E400" s="235" t="s">
        <v>1</v>
      </c>
      <c r="F400" s="236" t="s">
        <v>1791</v>
      </c>
      <c r="G400" s="233"/>
      <c r="H400" s="237">
        <v>43</v>
      </c>
      <c r="I400" s="238"/>
      <c r="J400" s="233"/>
      <c r="K400" s="233"/>
      <c r="L400" s="239"/>
      <c r="M400" s="240"/>
      <c r="N400" s="241"/>
      <c r="O400" s="241"/>
      <c r="P400" s="241"/>
      <c r="Q400" s="241"/>
      <c r="R400" s="241"/>
      <c r="S400" s="241"/>
      <c r="T400" s="242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3" t="s">
        <v>180</v>
      </c>
      <c r="AU400" s="243" t="s">
        <v>86</v>
      </c>
      <c r="AV400" s="13" t="s">
        <v>86</v>
      </c>
      <c r="AW400" s="13" t="s">
        <v>32</v>
      </c>
      <c r="AX400" s="13" t="s">
        <v>84</v>
      </c>
      <c r="AY400" s="243" t="s">
        <v>171</v>
      </c>
    </row>
    <row r="401" spans="1:65" s="2" customFormat="1" ht="24.15" customHeight="1">
      <c r="A401" s="39"/>
      <c r="B401" s="40"/>
      <c r="C401" s="219" t="s">
        <v>762</v>
      </c>
      <c r="D401" s="219" t="s">
        <v>173</v>
      </c>
      <c r="E401" s="220" t="s">
        <v>736</v>
      </c>
      <c r="F401" s="221" t="s">
        <v>737</v>
      </c>
      <c r="G401" s="222" t="s">
        <v>366</v>
      </c>
      <c r="H401" s="223">
        <v>51</v>
      </c>
      <c r="I401" s="224"/>
      <c r="J401" s="225">
        <f>ROUND(I401*H401,2)</f>
        <v>0</v>
      </c>
      <c r="K401" s="221" t="s">
        <v>177</v>
      </c>
      <c r="L401" s="45"/>
      <c r="M401" s="226" t="s">
        <v>1</v>
      </c>
      <c r="N401" s="227" t="s">
        <v>41</v>
      </c>
      <c r="O401" s="92"/>
      <c r="P401" s="228">
        <f>O401*H401</f>
        <v>0</v>
      </c>
      <c r="Q401" s="228">
        <v>0.00016</v>
      </c>
      <c r="R401" s="228">
        <f>Q401*H401</f>
        <v>0.00816</v>
      </c>
      <c r="S401" s="228">
        <v>0</v>
      </c>
      <c r="T401" s="229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30" t="s">
        <v>267</v>
      </c>
      <c r="AT401" s="230" t="s">
        <v>173</v>
      </c>
      <c r="AU401" s="230" t="s">
        <v>86</v>
      </c>
      <c r="AY401" s="18" t="s">
        <v>171</v>
      </c>
      <c r="BE401" s="231">
        <f>IF(N401="základní",J401,0)</f>
        <v>0</v>
      </c>
      <c r="BF401" s="231">
        <f>IF(N401="snížená",J401,0)</f>
        <v>0</v>
      </c>
      <c r="BG401" s="231">
        <f>IF(N401="zákl. přenesená",J401,0)</f>
        <v>0</v>
      </c>
      <c r="BH401" s="231">
        <f>IF(N401="sníž. přenesená",J401,0)</f>
        <v>0</v>
      </c>
      <c r="BI401" s="231">
        <f>IF(N401="nulová",J401,0)</f>
        <v>0</v>
      </c>
      <c r="BJ401" s="18" t="s">
        <v>84</v>
      </c>
      <c r="BK401" s="231">
        <f>ROUND(I401*H401,2)</f>
        <v>0</v>
      </c>
      <c r="BL401" s="18" t="s">
        <v>267</v>
      </c>
      <c r="BM401" s="230" t="s">
        <v>1792</v>
      </c>
    </row>
    <row r="402" spans="1:65" s="2" customFormat="1" ht="24.15" customHeight="1">
      <c r="A402" s="39"/>
      <c r="B402" s="40"/>
      <c r="C402" s="219" t="s">
        <v>767</v>
      </c>
      <c r="D402" s="219" t="s">
        <v>173</v>
      </c>
      <c r="E402" s="220" t="s">
        <v>740</v>
      </c>
      <c r="F402" s="221" t="s">
        <v>741</v>
      </c>
      <c r="G402" s="222" t="s">
        <v>742</v>
      </c>
      <c r="H402" s="279"/>
      <c r="I402" s="224"/>
      <c r="J402" s="225">
        <f>ROUND(I402*H402,2)</f>
        <v>0</v>
      </c>
      <c r="K402" s="221" t="s">
        <v>177</v>
      </c>
      <c r="L402" s="45"/>
      <c r="M402" s="226" t="s">
        <v>1</v>
      </c>
      <c r="N402" s="227" t="s">
        <v>41</v>
      </c>
      <c r="O402" s="92"/>
      <c r="P402" s="228">
        <f>O402*H402</f>
        <v>0</v>
      </c>
      <c r="Q402" s="228">
        <v>0</v>
      </c>
      <c r="R402" s="228">
        <f>Q402*H402</f>
        <v>0</v>
      </c>
      <c r="S402" s="228">
        <v>0</v>
      </c>
      <c r="T402" s="229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30" t="s">
        <v>267</v>
      </c>
      <c r="AT402" s="230" t="s">
        <v>173</v>
      </c>
      <c r="AU402" s="230" t="s">
        <v>86</v>
      </c>
      <c r="AY402" s="18" t="s">
        <v>171</v>
      </c>
      <c r="BE402" s="231">
        <f>IF(N402="základní",J402,0)</f>
        <v>0</v>
      </c>
      <c r="BF402" s="231">
        <f>IF(N402="snížená",J402,0)</f>
        <v>0</v>
      </c>
      <c r="BG402" s="231">
        <f>IF(N402="zákl. přenesená",J402,0)</f>
        <v>0</v>
      </c>
      <c r="BH402" s="231">
        <f>IF(N402="sníž. přenesená",J402,0)</f>
        <v>0</v>
      </c>
      <c r="BI402" s="231">
        <f>IF(N402="nulová",J402,0)</f>
        <v>0</v>
      </c>
      <c r="BJ402" s="18" t="s">
        <v>84</v>
      </c>
      <c r="BK402" s="231">
        <f>ROUND(I402*H402,2)</f>
        <v>0</v>
      </c>
      <c r="BL402" s="18" t="s">
        <v>267</v>
      </c>
      <c r="BM402" s="230" t="s">
        <v>1793</v>
      </c>
    </row>
    <row r="403" spans="1:65" s="2" customFormat="1" ht="33" customHeight="1">
      <c r="A403" s="39"/>
      <c r="B403" s="40"/>
      <c r="C403" s="219" t="s">
        <v>772</v>
      </c>
      <c r="D403" s="219" t="s">
        <v>173</v>
      </c>
      <c r="E403" s="220" t="s">
        <v>745</v>
      </c>
      <c r="F403" s="221" t="s">
        <v>746</v>
      </c>
      <c r="G403" s="222" t="s">
        <v>176</v>
      </c>
      <c r="H403" s="223">
        <v>43.2</v>
      </c>
      <c r="I403" s="224"/>
      <c r="J403" s="225">
        <f>ROUND(I403*H403,2)</f>
        <v>0</v>
      </c>
      <c r="K403" s="221" t="s">
        <v>227</v>
      </c>
      <c r="L403" s="45"/>
      <c r="M403" s="226" t="s">
        <v>1</v>
      </c>
      <c r="N403" s="227" t="s">
        <v>41</v>
      </c>
      <c r="O403" s="92"/>
      <c r="P403" s="228">
        <f>O403*H403</f>
        <v>0</v>
      </c>
      <c r="Q403" s="228">
        <v>0</v>
      </c>
      <c r="R403" s="228">
        <f>Q403*H403</f>
        <v>0</v>
      </c>
      <c r="S403" s="228">
        <v>0</v>
      </c>
      <c r="T403" s="229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30" t="s">
        <v>267</v>
      </c>
      <c r="AT403" s="230" t="s">
        <v>173</v>
      </c>
      <c r="AU403" s="230" t="s">
        <v>86</v>
      </c>
      <c r="AY403" s="18" t="s">
        <v>171</v>
      </c>
      <c r="BE403" s="231">
        <f>IF(N403="základní",J403,0)</f>
        <v>0</v>
      </c>
      <c r="BF403" s="231">
        <f>IF(N403="snížená",J403,0)</f>
        <v>0</v>
      </c>
      <c r="BG403" s="231">
        <f>IF(N403="zákl. přenesená",J403,0)</f>
        <v>0</v>
      </c>
      <c r="BH403" s="231">
        <f>IF(N403="sníž. přenesená",J403,0)</f>
        <v>0</v>
      </c>
      <c r="BI403" s="231">
        <f>IF(N403="nulová",J403,0)</f>
        <v>0</v>
      </c>
      <c r="BJ403" s="18" t="s">
        <v>84</v>
      </c>
      <c r="BK403" s="231">
        <f>ROUND(I403*H403,2)</f>
        <v>0</v>
      </c>
      <c r="BL403" s="18" t="s">
        <v>267</v>
      </c>
      <c r="BM403" s="230" t="s">
        <v>1794</v>
      </c>
    </row>
    <row r="404" spans="1:47" s="2" customFormat="1" ht="12">
      <c r="A404" s="39"/>
      <c r="B404" s="40"/>
      <c r="C404" s="41"/>
      <c r="D404" s="234" t="s">
        <v>229</v>
      </c>
      <c r="E404" s="41"/>
      <c r="F404" s="255" t="s">
        <v>748</v>
      </c>
      <c r="G404" s="41"/>
      <c r="H404" s="41"/>
      <c r="I404" s="256"/>
      <c r="J404" s="41"/>
      <c r="K404" s="41"/>
      <c r="L404" s="45"/>
      <c r="M404" s="257"/>
      <c r="N404" s="258"/>
      <c r="O404" s="92"/>
      <c r="P404" s="92"/>
      <c r="Q404" s="92"/>
      <c r="R404" s="92"/>
      <c r="S404" s="92"/>
      <c r="T404" s="93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T404" s="18" t="s">
        <v>229</v>
      </c>
      <c r="AU404" s="18" t="s">
        <v>86</v>
      </c>
    </row>
    <row r="405" spans="1:51" s="13" customFormat="1" ht="12">
      <c r="A405" s="13"/>
      <c r="B405" s="232"/>
      <c r="C405" s="233"/>
      <c r="D405" s="234" t="s">
        <v>180</v>
      </c>
      <c r="E405" s="235" t="s">
        <v>1</v>
      </c>
      <c r="F405" s="236" t="s">
        <v>1795</v>
      </c>
      <c r="G405" s="233"/>
      <c r="H405" s="237">
        <v>43.2</v>
      </c>
      <c r="I405" s="238"/>
      <c r="J405" s="233"/>
      <c r="K405" s="233"/>
      <c r="L405" s="239"/>
      <c r="M405" s="240"/>
      <c r="N405" s="241"/>
      <c r="O405" s="241"/>
      <c r="P405" s="241"/>
      <c r="Q405" s="241"/>
      <c r="R405" s="241"/>
      <c r="S405" s="241"/>
      <c r="T405" s="242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3" t="s">
        <v>180</v>
      </c>
      <c r="AU405" s="243" t="s">
        <v>86</v>
      </c>
      <c r="AV405" s="13" t="s">
        <v>86</v>
      </c>
      <c r="AW405" s="13" t="s">
        <v>32</v>
      </c>
      <c r="AX405" s="13" t="s">
        <v>84</v>
      </c>
      <c r="AY405" s="243" t="s">
        <v>171</v>
      </c>
    </row>
    <row r="406" spans="1:63" s="12" customFormat="1" ht="22.8" customHeight="1">
      <c r="A406" s="12"/>
      <c r="B406" s="203"/>
      <c r="C406" s="204"/>
      <c r="D406" s="205" t="s">
        <v>75</v>
      </c>
      <c r="E406" s="217" t="s">
        <v>750</v>
      </c>
      <c r="F406" s="217" t="s">
        <v>751</v>
      </c>
      <c r="G406" s="204"/>
      <c r="H406" s="204"/>
      <c r="I406" s="207"/>
      <c r="J406" s="218">
        <f>BK406</f>
        <v>0</v>
      </c>
      <c r="K406" s="204"/>
      <c r="L406" s="209"/>
      <c r="M406" s="210"/>
      <c r="N406" s="211"/>
      <c r="O406" s="211"/>
      <c r="P406" s="212">
        <f>SUM(P407:P423)</f>
        <v>0</v>
      </c>
      <c r="Q406" s="211"/>
      <c r="R406" s="212">
        <f>SUM(R407:R423)</f>
        <v>9.1124372</v>
      </c>
      <c r="S406" s="211"/>
      <c r="T406" s="213">
        <f>SUM(T407:T423)</f>
        <v>10.321999999999997</v>
      </c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R406" s="214" t="s">
        <v>86</v>
      </c>
      <c r="AT406" s="215" t="s">
        <v>75</v>
      </c>
      <c r="AU406" s="215" t="s">
        <v>84</v>
      </c>
      <c r="AY406" s="214" t="s">
        <v>171</v>
      </c>
      <c r="BK406" s="216">
        <f>SUM(BK407:BK423)</f>
        <v>0</v>
      </c>
    </row>
    <row r="407" spans="1:65" s="2" customFormat="1" ht="21.75" customHeight="1">
      <c r="A407" s="39"/>
      <c r="B407" s="40"/>
      <c r="C407" s="219" t="s">
        <v>776</v>
      </c>
      <c r="D407" s="219" t="s">
        <v>173</v>
      </c>
      <c r="E407" s="220" t="s">
        <v>753</v>
      </c>
      <c r="F407" s="221" t="s">
        <v>754</v>
      </c>
      <c r="G407" s="222" t="s">
        <v>176</v>
      </c>
      <c r="H407" s="223">
        <v>397</v>
      </c>
      <c r="I407" s="224"/>
      <c r="J407" s="225">
        <f>ROUND(I407*H407,2)</f>
        <v>0</v>
      </c>
      <c r="K407" s="221" t="s">
        <v>184</v>
      </c>
      <c r="L407" s="45"/>
      <c r="M407" s="226" t="s">
        <v>1</v>
      </c>
      <c r="N407" s="227" t="s">
        <v>41</v>
      </c>
      <c r="O407" s="92"/>
      <c r="P407" s="228">
        <f>O407*H407</f>
        <v>0</v>
      </c>
      <c r="Q407" s="228">
        <v>0</v>
      </c>
      <c r="R407" s="228">
        <f>Q407*H407</f>
        <v>0</v>
      </c>
      <c r="S407" s="228">
        <v>0.014</v>
      </c>
      <c r="T407" s="229">
        <f>S407*H407</f>
        <v>5.558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30" t="s">
        <v>267</v>
      </c>
      <c r="AT407" s="230" t="s">
        <v>173</v>
      </c>
      <c r="AU407" s="230" t="s">
        <v>86</v>
      </c>
      <c r="AY407" s="18" t="s">
        <v>171</v>
      </c>
      <c r="BE407" s="231">
        <f>IF(N407="základní",J407,0)</f>
        <v>0</v>
      </c>
      <c r="BF407" s="231">
        <f>IF(N407="snížená",J407,0)</f>
        <v>0</v>
      </c>
      <c r="BG407" s="231">
        <f>IF(N407="zákl. přenesená",J407,0)</f>
        <v>0</v>
      </c>
      <c r="BH407" s="231">
        <f>IF(N407="sníž. přenesená",J407,0)</f>
        <v>0</v>
      </c>
      <c r="BI407" s="231">
        <f>IF(N407="nulová",J407,0)</f>
        <v>0</v>
      </c>
      <c r="BJ407" s="18" t="s">
        <v>84</v>
      </c>
      <c r="BK407" s="231">
        <f>ROUND(I407*H407,2)</f>
        <v>0</v>
      </c>
      <c r="BL407" s="18" t="s">
        <v>267</v>
      </c>
      <c r="BM407" s="230" t="s">
        <v>755</v>
      </c>
    </row>
    <row r="408" spans="1:51" s="13" customFormat="1" ht="12">
      <c r="A408" s="13"/>
      <c r="B408" s="232"/>
      <c r="C408" s="233"/>
      <c r="D408" s="234" t="s">
        <v>180</v>
      </c>
      <c r="E408" s="235" t="s">
        <v>1</v>
      </c>
      <c r="F408" s="236" t="s">
        <v>1796</v>
      </c>
      <c r="G408" s="233"/>
      <c r="H408" s="237">
        <v>397</v>
      </c>
      <c r="I408" s="238"/>
      <c r="J408" s="233"/>
      <c r="K408" s="233"/>
      <c r="L408" s="239"/>
      <c r="M408" s="240"/>
      <c r="N408" s="241"/>
      <c r="O408" s="241"/>
      <c r="P408" s="241"/>
      <c r="Q408" s="241"/>
      <c r="R408" s="241"/>
      <c r="S408" s="241"/>
      <c r="T408" s="242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3" t="s">
        <v>180</v>
      </c>
      <c r="AU408" s="243" t="s">
        <v>86</v>
      </c>
      <c r="AV408" s="13" t="s">
        <v>86</v>
      </c>
      <c r="AW408" s="13" t="s">
        <v>32</v>
      </c>
      <c r="AX408" s="13" t="s">
        <v>84</v>
      </c>
      <c r="AY408" s="243" t="s">
        <v>171</v>
      </c>
    </row>
    <row r="409" spans="1:65" s="2" customFormat="1" ht="24.15" customHeight="1">
      <c r="A409" s="39"/>
      <c r="B409" s="40"/>
      <c r="C409" s="219" t="s">
        <v>781</v>
      </c>
      <c r="D409" s="219" t="s">
        <v>173</v>
      </c>
      <c r="E409" s="220" t="s">
        <v>757</v>
      </c>
      <c r="F409" s="221" t="s">
        <v>758</v>
      </c>
      <c r="G409" s="222" t="s">
        <v>176</v>
      </c>
      <c r="H409" s="223">
        <v>794</v>
      </c>
      <c r="I409" s="224"/>
      <c r="J409" s="225">
        <f>ROUND(I409*H409,2)</f>
        <v>0</v>
      </c>
      <c r="K409" s="221" t="s">
        <v>759</v>
      </c>
      <c r="L409" s="45"/>
      <c r="M409" s="226" t="s">
        <v>1</v>
      </c>
      <c r="N409" s="227" t="s">
        <v>41</v>
      </c>
      <c r="O409" s="92"/>
      <c r="P409" s="228">
        <f>O409*H409</f>
        <v>0</v>
      </c>
      <c r="Q409" s="228">
        <v>0</v>
      </c>
      <c r="R409" s="228">
        <f>Q409*H409</f>
        <v>0</v>
      </c>
      <c r="S409" s="228">
        <v>0.006</v>
      </c>
      <c r="T409" s="229">
        <f>S409*H409</f>
        <v>4.764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30" t="s">
        <v>267</v>
      </c>
      <c r="AT409" s="230" t="s">
        <v>173</v>
      </c>
      <c r="AU409" s="230" t="s">
        <v>86</v>
      </c>
      <c r="AY409" s="18" t="s">
        <v>171</v>
      </c>
      <c r="BE409" s="231">
        <f>IF(N409="základní",J409,0)</f>
        <v>0</v>
      </c>
      <c r="BF409" s="231">
        <f>IF(N409="snížená",J409,0)</f>
        <v>0</v>
      </c>
      <c r="BG409" s="231">
        <f>IF(N409="zákl. přenesená",J409,0)</f>
        <v>0</v>
      </c>
      <c r="BH409" s="231">
        <f>IF(N409="sníž. přenesená",J409,0)</f>
        <v>0</v>
      </c>
      <c r="BI409" s="231">
        <f>IF(N409="nulová",J409,0)</f>
        <v>0</v>
      </c>
      <c r="BJ409" s="18" t="s">
        <v>84</v>
      </c>
      <c r="BK409" s="231">
        <f>ROUND(I409*H409,2)</f>
        <v>0</v>
      </c>
      <c r="BL409" s="18" t="s">
        <v>267</v>
      </c>
      <c r="BM409" s="230" t="s">
        <v>760</v>
      </c>
    </row>
    <row r="410" spans="1:51" s="13" customFormat="1" ht="12">
      <c r="A410" s="13"/>
      <c r="B410" s="232"/>
      <c r="C410" s="233"/>
      <c r="D410" s="234" t="s">
        <v>180</v>
      </c>
      <c r="E410" s="235" t="s">
        <v>1</v>
      </c>
      <c r="F410" s="236" t="s">
        <v>1797</v>
      </c>
      <c r="G410" s="233"/>
      <c r="H410" s="237">
        <v>794</v>
      </c>
      <c r="I410" s="238"/>
      <c r="J410" s="233"/>
      <c r="K410" s="233"/>
      <c r="L410" s="239"/>
      <c r="M410" s="240"/>
      <c r="N410" s="241"/>
      <c r="O410" s="241"/>
      <c r="P410" s="241"/>
      <c r="Q410" s="241"/>
      <c r="R410" s="241"/>
      <c r="S410" s="241"/>
      <c r="T410" s="242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3" t="s">
        <v>180</v>
      </c>
      <c r="AU410" s="243" t="s">
        <v>86</v>
      </c>
      <c r="AV410" s="13" t="s">
        <v>86</v>
      </c>
      <c r="AW410" s="13" t="s">
        <v>32</v>
      </c>
      <c r="AX410" s="13" t="s">
        <v>84</v>
      </c>
      <c r="AY410" s="243" t="s">
        <v>171</v>
      </c>
    </row>
    <row r="411" spans="1:65" s="2" customFormat="1" ht="24.15" customHeight="1">
      <c r="A411" s="39"/>
      <c r="B411" s="40"/>
      <c r="C411" s="219" t="s">
        <v>785</v>
      </c>
      <c r="D411" s="219" t="s">
        <v>173</v>
      </c>
      <c r="E411" s="220" t="s">
        <v>763</v>
      </c>
      <c r="F411" s="221" t="s">
        <v>764</v>
      </c>
      <c r="G411" s="222" t="s">
        <v>176</v>
      </c>
      <c r="H411" s="223">
        <v>1071.44</v>
      </c>
      <c r="I411" s="224"/>
      <c r="J411" s="225">
        <f>ROUND(I411*H411,2)</f>
        <v>0</v>
      </c>
      <c r="K411" s="221" t="s">
        <v>177</v>
      </c>
      <c r="L411" s="45"/>
      <c r="M411" s="226" t="s">
        <v>1</v>
      </c>
      <c r="N411" s="227" t="s">
        <v>41</v>
      </c>
      <c r="O411" s="92"/>
      <c r="P411" s="228">
        <f>O411*H411</f>
        <v>0</v>
      </c>
      <c r="Q411" s="228">
        <v>3E-05</v>
      </c>
      <c r="R411" s="228">
        <f>Q411*H411</f>
        <v>0.032143200000000004</v>
      </c>
      <c r="S411" s="228">
        <v>0</v>
      </c>
      <c r="T411" s="229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30" t="s">
        <v>267</v>
      </c>
      <c r="AT411" s="230" t="s">
        <v>173</v>
      </c>
      <c r="AU411" s="230" t="s">
        <v>86</v>
      </c>
      <c r="AY411" s="18" t="s">
        <v>171</v>
      </c>
      <c r="BE411" s="231">
        <f>IF(N411="základní",J411,0)</f>
        <v>0</v>
      </c>
      <c r="BF411" s="231">
        <f>IF(N411="snížená",J411,0)</f>
        <v>0</v>
      </c>
      <c r="BG411" s="231">
        <f>IF(N411="zákl. přenesená",J411,0)</f>
        <v>0</v>
      </c>
      <c r="BH411" s="231">
        <f>IF(N411="sníž. přenesená",J411,0)</f>
        <v>0</v>
      </c>
      <c r="BI411" s="231">
        <f>IF(N411="nulová",J411,0)</f>
        <v>0</v>
      </c>
      <c r="BJ411" s="18" t="s">
        <v>84</v>
      </c>
      <c r="BK411" s="231">
        <f>ROUND(I411*H411,2)</f>
        <v>0</v>
      </c>
      <c r="BL411" s="18" t="s">
        <v>267</v>
      </c>
      <c r="BM411" s="230" t="s">
        <v>765</v>
      </c>
    </row>
    <row r="412" spans="1:51" s="13" customFormat="1" ht="12">
      <c r="A412" s="13"/>
      <c r="B412" s="232"/>
      <c r="C412" s="233"/>
      <c r="D412" s="234" t="s">
        <v>180</v>
      </c>
      <c r="E412" s="235" t="s">
        <v>1</v>
      </c>
      <c r="F412" s="236" t="s">
        <v>1798</v>
      </c>
      <c r="G412" s="233"/>
      <c r="H412" s="237">
        <v>1071.44</v>
      </c>
      <c r="I412" s="238"/>
      <c r="J412" s="233"/>
      <c r="K412" s="233"/>
      <c r="L412" s="239"/>
      <c r="M412" s="240"/>
      <c r="N412" s="241"/>
      <c r="O412" s="241"/>
      <c r="P412" s="241"/>
      <c r="Q412" s="241"/>
      <c r="R412" s="241"/>
      <c r="S412" s="241"/>
      <c r="T412" s="242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3" t="s">
        <v>180</v>
      </c>
      <c r="AU412" s="243" t="s">
        <v>86</v>
      </c>
      <c r="AV412" s="13" t="s">
        <v>86</v>
      </c>
      <c r="AW412" s="13" t="s">
        <v>32</v>
      </c>
      <c r="AX412" s="13" t="s">
        <v>84</v>
      </c>
      <c r="AY412" s="243" t="s">
        <v>171</v>
      </c>
    </row>
    <row r="413" spans="1:65" s="2" customFormat="1" ht="16.5" customHeight="1">
      <c r="A413" s="39"/>
      <c r="B413" s="40"/>
      <c r="C413" s="269" t="s">
        <v>791</v>
      </c>
      <c r="D413" s="269" t="s">
        <v>304</v>
      </c>
      <c r="E413" s="270" t="s">
        <v>768</v>
      </c>
      <c r="F413" s="271" t="s">
        <v>769</v>
      </c>
      <c r="G413" s="272" t="s">
        <v>208</v>
      </c>
      <c r="H413" s="273">
        <v>1.607</v>
      </c>
      <c r="I413" s="274"/>
      <c r="J413" s="275">
        <f>ROUND(I413*H413,2)</f>
        <v>0</v>
      </c>
      <c r="K413" s="271" t="s">
        <v>177</v>
      </c>
      <c r="L413" s="276"/>
      <c r="M413" s="277" t="s">
        <v>1</v>
      </c>
      <c r="N413" s="278" t="s">
        <v>41</v>
      </c>
      <c r="O413" s="92"/>
      <c r="P413" s="228">
        <f>O413*H413</f>
        <v>0</v>
      </c>
      <c r="Q413" s="228">
        <v>1</v>
      </c>
      <c r="R413" s="228">
        <f>Q413*H413</f>
        <v>1.607</v>
      </c>
      <c r="S413" s="228">
        <v>0</v>
      </c>
      <c r="T413" s="229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30" t="s">
        <v>392</v>
      </c>
      <c r="AT413" s="230" t="s">
        <v>304</v>
      </c>
      <c r="AU413" s="230" t="s">
        <v>86</v>
      </c>
      <c r="AY413" s="18" t="s">
        <v>171</v>
      </c>
      <c r="BE413" s="231">
        <f>IF(N413="základní",J413,0)</f>
        <v>0</v>
      </c>
      <c r="BF413" s="231">
        <f>IF(N413="snížená",J413,0)</f>
        <v>0</v>
      </c>
      <c r="BG413" s="231">
        <f>IF(N413="zákl. přenesená",J413,0)</f>
        <v>0</v>
      </c>
      <c r="BH413" s="231">
        <f>IF(N413="sníž. přenesená",J413,0)</f>
        <v>0</v>
      </c>
      <c r="BI413" s="231">
        <f>IF(N413="nulová",J413,0)</f>
        <v>0</v>
      </c>
      <c r="BJ413" s="18" t="s">
        <v>84</v>
      </c>
      <c r="BK413" s="231">
        <f>ROUND(I413*H413,2)</f>
        <v>0</v>
      </c>
      <c r="BL413" s="18" t="s">
        <v>267</v>
      </c>
      <c r="BM413" s="230" t="s">
        <v>770</v>
      </c>
    </row>
    <row r="414" spans="1:51" s="13" customFormat="1" ht="12">
      <c r="A414" s="13"/>
      <c r="B414" s="232"/>
      <c r="C414" s="233"/>
      <c r="D414" s="234" t="s">
        <v>180</v>
      </c>
      <c r="E414" s="233"/>
      <c r="F414" s="236" t="s">
        <v>1799</v>
      </c>
      <c r="G414" s="233"/>
      <c r="H414" s="237">
        <v>1.607</v>
      </c>
      <c r="I414" s="238"/>
      <c r="J414" s="233"/>
      <c r="K414" s="233"/>
      <c r="L414" s="239"/>
      <c r="M414" s="240"/>
      <c r="N414" s="241"/>
      <c r="O414" s="241"/>
      <c r="P414" s="241"/>
      <c r="Q414" s="241"/>
      <c r="R414" s="241"/>
      <c r="S414" s="241"/>
      <c r="T414" s="242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3" t="s">
        <v>180</v>
      </c>
      <c r="AU414" s="243" t="s">
        <v>86</v>
      </c>
      <c r="AV414" s="13" t="s">
        <v>86</v>
      </c>
      <c r="AW414" s="13" t="s">
        <v>4</v>
      </c>
      <c r="AX414" s="13" t="s">
        <v>84</v>
      </c>
      <c r="AY414" s="243" t="s">
        <v>171</v>
      </c>
    </row>
    <row r="415" spans="1:65" s="2" customFormat="1" ht="24.15" customHeight="1">
      <c r="A415" s="39"/>
      <c r="B415" s="40"/>
      <c r="C415" s="219" t="s">
        <v>797</v>
      </c>
      <c r="D415" s="219" t="s">
        <v>173</v>
      </c>
      <c r="E415" s="220" t="s">
        <v>773</v>
      </c>
      <c r="F415" s="221" t="s">
        <v>774</v>
      </c>
      <c r="G415" s="222" t="s">
        <v>176</v>
      </c>
      <c r="H415" s="223">
        <v>1071.44</v>
      </c>
      <c r="I415" s="224"/>
      <c r="J415" s="225">
        <f>ROUND(I415*H415,2)</f>
        <v>0</v>
      </c>
      <c r="K415" s="221" t="s">
        <v>177</v>
      </c>
      <c r="L415" s="45"/>
      <c r="M415" s="226" t="s">
        <v>1</v>
      </c>
      <c r="N415" s="227" t="s">
        <v>41</v>
      </c>
      <c r="O415" s="92"/>
      <c r="P415" s="228">
        <f>O415*H415</f>
        <v>0</v>
      </c>
      <c r="Q415" s="228">
        <v>0.00088</v>
      </c>
      <c r="R415" s="228">
        <f>Q415*H415</f>
        <v>0.9428672</v>
      </c>
      <c r="S415" s="228">
        <v>0</v>
      </c>
      <c r="T415" s="229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30" t="s">
        <v>267</v>
      </c>
      <c r="AT415" s="230" t="s">
        <v>173</v>
      </c>
      <c r="AU415" s="230" t="s">
        <v>86</v>
      </c>
      <c r="AY415" s="18" t="s">
        <v>171</v>
      </c>
      <c r="BE415" s="231">
        <f>IF(N415="základní",J415,0)</f>
        <v>0</v>
      </c>
      <c r="BF415" s="231">
        <f>IF(N415="snížená",J415,0)</f>
        <v>0</v>
      </c>
      <c r="BG415" s="231">
        <f>IF(N415="zákl. přenesená",J415,0)</f>
        <v>0</v>
      </c>
      <c r="BH415" s="231">
        <f>IF(N415="sníž. přenesená",J415,0)</f>
        <v>0</v>
      </c>
      <c r="BI415" s="231">
        <f>IF(N415="nulová",J415,0)</f>
        <v>0</v>
      </c>
      <c r="BJ415" s="18" t="s">
        <v>84</v>
      </c>
      <c r="BK415" s="231">
        <f>ROUND(I415*H415,2)</f>
        <v>0</v>
      </c>
      <c r="BL415" s="18" t="s">
        <v>267</v>
      </c>
      <c r="BM415" s="230" t="s">
        <v>775</v>
      </c>
    </row>
    <row r="416" spans="1:51" s="13" customFormat="1" ht="12">
      <c r="A416" s="13"/>
      <c r="B416" s="232"/>
      <c r="C416" s="233"/>
      <c r="D416" s="234" t="s">
        <v>180</v>
      </c>
      <c r="E416" s="235" t="s">
        <v>1</v>
      </c>
      <c r="F416" s="236" t="s">
        <v>1798</v>
      </c>
      <c r="G416" s="233"/>
      <c r="H416" s="237">
        <v>1071.44</v>
      </c>
      <c r="I416" s="238"/>
      <c r="J416" s="233"/>
      <c r="K416" s="233"/>
      <c r="L416" s="239"/>
      <c r="M416" s="240"/>
      <c r="N416" s="241"/>
      <c r="O416" s="241"/>
      <c r="P416" s="241"/>
      <c r="Q416" s="241"/>
      <c r="R416" s="241"/>
      <c r="S416" s="241"/>
      <c r="T416" s="242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3" t="s">
        <v>180</v>
      </c>
      <c r="AU416" s="243" t="s">
        <v>86</v>
      </c>
      <c r="AV416" s="13" t="s">
        <v>86</v>
      </c>
      <c r="AW416" s="13" t="s">
        <v>32</v>
      </c>
      <c r="AX416" s="13" t="s">
        <v>84</v>
      </c>
      <c r="AY416" s="243" t="s">
        <v>171</v>
      </c>
    </row>
    <row r="417" spans="1:65" s="2" customFormat="1" ht="21.75" customHeight="1">
      <c r="A417" s="39"/>
      <c r="B417" s="40"/>
      <c r="C417" s="269" t="s">
        <v>802</v>
      </c>
      <c r="D417" s="269" t="s">
        <v>304</v>
      </c>
      <c r="E417" s="270" t="s">
        <v>777</v>
      </c>
      <c r="F417" s="271" t="s">
        <v>778</v>
      </c>
      <c r="G417" s="272" t="s">
        <v>176</v>
      </c>
      <c r="H417" s="273">
        <v>1232.156</v>
      </c>
      <c r="I417" s="274"/>
      <c r="J417" s="275">
        <f>ROUND(I417*H417,2)</f>
        <v>0</v>
      </c>
      <c r="K417" s="271" t="s">
        <v>177</v>
      </c>
      <c r="L417" s="276"/>
      <c r="M417" s="277" t="s">
        <v>1</v>
      </c>
      <c r="N417" s="278" t="s">
        <v>41</v>
      </c>
      <c r="O417" s="92"/>
      <c r="P417" s="228">
        <f>O417*H417</f>
        <v>0</v>
      </c>
      <c r="Q417" s="228">
        <v>0.0053</v>
      </c>
      <c r="R417" s="228">
        <f>Q417*H417</f>
        <v>6.5304268</v>
      </c>
      <c r="S417" s="228">
        <v>0</v>
      </c>
      <c r="T417" s="229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30" t="s">
        <v>392</v>
      </c>
      <c r="AT417" s="230" t="s">
        <v>304</v>
      </c>
      <c r="AU417" s="230" t="s">
        <v>86</v>
      </c>
      <c r="AY417" s="18" t="s">
        <v>171</v>
      </c>
      <c r="BE417" s="231">
        <f>IF(N417="základní",J417,0)</f>
        <v>0</v>
      </c>
      <c r="BF417" s="231">
        <f>IF(N417="snížená",J417,0)</f>
        <v>0</v>
      </c>
      <c r="BG417" s="231">
        <f>IF(N417="zákl. přenesená",J417,0)</f>
        <v>0</v>
      </c>
      <c r="BH417" s="231">
        <f>IF(N417="sníž. přenesená",J417,0)</f>
        <v>0</v>
      </c>
      <c r="BI417" s="231">
        <f>IF(N417="nulová",J417,0)</f>
        <v>0</v>
      </c>
      <c r="BJ417" s="18" t="s">
        <v>84</v>
      </c>
      <c r="BK417" s="231">
        <f>ROUND(I417*H417,2)</f>
        <v>0</v>
      </c>
      <c r="BL417" s="18" t="s">
        <v>267</v>
      </c>
      <c r="BM417" s="230" t="s">
        <v>779</v>
      </c>
    </row>
    <row r="418" spans="1:51" s="13" customFormat="1" ht="12">
      <c r="A418" s="13"/>
      <c r="B418" s="232"/>
      <c r="C418" s="233"/>
      <c r="D418" s="234" t="s">
        <v>180</v>
      </c>
      <c r="E418" s="233"/>
      <c r="F418" s="236" t="s">
        <v>1800</v>
      </c>
      <c r="G418" s="233"/>
      <c r="H418" s="237">
        <v>1232.156</v>
      </c>
      <c r="I418" s="238"/>
      <c r="J418" s="233"/>
      <c r="K418" s="233"/>
      <c r="L418" s="239"/>
      <c r="M418" s="240"/>
      <c r="N418" s="241"/>
      <c r="O418" s="241"/>
      <c r="P418" s="241"/>
      <c r="Q418" s="241"/>
      <c r="R418" s="241"/>
      <c r="S418" s="241"/>
      <c r="T418" s="242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3" t="s">
        <v>180</v>
      </c>
      <c r="AU418" s="243" t="s">
        <v>86</v>
      </c>
      <c r="AV418" s="13" t="s">
        <v>86</v>
      </c>
      <c r="AW418" s="13" t="s">
        <v>4</v>
      </c>
      <c r="AX418" s="13" t="s">
        <v>84</v>
      </c>
      <c r="AY418" s="243" t="s">
        <v>171</v>
      </c>
    </row>
    <row r="419" spans="1:65" s="2" customFormat="1" ht="24.15" customHeight="1">
      <c r="A419" s="39"/>
      <c r="B419" s="40"/>
      <c r="C419" s="219" t="s">
        <v>807</v>
      </c>
      <c r="D419" s="219" t="s">
        <v>173</v>
      </c>
      <c r="E419" s="220" t="s">
        <v>782</v>
      </c>
      <c r="F419" s="221" t="s">
        <v>783</v>
      </c>
      <c r="G419" s="222" t="s">
        <v>742</v>
      </c>
      <c r="H419" s="279"/>
      <c r="I419" s="224"/>
      <c r="J419" s="225">
        <f>ROUND(I419*H419,2)</f>
        <v>0</v>
      </c>
      <c r="K419" s="221" t="s">
        <v>177</v>
      </c>
      <c r="L419" s="45"/>
      <c r="M419" s="226" t="s">
        <v>1</v>
      </c>
      <c r="N419" s="227" t="s">
        <v>41</v>
      </c>
      <c r="O419" s="92"/>
      <c r="P419" s="228">
        <f>O419*H419</f>
        <v>0</v>
      </c>
      <c r="Q419" s="228">
        <v>0</v>
      </c>
      <c r="R419" s="228">
        <f>Q419*H419</f>
        <v>0</v>
      </c>
      <c r="S419" s="228">
        <v>0</v>
      </c>
      <c r="T419" s="229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30" t="s">
        <v>267</v>
      </c>
      <c r="AT419" s="230" t="s">
        <v>173</v>
      </c>
      <c r="AU419" s="230" t="s">
        <v>86</v>
      </c>
      <c r="AY419" s="18" t="s">
        <v>171</v>
      </c>
      <c r="BE419" s="231">
        <f>IF(N419="základní",J419,0)</f>
        <v>0</v>
      </c>
      <c r="BF419" s="231">
        <f>IF(N419="snížená",J419,0)</f>
        <v>0</v>
      </c>
      <c r="BG419" s="231">
        <f>IF(N419="zákl. přenesená",J419,0)</f>
        <v>0</v>
      </c>
      <c r="BH419" s="231">
        <f>IF(N419="sníž. přenesená",J419,0)</f>
        <v>0</v>
      </c>
      <c r="BI419" s="231">
        <f>IF(N419="nulová",J419,0)</f>
        <v>0</v>
      </c>
      <c r="BJ419" s="18" t="s">
        <v>84</v>
      </c>
      <c r="BK419" s="231">
        <f>ROUND(I419*H419,2)</f>
        <v>0</v>
      </c>
      <c r="BL419" s="18" t="s">
        <v>267</v>
      </c>
      <c r="BM419" s="230" t="s">
        <v>784</v>
      </c>
    </row>
    <row r="420" spans="1:65" s="2" customFormat="1" ht="37.8" customHeight="1">
      <c r="A420" s="39"/>
      <c r="B420" s="40"/>
      <c r="C420" s="219" t="s">
        <v>812</v>
      </c>
      <c r="D420" s="219" t="s">
        <v>173</v>
      </c>
      <c r="E420" s="220" t="s">
        <v>786</v>
      </c>
      <c r="F420" s="221" t="s">
        <v>787</v>
      </c>
      <c r="G420" s="222" t="s">
        <v>176</v>
      </c>
      <c r="H420" s="223">
        <v>535.72</v>
      </c>
      <c r="I420" s="224"/>
      <c r="J420" s="225">
        <f>ROUND(I420*H420,2)</f>
        <v>0</v>
      </c>
      <c r="K420" s="221" t="s">
        <v>227</v>
      </c>
      <c r="L420" s="45"/>
      <c r="M420" s="226" t="s">
        <v>1</v>
      </c>
      <c r="N420" s="227" t="s">
        <v>41</v>
      </c>
      <c r="O420" s="92"/>
      <c r="P420" s="228">
        <f>O420*H420</f>
        <v>0</v>
      </c>
      <c r="Q420" s="228">
        <v>0</v>
      </c>
      <c r="R420" s="228">
        <f>Q420*H420</f>
        <v>0</v>
      </c>
      <c r="S420" s="228">
        <v>0</v>
      </c>
      <c r="T420" s="229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30" t="s">
        <v>267</v>
      </c>
      <c r="AT420" s="230" t="s">
        <v>173</v>
      </c>
      <c r="AU420" s="230" t="s">
        <v>86</v>
      </c>
      <c r="AY420" s="18" t="s">
        <v>171</v>
      </c>
      <c r="BE420" s="231">
        <f>IF(N420="základní",J420,0)</f>
        <v>0</v>
      </c>
      <c r="BF420" s="231">
        <f>IF(N420="snížená",J420,0)</f>
        <v>0</v>
      </c>
      <c r="BG420" s="231">
        <f>IF(N420="zákl. přenesená",J420,0)</f>
        <v>0</v>
      </c>
      <c r="BH420" s="231">
        <f>IF(N420="sníž. přenesená",J420,0)</f>
        <v>0</v>
      </c>
      <c r="BI420" s="231">
        <f>IF(N420="nulová",J420,0)</f>
        <v>0</v>
      </c>
      <c r="BJ420" s="18" t="s">
        <v>84</v>
      </c>
      <c r="BK420" s="231">
        <f>ROUND(I420*H420,2)</f>
        <v>0</v>
      </c>
      <c r="BL420" s="18" t="s">
        <v>267</v>
      </c>
      <c r="BM420" s="230" t="s">
        <v>788</v>
      </c>
    </row>
    <row r="421" spans="1:47" s="2" customFormat="1" ht="12">
      <c r="A421" s="39"/>
      <c r="B421" s="40"/>
      <c r="C421" s="41"/>
      <c r="D421" s="234" t="s">
        <v>229</v>
      </c>
      <c r="E421" s="41"/>
      <c r="F421" s="255" t="s">
        <v>789</v>
      </c>
      <c r="G421" s="41"/>
      <c r="H421" s="41"/>
      <c r="I421" s="256"/>
      <c r="J421" s="41"/>
      <c r="K421" s="41"/>
      <c r="L421" s="45"/>
      <c r="M421" s="257"/>
      <c r="N421" s="258"/>
      <c r="O421" s="92"/>
      <c r="P421" s="92"/>
      <c r="Q421" s="92"/>
      <c r="R421" s="92"/>
      <c r="S421" s="92"/>
      <c r="T421" s="93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T421" s="18" t="s">
        <v>229</v>
      </c>
      <c r="AU421" s="18" t="s">
        <v>86</v>
      </c>
    </row>
    <row r="422" spans="1:51" s="13" customFormat="1" ht="12">
      <c r="A422" s="13"/>
      <c r="B422" s="232"/>
      <c r="C422" s="233"/>
      <c r="D422" s="234" t="s">
        <v>180</v>
      </c>
      <c r="E422" s="235" t="s">
        <v>1</v>
      </c>
      <c r="F422" s="236" t="s">
        <v>1801</v>
      </c>
      <c r="G422" s="233"/>
      <c r="H422" s="237">
        <v>535.72</v>
      </c>
      <c r="I422" s="238"/>
      <c r="J422" s="233"/>
      <c r="K422" s="233"/>
      <c r="L422" s="239"/>
      <c r="M422" s="240"/>
      <c r="N422" s="241"/>
      <c r="O422" s="241"/>
      <c r="P422" s="241"/>
      <c r="Q422" s="241"/>
      <c r="R422" s="241"/>
      <c r="S422" s="241"/>
      <c r="T422" s="242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3" t="s">
        <v>180</v>
      </c>
      <c r="AU422" s="243" t="s">
        <v>86</v>
      </c>
      <c r="AV422" s="13" t="s">
        <v>86</v>
      </c>
      <c r="AW422" s="13" t="s">
        <v>32</v>
      </c>
      <c r="AX422" s="13" t="s">
        <v>84</v>
      </c>
      <c r="AY422" s="243" t="s">
        <v>171</v>
      </c>
    </row>
    <row r="423" spans="1:65" s="2" customFormat="1" ht="21.75" customHeight="1">
      <c r="A423" s="39"/>
      <c r="B423" s="40"/>
      <c r="C423" s="219" t="s">
        <v>816</v>
      </c>
      <c r="D423" s="219" t="s">
        <v>173</v>
      </c>
      <c r="E423" s="220" t="s">
        <v>792</v>
      </c>
      <c r="F423" s="221" t="s">
        <v>793</v>
      </c>
      <c r="G423" s="222" t="s">
        <v>176</v>
      </c>
      <c r="H423" s="223">
        <v>51</v>
      </c>
      <c r="I423" s="224"/>
      <c r="J423" s="225">
        <f>ROUND(I423*H423,2)</f>
        <v>0</v>
      </c>
      <c r="K423" s="221" t="s">
        <v>227</v>
      </c>
      <c r="L423" s="45"/>
      <c r="M423" s="226" t="s">
        <v>1</v>
      </c>
      <c r="N423" s="227" t="s">
        <v>41</v>
      </c>
      <c r="O423" s="92"/>
      <c r="P423" s="228">
        <f>O423*H423</f>
        <v>0</v>
      </c>
      <c r="Q423" s="228">
        <v>0</v>
      </c>
      <c r="R423" s="228">
        <f>Q423*H423</f>
        <v>0</v>
      </c>
      <c r="S423" s="228">
        <v>0</v>
      </c>
      <c r="T423" s="229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30" t="s">
        <v>267</v>
      </c>
      <c r="AT423" s="230" t="s">
        <v>173</v>
      </c>
      <c r="AU423" s="230" t="s">
        <v>86</v>
      </c>
      <c r="AY423" s="18" t="s">
        <v>171</v>
      </c>
      <c r="BE423" s="231">
        <f>IF(N423="základní",J423,0)</f>
        <v>0</v>
      </c>
      <c r="BF423" s="231">
        <f>IF(N423="snížená",J423,0)</f>
        <v>0</v>
      </c>
      <c r="BG423" s="231">
        <f>IF(N423="zákl. přenesená",J423,0)</f>
        <v>0</v>
      </c>
      <c r="BH423" s="231">
        <f>IF(N423="sníž. přenesená",J423,0)</f>
        <v>0</v>
      </c>
      <c r="BI423" s="231">
        <f>IF(N423="nulová",J423,0)</f>
        <v>0</v>
      </c>
      <c r="BJ423" s="18" t="s">
        <v>84</v>
      </c>
      <c r="BK423" s="231">
        <f>ROUND(I423*H423,2)</f>
        <v>0</v>
      </c>
      <c r="BL423" s="18" t="s">
        <v>267</v>
      </c>
      <c r="BM423" s="230" t="s">
        <v>794</v>
      </c>
    </row>
    <row r="424" spans="1:63" s="12" customFormat="1" ht="22.8" customHeight="1">
      <c r="A424" s="12"/>
      <c r="B424" s="203"/>
      <c r="C424" s="204"/>
      <c r="D424" s="205" t="s">
        <v>75</v>
      </c>
      <c r="E424" s="217" t="s">
        <v>795</v>
      </c>
      <c r="F424" s="217" t="s">
        <v>796</v>
      </c>
      <c r="G424" s="204"/>
      <c r="H424" s="204"/>
      <c r="I424" s="207"/>
      <c r="J424" s="218">
        <f>BK424</f>
        <v>0</v>
      </c>
      <c r="K424" s="204"/>
      <c r="L424" s="209"/>
      <c r="M424" s="210"/>
      <c r="N424" s="211"/>
      <c r="O424" s="211"/>
      <c r="P424" s="212">
        <f>SUM(P425:P439)</f>
        <v>0</v>
      </c>
      <c r="Q424" s="211"/>
      <c r="R424" s="212">
        <f>SUM(R425:R439)</f>
        <v>5.854777199999999</v>
      </c>
      <c r="S424" s="211"/>
      <c r="T424" s="213">
        <f>SUM(T425:T439)</f>
        <v>5.7565</v>
      </c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R424" s="214" t="s">
        <v>86</v>
      </c>
      <c r="AT424" s="215" t="s">
        <v>75</v>
      </c>
      <c r="AU424" s="215" t="s">
        <v>84</v>
      </c>
      <c r="AY424" s="214" t="s">
        <v>171</v>
      </c>
      <c r="BK424" s="216">
        <f>SUM(BK425:BK439)</f>
        <v>0</v>
      </c>
    </row>
    <row r="425" spans="1:65" s="2" customFormat="1" ht="33" customHeight="1">
      <c r="A425" s="39"/>
      <c r="B425" s="40"/>
      <c r="C425" s="219" t="s">
        <v>822</v>
      </c>
      <c r="D425" s="219" t="s">
        <v>173</v>
      </c>
      <c r="E425" s="220" t="s">
        <v>798</v>
      </c>
      <c r="F425" s="221" t="s">
        <v>799</v>
      </c>
      <c r="G425" s="222" t="s">
        <v>176</v>
      </c>
      <c r="H425" s="223">
        <v>397</v>
      </c>
      <c r="I425" s="224"/>
      <c r="J425" s="225">
        <f>ROUND(I425*H425,2)</f>
        <v>0</v>
      </c>
      <c r="K425" s="221" t="s">
        <v>177</v>
      </c>
      <c r="L425" s="45"/>
      <c r="M425" s="226" t="s">
        <v>1</v>
      </c>
      <c r="N425" s="227" t="s">
        <v>41</v>
      </c>
      <c r="O425" s="92"/>
      <c r="P425" s="228">
        <f>O425*H425</f>
        <v>0</v>
      </c>
      <c r="Q425" s="228">
        <v>0</v>
      </c>
      <c r="R425" s="228">
        <f>Q425*H425</f>
        <v>0</v>
      </c>
      <c r="S425" s="228">
        <v>0.0145</v>
      </c>
      <c r="T425" s="229">
        <f>S425*H425</f>
        <v>5.7565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30" t="s">
        <v>267</v>
      </c>
      <c r="AT425" s="230" t="s">
        <v>173</v>
      </c>
      <c r="AU425" s="230" t="s">
        <v>86</v>
      </c>
      <c r="AY425" s="18" t="s">
        <v>171</v>
      </c>
      <c r="BE425" s="231">
        <f>IF(N425="základní",J425,0)</f>
        <v>0</v>
      </c>
      <c r="BF425" s="231">
        <f>IF(N425="snížená",J425,0)</f>
        <v>0</v>
      </c>
      <c r="BG425" s="231">
        <f>IF(N425="zákl. přenesená",J425,0)</f>
        <v>0</v>
      </c>
      <c r="BH425" s="231">
        <f>IF(N425="sníž. přenesená",J425,0)</f>
        <v>0</v>
      </c>
      <c r="BI425" s="231">
        <f>IF(N425="nulová",J425,0)</f>
        <v>0</v>
      </c>
      <c r="BJ425" s="18" t="s">
        <v>84</v>
      </c>
      <c r="BK425" s="231">
        <f>ROUND(I425*H425,2)</f>
        <v>0</v>
      </c>
      <c r="BL425" s="18" t="s">
        <v>267</v>
      </c>
      <c r="BM425" s="230" t="s">
        <v>800</v>
      </c>
    </row>
    <row r="426" spans="1:65" s="2" customFormat="1" ht="24.15" customHeight="1">
      <c r="A426" s="39"/>
      <c r="B426" s="40"/>
      <c r="C426" s="219" t="s">
        <v>829</v>
      </c>
      <c r="D426" s="219" t="s">
        <v>173</v>
      </c>
      <c r="E426" s="220" t="s">
        <v>803</v>
      </c>
      <c r="F426" s="221" t="s">
        <v>804</v>
      </c>
      <c r="G426" s="222" t="s">
        <v>176</v>
      </c>
      <c r="H426" s="223">
        <v>397</v>
      </c>
      <c r="I426" s="224"/>
      <c r="J426" s="225">
        <f>ROUND(I426*H426,2)</f>
        <v>0</v>
      </c>
      <c r="K426" s="221" t="s">
        <v>177</v>
      </c>
      <c r="L426" s="45"/>
      <c r="M426" s="226" t="s">
        <v>1</v>
      </c>
      <c r="N426" s="227" t="s">
        <v>41</v>
      </c>
      <c r="O426" s="92"/>
      <c r="P426" s="228">
        <f>O426*H426</f>
        <v>0</v>
      </c>
      <c r="Q426" s="228">
        <v>0</v>
      </c>
      <c r="R426" s="228">
        <f>Q426*H426</f>
        <v>0</v>
      </c>
      <c r="S426" s="228">
        <v>0</v>
      </c>
      <c r="T426" s="229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30" t="s">
        <v>267</v>
      </c>
      <c r="AT426" s="230" t="s">
        <v>173</v>
      </c>
      <c r="AU426" s="230" t="s">
        <v>86</v>
      </c>
      <c r="AY426" s="18" t="s">
        <v>171</v>
      </c>
      <c r="BE426" s="231">
        <f>IF(N426="základní",J426,0)</f>
        <v>0</v>
      </c>
      <c r="BF426" s="231">
        <f>IF(N426="snížená",J426,0)</f>
        <v>0</v>
      </c>
      <c r="BG426" s="231">
        <f>IF(N426="zákl. přenesená",J426,0)</f>
        <v>0</v>
      </c>
      <c r="BH426" s="231">
        <f>IF(N426="sníž. přenesená",J426,0)</f>
        <v>0</v>
      </c>
      <c r="BI426" s="231">
        <f>IF(N426="nulová",J426,0)</f>
        <v>0</v>
      </c>
      <c r="BJ426" s="18" t="s">
        <v>84</v>
      </c>
      <c r="BK426" s="231">
        <f>ROUND(I426*H426,2)</f>
        <v>0</v>
      </c>
      <c r="BL426" s="18" t="s">
        <v>267</v>
      </c>
      <c r="BM426" s="230" t="s">
        <v>805</v>
      </c>
    </row>
    <row r="427" spans="1:51" s="13" customFormat="1" ht="12">
      <c r="A427" s="13"/>
      <c r="B427" s="232"/>
      <c r="C427" s="233"/>
      <c r="D427" s="234" t="s">
        <v>180</v>
      </c>
      <c r="E427" s="235" t="s">
        <v>1</v>
      </c>
      <c r="F427" s="236" t="s">
        <v>1802</v>
      </c>
      <c r="G427" s="233"/>
      <c r="H427" s="237">
        <v>397</v>
      </c>
      <c r="I427" s="238"/>
      <c r="J427" s="233"/>
      <c r="K427" s="233"/>
      <c r="L427" s="239"/>
      <c r="M427" s="240"/>
      <c r="N427" s="241"/>
      <c r="O427" s="241"/>
      <c r="P427" s="241"/>
      <c r="Q427" s="241"/>
      <c r="R427" s="241"/>
      <c r="S427" s="241"/>
      <c r="T427" s="242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3" t="s">
        <v>180</v>
      </c>
      <c r="AU427" s="243" t="s">
        <v>86</v>
      </c>
      <c r="AV427" s="13" t="s">
        <v>86</v>
      </c>
      <c r="AW427" s="13" t="s">
        <v>32</v>
      </c>
      <c r="AX427" s="13" t="s">
        <v>84</v>
      </c>
      <c r="AY427" s="243" t="s">
        <v>171</v>
      </c>
    </row>
    <row r="428" spans="1:65" s="2" customFormat="1" ht="21.75" customHeight="1">
      <c r="A428" s="39"/>
      <c r="B428" s="40"/>
      <c r="C428" s="269" t="s">
        <v>835</v>
      </c>
      <c r="D428" s="269" t="s">
        <v>304</v>
      </c>
      <c r="E428" s="270" t="s">
        <v>808</v>
      </c>
      <c r="F428" s="271" t="s">
        <v>809</v>
      </c>
      <c r="G428" s="272" t="s">
        <v>176</v>
      </c>
      <c r="H428" s="273">
        <v>873.4</v>
      </c>
      <c r="I428" s="274"/>
      <c r="J428" s="275">
        <f>ROUND(I428*H428,2)</f>
        <v>0</v>
      </c>
      <c r="K428" s="271" t="s">
        <v>177</v>
      </c>
      <c r="L428" s="276"/>
      <c r="M428" s="277" t="s">
        <v>1</v>
      </c>
      <c r="N428" s="278" t="s">
        <v>41</v>
      </c>
      <c r="O428" s="92"/>
      <c r="P428" s="228">
        <f>O428*H428</f>
        <v>0</v>
      </c>
      <c r="Q428" s="228">
        <v>0.00386</v>
      </c>
      <c r="R428" s="228">
        <f>Q428*H428</f>
        <v>3.371324</v>
      </c>
      <c r="S428" s="228">
        <v>0</v>
      </c>
      <c r="T428" s="229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30" t="s">
        <v>392</v>
      </c>
      <c r="AT428" s="230" t="s">
        <v>304</v>
      </c>
      <c r="AU428" s="230" t="s">
        <v>86</v>
      </c>
      <c r="AY428" s="18" t="s">
        <v>171</v>
      </c>
      <c r="BE428" s="231">
        <f>IF(N428="základní",J428,0)</f>
        <v>0</v>
      </c>
      <c r="BF428" s="231">
        <f>IF(N428="snížená",J428,0)</f>
        <v>0</v>
      </c>
      <c r="BG428" s="231">
        <f>IF(N428="zákl. přenesená",J428,0)</f>
        <v>0</v>
      </c>
      <c r="BH428" s="231">
        <f>IF(N428="sníž. přenesená",J428,0)</f>
        <v>0</v>
      </c>
      <c r="BI428" s="231">
        <f>IF(N428="nulová",J428,0)</f>
        <v>0</v>
      </c>
      <c r="BJ428" s="18" t="s">
        <v>84</v>
      </c>
      <c r="BK428" s="231">
        <f>ROUND(I428*H428,2)</f>
        <v>0</v>
      </c>
      <c r="BL428" s="18" t="s">
        <v>267</v>
      </c>
      <c r="BM428" s="230" t="s">
        <v>810</v>
      </c>
    </row>
    <row r="429" spans="1:51" s="13" customFormat="1" ht="12">
      <c r="A429" s="13"/>
      <c r="B429" s="232"/>
      <c r="C429" s="233"/>
      <c r="D429" s="234" t="s">
        <v>180</v>
      </c>
      <c r="E429" s="233"/>
      <c r="F429" s="236" t="s">
        <v>1803</v>
      </c>
      <c r="G429" s="233"/>
      <c r="H429" s="237">
        <v>873.4</v>
      </c>
      <c r="I429" s="238"/>
      <c r="J429" s="233"/>
      <c r="K429" s="233"/>
      <c r="L429" s="239"/>
      <c r="M429" s="240"/>
      <c r="N429" s="241"/>
      <c r="O429" s="241"/>
      <c r="P429" s="241"/>
      <c r="Q429" s="241"/>
      <c r="R429" s="241"/>
      <c r="S429" s="241"/>
      <c r="T429" s="242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3" t="s">
        <v>180</v>
      </c>
      <c r="AU429" s="243" t="s">
        <v>86</v>
      </c>
      <c r="AV429" s="13" t="s">
        <v>86</v>
      </c>
      <c r="AW429" s="13" t="s">
        <v>4</v>
      </c>
      <c r="AX429" s="13" t="s">
        <v>84</v>
      </c>
      <c r="AY429" s="243" t="s">
        <v>171</v>
      </c>
    </row>
    <row r="430" spans="1:65" s="2" customFormat="1" ht="24.15" customHeight="1">
      <c r="A430" s="39"/>
      <c r="B430" s="40"/>
      <c r="C430" s="219" t="s">
        <v>839</v>
      </c>
      <c r="D430" s="219" t="s">
        <v>173</v>
      </c>
      <c r="E430" s="220" t="s">
        <v>813</v>
      </c>
      <c r="F430" s="221" t="s">
        <v>814</v>
      </c>
      <c r="G430" s="222" t="s">
        <v>176</v>
      </c>
      <c r="H430" s="223">
        <v>397</v>
      </c>
      <c r="I430" s="224"/>
      <c r="J430" s="225">
        <f>ROUND(I430*H430,2)</f>
        <v>0</v>
      </c>
      <c r="K430" s="221" t="s">
        <v>177</v>
      </c>
      <c r="L430" s="45"/>
      <c r="M430" s="226" t="s">
        <v>1</v>
      </c>
      <c r="N430" s="227" t="s">
        <v>41</v>
      </c>
      <c r="O430" s="92"/>
      <c r="P430" s="228">
        <f>O430*H430</f>
        <v>0</v>
      </c>
      <c r="Q430" s="228">
        <v>0.0001</v>
      </c>
      <c r="R430" s="228">
        <f>Q430*H430</f>
        <v>0.0397</v>
      </c>
      <c r="S430" s="228">
        <v>0</v>
      </c>
      <c r="T430" s="229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30" t="s">
        <v>267</v>
      </c>
      <c r="AT430" s="230" t="s">
        <v>173</v>
      </c>
      <c r="AU430" s="230" t="s">
        <v>86</v>
      </c>
      <c r="AY430" s="18" t="s">
        <v>171</v>
      </c>
      <c r="BE430" s="231">
        <f>IF(N430="základní",J430,0)</f>
        <v>0</v>
      </c>
      <c r="BF430" s="231">
        <f>IF(N430="snížená",J430,0)</f>
        <v>0</v>
      </c>
      <c r="BG430" s="231">
        <f>IF(N430="zákl. přenesená",J430,0)</f>
        <v>0</v>
      </c>
      <c r="BH430" s="231">
        <f>IF(N430="sníž. přenesená",J430,0)</f>
        <v>0</v>
      </c>
      <c r="BI430" s="231">
        <f>IF(N430="nulová",J430,0)</f>
        <v>0</v>
      </c>
      <c r="BJ430" s="18" t="s">
        <v>84</v>
      </c>
      <c r="BK430" s="231">
        <f>ROUND(I430*H430,2)</f>
        <v>0</v>
      </c>
      <c r="BL430" s="18" t="s">
        <v>267</v>
      </c>
      <c r="BM430" s="230" t="s">
        <v>815</v>
      </c>
    </row>
    <row r="431" spans="1:65" s="2" customFormat="1" ht="24.15" customHeight="1">
      <c r="A431" s="39"/>
      <c r="B431" s="40"/>
      <c r="C431" s="219" t="s">
        <v>847</v>
      </c>
      <c r="D431" s="219" t="s">
        <v>173</v>
      </c>
      <c r="E431" s="220" t="s">
        <v>817</v>
      </c>
      <c r="F431" s="221" t="s">
        <v>818</v>
      </c>
      <c r="G431" s="222" t="s">
        <v>176</v>
      </c>
      <c r="H431" s="223">
        <v>431.77</v>
      </c>
      <c r="I431" s="224"/>
      <c r="J431" s="225">
        <f>ROUND(I431*H431,2)</f>
        <v>0</v>
      </c>
      <c r="K431" s="221" t="s">
        <v>177</v>
      </c>
      <c r="L431" s="45"/>
      <c r="M431" s="226" t="s">
        <v>1</v>
      </c>
      <c r="N431" s="227" t="s">
        <v>41</v>
      </c>
      <c r="O431" s="92"/>
      <c r="P431" s="228">
        <f>O431*H431</f>
        <v>0</v>
      </c>
      <c r="Q431" s="228">
        <v>0.00116</v>
      </c>
      <c r="R431" s="228">
        <f>Q431*H431</f>
        <v>0.5008532</v>
      </c>
      <c r="S431" s="228">
        <v>0</v>
      </c>
      <c r="T431" s="229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30" t="s">
        <v>267</v>
      </c>
      <c r="AT431" s="230" t="s">
        <v>173</v>
      </c>
      <c r="AU431" s="230" t="s">
        <v>86</v>
      </c>
      <c r="AY431" s="18" t="s">
        <v>171</v>
      </c>
      <c r="BE431" s="231">
        <f>IF(N431="základní",J431,0)</f>
        <v>0</v>
      </c>
      <c r="BF431" s="231">
        <f>IF(N431="snížená",J431,0)</f>
        <v>0</v>
      </c>
      <c r="BG431" s="231">
        <f>IF(N431="zákl. přenesená",J431,0)</f>
        <v>0</v>
      </c>
      <c r="BH431" s="231">
        <f>IF(N431="sníž. přenesená",J431,0)</f>
        <v>0</v>
      </c>
      <c r="BI431" s="231">
        <f>IF(N431="nulová",J431,0)</f>
        <v>0</v>
      </c>
      <c r="BJ431" s="18" t="s">
        <v>84</v>
      </c>
      <c r="BK431" s="231">
        <f>ROUND(I431*H431,2)</f>
        <v>0</v>
      </c>
      <c r="BL431" s="18" t="s">
        <v>267</v>
      </c>
      <c r="BM431" s="230" t="s">
        <v>819</v>
      </c>
    </row>
    <row r="432" spans="1:51" s="13" customFormat="1" ht="12">
      <c r="A432" s="13"/>
      <c r="B432" s="232"/>
      <c r="C432" s="233"/>
      <c r="D432" s="234" t="s">
        <v>180</v>
      </c>
      <c r="E432" s="235" t="s">
        <v>1</v>
      </c>
      <c r="F432" s="236" t="s">
        <v>1804</v>
      </c>
      <c r="G432" s="233"/>
      <c r="H432" s="237">
        <v>397</v>
      </c>
      <c r="I432" s="238"/>
      <c r="J432" s="233"/>
      <c r="K432" s="233"/>
      <c r="L432" s="239"/>
      <c r="M432" s="240"/>
      <c r="N432" s="241"/>
      <c r="O432" s="241"/>
      <c r="P432" s="241"/>
      <c r="Q432" s="241"/>
      <c r="R432" s="241"/>
      <c r="S432" s="241"/>
      <c r="T432" s="242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3" t="s">
        <v>180</v>
      </c>
      <c r="AU432" s="243" t="s">
        <v>86</v>
      </c>
      <c r="AV432" s="13" t="s">
        <v>86</v>
      </c>
      <c r="AW432" s="13" t="s">
        <v>32</v>
      </c>
      <c r="AX432" s="13" t="s">
        <v>76</v>
      </c>
      <c r="AY432" s="243" t="s">
        <v>171</v>
      </c>
    </row>
    <row r="433" spans="1:51" s="13" customFormat="1" ht="12">
      <c r="A433" s="13"/>
      <c r="B433" s="232"/>
      <c r="C433" s="233"/>
      <c r="D433" s="234" t="s">
        <v>180</v>
      </c>
      <c r="E433" s="235" t="s">
        <v>1</v>
      </c>
      <c r="F433" s="236" t="s">
        <v>1805</v>
      </c>
      <c r="G433" s="233"/>
      <c r="H433" s="237">
        <v>34.77</v>
      </c>
      <c r="I433" s="238"/>
      <c r="J433" s="233"/>
      <c r="K433" s="233"/>
      <c r="L433" s="239"/>
      <c r="M433" s="240"/>
      <c r="N433" s="241"/>
      <c r="O433" s="241"/>
      <c r="P433" s="241"/>
      <c r="Q433" s="241"/>
      <c r="R433" s="241"/>
      <c r="S433" s="241"/>
      <c r="T433" s="242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3" t="s">
        <v>180</v>
      </c>
      <c r="AU433" s="243" t="s">
        <v>86</v>
      </c>
      <c r="AV433" s="13" t="s">
        <v>86</v>
      </c>
      <c r="AW433" s="13" t="s">
        <v>32</v>
      </c>
      <c r="AX433" s="13" t="s">
        <v>76</v>
      </c>
      <c r="AY433" s="243" t="s">
        <v>171</v>
      </c>
    </row>
    <row r="434" spans="1:51" s="14" customFormat="1" ht="12">
      <c r="A434" s="14"/>
      <c r="B434" s="244"/>
      <c r="C434" s="245"/>
      <c r="D434" s="234" t="s">
        <v>180</v>
      </c>
      <c r="E434" s="246" t="s">
        <v>1</v>
      </c>
      <c r="F434" s="247" t="s">
        <v>221</v>
      </c>
      <c r="G434" s="245"/>
      <c r="H434" s="248">
        <v>431.77</v>
      </c>
      <c r="I434" s="249"/>
      <c r="J434" s="245"/>
      <c r="K434" s="245"/>
      <c r="L434" s="250"/>
      <c r="M434" s="251"/>
      <c r="N434" s="252"/>
      <c r="O434" s="252"/>
      <c r="P434" s="252"/>
      <c r="Q434" s="252"/>
      <c r="R434" s="252"/>
      <c r="S434" s="252"/>
      <c r="T434" s="253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54" t="s">
        <v>180</v>
      </c>
      <c r="AU434" s="254" t="s">
        <v>86</v>
      </c>
      <c r="AV434" s="14" t="s">
        <v>178</v>
      </c>
      <c r="AW434" s="14" t="s">
        <v>32</v>
      </c>
      <c r="AX434" s="14" t="s">
        <v>84</v>
      </c>
      <c r="AY434" s="254" t="s">
        <v>171</v>
      </c>
    </row>
    <row r="435" spans="1:65" s="2" customFormat="1" ht="21.75" customHeight="1">
      <c r="A435" s="39"/>
      <c r="B435" s="40"/>
      <c r="C435" s="269" t="s">
        <v>864</v>
      </c>
      <c r="D435" s="269" t="s">
        <v>304</v>
      </c>
      <c r="E435" s="270" t="s">
        <v>823</v>
      </c>
      <c r="F435" s="271" t="s">
        <v>824</v>
      </c>
      <c r="G435" s="272" t="s">
        <v>193</v>
      </c>
      <c r="H435" s="273">
        <v>77.716</v>
      </c>
      <c r="I435" s="274"/>
      <c r="J435" s="275">
        <f>ROUND(I435*H435,2)</f>
        <v>0</v>
      </c>
      <c r="K435" s="271" t="s">
        <v>177</v>
      </c>
      <c r="L435" s="276"/>
      <c r="M435" s="277" t="s">
        <v>1</v>
      </c>
      <c r="N435" s="278" t="s">
        <v>41</v>
      </c>
      <c r="O435" s="92"/>
      <c r="P435" s="228">
        <f>O435*H435</f>
        <v>0</v>
      </c>
      <c r="Q435" s="228">
        <v>0.025</v>
      </c>
      <c r="R435" s="228">
        <f>Q435*H435</f>
        <v>1.9429</v>
      </c>
      <c r="S435" s="228">
        <v>0</v>
      </c>
      <c r="T435" s="229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30" t="s">
        <v>392</v>
      </c>
      <c r="AT435" s="230" t="s">
        <v>304</v>
      </c>
      <c r="AU435" s="230" t="s">
        <v>86</v>
      </c>
      <c r="AY435" s="18" t="s">
        <v>171</v>
      </c>
      <c r="BE435" s="231">
        <f>IF(N435="základní",J435,0)</f>
        <v>0</v>
      </c>
      <c r="BF435" s="231">
        <f>IF(N435="snížená",J435,0)</f>
        <v>0</v>
      </c>
      <c r="BG435" s="231">
        <f>IF(N435="zákl. přenesená",J435,0)</f>
        <v>0</v>
      </c>
      <c r="BH435" s="231">
        <f>IF(N435="sníž. přenesená",J435,0)</f>
        <v>0</v>
      </c>
      <c r="BI435" s="231">
        <f>IF(N435="nulová",J435,0)</f>
        <v>0</v>
      </c>
      <c r="BJ435" s="18" t="s">
        <v>84</v>
      </c>
      <c r="BK435" s="231">
        <f>ROUND(I435*H435,2)</f>
        <v>0</v>
      </c>
      <c r="BL435" s="18" t="s">
        <v>267</v>
      </c>
      <c r="BM435" s="230" t="s">
        <v>825</v>
      </c>
    </row>
    <row r="436" spans="1:51" s="13" customFormat="1" ht="12">
      <c r="A436" s="13"/>
      <c r="B436" s="232"/>
      <c r="C436" s="233"/>
      <c r="D436" s="234" t="s">
        <v>180</v>
      </c>
      <c r="E436" s="235" t="s">
        <v>1</v>
      </c>
      <c r="F436" s="236" t="s">
        <v>1806</v>
      </c>
      <c r="G436" s="233"/>
      <c r="H436" s="237">
        <v>74.239</v>
      </c>
      <c r="I436" s="238"/>
      <c r="J436" s="233"/>
      <c r="K436" s="233"/>
      <c r="L436" s="239"/>
      <c r="M436" s="240"/>
      <c r="N436" s="241"/>
      <c r="O436" s="241"/>
      <c r="P436" s="241"/>
      <c r="Q436" s="241"/>
      <c r="R436" s="241"/>
      <c r="S436" s="241"/>
      <c r="T436" s="242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3" t="s">
        <v>180</v>
      </c>
      <c r="AU436" s="243" t="s">
        <v>86</v>
      </c>
      <c r="AV436" s="13" t="s">
        <v>86</v>
      </c>
      <c r="AW436" s="13" t="s">
        <v>32</v>
      </c>
      <c r="AX436" s="13" t="s">
        <v>76</v>
      </c>
      <c r="AY436" s="243" t="s">
        <v>171</v>
      </c>
    </row>
    <row r="437" spans="1:51" s="13" customFormat="1" ht="12">
      <c r="A437" s="13"/>
      <c r="B437" s="232"/>
      <c r="C437" s="233"/>
      <c r="D437" s="234" t="s">
        <v>180</v>
      </c>
      <c r="E437" s="235" t="s">
        <v>1</v>
      </c>
      <c r="F437" s="236" t="s">
        <v>1807</v>
      </c>
      <c r="G437" s="233"/>
      <c r="H437" s="237">
        <v>3.477</v>
      </c>
      <c r="I437" s="238"/>
      <c r="J437" s="233"/>
      <c r="K437" s="233"/>
      <c r="L437" s="239"/>
      <c r="M437" s="240"/>
      <c r="N437" s="241"/>
      <c r="O437" s="241"/>
      <c r="P437" s="241"/>
      <c r="Q437" s="241"/>
      <c r="R437" s="241"/>
      <c r="S437" s="241"/>
      <c r="T437" s="242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3" t="s">
        <v>180</v>
      </c>
      <c r="AU437" s="243" t="s">
        <v>86</v>
      </c>
      <c r="AV437" s="13" t="s">
        <v>86</v>
      </c>
      <c r="AW437" s="13" t="s">
        <v>32</v>
      </c>
      <c r="AX437" s="13" t="s">
        <v>76</v>
      </c>
      <c r="AY437" s="243" t="s">
        <v>171</v>
      </c>
    </row>
    <row r="438" spans="1:51" s="14" customFormat="1" ht="12">
      <c r="A438" s="14"/>
      <c r="B438" s="244"/>
      <c r="C438" s="245"/>
      <c r="D438" s="234" t="s">
        <v>180</v>
      </c>
      <c r="E438" s="246" t="s">
        <v>1</v>
      </c>
      <c r="F438" s="247" t="s">
        <v>221</v>
      </c>
      <c r="G438" s="245"/>
      <c r="H438" s="248">
        <v>77.716</v>
      </c>
      <c r="I438" s="249"/>
      <c r="J438" s="245"/>
      <c r="K438" s="245"/>
      <c r="L438" s="250"/>
      <c r="M438" s="251"/>
      <c r="N438" s="252"/>
      <c r="O438" s="252"/>
      <c r="P438" s="252"/>
      <c r="Q438" s="252"/>
      <c r="R438" s="252"/>
      <c r="S438" s="252"/>
      <c r="T438" s="253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4" t="s">
        <v>180</v>
      </c>
      <c r="AU438" s="254" t="s">
        <v>86</v>
      </c>
      <c r="AV438" s="14" t="s">
        <v>178</v>
      </c>
      <c r="AW438" s="14" t="s">
        <v>32</v>
      </c>
      <c r="AX438" s="14" t="s">
        <v>84</v>
      </c>
      <c r="AY438" s="254" t="s">
        <v>171</v>
      </c>
    </row>
    <row r="439" spans="1:65" s="2" customFormat="1" ht="24.15" customHeight="1">
      <c r="A439" s="39"/>
      <c r="B439" s="40"/>
      <c r="C439" s="219" t="s">
        <v>871</v>
      </c>
      <c r="D439" s="219" t="s">
        <v>173</v>
      </c>
      <c r="E439" s="220" t="s">
        <v>830</v>
      </c>
      <c r="F439" s="221" t="s">
        <v>831</v>
      </c>
      <c r="G439" s="222" t="s">
        <v>742</v>
      </c>
      <c r="H439" s="279"/>
      <c r="I439" s="224"/>
      <c r="J439" s="225">
        <f>ROUND(I439*H439,2)</f>
        <v>0</v>
      </c>
      <c r="K439" s="221" t="s">
        <v>177</v>
      </c>
      <c r="L439" s="45"/>
      <c r="M439" s="226" t="s">
        <v>1</v>
      </c>
      <c r="N439" s="227" t="s">
        <v>41</v>
      </c>
      <c r="O439" s="92"/>
      <c r="P439" s="228">
        <f>O439*H439</f>
        <v>0</v>
      </c>
      <c r="Q439" s="228">
        <v>0</v>
      </c>
      <c r="R439" s="228">
        <f>Q439*H439</f>
        <v>0</v>
      </c>
      <c r="S439" s="228">
        <v>0</v>
      </c>
      <c r="T439" s="229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30" t="s">
        <v>267</v>
      </c>
      <c r="AT439" s="230" t="s">
        <v>173</v>
      </c>
      <c r="AU439" s="230" t="s">
        <v>86</v>
      </c>
      <c r="AY439" s="18" t="s">
        <v>171</v>
      </c>
      <c r="BE439" s="231">
        <f>IF(N439="základní",J439,0)</f>
        <v>0</v>
      </c>
      <c r="BF439" s="231">
        <f>IF(N439="snížená",J439,0)</f>
        <v>0</v>
      </c>
      <c r="BG439" s="231">
        <f>IF(N439="zákl. přenesená",J439,0)</f>
        <v>0</v>
      </c>
      <c r="BH439" s="231">
        <f>IF(N439="sníž. přenesená",J439,0)</f>
        <v>0</v>
      </c>
      <c r="BI439" s="231">
        <f>IF(N439="nulová",J439,0)</f>
        <v>0</v>
      </c>
      <c r="BJ439" s="18" t="s">
        <v>84</v>
      </c>
      <c r="BK439" s="231">
        <f>ROUND(I439*H439,2)</f>
        <v>0</v>
      </c>
      <c r="BL439" s="18" t="s">
        <v>267</v>
      </c>
      <c r="BM439" s="230" t="s">
        <v>832</v>
      </c>
    </row>
    <row r="440" spans="1:63" s="12" customFormat="1" ht="22.8" customHeight="1">
      <c r="A440" s="12"/>
      <c r="B440" s="203"/>
      <c r="C440" s="204"/>
      <c r="D440" s="205" t="s">
        <v>75</v>
      </c>
      <c r="E440" s="217" t="s">
        <v>1412</v>
      </c>
      <c r="F440" s="217" t="s">
        <v>1413</v>
      </c>
      <c r="G440" s="204"/>
      <c r="H440" s="204"/>
      <c r="I440" s="207"/>
      <c r="J440" s="218">
        <f>BK440</f>
        <v>0</v>
      </c>
      <c r="K440" s="204"/>
      <c r="L440" s="209"/>
      <c r="M440" s="210"/>
      <c r="N440" s="211"/>
      <c r="O440" s="211"/>
      <c r="P440" s="212">
        <f>SUM(P441:P442)</f>
        <v>0</v>
      </c>
      <c r="Q440" s="211"/>
      <c r="R440" s="212">
        <f>SUM(R441:R442)</f>
        <v>0</v>
      </c>
      <c r="S440" s="211"/>
      <c r="T440" s="213">
        <f>SUM(T441:T442)</f>
        <v>0</v>
      </c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R440" s="214" t="s">
        <v>86</v>
      </c>
      <c r="AT440" s="215" t="s">
        <v>75</v>
      </c>
      <c r="AU440" s="215" t="s">
        <v>84</v>
      </c>
      <c r="AY440" s="214" t="s">
        <v>171</v>
      </c>
      <c r="BK440" s="216">
        <f>SUM(BK441:BK442)</f>
        <v>0</v>
      </c>
    </row>
    <row r="441" spans="1:65" s="2" customFormat="1" ht="24.15" customHeight="1">
      <c r="A441" s="39"/>
      <c r="B441" s="40"/>
      <c r="C441" s="219" t="s">
        <v>875</v>
      </c>
      <c r="D441" s="219" t="s">
        <v>173</v>
      </c>
      <c r="E441" s="220" t="s">
        <v>1414</v>
      </c>
      <c r="F441" s="221" t="s">
        <v>1415</v>
      </c>
      <c r="G441" s="222" t="s">
        <v>742</v>
      </c>
      <c r="H441" s="279"/>
      <c r="I441" s="224"/>
      <c r="J441" s="225">
        <f>ROUND(I441*H441,2)</f>
        <v>0</v>
      </c>
      <c r="K441" s="221" t="s">
        <v>177</v>
      </c>
      <c r="L441" s="45"/>
      <c r="M441" s="226" t="s">
        <v>1</v>
      </c>
      <c r="N441" s="227" t="s">
        <v>41</v>
      </c>
      <c r="O441" s="92"/>
      <c r="P441" s="228">
        <f>O441*H441</f>
        <v>0</v>
      </c>
      <c r="Q441" s="228">
        <v>0</v>
      </c>
      <c r="R441" s="228">
        <f>Q441*H441</f>
        <v>0</v>
      </c>
      <c r="S441" s="228">
        <v>0</v>
      </c>
      <c r="T441" s="229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30" t="s">
        <v>267</v>
      </c>
      <c r="AT441" s="230" t="s">
        <v>173</v>
      </c>
      <c r="AU441" s="230" t="s">
        <v>86</v>
      </c>
      <c r="AY441" s="18" t="s">
        <v>171</v>
      </c>
      <c r="BE441" s="231">
        <f>IF(N441="základní",J441,0)</f>
        <v>0</v>
      </c>
      <c r="BF441" s="231">
        <f>IF(N441="snížená",J441,0)</f>
        <v>0</v>
      </c>
      <c r="BG441" s="231">
        <f>IF(N441="zákl. přenesená",J441,0)</f>
        <v>0</v>
      </c>
      <c r="BH441" s="231">
        <f>IF(N441="sníž. přenesená",J441,0)</f>
        <v>0</v>
      </c>
      <c r="BI441" s="231">
        <f>IF(N441="nulová",J441,0)</f>
        <v>0</v>
      </c>
      <c r="BJ441" s="18" t="s">
        <v>84</v>
      </c>
      <c r="BK441" s="231">
        <f>ROUND(I441*H441,2)</f>
        <v>0</v>
      </c>
      <c r="BL441" s="18" t="s">
        <v>267</v>
      </c>
      <c r="BM441" s="230" t="s">
        <v>1808</v>
      </c>
    </row>
    <row r="442" spans="1:65" s="2" customFormat="1" ht="37.8" customHeight="1">
      <c r="A442" s="39"/>
      <c r="B442" s="40"/>
      <c r="C442" s="219" t="s">
        <v>879</v>
      </c>
      <c r="D442" s="219" t="s">
        <v>173</v>
      </c>
      <c r="E442" s="220" t="s">
        <v>1417</v>
      </c>
      <c r="F442" s="221" t="s">
        <v>1418</v>
      </c>
      <c r="G442" s="222" t="s">
        <v>226</v>
      </c>
      <c r="H442" s="223">
        <v>2</v>
      </c>
      <c r="I442" s="224"/>
      <c r="J442" s="225">
        <f>ROUND(I442*H442,2)</f>
        <v>0</v>
      </c>
      <c r="K442" s="221" t="s">
        <v>1</v>
      </c>
      <c r="L442" s="45"/>
      <c r="M442" s="226" t="s">
        <v>1</v>
      </c>
      <c r="N442" s="227" t="s">
        <v>41</v>
      </c>
      <c r="O442" s="92"/>
      <c r="P442" s="228">
        <f>O442*H442</f>
        <v>0</v>
      </c>
      <c r="Q442" s="228">
        <v>0</v>
      </c>
      <c r="R442" s="228">
        <f>Q442*H442</f>
        <v>0</v>
      </c>
      <c r="S442" s="228">
        <v>0</v>
      </c>
      <c r="T442" s="229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30" t="s">
        <v>267</v>
      </c>
      <c r="AT442" s="230" t="s">
        <v>173</v>
      </c>
      <c r="AU442" s="230" t="s">
        <v>86</v>
      </c>
      <c r="AY442" s="18" t="s">
        <v>171</v>
      </c>
      <c r="BE442" s="231">
        <f>IF(N442="základní",J442,0)</f>
        <v>0</v>
      </c>
      <c r="BF442" s="231">
        <f>IF(N442="snížená",J442,0)</f>
        <v>0</v>
      </c>
      <c r="BG442" s="231">
        <f>IF(N442="zákl. přenesená",J442,0)</f>
        <v>0</v>
      </c>
      <c r="BH442" s="231">
        <f>IF(N442="sníž. přenesená",J442,0)</f>
        <v>0</v>
      </c>
      <c r="BI442" s="231">
        <f>IF(N442="nulová",J442,0)</f>
        <v>0</v>
      </c>
      <c r="BJ442" s="18" t="s">
        <v>84</v>
      </c>
      <c r="BK442" s="231">
        <f>ROUND(I442*H442,2)</f>
        <v>0</v>
      </c>
      <c r="BL442" s="18" t="s">
        <v>267</v>
      </c>
      <c r="BM442" s="230" t="s">
        <v>1809</v>
      </c>
    </row>
    <row r="443" spans="1:63" s="12" customFormat="1" ht="22.8" customHeight="1">
      <c r="A443" s="12"/>
      <c r="B443" s="203"/>
      <c r="C443" s="204"/>
      <c r="D443" s="205" t="s">
        <v>75</v>
      </c>
      <c r="E443" s="217" t="s">
        <v>833</v>
      </c>
      <c r="F443" s="217" t="s">
        <v>834</v>
      </c>
      <c r="G443" s="204"/>
      <c r="H443" s="204"/>
      <c r="I443" s="207"/>
      <c r="J443" s="218">
        <f>BK443</f>
        <v>0</v>
      </c>
      <c r="K443" s="204"/>
      <c r="L443" s="209"/>
      <c r="M443" s="210"/>
      <c r="N443" s="211"/>
      <c r="O443" s="211"/>
      <c r="P443" s="212">
        <f>SUM(P444:P446)</f>
        <v>0</v>
      </c>
      <c r="Q443" s="211"/>
      <c r="R443" s="212">
        <f>SUM(R444:R446)</f>
        <v>0</v>
      </c>
      <c r="S443" s="211"/>
      <c r="T443" s="213">
        <f>SUM(T444:T446)</f>
        <v>0</v>
      </c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R443" s="214" t="s">
        <v>86</v>
      </c>
      <c r="AT443" s="215" t="s">
        <v>75</v>
      </c>
      <c r="AU443" s="215" t="s">
        <v>84</v>
      </c>
      <c r="AY443" s="214" t="s">
        <v>171</v>
      </c>
      <c r="BK443" s="216">
        <f>SUM(BK444:BK446)</f>
        <v>0</v>
      </c>
    </row>
    <row r="444" spans="1:65" s="2" customFormat="1" ht="24.15" customHeight="1">
      <c r="A444" s="39"/>
      <c r="B444" s="40"/>
      <c r="C444" s="219" t="s">
        <v>885</v>
      </c>
      <c r="D444" s="219" t="s">
        <v>173</v>
      </c>
      <c r="E444" s="220" t="s">
        <v>836</v>
      </c>
      <c r="F444" s="221" t="s">
        <v>837</v>
      </c>
      <c r="G444" s="222" t="s">
        <v>742</v>
      </c>
      <c r="H444" s="279"/>
      <c r="I444" s="224"/>
      <c r="J444" s="225">
        <f>ROUND(I444*H444,2)</f>
        <v>0</v>
      </c>
      <c r="K444" s="221" t="s">
        <v>177</v>
      </c>
      <c r="L444" s="45"/>
      <c r="M444" s="226" t="s">
        <v>1</v>
      </c>
      <c r="N444" s="227" t="s">
        <v>41</v>
      </c>
      <c r="O444" s="92"/>
      <c r="P444" s="228">
        <f>O444*H444</f>
        <v>0</v>
      </c>
      <c r="Q444" s="228">
        <v>0</v>
      </c>
      <c r="R444" s="228">
        <f>Q444*H444</f>
        <v>0</v>
      </c>
      <c r="S444" s="228">
        <v>0</v>
      </c>
      <c r="T444" s="229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30" t="s">
        <v>267</v>
      </c>
      <c r="AT444" s="230" t="s">
        <v>173</v>
      </c>
      <c r="AU444" s="230" t="s">
        <v>86</v>
      </c>
      <c r="AY444" s="18" t="s">
        <v>171</v>
      </c>
      <c r="BE444" s="231">
        <f>IF(N444="základní",J444,0)</f>
        <v>0</v>
      </c>
      <c r="BF444" s="231">
        <f>IF(N444="snížená",J444,0)</f>
        <v>0</v>
      </c>
      <c r="BG444" s="231">
        <f>IF(N444="zákl. přenesená",J444,0)</f>
        <v>0</v>
      </c>
      <c r="BH444" s="231">
        <f>IF(N444="sníž. přenesená",J444,0)</f>
        <v>0</v>
      </c>
      <c r="BI444" s="231">
        <f>IF(N444="nulová",J444,0)</f>
        <v>0</v>
      </c>
      <c r="BJ444" s="18" t="s">
        <v>84</v>
      </c>
      <c r="BK444" s="231">
        <f>ROUND(I444*H444,2)</f>
        <v>0</v>
      </c>
      <c r="BL444" s="18" t="s">
        <v>267</v>
      </c>
      <c r="BM444" s="230" t="s">
        <v>1810</v>
      </c>
    </row>
    <row r="445" spans="1:65" s="2" customFormat="1" ht="37.8" customHeight="1">
      <c r="A445" s="39"/>
      <c r="B445" s="40"/>
      <c r="C445" s="219" t="s">
        <v>891</v>
      </c>
      <c r="D445" s="219" t="s">
        <v>173</v>
      </c>
      <c r="E445" s="220" t="s">
        <v>840</v>
      </c>
      <c r="F445" s="221" t="s">
        <v>841</v>
      </c>
      <c r="G445" s="222" t="s">
        <v>842</v>
      </c>
      <c r="H445" s="223">
        <v>69.54</v>
      </c>
      <c r="I445" s="224"/>
      <c r="J445" s="225">
        <f>ROUND(I445*H445,2)</f>
        <v>0</v>
      </c>
      <c r="K445" s="221" t="s">
        <v>227</v>
      </c>
      <c r="L445" s="45"/>
      <c r="M445" s="226" t="s">
        <v>1</v>
      </c>
      <c r="N445" s="227" t="s">
        <v>41</v>
      </c>
      <c r="O445" s="92"/>
      <c r="P445" s="228">
        <f>O445*H445</f>
        <v>0</v>
      </c>
      <c r="Q445" s="228">
        <v>0</v>
      </c>
      <c r="R445" s="228">
        <f>Q445*H445</f>
        <v>0</v>
      </c>
      <c r="S445" s="228">
        <v>0</v>
      </c>
      <c r="T445" s="229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30" t="s">
        <v>267</v>
      </c>
      <c r="AT445" s="230" t="s">
        <v>173</v>
      </c>
      <c r="AU445" s="230" t="s">
        <v>86</v>
      </c>
      <c r="AY445" s="18" t="s">
        <v>171</v>
      </c>
      <c r="BE445" s="231">
        <f>IF(N445="základní",J445,0)</f>
        <v>0</v>
      </c>
      <c r="BF445" s="231">
        <f>IF(N445="snížená",J445,0)</f>
        <v>0</v>
      </c>
      <c r="BG445" s="231">
        <f>IF(N445="zákl. přenesená",J445,0)</f>
        <v>0</v>
      </c>
      <c r="BH445" s="231">
        <f>IF(N445="sníž. přenesená",J445,0)</f>
        <v>0</v>
      </c>
      <c r="BI445" s="231">
        <f>IF(N445="nulová",J445,0)</f>
        <v>0</v>
      </c>
      <c r="BJ445" s="18" t="s">
        <v>84</v>
      </c>
      <c r="BK445" s="231">
        <f>ROUND(I445*H445,2)</f>
        <v>0</v>
      </c>
      <c r="BL445" s="18" t="s">
        <v>267</v>
      </c>
      <c r="BM445" s="230" t="s">
        <v>1811</v>
      </c>
    </row>
    <row r="446" spans="1:51" s="13" customFormat="1" ht="12">
      <c r="A446" s="13"/>
      <c r="B446" s="232"/>
      <c r="C446" s="233"/>
      <c r="D446" s="234" t="s">
        <v>180</v>
      </c>
      <c r="E446" s="235" t="s">
        <v>1</v>
      </c>
      <c r="F446" s="236" t="s">
        <v>1812</v>
      </c>
      <c r="G446" s="233"/>
      <c r="H446" s="237">
        <v>69.54</v>
      </c>
      <c r="I446" s="238"/>
      <c r="J446" s="233"/>
      <c r="K446" s="233"/>
      <c r="L446" s="239"/>
      <c r="M446" s="240"/>
      <c r="N446" s="241"/>
      <c r="O446" s="241"/>
      <c r="P446" s="241"/>
      <c r="Q446" s="241"/>
      <c r="R446" s="241"/>
      <c r="S446" s="241"/>
      <c r="T446" s="242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3" t="s">
        <v>180</v>
      </c>
      <c r="AU446" s="243" t="s">
        <v>86</v>
      </c>
      <c r="AV446" s="13" t="s">
        <v>86</v>
      </c>
      <c r="AW446" s="13" t="s">
        <v>32</v>
      </c>
      <c r="AX446" s="13" t="s">
        <v>84</v>
      </c>
      <c r="AY446" s="243" t="s">
        <v>171</v>
      </c>
    </row>
    <row r="447" spans="1:63" s="12" customFormat="1" ht="22.8" customHeight="1">
      <c r="A447" s="12"/>
      <c r="B447" s="203"/>
      <c r="C447" s="204"/>
      <c r="D447" s="205" t="s">
        <v>75</v>
      </c>
      <c r="E447" s="217" t="s">
        <v>845</v>
      </c>
      <c r="F447" s="217" t="s">
        <v>846</v>
      </c>
      <c r="G447" s="204"/>
      <c r="H447" s="204"/>
      <c r="I447" s="207"/>
      <c r="J447" s="218">
        <f>BK447</f>
        <v>0</v>
      </c>
      <c r="K447" s="204"/>
      <c r="L447" s="209"/>
      <c r="M447" s="210"/>
      <c r="N447" s="211"/>
      <c r="O447" s="211"/>
      <c r="P447" s="212">
        <f>SUM(P448:P472)</f>
        <v>0</v>
      </c>
      <c r="Q447" s="211"/>
      <c r="R447" s="212">
        <f>SUM(R448:R472)</f>
        <v>0.775803</v>
      </c>
      <c r="S447" s="211"/>
      <c r="T447" s="213">
        <f>SUM(T448:T472)</f>
        <v>0.586463</v>
      </c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R447" s="214" t="s">
        <v>86</v>
      </c>
      <c r="AT447" s="215" t="s">
        <v>75</v>
      </c>
      <c r="AU447" s="215" t="s">
        <v>84</v>
      </c>
      <c r="AY447" s="214" t="s">
        <v>171</v>
      </c>
      <c r="BK447" s="216">
        <f>SUM(BK448:BK472)</f>
        <v>0</v>
      </c>
    </row>
    <row r="448" spans="1:65" s="2" customFormat="1" ht="16.5" customHeight="1">
      <c r="A448" s="39"/>
      <c r="B448" s="40"/>
      <c r="C448" s="219" t="s">
        <v>897</v>
      </c>
      <c r="D448" s="219" t="s">
        <v>173</v>
      </c>
      <c r="E448" s="220" t="s">
        <v>848</v>
      </c>
      <c r="F448" s="221" t="s">
        <v>849</v>
      </c>
      <c r="G448" s="222" t="s">
        <v>366</v>
      </c>
      <c r="H448" s="223">
        <v>168.9</v>
      </c>
      <c r="I448" s="224"/>
      <c r="J448" s="225">
        <f>ROUND(I448*H448,2)</f>
        <v>0</v>
      </c>
      <c r="K448" s="221" t="s">
        <v>177</v>
      </c>
      <c r="L448" s="45"/>
      <c r="M448" s="226" t="s">
        <v>1</v>
      </c>
      <c r="N448" s="227" t="s">
        <v>41</v>
      </c>
      <c r="O448" s="92"/>
      <c r="P448" s="228">
        <f>O448*H448</f>
        <v>0</v>
      </c>
      <c r="Q448" s="228">
        <v>0</v>
      </c>
      <c r="R448" s="228">
        <f>Q448*H448</f>
        <v>0</v>
      </c>
      <c r="S448" s="228">
        <v>0.00167</v>
      </c>
      <c r="T448" s="229">
        <f>S448*H448</f>
        <v>0.282063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30" t="s">
        <v>267</v>
      </c>
      <c r="AT448" s="230" t="s">
        <v>173</v>
      </c>
      <c r="AU448" s="230" t="s">
        <v>86</v>
      </c>
      <c r="AY448" s="18" t="s">
        <v>171</v>
      </c>
      <c r="BE448" s="231">
        <f>IF(N448="základní",J448,0)</f>
        <v>0</v>
      </c>
      <c r="BF448" s="231">
        <f>IF(N448="snížená",J448,0)</f>
        <v>0</v>
      </c>
      <c r="BG448" s="231">
        <f>IF(N448="zákl. přenesená",J448,0)</f>
        <v>0</v>
      </c>
      <c r="BH448" s="231">
        <f>IF(N448="sníž. přenesená",J448,0)</f>
        <v>0</v>
      </c>
      <c r="BI448" s="231">
        <f>IF(N448="nulová",J448,0)</f>
        <v>0</v>
      </c>
      <c r="BJ448" s="18" t="s">
        <v>84</v>
      </c>
      <c r="BK448" s="231">
        <f>ROUND(I448*H448,2)</f>
        <v>0</v>
      </c>
      <c r="BL448" s="18" t="s">
        <v>267</v>
      </c>
      <c r="BM448" s="230" t="s">
        <v>1813</v>
      </c>
    </row>
    <row r="449" spans="1:51" s="13" customFormat="1" ht="12">
      <c r="A449" s="13"/>
      <c r="B449" s="232"/>
      <c r="C449" s="233"/>
      <c r="D449" s="234" t="s">
        <v>180</v>
      </c>
      <c r="E449" s="235" t="s">
        <v>1</v>
      </c>
      <c r="F449" s="236" t="s">
        <v>1814</v>
      </c>
      <c r="G449" s="233"/>
      <c r="H449" s="237">
        <v>168.9</v>
      </c>
      <c r="I449" s="238"/>
      <c r="J449" s="233"/>
      <c r="K449" s="233"/>
      <c r="L449" s="239"/>
      <c r="M449" s="240"/>
      <c r="N449" s="241"/>
      <c r="O449" s="241"/>
      <c r="P449" s="241"/>
      <c r="Q449" s="241"/>
      <c r="R449" s="241"/>
      <c r="S449" s="241"/>
      <c r="T449" s="242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3" t="s">
        <v>180</v>
      </c>
      <c r="AU449" s="243" t="s">
        <v>86</v>
      </c>
      <c r="AV449" s="13" t="s">
        <v>86</v>
      </c>
      <c r="AW449" s="13" t="s">
        <v>32</v>
      </c>
      <c r="AX449" s="13" t="s">
        <v>84</v>
      </c>
      <c r="AY449" s="243" t="s">
        <v>171</v>
      </c>
    </row>
    <row r="450" spans="1:65" s="2" customFormat="1" ht="16.5" customHeight="1">
      <c r="A450" s="39"/>
      <c r="B450" s="40"/>
      <c r="C450" s="219" t="s">
        <v>902</v>
      </c>
      <c r="D450" s="219" t="s">
        <v>173</v>
      </c>
      <c r="E450" s="220" t="s">
        <v>865</v>
      </c>
      <c r="F450" s="221" t="s">
        <v>866</v>
      </c>
      <c r="G450" s="222" t="s">
        <v>366</v>
      </c>
      <c r="H450" s="223">
        <v>157</v>
      </c>
      <c r="I450" s="224"/>
      <c r="J450" s="225">
        <f>ROUND(I450*H450,2)</f>
        <v>0</v>
      </c>
      <c r="K450" s="221" t="s">
        <v>177</v>
      </c>
      <c r="L450" s="45"/>
      <c r="M450" s="226" t="s">
        <v>1</v>
      </c>
      <c r="N450" s="227" t="s">
        <v>41</v>
      </c>
      <c r="O450" s="92"/>
      <c r="P450" s="228">
        <f>O450*H450</f>
        <v>0</v>
      </c>
      <c r="Q450" s="228">
        <v>0</v>
      </c>
      <c r="R450" s="228">
        <f>Q450*H450</f>
        <v>0</v>
      </c>
      <c r="S450" s="228">
        <v>0.00175</v>
      </c>
      <c r="T450" s="229">
        <f>S450*H450</f>
        <v>0.27475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30" t="s">
        <v>267</v>
      </c>
      <c r="AT450" s="230" t="s">
        <v>173</v>
      </c>
      <c r="AU450" s="230" t="s">
        <v>86</v>
      </c>
      <c r="AY450" s="18" t="s">
        <v>171</v>
      </c>
      <c r="BE450" s="231">
        <f>IF(N450="základní",J450,0)</f>
        <v>0</v>
      </c>
      <c r="BF450" s="231">
        <f>IF(N450="snížená",J450,0)</f>
        <v>0</v>
      </c>
      <c r="BG450" s="231">
        <f>IF(N450="zákl. přenesená",J450,0)</f>
        <v>0</v>
      </c>
      <c r="BH450" s="231">
        <f>IF(N450="sníž. přenesená",J450,0)</f>
        <v>0</v>
      </c>
      <c r="BI450" s="231">
        <f>IF(N450="nulová",J450,0)</f>
        <v>0</v>
      </c>
      <c r="BJ450" s="18" t="s">
        <v>84</v>
      </c>
      <c r="BK450" s="231">
        <f>ROUND(I450*H450,2)</f>
        <v>0</v>
      </c>
      <c r="BL450" s="18" t="s">
        <v>267</v>
      </c>
      <c r="BM450" s="230" t="s">
        <v>1815</v>
      </c>
    </row>
    <row r="451" spans="1:51" s="13" customFormat="1" ht="12">
      <c r="A451" s="13"/>
      <c r="B451" s="232"/>
      <c r="C451" s="233"/>
      <c r="D451" s="234" t="s">
        <v>180</v>
      </c>
      <c r="E451" s="235" t="s">
        <v>1</v>
      </c>
      <c r="F451" s="236" t="s">
        <v>1816</v>
      </c>
      <c r="G451" s="233"/>
      <c r="H451" s="237">
        <v>125</v>
      </c>
      <c r="I451" s="238"/>
      <c r="J451" s="233"/>
      <c r="K451" s="233"/>
      <c r="L451" s="239"/>
      <c r="M451" s="240"/>
      <c r="N451" s="241"/>
      <c r="O451" s="241"/>
      <c r="P451" s="241"/>
      <c r="Q451" s="241"/>
      <c r="R451" s="241"/>
      <c r="S451" s="241"/>
      <c r="T451" s="242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3" t="s">
        <v>180</v>
      </c>
      <c r="AU451" s="243" t="s">
        <v>86</v>
      </c>
      <c r="AV451" s="13" t="s">
        <v>86</v>
      </c>
      <c r="AW451" s="13" t="s">
        <v>32</v>
      </c>
      <c r="AX451" s="13" t="s">
        <v>76</v>
      </c>
      <c r="AY451" s="243" t="s">
        <v>171</v>
      </c>
    </row>
    <row r="452" spans="1:51" s="13" customFormat="1" ht="12">
      <c r="A452" s="13"/>
      <c r="B452" s="232"/>
      <c r="C452" s="233"/>
      <c r="D452" s="234" t="s">
        <v>180</v>
      </c>
      <c r="E452" s="235" t="s">
        <v>1</v>
      </c>
      <c r="F452" s="236" t="s">
        <v>1817</v>
      </c>
      <c r="G452" s="233"/>
      <c r="H452" s="237">
        <v>32</v>
      </c>
      <c r="I452" s="238"/>
      <c r="J452" s="233"/>
      <c r="K452" s="233"/>
      <c r="L452" s="239"/>
      <c r="M452" s="240"/>
      <c r="N452" s="241"/>
      <c r="O452" s="241"/>
      <c r="P452" s="241"/>
      <c r="Q452" s="241"/>
      <c r="R452" s="241"/>
      <c r="S452" s="241"/>
      <c r="T452" s="242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3" t="s">
        <v>180</v>
      </c>
      <c r="AU452" s="243" t="s">
        <v>86</v>
      </c>
      <c r="AV452" s="13" t="s">
        <v>86</v>
      </c>
      <c r="AW452" s="13" t="s">
        <v>32</v>
      </c>
      <c r="AX452" s="13" t="s">
        <v>76</v>
      </c>
      <c r="AY452" s="243" t="s">
        <v>171</v>
      </c>
    </row>
    <row r="453" spans="1:51" s="14" customFormat="1" ht="12">
      <c r="A453" s="14"/>
      <c r="B453" s="244"/>
      <c r="C453" s="245"/>
      <c r="D453" s="234" t="s">
        <v>180</v>
      </c>
      <c r="E453" s="246" t="s">
        <v>1</v>
      </c>
      <c r="F453" s="247" t="s">
        <v>221</v>
      </c>
      <c r="G453" s="245"/>
      <c r="H453" s="248">
        <v>157</v>
      </c>
      <c r="I453" s="249"/>
      <c r="J453" s="245"/>
      <c r="K453" s="245"/>
      <c r="L453" s="250"/>
      <c r="M453" s="251"/>
      <c r="N453" s="252"/>
      <c r="O453" s="252"/>
      <c r="P453" s="252"/>
      <c r="Q453" s="252"/>
      <c r="R453" s="252"/>
      <c r="S453" s="252"/>
      <c r="T453" s="253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54" t="s">
        <v>180</v>
      </c>
      <c r="AU453" s="254" t="s">
        <v>86</v>
      </c>
      <c r="AV453" s="14" t="s">
        <v>178</v>
      </c>
      <c r="AW453" s="14" t="s">
        <v>32</v>
      </c>
      <c r="AX453" s="14" t="s">
        <v>84</v>
      </c>
      <c r="AY453" s="254" t="s">
        <v>171</v>
      </c>
    </row>
    <row r="454" spans="1:65" s="2" customFormat="1" ht="16.5" customHeight="1">
      <c r="A454" s="39"/>
      <c r="B454" s="40"/>
      <c r="C454" s="219" t="s">
        <v>907</v>
      </c>
      <c r="D454" s="219" t="s">
        <v>173</v>
      </c>
      <c r="E454" s="220" t="s">
        <v>872</v>
      </c>
      <c r="F454" s="221" t="s">
        <v>873</v>
      </c>
      <c r="G454" s="222" t="s">
        <v>366</v>
      </c>
      <c r="H454" s="223">
        <v>6.1</v>
      </c>
      <c r="I454" s="224"/>
      <c r="J454" s="225">
        <f>ROUND(I454*H454,2)</f>
        <v>0</v>
      </c>
      <c r="K454" s="221" t="s">
        <v>177</v>
      </c>
      <c r="L454" s="45"/>
      <c r="M454" s="226" t="s">
        <v>1</v>
      </c>
      <c r="N454" s="227" t="s">
        <v>41</v>
      </c>
      <c r="O454" s="92"/>
      <c r="P454" s="228">
        <f>O454*H454</f>
        <v>0</v>
      </c>
      <c r="Q454" s="228">
        <v>0</v>
      </c>
      <c r="R454" s="228">
        <f>Q454*H454</f>
        <v>0</v>
      </c>
      <c r="S454" s="228">
        <v>0.0026</v>
      </c>
      <c r="T454" s="229">
        <f>S454*H454</f>
        <v>0.01586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30" t="s">
        <v>267</v>
      </c>
      <c r="AT454" s="230" t="s">
        <v>173</v>
      </c>
      <c r="AU454" s="230" t="s">
        <v>86</v>
      </c>
      <c r="AY454" s="18" t="s">
        <v>171</v>
      </c>
      <c r="BE454" s="231">
        <f>IF(N454="základní",J454,0)</f>
        <v>0</v>
      </c>
      <c r="BF454" s="231">
        <f>IF(N454="snížená",J454,0)</f>
        <v>0</v>
      </c>
      <c r="BG454" s="231">
        <f>IF(N454="zákl. přenesená",J454,0)</f>
        <v>0</v>
      </c>
      <c r="BH454" s="231">
        <f>IF(N454="sníž. přenesená",J454,0)</f>
        <v>0</v>
      </c>
      <c r="BI454" s="231">
        <f>IF(N454="nulová",J454,0)</f>
        <v>0</v>
      </c>
      <c r="BJ454" s="18" t="s">
        <v>84</v>
      </c>
      <c r="BK454" s="231">
        <f>ROUND(I454*H454,2)</f>
        <v>0</v>
      </c>
      <c r="BL454" s="18" t="s">
        <v>267</v>
      </c>
      <c r="BM454" s="230" t="s">
        <v>1818</v>
      </c>
    </row>
    <row r="455" spans="1:65" s="2" customFormat="1" ht="16.5" customHeight="1">
      <c r="A455" s="39"/>
      <c r="B455" s="40"/>
      <c r="C455" s="219" t="s">
        <v>912</v>
      </c>
      <c r="D455" s="219" t="s">
        <v>173</v>
      </c>
      <c r="E455" s="220" t="s">
        <v>876</v>
      </c>
      <c r="F455" s="221" t="s">
        <v>877</v>
      </c>
      <c r="G455" s="222" t="s">
        <v>366</v>
      </c>
      <c r="H455" s="223">
        <v>3.5</v>
      </c>
      <c r="I455" s="224"/>
      <c r="J455" s="225">
        <f>ROUND(I455*H455,2)</f>
        <v>0</v>
      </c>
      <c r="K455" s="221" t="s">
        <v>177</v>
      </c>
      <c r="L455" s="45"/>
      <c r="M455" s="226" t="s">
        <v>1</v>
      </c>
      <c r="N455" s="227" t="s">
        <v>41</v>
      </c>
      <c r="O455" s="92"/>
      <c r="P455" s="228">
        <f>O455*H455</f>
        <v>0</v>
      </c>
      <c r="Q455" s="228">
        <v>0</v>
      </c>
      <c r="R455" s="228">
        <f>Q455*H455</f>
        <v>0</v>
      </c>
      <c r="S455" s="228">
        <v>0.00394</v>
      </c>
      <c r="T455" s="229">
        <f>S455*H455</f>
        <v>0.013790000000000002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30" t="s">
        <v>267</v>
      </c>
      <c r="AT455" s="230" t="s">
        <v>173</v>
      </c>
      <c r="AU455" s="230" t="s">
        <v>86</v>
      </c>
      <c r="AY455" s="18" t="s">
        <v>171</v>
      </c>
      <c r="BE455" s="231">
        <f>IF(N455="základní",J455,0)</f>
        <v>0</v>
      </c>
      <c r="BF455" s="231">
        <f>IF(N455="snížená",J455,0)</f>
        <v>0</v>
      </c>
      <c r="BG455" s="231">
        <f>IF(N455="zákl. přenesená",J455,0)</f>
        <v>0</v>
      </c>
      <c r="BH455" s="231">
        <f>IF(N455="sníž. přenesená",J455,0)</f>
        <v>0</v>
      </c>
      <c r="BI455" s="231">
        <f>IF(N455="nulová",J455,0)</f>
        <v>0</v>
      </c>
      <c r="BJ455" s="18" t="s">
        <v>84</v>
      </c>
      <c r="BK455" s="231">
        <f>ROUND(I455*H455,2)</f>
        <v>0</v>
      </c>
      <c r="BL455" s="18" t="s">
        <v>267</v>
      </c>
      <c r="BM455" s="230" t="s">
        <v>1819</v>
      </c>
    </row>
    <row r="456" spans="1:65" s="2" customFormat="1" ht="24.15" customHeight="1">
      <c r="A456" s="39"/>
      <c r="B456" s="40"/>
      <c r="C456" s="219" t="s">
        <v>916</v>
      </c>
      <c r="D456" s="219" t="s">
        <v>173</v>
      </c>
      <c r="E456" s="220" t="s">
        <v>1432</v>
      </c>
      <c r="F456" s="221" t="s">
        <v>1433</v>
      </c>
      <c r="G456" s="222" t="s">
        <v>366</v>
      </c>
      <c r="H456" s="223">
        <v>100.2</v>
      </c>
      <c r="I456" s="224"/>
      <c r="J456" s="225">
        <f>ROUND(I456*H456,2)</f>
        <v>0</v>
      </c>
      <c r="K456" s="221" t="s">
        <v>177</v>
      </c>
      <c r="L456" s="45"/>
      <c r="M456" s="226" t="s">
        <v>1</v>
      </c>
      <c r="N456" s="227" t="s">
        <v>41</v>
      </c>
      <c r="O456" s="92"/>
      <c r="P456" s="228">
        <f>O456*H456</f>
        <v>0</v>
      </c>
      <c r="Q456" s="228">
        <v>0.0029099999999999994</v>
      </c>
      <c r="R456" s="228">
        <f>Q456*H456</f>
        <v>0.291582</v>
      </c>
      <c r="S456" s="228">
        <v>0</v>
      </c>
      <c r="T456" s="229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30" t="s">
        <v>267</v>
      </c>
      <c r="AT456" s="230" t="s">
        <v>173</v>
      </c>
      <c r="AU456" s="230" t="s">
        <v>86</v>
      </c>
      <c r="AY456" s="18" t="s">
        <v>171</v>
      </c>
      <c r="BE456" s="231">
        <f>IF(N456="základní",J456,0)</f>
        <v>0</v>
      </c>
      <c r="BF456" s="231">
        <f>IF(N456="snížená",J456,0)</f>
        <v>0</v>
      </c>
      <c r="BG456" s="231">
        <f>IF(N456="zákl. přenesená",J456,0)</f>
        <v>0</v>
      </c>
      <c r="BH456" s="231">
        <f>IF(N456="sníž. přenesená",J456,0)</f>
        <v>0</v>
      </c>
      <c r="BI456" s="231">
        <f>IF(N456="nulová",J456,0)</f>
        <v>0</v>
      </c>
      <c r="BJ456" s="18" t="s">
        <v>84</v>
      </c>
      <c r="BK456" s="231">
        <f>ROUND(I456*H456,2)</f>
        <v>0</v>
      </c>
      <c r="BL456" s="18" t="s">
        <v>267</v>
      </c>
      <c r="BM456" s="230" t="s">
        <v>1820</v>
      </c>
    </row>
    <row r="457" spans="1:47" s="2" customFormat="1" ht="12">
      <c r="A457" s="39"/>
      <c r="B457" s="40"/>
      <c r="C457" s="41"/>
      <c r="D457" s="234" t="s">
        <v>229</v>
      </c>
      <c r="E457" s="41"/>
      <c r="F457" s="255" t="s">
        <v>1435</v>
      </c>
      <c r="G457" s="41"/>
      <c r="H457" s="41"/>
      <c r="I457" s="256"/>
      <c r="J457" s="41"/>
      <c r="K457" s="41"/>
      <c r="L457" s="45"/>
      <c r="M457" s="257"/>
      <c r="N457" s="258"/>
      <c r="O457" s="92"/>
      <c r="P457" s="92"/>
      <c r="Q457" s="92"/>
      <c r="R457" s="92"/>
      <c r="S457" s="92"/>
      <c r="T457" s="93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18" t="s">
        <v>229</v>
      </c>
      <c r="AU457" s="18" t="s">
        <v>86</v>
      </c>
    </row>
    <row r="458" spans="1:51" s="13" customFormat="1" ht="12">
      <c r="A458" s="13"/>
      <c r="B458" s="232"/>
      <c r="C458" s="233"/>
      <c r="D458" s="234" t="s">
        <v>180</v>
      </c>
      <c r="E458" s="235" t="s">
        <v>1</v>
      </c>
      <c r="F458" s="236" t="s">
        <v>1821</v>
      </c>
      <c r="G458" s="233"/>
      <c r="H458" s="237">
        <v>100.2</v>
      </c>
      <c r="I458" s="238"/>
      <c r="J458" s="233"/>
      <c r="K458" s="233"/>
      <c r="L458" s="239"/>
      <c r="M458" s="240"/>
      <c r="N458" s="241"/>
      <c r="O458" s="241"/>
      <c r="P458" s="241"/>
      <c r="Q458" s="241"/>
      <c r="R458" s="241"/>
      <c r="S458" s="241"/>
      <c r="T458" s="242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3" t="s">
        <v>180</v>
      </c>
      <c r="AU458" s="243" t="s">
        <v>86</v>
      </c>
      <c r="AV458" s="13" t="s">
        <v>86</v>
      </c>
      <c r="AW458" s="13" t="s">
        <v>32</v>
      </c>
      <c r="AX458" s="13" t="s">
        <v>84</v>
      </c>
      <c r="AY458" s="243" t="s">
        <v>171</v>
      </c>
    </row>
    <row r="459" spans="1:65" s="2" customFormat="1" ht="24.15" customHeight="1">
      <c r="A459" s="39"/>
      <c r="B459" s="40"/>
      <c r="C459" s="219" t="s">
        <v>920</v>
      </c>
      <c r="D459" s="219" t="s">
        <v>173</v>
      </c>
      <c r="E459" s="220" t="s">
        <v>886</v>
      </c>
      <c r="F459" s="221" t="s">
        <v>887</v>
      </c>
      <c r="G459" s="222" t="s">
        <v>366</v>
      </c>
      <c r="H459" s="223">
        <v>9</v>
      </c>
      <c r="I459" s="224"/>
      <c r="J459" s="225">
        <f>ROUND(I459*H459,2)</f>
        <v>0</v>
      </c>
      <c r="K459" s="221" t="s">
        <v>177</v>
      </c>
      <c r="L459" s="45"/>
      <c r="M459" s="226" t="s">
        <v>1</v>
      </c>
      <c r="N459" s="227" t="s">
        <v>41</v>
      </c>
      <c r="O459" s="92"/>
      <c r="P459" s="228">
        <f>O459*H459</f>
        <v>0</v>
      </c>
      <c r="Q459" s="228">
        <v>0.00438</v>
      </c>
      <c r="R459" s="228">
        <f>Q459*H459</f>
        <v>0.03942</v>
      </c>
      <c r="S459" s="228">
        <v>0</v>
      </c>
      <c r="T459" s="229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30" t="s">
        <v>267</v>
      </c>
      <c r="AT459" s="230" t="s">
        <v>173</v>
      </c>
      <c r="AU459" s="230" t="s">
        <v>86</v>
      </c>
      <c r="AY459" s="18" t="s">
        <v>171</v>
      </c>
      <c r="BE459" s="231">
        <f>IF(N459="základní",J459,0)</f>
        <v>0</v>
      </c>
      <c r="BF459" s="231">
        <f>IF(N459="snížená",J459,0)</f>
        <v>0</v>
      </c>
      <c r="BG459" s="231">
        <f>IF(N459="zákl. přenesená",J459,0)</f>
        <v>0</v>
      </c>
      <c r="BH459" s="231">
        <f>IF(N459="sníž. přenesená",J459,0)</f>
        <v>0</v>
      </c>
      <c r="BI459" s="231">
        <f>IF(N459="nulová",J459,0)</f>
        <v>0</v>
      </c>
      <c r="BJ459" s="18" t="s">
        <v>84</v>
      </c>
      <c r="BK459" s="231">
        <f>ROUND(I459*H459,2)</f>
        <v>0</v>
      </c>
      <c r="BL459" s="18" t="s">
        <v>267</v>
      </c>
      <c r="BM459" s="230" t="s">
        <v>1822</v>
      </c>
    </row>
    <row r="460" spans="1:47" s="2" customFormat="1" ht="12">
      <c r="A460" s="39"/>
      <c r="B460" s="40"/>
      <c r="C460" s="41"/>
      <c r="D460" s="234" t="s">
        <v>229</v>
      </c>
      <c r="E460" s="41"/>
      <c r="F460" s="255" t="s">
        <v>889</v>
      </c>
      <c r="G460" s="41"/>
      <c r="H460" s="41"/>
      <c r="I460" s="256"/>
      <c r="J460" s="41"/>
      <c r="K460" s="41"/>
      <c r="L460" s="45"/>
      <c r="M460" s="257"/>
      <c r="N460" s="258"/>
      <c r="O460" s="92"/>
      <c r="P460" s="92"/>
      <c r="Q460" s="92"/>
      <c r="R460" s="92"/>
      <c r="S460" s="92"/>
      <c r="T460" s="93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T460" s="18" t="s">
        <v>229</v>
      </c>
      <c r="AU460" s="18" t="s">
        <v>86</v>
      </c>
    </row>
    <row r="461" spans="1:65" s="2" customFormat="1" ht="24.15" customHeight="1">
      <c r="A461" s="39"/>
      <c r="B461" s="40"/>
      <c r="C461" s="219" t="s">
        <v>926</v>
      </c>
      <c r="D461" s="219" t="s">
        <v>173</v>
      </c>
      <c r="E461" s="220" t="s">
        <v>898</v>
      </c>
      <c r="F461" s="221" t="s">
        <v>899</v>
      </c>
      <c r="G461" s="222" t="s">
        <v>366</v>
      </c>
      <c r="H461" s="223">
        <v>146.7</v>
      </c>
      <c r="I461" s="224"/>
      <c r="J461" s="225">
        <f>ROUND(I461*H461,2)</f>
        <v>0</v>
      </c>
      <c r="K461" s="221" t="s">
        <v>177</v>
      </c>
      <c r="L461" s="45"/>
      <c r="M461" s="226" t="s">
        <v>1</v>
      </c>
      <c r="N461" s="227" t="s">
        <v>41</v>
      </c>
      <c r="O461" s="92"/>
      <c r="P461" s="228">
        <f>O461*H461</f>
        <v>0</v>
      </c>
      <c r="Q461" s="228">
        <v>0.0029099999999999994</v>
      </c>
      <c r="R461" s="228">
        <f>Q461*H461</f>
        <v>0.4268969999999999</v>
      </c>
      <c r="S461" s="228">
        <v>0</v>
      </c>
      <c r="T461" s="229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30" t="s">
        <v>267</v>
      </c>
      <c r="AT461" s="230" t="s">
        <v>173</v>
      </c>
      <c r="AU461" s="230" t="s">
        <v>86</v>
      </c>
      <c r="AY461" s="18" t="s">
        <v>171</v>
      </c>
      <c r="BE461" s="231">
        <f>IF(N461="základní",J461,0)</f>
        <v>0</v>
      </c>
      <c r="BF461" s="231">
        <f>IF(N461="snížená",J461,0)</f>
        <v>0</v>
      </c>
      <c r="BG461" s="231">
        <f>IF(N461="zákl. přenesená",J461,0)</f>
        <v>0</v>
      </c>
      <c r="BH461" s="231">
        <f>IF(N461="sníž. přenesená",J461,0)</f>
        <v>0</v>
      </c>
      <c r="BI461" s="231">
        <f>IF(N461="nulová",J461,0)</f>
        <v>0</v>
      </c>
      <c r="BJ461" s="18" t="s">
        <v>84</v>
      </c>
      <c r="BK461" s="231">
        <f>ROUND(I461*H461,2)</f>
        <v>0</v>
      </c>
      <c r="BL461" s="18" t="s">
        <v>267</v>
      </c>
      <c r="BM461" s="230" t="s">
        <v>1823</v>
      </c>
    </row>
    <row r="462" spans="1:47" s="2" customFormat="1" ht="12">
      <c r="A462" s="39"/>
      <c r="B462" s="40"/>
      <c r="C462" s="41"/>
      <c r="D462" s="234" t="s">
        <v>229</v>
      </c>
      <c r="E462" s="41"/>
      <c r="F462" s="255" t="s">
        <v>901</v>
      </c>
      <c r="G462" s="41"/>
      <c r="H462" s="41"/>
      <c r="I462" s="256"/>
      <c r="J462" s="41"/>
      <c r="K462" s="41"/>
      <c r="L462" s="45"/>
      <c r="M462" s="257"/>
      <c r="N462" s="258"/>
      <c r="O462" s="92"/>
      <c r="P462" s="92"/>
      <c r="Q462" s="92"/>
      <c r="R462" s="92"/>
      <c r="S462" s="92"/>
      <c r="T462" s="93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T462" s="18" t="s">
        <v>229</v>
      </c>
      <c r="AU462" s="18" t="s">
        <v>86</v>
      </c>
    </row>
    <row r="463" spans="1:51" s="13" customFormat="1" ht="12">
      <c r="A463" s="13"/>
      <c r="B463" s="232"/>
      <c r="C463" s="233"/>
      <c r="D463" s="234" t="s">
        <v>180</v>
      </c>
      <c r="E463" s="235" t="s">
        <v>1</v>
      </c>
      <c r="F463" s="236" t="s">
        <v>1707</v>
      </c>
      <c r="G463" s="233"/>
      <c r="H463" s="237">
        <v>146.7</v>
      </c>
      <c r="I463" s="238"/>
      <c r="J463" s="233"/>
      <c r="K463" s="233"/>
      <c r="L463" s="239"/>
      <c r="M463" s="240"/>
      <c r="N463" s="241"/>
      <c r="O463" s="241"/>
      <c r="P463" s="241"/>
      <c r="Q463" s="241"/>
      <c r="R463" s="241"/>
      <c r="S463" s="241"/>
      <c r="T463" s="242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3" t="s">
        <v>180</v>
      </c>
      <c r="AU463" s="243" t="s">
        <v>86</v>
      </c>
      <c r="AV463" s="13" t="s">
        <v>86</v>
      </c>
      <c r="AW463" s="13" t="s">
        <v>32</v>
      </c>
      <c r="AX463" s="13" t="s">
        <v>84</v>
      </c>
      <c r="AY463" s="243" t="s">
        <v>171</v>
      </c>
    </row>
    <row r="464" spans="1:65" s="2" customFormat="1" ht="24.15" customHeight="1">
      <c r="A464" s="39"/>
      <c r="B464" s="40"/>
      <c r="C464" s="219" t="s">
        <v>944</v>
      </c>
      <c r="D464" s="219" t="s">
        <v>173</v>
      </c>
      <c r="E464" s="220" t="s">
        <v>903</v>
      </c>
      <c r="F464" s="221" t="s">
        <v>904</v>
      </c>
      <c r="G464" s="222" t="s">
        <v>366</v>
      </c>
      <c r="H464" s="223">
        <v>6.1</v>
      </c>
      <c r="I464" s="224"/>
      <c r="J464" s="225">
        <f>ROUND(I464*H464,2)</f>
        <v>0</v>
      </c>
      <c r="K464" s="221" t="s">
        <v>177</v>
      </c>
      <c r="L464" s="45"/>
      <c r="M464" s="226" t="s">
        <v>1</v>
      </c>
      <c r="N464" s="227" t="s">
        <v>41</v>
      </c>
      <c r="O464" s="92"/>
      <c r="P464" s="228">
        <f>O464*H464</f>
        <v>0</v>
      </c>
      <c r="Q464" s="228">
        <v>0.0016900000000000003</v>
      </c>
      <c r="R464" s="228">
        <f>Q464*H464</f>
        <v>0.010309000000000002</v>
      </c>
      <c r="S464" s="228">
        <v>0</v>
      </c>
      <c r="T464" s="229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30" t="s">
        <v>267</v>
      </c>
      <c r="AT464" s="230" t="s">
        <v>173</v>
      </c>
      <c r="AU464" s="230" t="s">
        <v>86</v>
      </c>
      <c r="AY464" s="18" t="s">
        <v>171</v>
      </c>
      <c r="BE464" s="231">
        <f>IF(N464="základní",J464,0)</f>
        <v>0</v>
      </c>
      <c r="BF464" s="231">
        <f>IF(N464="snížená",J464,0)</f>
        <v>0</v>
      </c>
      <c r="BG464" s="231">
        <f>IF(N464="zákl. přenesená",J464,0)</f>
        <v>0</v>
      </c>
      <c r="BH464" s="231">
        <f>IF(N464="sníž. přenesená",J464,0)</f>
        <v>0</v>
      </c>
      <c r="BI464" s="231">
        <f>IF(N464="nulová",J464,0)</f>
        <v>0</v>
      </c>
      <c r="BJ464" s="18" t="s">
        <v>84</v>
      </c>
      <c r="BK464" s="231">
        <f>ROUND(I464*H464,2)</f>
        <v>0</v>
      </c>
      <c r="BL464" s="18" t="s">
        <v>267</v>
      </c>
      <c r="BM464" s="230" t="s">
        <v>1824</v>
      </c>
    </row>
    <row r="465" spans="1:51" s="13" customFormat="1" ht="12">
      <c r="A465" s="13"/>
      <c r="B465" s="232"/>
      <c r="C465" s="233"/>
      <c r="D465" s="234" t="s">
        <v>180</v>
      </c>
      <c r="E465" s="235" t="s">
        <v>1</v>
      </c>
      <c r="F465" s="236" t="s">
        <v>1825</v>
      </c>
      <c r="G465" s="233"/>
      <c r="H465" s="237">
        <v>6.1</v>
      </c>
      <c r="I465" s="238"/>
      <c r="J465" s="233"/>
      <c r="K465" s="233"/>
      <c r="L465" s="239"/>
      <c r="M465" s="240"/>
      <c r="N465" s="241"/>
      <c r="O465" s="241"/>
      <c r="P465" s="241"/>
      <c r="Q465" s="241"/>
      <c r="R465" s="241"/>
      <c r="S465" s="241"/>
      <c r="T465" s="242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43" t="s">
        <v>180</v>
      </c>
      <c r="AU465" s="243" t="s">
        <v>86</v>
      </c>
      <c r="AV465" s="13" t="s">
        <v>86</v>
      </c>
      <c r="AW465" s="13" t="s">
        <v>32</v>
      </c>
      <c r="AX465" s="13" t="s">
        <v>84</v>
      </c>
      <c r="AY465" s="243" t="s">
        <v>171</v>
      </c>
    </row>
    <row r="466" spans="1:65" s="2" customFormat="1" ht="24.15" customHeight="1">
      <c r="A466" s="39"/>
      <c r="B466" s="40"/>
      <c r="C466" s="219" t="s">
        <v>949</v>
      </c>
      <c r="D466" s="219" t="s">
        <v>173</v>
      </c>
      <c r="E466" s="220" t="s">
        <v>908</v>
      </c>
      <c r="F466" s="221" t="s">
        <v>909</v>
      </c>
      <c r="G466" s="222" t="s">
        <v>366</v>
      </c>
      <c r="H466" s="223">
        <v>3.5</v>
      </c>
      <c r="I466" s="224"/>
      <c r="J466" s="225">
        <f>ROUND(I466*H466,2)</f>
        <v>0</v>
      </c>
      <c r="K466" s="221" t="s">
        <v>177</v>
      </c>
      <c r="L466" s="45"/>
      <c r="M466" s="226" t="s">
        <v>1</v>
      </c>
      <c r="N466" s="227" t="s">
        <v>41</v>
      </c>
      <c r="O466" s="92"/>
      <c r="P466" s="228">
        <f>O466*H466</f>
        <v>0</v>
      </c>
      <c r="Q466" s="228">
        <v>0.00217</v>
      </c>
      <c r="R466" s="228">
        <f>Q466*H466</f>
        <v>0.007595</v>
      </c>
      <c r="S466" s="228">
        <v>0</v>
      </c>
      <c r="T466" s="229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30" t="s">
        <v>267</v>
      </c>
      <c r="AT466" s="230" t="s">
        <v>173</v>
      </c>
      <c r="AU466" s="230" t="s">
        <v>86</v>
      </c>
      <c r="AY466" s="18" t="s">
        <v>171</v>
      </c>
      <c r="BE466" s="231">
        <f>IF(N466="základní",J466,0)</f>
        <v>0</v>
      </c>
      <c r="BF466" s="231">
        <f>IF(N466="snížená",J466,0)</f>
        <v>0</v>
      </c>
      <c r="BG466" s="231">
        <f>IF(N466="zákl. přenesená",J466,0)</f>
        <v>0</v>
      </c>
      <c r="BH466" s="231">
        <f>IF(N466="sníž. přenesená",J466,0)</f>
        <v>0</v>
      </c>
      <c r="BI466" s="231">
        <f>IF(N466="nulová",J466,0)</f>
        <v>0</v>
      </c>
      <c r="BJ466" s="18" t="s">
        <v>84</v>
      </c>
      <c r="BK466" s="231">
        <f>ROUND(I466*H466,2)</f>
        <v>0</v>
      </c>
      <c r="BL466" s="18" t="s">
        <v>267</v>
      </c>
      <c r="BM466" s="230" t="s">
        <v>1826</v>
      </c>
    </row>
    <row r="467" spans="1:51" s="13" customFormat="1" ht="12">
      <c r="A467" s="13"/>
      <c r="B467" s="232"/>
      <c r="C467" s="233"/>
      <c r="D467" s="234" t="s">
        <v>180</v>
      </c>
      <c r="E467" s="235" t="s">
        <v>1</v>
      </c>
      <c r="F467" s="236" t="s">
        <v>1827</v>
      </c>
      <c r="G467" s="233"/>
      <c r="H467" s="237">
        <v>3.5</v>
      </c>
      <c r="I467" s="238"/>
      <c r="J467" s="233"/>
      <c r="K467" s="233"/>
      <c r="L467" s="239"/>
      <c r="M467" s="240"/>
      <c r="N467" s="241"/>
      <c r="O467" s="241"/>
      <c r="P467" s="241"/>
      <c r="Q467" s="241"/>
      <c r="R467" s="241"/>
      <c r="S467" s="241"/>
      <c r="T467" s="242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3" t="s">
        <v>180</v>
      </c>
      <c r="AU467" s="243" t="s">
        <v>86</v>
      </c>
      <c r="AV467" s="13" t="s">
        <v>86</v>
      </c>
      <c r="AW467" s="13" t="s">
        <v>32</v>
      </c>
      <c r="AX467" s="13" t="s">
        <v>84</v>
      </c>
      <c r="AY467" s="243" t="s">
        <v>171</v>
      </c>
    </row>
    <row r="468" spans="1:65" s="2" customFormat="1" ht="24.15" customHeight="1">
      <c r="A468" s="39"/>
      <c r="B468" s="40"/>
      <c r="C468" s="219" t="s">
        <v>954</v>
      </c>
      <c r="D468" s="219" t="s">
        <v>173</v>
      </c>
      <c r="E468" s="220" t="s">
        <v>917</v>
      </c>
      <c r="F468" s="221" t="s">
        <v>918</v>
      </c>
      <c r="G468" s="222" t="s">
        <v>366</v>
      </c>
      <c r="H468" s="223">
        <v>6.1</v>
      </c>
      <c r="I468" s="224"/>
      <c r="J468" s="225">
        <f>ROUND(I468*H468,2)</f>
        <v>0</v>
      </c>
      <c r="K468" s="221" t="s">
        <v>227</v>
      </c>
      <c r="L468" s="45"/>
      <c r="M468" s="226" t="s">
        <v>1</v>
      </c>
      <c r="N468" s="227" t="s">
        <v>41</v>
      </c>
      <c r="O468" s="92"/>
      <c r="P468" s="228">
        <f>O468*H468</f>
        <v>0</v>
      </c>
      <c r="Q468" s="228">
        <v>0</v>
      </c>
      <c r="R468" s="228">
        <f>Q468*H468</f>
        <v>0</v>
      </c>
      <c r="S468" s="228">
        <v>0</v>
      </c>
      <c r="T468" s="229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30" t="s">
        <v>267</v>
      </c>
      <c r="AT468" s="230" t="s">
        <v>173</v>
      </c>
      <c r="AU468" s="230" t="s">
        <v>86</v>
      </c>
      <c r="AY468" s="18" t="s">
        <v>171</v>
      </c>
      <c r="BE468" s="231">
        <f>IF(N468="základní",J468,0)</f>
        <v>0</v>
      </c>
      <c r="BF468" s="231">
        <f>IF(N468="snížená",J468,0)</f>
        <v>0</v>
      </c>
      <c r="BG468" s="231">
        <f>IF(N468="zákl. přenesená",J468,0)</f>
        <v>0</v>
      </c>
      <c r="BH468" s="231">
        <f>IF(N468="sníž. přenesená",J468,0)</f>
        <v>0</v>
      </c>
      <c r="BI468" s="231">
        <f>IF(N468="nulová",J468,0)</f>
        <v>0</v>
      </c>
      <c r="BJ468" s="18" t="s">
        <v>84</v>
      </c>
      <c r="BK468" s="231">
        <f>ROUND(I468*H468,2)</f>
        <v>0</v>
      </c>
      <c r="BL468" s="18" t="s">
        <v>267</v>
      </c>
      <c r="BM468" s="230" t="s">
        <v>1828</v>
      </c>
    </row>
    <row r="469" spans="1:65" s="2" customFormat="1" ht="37.8" customHeight="1">
      <c r="A469" s="39"/>
      <c r="B469" s="40"/>
      <c r="C469" s="219" t="s">
        <v>958</v>
      </c>
      <c r="D469" s="219" t="s">
        <v>173</v>
      </c>
      <c r="E469" s="220" t="s">
        <v>921</v>
      </c>
      <c r="F469" s="221" t="s">
        <v>922</v>
      </c>
      <c r="G469" s="222" t="s">
        <v>226</v>
      </c>
      <c r="H469" s="223">
        <v>16</v>
      </c>
      <c r="I469" s="224"/>
      <c r="J469" s="225">
        <f>ROUND(I469*H469,2)</f>
        <v>0</v>
      </c>
      <c r="K469" s="221" t="s">
        <v>227</v>
      </c>
      <c r="L469" s="45"/>
      <c r="M469" s="226" t="s">
        <v>1</v>
      </c>
      <c r="N469" s="227" t="s">
        <v>41</v>
      </c>
      <c r="O469" s="92"/>
      <c r="P469" s="228">
        <f>O469*H469</f>
        <v>0</v>
      </c>
      <c r="Q469" s="228">
        <v>0</v>
      </c>
      <c r="R469" s="228">
        <f>Q469*H469</f>
        <v>0</v>
      </c>
      <c r="S469" s="228">
        <v>0</v>
      </c>
      <c r="T469" s="229">
        <f>S469*H469</f>
        <v>0</v>
      </c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R469" s="230" t="s">
        <v>267</v>
      </c>
      <c r="AT469" s="230" t="s">
        <v>173</v>
      </c>
      <c r="AU469" s="230" t="s">
        <v>86</v>
      </c>
      <c r="AY469" s="18" t="s">
        <v>171</v>
      </c>
      <c r="BE469" s="231">
        <f>IF(N469="základní",J469,0)</f>
        <v>0</v>
      </c>
      <c r="BF469" s="231">
        <f>IF(N469="snížená",J469,0)</f>
        <v>0</v>
      </c>
      <c r="BG469" s="231">
        <f>IF(N469="zákl. přenesená",J469,0)</f>
        <v>0</v>
      </c>
      <c r="BH469" s="231">
        <f>IF(N469="sníž. přenesená",J469,0)</f>
        <v>0</v>
      </c>
      <c r="BI469" s="231">
        <f>IF(N469="nulová",J469,0)</f>
        <v>0</v>
      </c>
      <c r="BJ469" s="18" t="s">
        <v>84</v>
      </c>
      <c r="BK469" s="231">
        <f>ROUND(I469*H469,2)</f>
        <v>0</v>
      </c>
      <c r="BL469" s="18" t="s">
        <v>267</v>
      </c>
      <c r="BM469" s="230" t="s">
        <v>1829</v>
      </c>
    </row>
    <row r="470" spans="1:47" s="2" customFormat="1" ht="12">
      <c r="A470" s="39"/>
      <c r="B470" s="40"/>
      <c r="C470" s="41"/>
      <c r="D470" s="234" t="s">
        <v>229</v>
      </c>
      <c r="E470" s="41"/>
      <c r="F470" s="255" t="s">
        <v>1446</v>
      </c>
      <c r="G470" s="41"/>
      <c r="H470" s="41"/>
      <c r="I470" s="256"/>
      <c r="J470" s="41"/>
      <c r="K470" s="41"/>
      <c r="L470" s="45"/>
      <c r="M470" s="257"/>
      <c r="N470" s="258"/>
      <c r="O470" s="92"/>
      <c r="P470" s="92"/>
      <c r="Q470" s="92"/>
      <c r="R470" s="92"/>
      <c r="S470" s="92"/>
      <c r="T470" s="93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T470" s="18" t="s">
        <v>229</v>
      </c>
      <c r="AU470" s="18" t="s">
        <v>86</v>
      </c>
    </row>
    <row r="471" spans="1:65" s="2" customFormat="1" ht="24.15" customHeight="1">
      <c r="A471" s="39"/>
      <c r="B471" s="40"/>
      <c r="C471" s="219" t="s">
        <v>962</v>
      </c>
      <c r="D471" s="219" t="s">
        <v>173</v>
      </c>
      <c r="E471" s="220" t="s">
        <v>1447</v>
      </c>
      <c r="F471" s="221" t="s">
        <v>1448</v>
      </c>
      <c r="G471" s="222" t="s">
        <v>366</v>
      </c>
      <c r="H471" s="223">
        <v>22</v>
      </c>
      <c r="I471" s="224"/>
      <c r="J471" s="225">
        <f>ROUND(I471*H471,2)</f>
        <v>0</v>
      </c>
      <c r="K471" s="221" t="s">
        <v>227</v>
      </c>
      <c r="L471" s="45"/>
      <c r="M471" s="226" t="s">
        <v>1</v>
      </c>
      <c r="N471" s="227" t="s">
        <v>41</v>
      </c>
      <c r="O471" s="92"/>
      <c r="P471" s="228">
        <f>O471*H471</f>
        <v>0</v>
      </c>
      <c r="Q471" s="228">
        <v>0</v>
      </c>
      <c r="R471" s="228">
        <f>Q471*H471</f>
        <v>0</v>
      </c>
      <c r="S471" s="228">
        <v>0</v>
      </c>
      <c r="T471" s="229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30" t="s">
        <v>267</v>
      </c>
      <c r="AT471" s="230" t="s">
        <v>173</v>
      </c>
      <c r="AU471" s="230" t="s">
        <v>86</v>
      </c>
      <c r="AY471" s="18" t="s">
        <v>171</v>
      </c>
      <c r="BE471" s="231">
        <f>IF(N471="základní",J471,0)</f>
        <v>0</v>
      </c>
      <c r="BF471" s="231">
        <f>IF(N471="snížená",J471,0)</f>
        <v>0</v>
      </c>
      <c r="BG471" s="231">
        <f>IF(N471="zákl. přenesená",J471,0)</f>
        <v>0</v>
      </c>
      <c r="BH471" s="231">
        <f>IF(N471="sníž. přenesená",J471,0)</f>
        <v>0</v>
      </c>
      <c r="BI471" s="231">
        <f>IF(N471="nulová",J471,0)</f>
        <v>0</v>
      </c>
      <c r="BJ471" s="18" t="s">
        <v>84</v>
      </c>
      <c r="BK471" s="231">
        <f>ROUND(I471*H471,2)</f>
        <v>0</v>
      </c>
      <c r="BL471" s="18" t="s">
        <v>267</v>
      </c>
      <c r="BM471" s="230" t="s">
        <v>1830</v>
      </c>
    </row>
    <row r="472" spans="1:65" s="2" customFormat="1" ht="24.15" customHeight="1">
      <c r="A472" s="39"/>
      <c r="B472" s="40"/>
      <c r="C472" s="219" t="s">
        <v>966</v>
      </c>
      <c r="D472" s="219" t="s">
        <v>173</v>
      </c>
      <c r="E472" s="220" t="s">
        <v>1451</v>
      </c>
      <c r="F472" s="221" t="s">
        <v>1831</v>
      </c>
      <c r="G472" s="222" t="s">
        <v>366</v>
      </c>
      <c r="H472" s="223">
        <v>11</v>
      </c>
      <c r="I472" s="224"/>
      <c r="J472" s="225">
        <f>ROUND(I472*H472,2)</f>
        <v>0</v>
      </c>
      <c r="K472" s="221" t="s">
        <v>227</v>
      </c>
      <c r="L472" s="45"/>
      <c r="M472" s="226" t="s">
        <v>1</v>
      </c>
      <c r="N472" s="227" t="s">
        <v>41</v>
      </c>
      <c r="O472" s="92"/>
      <c r="P472" s="228">
        <f>O472*H472</f>
        <v>0</v>
      </c>
      <c r="Q472" s="228">
        <v>0</v>
      </c>
      <c r="R472" s="228">
        <f>Q472*H472</f>
        <v>0</v>
      </c>
      <c r="S472" s="228">
        <v>0</v>
      </c>
      <c r="T472" s="229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30" t="s">
        <v>267</v>
      </c>
      <c r="AT472" s="230" t="s">
        <v>173</v>
      </c>
      <c r="AU472" s="230" t="s">
        <v>86</v>
      </c>
      <c r="AY472" s="18" t="s">
        <v>171</v>
      </c>
      <c r="BE472" s="231">
        <f>IF(N472="základní",J472,0)</f>
        <v>0</v>
      </c>
      <c r="BF472" s="231">
        <f>IF(N472="snížená",J472,0)</f>
        <v>0</v>
      </c>
      <c r="BG472" s="231">
        <f>IF(N472="zákl. přenesená",J472,0)</f>
        <v>0</v>
      </c>
      <c r="BH472" s="231">
        <f>IF(N472="sníž. přenesená",J472,0)</f>
        <v>0</v>
      </c>
      <c r="BI472" s="231">
        <f>IF(N472="nulová",J472,0)</f>
        <v>0</v>
      </c>
      <c r="BJ472" s="18" t="s">
        <v>84</v>
      </c>
      <c r="BK472" s="231">
        <f>ROUND(I472*H472,2)</f>
        <v>0</v>
      </c>
      <c r="BL472" s="18" t="s">
        <v>267</v>
      </c>
      <c r="BM472" s="230" t="s">
        <v>1832</v>
      </c>
    </row>
    <row r="473" spans="1:63" s="12" customFormat="1" ht="22.8" customHeight="1">
      <c r="A473" s="12"/>
      <c r="B473" s="203"/>
      <c r="C473" s="204"/>
      <c r="D473" s="205" t="s">
        <v>75</v>
      </c>
      <c r="E473" s="217" t="s">
        <v>924</v>
      </c>
      <c r="F473" s="217" t="s">
        <v>925</v>
      </c>
      <c r="G473" s="204"/>
      <c r="H473" s="204"/>
      <c r="I473" s="207"/>
      <c r="J473" s="218">
        <f>BK473</f>
        <v>0</v>
      </c>
      <c r="K473" s="204"/>
      <c r="L473" s="209"/>
      <c r="M473" s="210"/>
      <c r="N473" s="211"/>
      <c r="O473" s="211"/>
      <c r="P473" s="212">
        <f>SUM(P474:P515)</f>
        <v>0</v>
      </c>
      <c r="Q473" s="211"/>
      <c r="R473" s="212">
        <f>SUM(R474:R515)</f>
        <v>1.0429650000000001</v>
      </c>
      <c r="S473" s="211"/>
      <c r="T473" s="213">
        <f>SUM(T474:T515)</f>
        <v>0.31</v>
      </c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R473" s="214" t="s">
        <v>86</v>
      </c>
      <c r="AT473" s="215" t="s">
        <v>75</v>
      </c>
      <c r="AU473" s="215" t="s">
        <v>84</v>
      </c>
      <c r="AY473" s="214" t="s">
        <v>171</v>
      </c>
      <c r="BK473" s="216">
        <f>SUM(BK474:BK515)</f>
        <v>0</v>
      </c>
    </row>
    <row r="474" spans="1:65" s="2" customFormat="1" ht="24.15" customHeight="1">
      <c r="A474" s="39"/>
      <c r="B474" s="40"/>
      <c r="C474" s="219" t="s">
        <v>970</v>
      </c>
      <c r="D474" s="219" t="s">
        <v>173</v>
      </c>
      <c r="E474" s="220" t="s">
        <v>927</v>
      </c>
      <c r="F474" s="221" t="s">
        <v>928</v>
      </c>
      <c r="G474" s="222" t="s">
        <v>226</v>
      </c>
      <c r="H474" s="223">
        <v>62</v>
      </c>
      <c r="I474" s="224"/>
      <c r="J474" s="225">
        <f>ROUND(I474*H474,2)</f>
        <v>0</v>
      </c>
      <c r="K474" s="221" t="s">
        <v>177</v>
      </c>
      <c r="L474" s="45"/>
      <c r="M474" s="226" t="s">
        <v>1</v>
      </c>
      <c r="N474" s="227" t="s">
        <v>41</v>
      </c>
      <c r="O474" s="92"/>
      <c r="P474" s="228">
        <f>O474*H474</f>
        <v>0</v>
      </c>
      <c r="Q474" s="228">
        <v>0</v>
      </c>
      <c r="R474" s="228">
        <f>Q474*H474</f>
        <v>0</v>
      </c>
      <c r="S474" s="228">
        <v>0.005</v>
      </c>
      <c r="T474" s="229">
        <f>S474*H474</f>
        <v>0.31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30" t="s">
        <v>267</v>
      </c>
      <c r="AT474" s="230" t="s">
        <v>173</v>
      </c>
      <c r="AU474" s="230" t="s">
        <v>86</v>
      </c>
      <c r="AY474" s="18" t="s">
        <v>171</v>
      </c>
      <c r="BE474" s="231">
        <f>IF(N474="základní",J474,0)</f>
        <v>0</v>
      </c>
      <c r="BF474" s="231">
        <f>IF(N474="snížená",J474,0)</f>
        <v>0</v>
      </c>
      <c r="BG474" s="231">
        <f>IF(N474="zákl. přenesená",J474,0)</f>
        <v>0</v>
      </c>
      <c r="BH474" s="231">
        <f>IF(N474="sníž. přenesená",J474,0)</f>
        <v>0</v>
      </c>
      <c r="BI474" s="231">
        <f>IF(N474="nulová",J474,0)</f>
        <v>0</v>
      </c>
      <c r="BJ474" s="18" t="s">
        <v>84</v>
      </c>
      <c r="BK474" s="231">
        <f>ROUND(I474*H474,2)</f>
        <v>0</v>
      </c>
      <c r="BL474" s="18" t="s">
        <v>267</v>
      </c>
      <c r="BM474" s="230" t="s">
        <v>1833</v>
      </c>
    </row>
    <row r="475" spans="1:51" s="13" customFormat="1" ht="12">
      <c r="A475" s="13"/>
      <c r="B475" s="232"/>
      <c r="C475" s="233"/>
      <c r="D475" s="234" t="s">
        <v>180</v>
      </c>
      <c r="E475" s="235" t="s">
        <v>1</v>
      </c>
      <c r="F475" s="236" t="s">
        <v>1834</v>
      </c>
      <c r="G475" s="233"/>
      <c r="H475" s="237">
        <v>62</v>
      </c>
      <c r="I475" s="238"/>
      <c r="J475" s="233"/>
      <c r="K475" s="233"/>
      <c r="L475" s="239"/>
      <c r="M475" s="240"/>
      <c r="N475" s="241"/>
      <c r="O475" s="241"/>
      <c r="P475" s="241"/>
      <c r="Q475" s="241"/>
      <c r="R475" s="241"/>
      <c r="S475" s="241"/>
      <c r="T475" s="242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43" t="s">
        <v>180</v>
      </c>
      <c r="AU475" s="243" t="s">
        <v>86</v>
      </c>
      <c r="AV475" s="13" t="s">
        <v>86</v>
      </c>
      <c r="AW475" s="13" t="s">
        <v>32</v>
      </c>
      <c r="AX475" s="13" t="s">
        <v>84</v>
      </c>
      <c r="AY475" s="243" t="s">
        <v>171</v>
      </c>
    </row>
    <row r="476" spans="1:65" s="2" customFormat="1" ht="24.15" customHeight="1">
      <c r="A476" s="39"/>
      <c r="B476" s="40"/>
      <c r="C476" s="219" t="s">
        <v>974</v>
      </c>
      <c r="D476" s="219" t="s">
        <v>173</v>
      </c>
      <c r="E476" s="220" t="s">
        <v>945</v>
      </c>
      <c r="F476" s="221" t="s">
        <v>946</v>
      </c>
      <c r="G476" s="222" t="s">
        <v>226</v>
      </c>
      <c r="H476" s="223">
        <v>62</v>
      </c>
      <c r="I476" s="224"/>
      <c r="J476" s="225">
        <f>ROUND(I476*H476,2)</f>
        <v>0</v>
      </c>
      <c r="K476" s="221" t="s">
        <v>177</v>
      </c>
      <c r="L476" s="45"/>
      <c r="M476" s="226" t="s">
        <v>1</v>
      </c>
      <c r="N476" s="227" t="s">
        <v>41</v>
      </c>
      <c r="O476" s="92"/>
      <c r="P476" s="228">
        <f>O476*H476</f>
        <v>0</v>
      </c>
      <c r="Q476" s="228">
        <v>0</v>
      </c>
      <c r="R476" s="228">
        <f>Q476*H476</f>
        <v>0</v>
      </c>
      <c r="S476" s="228">
        <v>0</v>
      </c>
      <c r="T476" s="229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30" t="s">
        <v>267</v>
      </c>
      <c r="AT476" s="230" t="s">
        <v>173</v>
      </c>
      <c r="AU476" s="230" t="s">
        <v>86</v>
      </c>
      <c r="AY476" s="18" t="s">
        <v>171</v>
      </c>
      <c r="BE476" s="231">
        <f>IF(N476="základní",J476,0)</f>
        <v>0</v>
      </c>
      <c r="BF476" s="231">
        <f>IF(N476="snížená",J476,0)</f>
        <v>0</v>
      </c>
      <c r="BG476" s="231">
        <f>IF(N476="zákl. přenesená",J476,0)</f>
        <v>0</v>
      </c>
      <c r="BH476" s="231">
        <f>IF(N476="sníž. přenesená",J476,0)</f>
        <v>0</v>
      </c>
      <c r="BI476" s="231">
        <f>IF(N476="nulová",J476,0)</f>
        <v>0</v>
      </c>
      <c r="BJ476" s="18" t="s">
        <v>84</v>
      </c>
      <c r="BK476" s="231">
        <f>ROUND(I476*H476,2)</f>
        <v>0</v>
      </c>
      <c r="BL476" s="18" t="s">
        <v>267</v>
      </c>
      <c r="BM476" s="230" t="s">
        <v>1835</v>
      </c>
    </row>
    <row r="477" spans="1:51" s="13" customFormat="1" ht="12">
      <c r="A477" s="13"/>
      <c r="B477" s="232"/>
      <c r="C477" s="233"/>
      <c r="D477" s="234" t="s">
        <v>180</v>
      </c>
      <c r="E477" s="235" t="s">
        <v>1</v>
      </c>
      <c r="F477" s="236" t="s">
        <v>1836</v>
      </c>
      <c r="G477" s="233"/>
      <c r="H477" s="237">
        <v>62</v>
      </c>
      <c r="I477" s="238"/>
      <c r="J477" s="233"/>
      <c r="K477" s="233"/>
      <c r="L477" s="239"/>
      <c r="M477" s="240"/>
      <c r="N477" s="241"/>
      <c r="O477" s="241"/>
      <c r="P477" s="241"/>
      <c r="Q477" s="241"/>
      <c r="R477" s="241"/>
      <c r="S477" s="241"/>
      <c r="T477" s="242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3" t="s">
        <v>180</v>
      </c>
      <c r="AU477" s="243" t="s">
        <v>86</v>
      </c>
      <c r="AV477" s="13" t="s">
        <v>86</v>
      </c>
      <c r="AW477" s="13" t="s">
        <v>32</v>
      </c>
      <c r="AX477" s="13" t="s">
        <v>84</v>
      </c>
      <c r="AY477" s="243" t="s">
        <v>171</v>
      </c>
    </row>
    <row r="478" spans="1:65" s="2" customFormat="1" ht="33" customHeight="1">
      <c r="A478" s="39"/>
      <c r="B478" s="40"/>
      <c r="C478" s="269" t="s">
        <v>978</v>
      </c>
      <c r="D478" s="269" t="s">
        <v>304</v>
      </c>
      <c r="E478" s="270" t="s">
        <v>950</v>
      </c>
      <c r="F478" s="271" t="s">
        <v>951</v>
      </c>
      <c r="G478" s="272" t="s">
        <v>366</v>
      </c>
      <c r="H478" s="273">
        <v>148.995</v>
      </c>
      <c r="I478" s="274"/>
      <c r="J478" s="275">
        <f>ROUND(I478*H478,2)</f>
        <v>0</v>
      </c>
      <c r="K478" s="271" t="s">
        <v>177</v>
      </c>
      <c r="L478" s="276"/>
      <c r="M478" s="277" t="s">
        <v>1</v>
      </c>
      <c r="N478" s="278" t="s">
        <v>41</v>
      </c>
      <c r="O478" s="92"/>
      <c r="P478" s="228">
        <f>O478*H478</f>
        <v>0</v>
      </c>
      <c r="Q478" s="228">
        <v>0.007</v>
      </c>
      <c r="R478" s="228">
        <f>Q478*H478</f>
        <v>1.0429650000000001</v>
      </c>
      <c r="S478" s="228">
        <v>0</v>
      </c>
      <c r="T478" s="229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30" t="s">
        <v>392</v>
      </c>
      <c r="AT478" s="230" t="s">
        <v>304</v>
      </c>
      <c r="AU478" s="230" t="s">
        <v>86</v>
      </c>
      <c r="AY478" s="18" t="s">
        <v>171</v>
      </c>
      <c r="BE478" s="231">
        <f>IF(N478="základní",J478,0)</f>
        <v>0</v>
      </c>
      <c r="BF478" s="231">
        <f>IF(N478="snížená",J478,0)</f>
        <v>0</v>
      </c>
      <c r="BG478" s="231">
        <f>IF(N478="zákl. přenesená",J478,0)</f>
        <v>0</v>
      </c>
      <c r="BH478" s="231">
        <f>IF(N478="sníž. přenesená",J478,0)</f>
        <v>0</v>
      </c>
      <c r="BI478" s="231">
        <f>IF(N478="nulová",J478,0)</f>
        <v>0</v>
      </c>
      <c r="BJ478" s="18" t="s">
        <v>84</v>
      </c>
      <c r="BK478" s="231">
        <f>ROUND(I478*H478,2)</f>
        <v>0</v>
      </c>
      <c r="BL478" s="18" t="s">
        <v>267</v>
      </c>
      <c r="BM478" s="230" t="s">
        <v>1837</v>
      </c>
    </row>
    <row r="479" spans="1:51" s="13" customFormat="1" ht="12">
      <c r="A479" s="13"/>
      <c r="B479" s="232"/>
      <c r="C479" s="233"/>
      <c r="D479" s="234" t="s">
        <v>180</v>
      </c>
      <c r="E479" s="235" t="s">
        <v>1</v>
      </c>
      <c r="F479" s="236" t="s">
        <v>1838</v>
      </c>
      <c r="G479" s="233"/>
      <c r="H479" s="237">
        <v>148.995</v>
      </c>
      <c r="I479" s="238"/>
      <c r="J479" s="233"/>
      <c r="K479" s="233"/>
      <c r="L479" s="239"/>
      <c r="M479" s="240"/>
      <c r="N479" s="241"/>
      <c r="O479" s="241"/>
      <c r="P479" s="241"/>
      <c r="Q479" s="241"/>
      <c r="R479" s="241"/>
      <c r="S479" s="241"/>
      <c r="T479" s="242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3" t="s">
        <v>180</v>
      </c>
      <c r="AU479" s="243" t="s">
        <v>86</v>
      </c>
      <c r="AV479" s="13" t="s">
        <v>86</v>
      </c>
      <c r="AW479" s="13" t="s">
        <v>32</v>
      </c>
      <c r="AX479" s="13" t="s">
        <v>84</v>
      </c>
      <c r="AY479" s="243" t="s">
        <v>171</v>
      </c>
    </row>
    <row r="480" spans="1:65" s="2" customFormat="1" ht="24.15" customHeight="1">
      <c r="A480" s="39"/>
      <c r="B480" s="40"/>
      <c r="C480" s="219" t="s">
        <v>982</v>
      </c>
      <c r="D480" s="219" t="s">
        <v>173</v>
      </c>
      <c r="E480" s="220" t="s">
        <v>955</v>
      </c>
      <c r="F480" s="221" t="s">
        <v>956</v>
      </c>
      <c r="G480" s="222" t="s">
        <v>742</v>
      </c>
      <c r="H480" s="279"/>
      <c r="I480" s="224"/>
      <c r="J480" s="225">
        <f>ROUND(I480*H480,2)</f>
        <v>0</v>
      </c>
      <c r="K480" s="221" t="s">
        <v>177</v>
      </c>
      <c r="L480" s="45"/>
      <c r="M480" s="226" t="s">
        <v>1</v>
      </c>
      <c r="N480" s="227" t="s">
        <v>41</v>
      </c>
      <c r="O480" s="92"/>
      <c r="P480" s="228">
        <f>O480*H480</f>
        <v>0</v>
      </c>
      <c r="Q480" s="228">
        <v>0</v>
      </c>
      <c r="R480" s="228">
        <f>Q480*H480</f>
        <v>0</v>
      </c>
      <c r="S480" s="228">
        <v>0</v>
      </c>
      <c r="T480" s="229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30" t="s">
        <v>267</v>
      </c>
      <c r="AT480" s="230" t="s">
        <v>173</v>
      </c>
      <c r="AU480" s="230" t="s">
        <v>86</v>
      </c>
      <c r="AY480" s="18" t="s">
        <v>171</v>
      </c>
      <c r="BE480" s="231">
        <f>IF(N480="základní",J480,0)</f>
        <v>0</v>
      </c>
      <c r="BF480" s="231">
        <f>IF(N480="snížená",J480,0)</f>
        <v>0</v>
      </c>
      <c r="BG480" s="231">
        <f>IF(N480="zákl. přenesená",J480,0)</f>
        <v>0</v>
      </c>
      <c r="BH480" s="231">
        <f>IF(N480="sníž. přenesená",J480,0)</f>
        <v>0</v>
      </c>
      <c r="BI480" s="231">
        <f>IF(N480="nulová",J480,0)</f>
        <v>0</v>
      </c>
      <c r="BJ480" s="18" t="s">
        <v>84</v>
      </c>
      <c r="BK480" s="231">
        <f>ROUND(I480*H480,2)</f>
        <v>0</v>
      </c>
      <c r="BL480" s="18" t="s">
        <v>267</v>
      </c>
      <c r="BM480" s="230" t="s">
        <v>957</v>
      </c>
    </row>
    <row r="481" spans="1:65" s="2" customFormat="1" ht="24.15" customHeight="1">
      <c r="A481" s="39"/>
      <c r="B481" s="40"/>
      <c r="C481" s="219" t="s">
        <v>986</v>
      </c>
      <c r="D481" s="219" t="s">
        <v>173</v>
      </c>
      <c r="E481" s="220" t="s">
        <v>959</v>
      </c>
      <c r="F481" s="221" t="s">
        <v>960</v>
      </c>
      <c r="G481" s="222" t="s">
        <v>742</v>
      </c>
      <c r="H481" s="279"/>
      <c r="I481" s="224"/>
      <c r="J481" s="225">
        <f>ROUND(I481*H481,2)</f>
        <v>0</v>
      </c>
      <c r="K481" s="221" t="s">
        <v>177</v>
      </c>
      <c r="L481" s="45"/>
      <c r="M481" s="226" t="s">
        <v>1</v>
      </c>
      <c r="N481" s="227" t="s">
        <v>41</v>
      </c>
      <c r="O481" s="92"/>
      <c r="P481" s="228">
        <f>O481*H481</f>
        <v>0</v>
      </c>
      <c r="Q481" s="228">
        <v>0</v>
      </c>
      <c r="R481" s="228">
        <f>Q481*H481</f>
        <v>0</v>
      </c>
      <c r="S481" s="228">
        <v>0</v>
      </c>
      <c r="T481" s="229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30" t="s">
        <v>267</v>
      </c>
      <c r="AT481" s="230" t="s">
        <v>173</v>
      </c>
      <c r="AU481" s="230" t="s">
        <v>86</v>
      </c>
      <c r="AY481" s="18" t="s">
        <v>171</v>
      </c>
      <c r="BE481" s="231">
        <f>IF(N481="základní",J481,0)</f>
        <v>0</v>
      </c>
      <c r="BF481" s="231">
        <f>IF(N481="snížená",J481,0)</f>
        <v>0</v>
      </c>
      <c r="BG481" s="231">
        <f>IF(N481="zákl. přenesená",J481,0)</f>
        <v>0</v>
      </c>
      <c r="BH481" s="231">
        <f>IF(N481="sníž. přenesená",J481,0)</f>
        <v>0</v>
      </c>
      <c r="BI481" s="231">
        <f>IF(N481="nulová",J481,0)</f>
        <v>0</v>
      </c>
      <c r="BJ481" s="18" t="s">
        <v>84</v>
      </c>
      <c r="BK481" s="231">
        <f>ROUND(I481*H481,2)</f>
        <v>0</v>
      </c>
      <c r="BL481" s="18" t="s">
        <v>267</v>
      </c>
      <c r="BM481" s="230" t="s">
        <v>961</v>
      </c>
    </row>
    <row r="482" spans="1:65" s="2" customFormat="1" ht="37.8" customHeight="1">
      <c r="A482" s="39"/>
      <c r="B482" s="40"/>
      <c r="C482" s="219" t="s">
        <v>990</v>
      </c>
      <c r="D482" s="219" t="s">
        <v>173</v>
      </c>
      <c r="E482" s="220" t="s">
        <v>999</v>
      </c>
      <c r="F482" s="221" t="s">
        <v>1839</v>
      </c>
      <c r="G482" s="222" t="s">
        <v>226</v>
      </c>
      <c r="H482" s="223">
        <v>23</v>
      </c>
      <c r="I482" s="224"/>
      <c r="J482" s="225">
        <f>ROUND(I482*H482,2)</f>
        <v>0</v>
      </c>
      <c r="K482" s="221" t="s">
        <v>227</v>
      </c>
      <c r="L482" s="45"/>
      <c r="M482" s="226" t="s">
        <v>1</v>
      </c>
      <c r="N482" s="227" t="s">
        <v>41</v>
      </c>
      <c r="O482" s="92"/>
      <c r="P482" s="228">
        <f>O482*H482</f>
        <v>0</v>
      </c>
      <c r="Q482" s="228">
        <v>0</v>
      </c>
      <c r="R482" s="228">
        <f>Q482*H482</f>
        <v>0</v>
      </c>
      <c r="S482" s="228">
        <v>0</v>
      </c>
      <c r="T482" s="229">
        <f>S482*H482</f>
        <v>0</v>
      </c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R482" s="230" t="s">
        <v>267</v>
      </c>
      <c r="AT482" s="230" t="s">
        <v>173</v>
      </c>
      <c r="AU482" s="230" t="s">
        <v>86</v>
      </c>
      <c r="AY482" s="18" t="s">
        <v>171</v>
      </c>
      <c r="BE482" s="231">
        <f>IF(N482="základní",J482,0)</f>
        <v>0</v>
      </c>
      <c r="BF482" s="231">
        <f>IF(N482="snížená",J482,0)</f>
        <v>0</v>
      </c>
      <c r="BG482" s="231">
        <f>IF(N482="zákl. přenesená",J482,0)</f>
        <v>0</v>
      </c>
      <c r="BH482" s="231">
        <f>IF(N482="sníž. přenesená",J482,0)</f>
        <v>0</v>
      </c>
      <c r="BI482" s="231">
        <f>IF(N482="nulová",J482,0)</f>
        <v>0</v>
      </c>
      <c r="BJ482" s="18" t="s">
        <v>84</v>
      </c>
      <c r="BK482" s="231">
        <f>ROUND(I482*H482,2)</f>
        <v>0</v>
      </c>
      <c r="BL482" s="18" t="s">
        <v>267</v>
      </c>
      <c r="BM482" s="230" t="s">
        <v>1840</v>
      </c>
    </row>
    <row r="483" spans="1:47" s="2" customFormat="1" ht="12">
      <c r="A483" s="39"/>
      <c r="B483" s="40"/>
      <c r="C483" s="41"/>
      <c r="D483" s="234" t="s">
        <v>229</v>
      </c>
      <c r="E483" s="41"/>
      <c r="F483" s="255" t="s">
        <v>1467</v>
      </c>
      <c r="G483" s="41"/>
      <c r="H483" s="41"/>
      <c r="I483" s="256"/>
      <c r="J483" s="41"/>
      <c r="K483" s="41"/>
      <c r="L483" s="45"/>
      <c r="M483" s="257"/>
      <c r="N483" s="258"/>
      <c r="O483" s="92"/>
      <c r="P483" s="92"/>
      <c r="Q483" s="92"/>
      <c r="R483" s="92"/>
      <c r="S483" s="92"/>
      <c r="T483" s="93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T483" s="18" t="s">
        <v>229</v>
      </c>
      <c r="AU483" s="18" t="s">
        <v>86</v>
      </c>
    </row>
    <row r="484" spans="1:65" s="2" customFormat="1" ht="37.8" customHeight="1">
      <c r="A484" s="39"/>
      <c r="B484" s="40"/>
      <c r="C484" s="219" t="s">
        <v>994</v>
      </c>
      <c r="D484" s="219" t="s">
        <v>173</v>
      </c>
      <c r="E484" s="220" t="s">
        <v>1011</v>
      </c>
      <c r="F484" s="221" t="s">
        <v>1841</v>
      </c>
      <c r="G484" s="222" t="s">
        <v>226</v>
      </c>
      <c r="H484" s="223">
        <v>21</v>
      </c>
      <c r="I484" s="224"/>
      <c r="J484" s="225">
        <f>ROUND(I484*H484,2)</f>
        <v>0</v>
      </c>
      <c r="K484" s="221" t="s">
        <v>227</v>
      </c>
      <c r="L484" s="45"/>
      <c r="M484" s="226" t="s">
        <v>1</v>
      </c>
      <c r="N484" s="227" t="s">
        <v>41</v>
      </c>
      <c r="O484" s="92"/>
      <c r="P484" s="228">
        <f>O484*H484</f>
        <v>0</v>
      </c>
      <c r="Q484" s="228">
        <v>0</v>
      </c>
      <c r="R484" s="228">
        <f>Q484*H484</f>
        <v>0</v>
      </c>
      <c r="S484" s="228">
        <v>0</v>
      </c>
      <c r="T484" s="229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30" t="s">
        <v>267</v>
      </c>
      <c r="AT484" s="230" t="s">
        <v>173</v>
      </c>
      <c r="AU484" s="230" t="s">
        <v>86</v>
      </c>
      <c r="AY484" s="18" t="s">
        <v>171</v>
      </c>
      <c r="BE484" s="231">
        <f>IF(N484="základní",J484,0)</f>
        <v>0</v>
      </c>
      <c r="BF484" s="231">
        <f>IF(N484="snížená",J484,0)</f>
        <v>0</v>
      </c>
      <c r="BG484" s="231">
        <f>IF(N484="zákl. přenesená",J484,0)</f>
        <v>0</v>
      </c>
      <c r="BH484" s="231">
        <f>IF(N484="sníž. přenesená",J484,0)</f>
        <v>0</v>
      </c>
      <c r="BI484" s="231">
        <f>IF(N484="nulová",J484,0)</f>
        <v>0</v>
      </c>
      <c r="BJ484" s="18" t="s">
        <v>84</v>
      </c>
      <c r="BK484" s="231">
        <f>ROUND(I484*H484,2)</f>
        <v>0</v>
      </c>
      <c r="BL484" s="18" t="s">
        <v>267</v>
      </c>
      <c r="BM484" s="230" t="s">
        <v>1842</v>
      </c>
    </row>
    <row r="485" spans="1:47" s="2" customFormat="1" ht="12">
      <c r="A485" s="39"/>
      <c r="B485" s="40"/>
      <c r="C485" s="41"/>
      <c r="D485" s="234" t="s">
        <v>229</v>
      </c>
      <c r="E485" s="41"/>
      <c r="F485" s="255" t="s">
        <v>1467</v>
      </c>
      <c r="G485" s="41"/>
      <c r="H485" s="41"/>
      <c r="I485" s="256"/>
      <c r="J485" s="41"/>
      <c r="K485" s="41"/>
      <c r="L485" s="45"/>
      <c r="M485" s="257"/>
      <c r="N485" s="258"/>
      <c r="O485" s="92"/>
      <c r="P485" s="92"/>
      <c r="Q485" s="92"/>
      <c r="R485" s="92"/>
      <c r="S485" s="92"/>
      <c r="T485" s="93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T485" s="18" t="s">
        <v>229</v>
      </c>
      <c r="AU485" s="18" t="s">
        <v>86</v>
      </c>
    </row>
    <row r="486" spans="1:65" s="2" customFormat="1" ht="37.8" customHeight="1">
      <c r="A486" s="39"/>
      <c r="B486" s="40"/>
      <c r="C486" s="219" t="s">
        <v>998</v>
      </c>
      <c r="D486" s="219" t="s">
        <v>173</v>
      </c>
      <c r="E486" s="220" t="s">
        <v>1843</v>
      </c>
      <c r="F486" s="221" t="s">
        <v>1844</v>
      </c>
      <c r="G486" s="222" t="s">
        <v>226</v>
      </c>
      <c r="H486" s="223">
        <v>1</v>
      </c>
      <c r="I486" s="224"/>
      <c r="J486" s="225">
        <f>ROUND(I486*H486,2)</f>
        <v>0</v>
      </c>
      <c r="K486" s="221" t="s">
        <v>227</v>
      </c>
      <c r="L486" s="45"/>
      <c r="M486" s="226" t="s">
        <v>1</v>
      </c>
      <c r="N486" s="227" t="s">
        <v>41</v>
      </c>
      <c r="O486" s="92"/>
      <c r="P486" s="228">
        <f>O486*H486</f>
        <v>0</v>
      </c>
      <c r="Q486" s="228">
        <v>0</v>
      </c>
      <c r="R486" s="228">
        <f>Q486*H486</f>
        <v>0</v>
      </c>
      <c r="S486" s="228">
        <v>0</v>
      </c>
      <c r="T486" s="229">
        <f>S486*H486</f>
        <v>0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30" t="s">
        <v>267</v>
      </c>
      <c r="AT486" s="230" t="s">
        <v>173</v>
      </c>
      <c r="AU486" s="230" t="s">
        <v>86</v>
      </c>
      <c r="AY486" s="18" t="s">
        <v>171</v>
      </c>
      <c r="BE486" s="231">
        <f>IF(N486="základní",J486,0)</f>
        <v>0</v>
      </c>
      <c r="BF486" s="231">
        <f>IF(N486="snížená",J486,0)</f>
        <v>0</v>
      </c>
      <c r="BG486" s="231">
        <f>IF(N486="zákl. přenesená",J486,0)</f>
        <v>0</v>
      </c>
      <c r="BH486" s="231">
        <f>IF(N486="sníž. přenesená",J486,0)</f>
        <v>0</v>
      </c>
      <c r="BI486" s="231">
        <f>IF(N486="nulová",J486,0)</f>
        <v>0</v>
      </c>
      <c r="BJ486" s="18" t="s">
        <v>84</v>
      </c>
      <c r="BK486" s="231">
        <f>ROUND(I486*H486,2)</f>
        <v>0</v>
      </c>
      <c r="BL486" s="18" t="s">
        <v>267</v>
      </c>
      <c r="BM486" s="230" t="s">
        <v>1845</v>
      </c>
    </row>
    <row r="487" spans="1:47" s="2" customFormat="1" ht="12">
      <c r="A487" s="39"/>
      <c r="B487" s="40"/>
      <c r="C487" s="41"/>
      <c r="D487" s="234" t="s">
        <v>229</v>
      </c>
      <c r="E487" s="41"/>
      <c r="F487" s="255" t="s">
        <v>1467</v>
      </c>
      <c r="G487" s="41"/>
      <c r="H487" s="41"/>
      <c r="I487" s="256"/>
      <c r="J487" s="41"/>
      <c r="K487" s="41"/>
      <c r="L487" s="45"/>
      <c r="M487" s="257"/>
      <c r="N487" s="258"/>
      <c r="O487" s="92"/>
      <c r="P487" s="92"/>
      <c r="Q487" s="92"/>
      <c r="R487" s="92"/>
      <c r="S487" s="92"/>
      <c r="T487" s="93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T487" s="18" t="s">
        <v>229</v>
      </c>
      <c r="AU487" s="18" t="s">
        <v>86</v>
      </c>
    </row>
    <row r="488" spans="1:65" s="2" customFormat="1" ht="37.8" customHeight="1">
      <c r="A488" s="39"/>
      <c r="B488" s="40"/>
      <c r="C488" s="219" t="s">
        <v>1002</v>
      </c>
      <c r="D488" s="219" t="s">
        <v>173</v>
      </c>
      <c r="E488" s="220" t="s">
        <v>1846</v>
      </c>
      <c r="F488" s="221" t="s">
        <v>1847</v>
      </c>
      <c r="G488" s="222" t="s">
        <v>226</v>
      </c>
      <c r="H488" s="223">
        <v>1</v>
      </c>
      <c r="I488" s="224"/>
      <c r="J488" s="225">
        <f>ROUND(I488*H488,2)</f>
        <v>0</v>
      </c>
      <c r="K488" s="221" t="s">
        <v>227</v>
      </c>
      <c r="L488" s="45"/>
      <c r="M488" s="226" t="s">
        <v>1</v>
      </c>
      <c r="N488" s="227" t="s">
        <v>41</v>
      </c>
      <c r="O488" s="92"/>
      <c r="P488" s="228">
        <f>O488*H488</f>
        <v>0</v>
      </c>
      <c r="Q488" s="228">
        <v>0</v>
      </c>
      <c r="R488" s="228">
        <f>Q488*H488</f>
        <v>0</v>
      </c>
      <c r="S488" s="228">
        <v>0</v>
      </c>
      <c r="T488" s="229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30" t="s">
        <v>267</v>
      </c>
      <c r="AT488" s="230" t="s">
        <v>173</v>
      </c>
      <c r="AU488" s="230" t="s">
        <v>86</v>
      </c>
      <c r="AY488" s="18" t="s">
        <v>171</v>
      </c>
      <c r="BE488" s="231">
        <f>IF(N488="základní",J488,0)</f>
        <v>0</v>
      </c>
      <c r="BF488" s="231">
        <f>IF(N488="snížená",J488,0)</f>
        <v>0</v>
      </c>
      <c r="BG488" s="231">
        <f>IF(N488="zákl. přenesená",J488,0)</f>
        <v>0</v>
      </c>
      <c r="BH488" s="231">
        <f>IF(N488="sníž. přenesená",J488,0)</f>
        <v>0</v>
      </c>
      <c r="BI488" s="231">
        <f>IF(N488="nulová",J488,0)</f>
        <v>0</v>
      </c>
      <c r="BJ488" s="18" t="s">
        <v>84</v>
      </c>
      <c r="BK488" s="231">
        <f>ROUND(I488*H488,2)</f>
        <v>0</v>
      </c>
      <c r="BL488" s="18" t="s">
        <v>267</v>
      </c>
      <c r="BM488" s="230" t="s">
        <v>1848</v>
      </c>
    </row>
    <row r="489" spans="1:47" s="2" customFormat="1" ht="12">
      <c r="A489" s="39"/>
      <c r="B489" s="40"/>
      <c r="C489" s="41"/>
      <c r="D489" s="234" t="s">
        <v>229</v>
      </c>
      <c r="E489" s="41"/>
      <c r="F489" s="255" t="s">
        <v>1467</v>
      </c>
      <c r="G489" s="41"/>
      <c r="H489" s="41"/>
      <c r="I489" s="256"/>
      <c r="J489" s="41"/>
      <c r="K489" s="41"/>
      <c r="L489" s="45"/>
      <c r="M489" s="257"/>
      <c r="N489" s="258"/>
      <c r="O489" s="92"/>
      <c r="P489" s="92"/>
      <c r="Q489" s="92"/>
      <c r="R489" s="92"/>
      <c r="S489" s="92"/>
      <c r="T489" s="93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T489" s="18" t="s">
        <v>229</v>
      </c>
      <c r="AU489" s="18" t="s">
        <v>86</v>
      </c>
    </row>
    <row r="490" spans="1:65" s="2" customFormat="1" ht="37.8" customHeight="1">
      <c r="A490" s="39"/>
      <c r="B490" s="40"/>
      <c r="C490" s="219" t="s">
        <v>1006</v>
      </c>
      <c r="D490" s="219" t="s">
        <v>173</v>
      </c>
      <c r="E490" s="220" t="s">
        <v>1849</v>
      </c>
      <c r="F490" s="221" t="s">
        <v>1850</v>
      </c>
      <c r="G490" s="222" t="s">
        <v>226</v>
      </c>
      <c r="H490" s="223">
        <v>3</v>
      </c>
      <c r="I490" s="224"/>
      <c r="J490" s="225">
        <f>ROUND(I490*H490,2)</f>
        <v>0</v>
      </c>
      <c r="K490" s="221" t="s">
        <v>227</v>
      </c>
      <c r="L490" s="45"/>
      <c r="M490" s="226" t="s">
        <v>1</v>
      </c>
      <c r="N490" s="227" t="s">
        <v>41</v>
      </c>
      <c r="O490" s="92"/>
      <c r="P490" s="228">
        <f>O490*H490</f>
        <v>0</v>
      </c>
      <c r="Q490" s="228">
        <v>0</v>
      </c>
      <c r="R490" s="228">
        <f>Q490*H490</f>
        <v>0</v>
      </c>
      <c r="S490" s="228">
        <v>0</v>
      </c>
      <c r="T490" s="229">
        <f>S490*H490</f>
        <v>0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30" t="s">
        <v>267</v>
      </c>
      <c r="AT490" s="230" t="s">
        <v>173</v>
      </c>
      <c r="AU490" s="230" t="s">
        <v>86</v>
      </c>
      <c r="AY490" s="18" t="s">
        <v>171</v>
      </c>
      <c r="BE490" s="231">
        <f>IF(N490="základní",J490,0)</f>
        <v>0</v>
      </c>
      <c r="BF490" s="231">
        <f>IF(N490="snížená",J490,0)</f>
        <v>0</v>
      </c>
      <c r="BG490" s="231">
        <f>IF(N490="zákl. přenesená",J490,0)</f>
        <v>0</v>
      </c>
      <c r="BH490" s="231">
        <f>IF(N490="sníž. přenesená",J490,0)</f>
        <v>0</v>
      </c>
      <c r="BI490" s="231">
        <f>IF(N490="nulová",J490,0)</f>
        <v>0</v>
      </c>
      <c r="BJ490" s="18" t="s">
        <v>84</v>
      </c>
      <c r="BK490" s="231">
        <f>ROUND(I490*H490,2)</f>
        <v>0</v>
      </c>
      <c r="BL490" s="18" t="s">
        <v>267</v>
      </c>
      <c r="BM490" s="230" t="s">
        <v>1851</v>
      </c>
    </row>
    <row r="491" spans="1:47" s="2" customFormat="1" ht="12">
      <c r="A491" s="39"/>
      <c r="B491" s="40"/>
      <c r="C491" s="41"/>
      <c r="D491" s="234" t="s">
        <v>229</v>
      </c>
      <c r="E491" s="41"/>
      <c r="F491" s="255" t="s">
        <v>1467</v>
      </c>
      <c r="G491" s="41"/>
      <c r="H491" s="41"/>
      <c r="I491" s="256"/>
      <c r="J491" s="41"/>
      <c r="K491" s="41"/>
      <c r="L491" s="45"/>
      <c r="M491" s="257"/>
      <c r="N491" s="258"/>
      <c r="O491" s="92"/>
      <c r="P491" s="92"/>
      <c r="Q491" s="92"/>
      <c r="R491" s="92"/>
      <c r="S491" s="92"/>
      <c r="T491" s="93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T491" s="18" t="s">
        <v>229</v>
      </c>
      <c r="AU491" s="18" t="s">
        <v>86</v>
      </c>
    </row>
    <row r="492" spans="1:65" s="2" customFormat="1" ht="37.8" customHeight="1">
      <c r="A492" s="39"/>
      <c r="B492" s="40"/>
      <c r="C492" s="219" t="s">
        <v>1010</v>
      </c>
      <c r="D492" s="219" t="s">
        <v>173</v>
      </c>
      <c r="E492" s="220" t="s">
        <v>1852</v>
      </c>
      <c r="F492" s="221" t="s">
        <v>1853</v>
      </c>
      <c r="G492" s="222" t="s">
        <v>226</v>
      </c>
      <c r="H492" s="223">
        <v>3</v>
      </c>
      <c r="I492" s="224"/>
      <c r="J492" s="225">
        <f>ROUND(I492*H492,2)</f>
        <v>0</v>
      </c>
      <c r="K492" s="221" t="s">
        <v>227</v>
      </c>
      <c r="L492" s="45"/>
      <c r="M492" s="226" t="s">
        <v>1</v>
      </c>
      <c r="N492" s="227" t="s">
        <v>41</v>
      </c>
      <c r="O492" s="92"/>
      <c r="P492" s="228">
        <f>O492*H492</f>
        <v>0</v>
      </c>
      <c r="Q492" s="228">
        <v>0</v>
      </c>
      <c r="R492" s="228">
        <f>Q492*H492</f>
        <v>0</v>
      </c>
      <c r="S492" s="228">
        <v>0</v>
      </c>
      <c r="T492" s="229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30" t="s">
        <v>267</v>
      </c>
      <c r="AT492" s="230" t="s">
        <v>173</v>
      </c>
      <c r="AU492" s="230" t="s">
        <v>86</v>
      </c>
      <c r="AY492" s="18" t="s">
        <v>171</v>
      </c>
      <c r="BE492" s="231">
        <f>IF(N492="základní",J492,0)</f>
        <v>0</v>
      </c>
      <c r="BF492" s="231">
        <f>IF(N492="snížená",J492,0)</f>
        <v>0</v>
      </c>
      <c r="BG492" s="231">
        <f>IF(N492="zákl. přenesená",J492,0)</f>
        <v>0</v>
      </c>
      <c r="BH492" s="231">
        <f>IF(N492="sníž. přenesená",J492,0)</f>
        <v>0</v>
      </c>
      <c r="BI492" s="231">
        <f>IF(N492="nulová",J492,0)</f>
        <v>0</v>
      </c>
      <c r="BJ492" s="18" t="s">
        <v>84</v>
      </c>
      <c r="BK492" s="231">
        <f>ROUND(I492*H492,2)</f>
        <v>0</v>
      </c>
      <c r="BL492" s="18" t="s">
        <v>267</v>
      </c>
      <c r="BM492" s="230" t="s">
        <v>1854</v>
      </c>
    </row>
    <row r="493" spans="1:47" s="2" customFormat="1" ht="12">
      <c r="A493" s="39"/>
      <c r="B493" s="40"/>
      <c r="C493" s="41"/>
      <c r="D493" s="234" t="s">
        <v>229</v>
      </c>
      <c r="E493" s="41"/>
      <c r="F493" s="255" t="s">
        <v>1467</v>
      </c>
      <c r="G493" s="41"/>
      <c r="H493" s="41"/>
      <c r="I493" s="256"/>
      <c r="J493" s="41"/>
      <c r="K493" s="41"/>
      <c r="L493" s="45"/>
      <c r="M493" s="257"/>
      <c r="N493" s="258"/>
      <c r="O493" s="92"/>
      <c r="P493" s="92"/>
      <c r="Q493" s="92"/>
      <c r="R493" s="92"/>
      <c r="S493" s="92"/>
      <c r="T493" s="93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T493" s="18" t="s">
        <v>229</v>
      </c>
      <c r="AU493" s="18" t="s">
        <v>86</v>
      </c>
    </row>
    <row r="494" spans="1:65" s="2" customFormat="1" ht="37.8" customHeight="1">
      <c r="A494" s="39"/>
      <c r="B494" s="40"/>
      <c r="C494" s="219" t="s">
        <v>1014</v>
      </c>
      <c r="D494" s="219" t="s">
        <v>173</v>
      </c>
      <c r="E494" s="220" t="s">
        <v>1855</v>
      </c>
      <c r="F494" s="221" t="s">
        <v>1856</v>
      </c>
      <c r="G494" s="222" t="s">
        <v>226</v>
      </c>
      <c r="H494" s="223">
        <v>1</v>
      </c>
      <c r="I494" s="224"/>
      <c r="J494" s="225">
        <f>ROUND(I494*H494,2)</f>
        <v>0</v>
      </c>
      <c r="K494" s="221" t="s">
        <v>227</v>
      </c>
      <c r="L494" s="45"/>
      <c r="M494" s="226" t="s">
        <v>1</v>
      </c>
      <c r="N494" s="227" t="s">
        <v>41</v>
      </c>
      <c r="O494" s="92"/>
      <c r="P494" s="228">
        <f>O494*H494</f>
        <v>0</v>
      </c>
      <c r="Q494" s="228">
        <v>0</v>
      </c>
      <c r="R494" s="228">
        <f>Q494*H494</f>
        <v>0</v>
      </c>
      <c r="S494" s="228">
        <v>0</v>
      </c>
      <c r="T494" s="229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30" t="s">
        <v>267</v>
      </c>
      <c r="AT494" s="230" t="s">
        <v>173</v>
      </c>
      <c r="AU494" s="230" t="s">
        <v>86</v>
      </c>
      <c r="AY494" s="18" t="s">
        <v>171</v>
      </c>
      <c r="BE494" s="231">
        <f>IF(N494="základní",J494,0)</f>
        <v>0</v>
      </c>
      <c r="BF494" s="231">
        <f>IF(N494="snížená",J494,0)</f>
        <v>0</v>
      </c>
      <c r="BG494" s="231">
        <f>IF(N494="zákl. přenesená",J494,0)</f>
        <v>0</v>
      </c>
      <c r="BH494" s="231">
        <f>IF(N494="sníž. přenesená",J494,0)</f>
        <v>0</v>
      </c>
      <c r="BI494" s="231">
        <f>IF(N494="nulová",J494,0)</f>
        <v>0</v>
      </c>
      <c r="BJ494" s="18" t="s">
        <v>84</v>
      </c>
      <c r="BK494" s="231">
        <f>ROUND(I494*H494,2)</f>
        <v>0</v>
      </c>
      <c r="BL494" s="18" t="s">
        <v>267</v>
      </c>
      <c r="BM494" s="230" t="s">
        <v>1857</v>
      </c>
    </row>
    <row r="495" spans="1:47" s="2" customFormat="1" ht="12">
      <c r="A495" s="39"/>
      <c r="B495" s="40"/>
      <c r="C495" s="41"/>
      <c r="D495" s="234" t="s">
        <v>229</v>
      </c>
      <c r="E495" s="41"/>
      <c r="F495" s="255" t="s">
        <v>1467</v>
      </c>
      <c r="G495" s="41"/>
      <c r="H495" s="41"/>
      <c r="I495" s="256"/>
      <c r="J495" s="41"/>
      <c r="K495" s="41"/>
      <c r="L495" s="45"/>
      <c r="M495" s="257"/>
      <c r="N495" s="258"/>
      <c r="O495" s="92"/>
      <c r="P495" s="92"/>
      <c r="Q495" s="92"/>
      <c r="R495" s="92"/>
      <c r="S495" s="92"/>
      <c r="T495" s="93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T495" s="18" t="s">
        <v>229</v>
      </c>
      <c r="AU495" s="18" t="s">
        <v>86</v>
      </c>
    </row>
    <row r="496" spans="1:65" s="2" customFormat="1" ht="33" customHeight="1">
      <c r="A496" s="39"/>
      <c r="B496" s="40"/>
      <c r="C496" s="219" t="s">
        <v>1018</v>
      </c>
      <c r="D496" s="219" t="s">
        <v>173</v>
      </c>
      <c r="E496" s="220" t="s">
        <v>1473</v>
      </c>
      <c r="F496" s="221" t="s">
        <v>1858</v>
      </c>
      <c r="G496" s="222" t="s">
        <v>176</v>
      </c>
      <c r="H496" s="223">
        <v>1</v>
      </c>
      <c r="I496" s="224"/>
      <c r="J496" s="225">
        <f>ROUND(I496*H496,2)</f>
        <v>0</v>
      </c>
      <c r="K496" s="221" t="s">
        <v>227</v>
      </c>
      <c r="L496" s="45"/>
      <c r="M496" s="226" t="s">
        <v>1</v>
      </c>
      <c r="N496" s="227" t="s">
        <v>41</v>
      </c>
      <c r="O496" s="92"/>
      <c r="P496" s="228">
        <f>O496*H496</f>
        <v>0</v>
      </c>
      <c r="Q496" s="228">
        <v>0</v>
      </c>
      <c r="R496" s="228">
        <f>Q496*H496</f>
        <v>0</v>
      </c>
      <c r="S496" s="228">
        <v>0</v>
      </c>
      <c r="T496" s="229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30" t="s">
        <v>267</v>
      </c>
      <c r="AT496" s="230" t="s">
        <v>173</v>
      </c>
      <c r="AU496" s="230" t="s">
        <v>86</v>
      </c>
      <c r="AY496" s="18" t="s">
        <v>171</v>
      </c>
      <c r="BE496" s="231">
        <f>IF(N496="základní",J496,0)</f>
        <v>0</v>
      </c>
      <c r="BF496" s="231">
        <f>IF(N496="snížená",J496,0)</f>
        <v>0</v>
      </c>
      <c r="BG496" s="231">
        <f>IF(N496="zákl. přenesená",J496,0)</f>
        <v>0</v>
      </c>
      <c r="BH496" s="231">
        <f>IF(N496="sníž. přenesená",J496,0)</f>
        <v>0</v>
      </c>
      <c r="BI496" s="231">
        <f>IF(N496="nulová",J496,0)</f>
        <v>0</v>
      </c>
      <c r="BJ496" s="18" t="s">
        <v>84</v>
      </c>
      <c r="BK496" s="231">
        <f>ROUND(I496*H496,2)</f>
        <v>0</v>
      </c>
      <c r="BL496" s="18" t="s">
        <v>267</v>
      </c>
      <c r="BM496" s="230" t="s">
        <v>1859</v>
      </c>
    </row>
    <row r="497" spans="1:47" s="2" customFormat="1" ht="12">
      <c r="A497" s="39"/>
      <c r="B497" s="40"/>
      <c r="C497" s="41"/>
      <c r="D497" s="234" t="s">
        <v>229</v>
      </c>
      <c r="E497" s="41"/>
      <c r="F497" s="255" t="s">
        <v>1467</v>
      </c>
      <c r="G497" s="41"/>
      <c r="H497" s="41"/>
      <c r="I497" s="256"/>
      <c r="J497" s="41"/>
      <c r="K497" s="41"/>
      <c r="L497" s="45"/>
      <c r="M497" s="257"/>
      <c r="N497" s="258"/>
      <c r="O497" s="92"/>
      <c r="P497" s="92"/>
      <c r="Q497" s="92"/>
      <c r="R497" s="92"/>
      <c r="S497" s="92"/>
      <c r="T497" s="93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T497" s="18" t="s">
        <v>229</v>
      </c>
      <c r="AU497" s="18" t="s">
        <v>86</v>
      </c>
    </row>
    <row r="498" spans="1:65" s="2" customFormat="1" ht="37.8" customHeight="1">
      <c r="A498" s="39"/>
      <c r="B498" s="40"/>
      <c r="C498" s="219" t="s">
        <v>1022</v>
      </c>
      <c r="D498" s="219" t="s">
        <v>173</v>
      </c>
      <c r="E498" s="220" t="s">
        <v>1050</v>
      </c>
      <c r="F498" s="221" t="s">
        <v>1860</v>
      </c>
      <c r="G498" s="222" t="s">
        <v>226</v>
      </c>
      <c r="H498" s="223">
        <v>6</v>
      </c>
      <c r="I498" s="224"/>
      <c r="J498" s="225">
        <f>ROUND(I498*H498,2)</f>
        <v>0</v>
      </c>
      <c r="K498" s="221" t="s">
        <v>227</v>
      </c>
      <c r="L498" s="45"/>
      <c r="M498" s="226" t="s">
        <v>1</v>
      </c>
      <c r="N498" s="227" t="s">
        <v>41</v>
      </c>
      <c r="O498" s="92"/>
      <c r="P498" s="228">
        <f>O498*H498</f>
        <v>0</v>
      </c>
      <c r="Q498" s="228">
        <v>0</v>
      </c>
      <c r="R498" s="228">
        <f>Q498*H498</f>
        <v>0</v>
      </c>
      <c r="S498" s="228">
        <v>0</v>
      </c>
      <c r="T498" s="229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30" t="s">
        <v>267</v>
      </c>
      <c r="AT498" s="230" t="s">
        <v>173</v>
      </c>
      <c r="AU498" s="230" t="s">
        <v>86</v>
      </c>
      <c r="AY498" s="18" t="s">
        <v>171</v>
      </c>
      <c r="BE498" s="231">
        <f>IF(N498="základní",J498,0)</f>
        <v>0</v>
      </c>
      <c r="BF498" s="231">
        <f>IF(N498="snížená",J498,0)</f>
        <v>0</v>
      </c>
      <c r="BG498" s="231">
        <f>IF(N498="zákl. přenesená",J498,0)</f>
        <v>0</v>
      </c>
      <c r="BH498" s="231">
        <f>IF(N498="sníž. přenesená",J498,0)</f>
        <v>0</v>
      </c>
      <c r="BI498" s="231">
        <f>IF(N498="nulová",J498,0)</f>
        <v>0</v>
      </c>
      <c r="BJ498" s="18" t="s">
        <v>84</v>
      </c>
      <c r="BK498" s="231">
        <f>ROUND(I498*H498,2)</f>
        <v>0</v>
      </c>
      <c r="BL498" s="18" t="s">
        <v>267</v>
      </c>
      <c r="BM498" s="230" t="s">
        <v>1861</v>
      </c>
    </row>
    <row r="499" spans="1:47" s="2" customFormat="1" ht="12">
      <c r="A499" s="39"/>
      <c r="B499" s="40"/>
      <c r="C499" s="41"/>
      <c r="D499" s="234" t="s">
        <v>229</v>
      </c>
      <c r="E499" s="41"/>
      <c r="F499" s="255" t="s">
        <v>1467</v>
      </c>
      <c r="G499" s="41"/>
      <c r="H499" s="41"/>
      <c r="I499" s="256"/>
      <c r="J499" s="41"/>
      <c r="K499" s="41"/>
      <c r="L499" s="45"/>
      <c r="M499" s="257"/>
      <c r="N499" s="258"/>
      <c r="O499" s="92"/>
      <c r="P499" s="92"/>
      <c r="Q499" s="92"/>
      <c r="R499" s="92"/>
      <c r="S499" s="92"/>
      <c r="T499" s="93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T499" s="18" t="s">
        <v>229</v>
      </c>
      <c r="AU499" s="18" t="s">
        <v>86</v>
      </c>
    </row>
    <row r="500" spans="1:65" s="2" customFormat="1" ht="37.8" customHeight="1">
      <c r="A500" s="39"/>
      <c r="B500" s="40"/>
      <c r="C500" s="219" t="s">
        <v>1026</v>
      </c>
      <c r="D500" s="219" t="s">
        <v>173</v>
      </c>
      <c r="E500" s="220" t="s">
        <v>1862</v>
      </c>
      <c r="F500" s="221" t="s">
        <v>1863</v>
      </c>
      <c r="G500" s="222" t="s">
        <v>226</v>
      </c>
      <c r="H500" s="223">
        <v>4</v>
      </c>
      <c r="I500" s="224"/>
      <c r="J500" s="225">
        <f>ROUND(I500*H500,2)</f>
        <v>0</v>
      </c>
      <c r="K500" s="221" t="s">
        <v>227</v>
      </c>
      <c r="L500" s="45"/>
      <c r="M500" s="226" t="s">
        <v>1</v>
      </c>
      <c r="N500" s="227" t="s">
        <v>41</v>
      </c>
      <c r="O500" s="92"/>
      <c r="P500" s="228">
        <f>O500*H500</f>
        <v>0</v>
      </c>
      <c r="Q500" s="228">
        <v>0</v>
      </c>
      <c r="R500" s="228">
        <f>Q500*H500</f>
        <v>0</v>
      </c>
      <c r="S500" s="228">
        <v>0</v>
      </c>
      <c r="T500" s="229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30" t="s">
        <v>267</v>
      </c>
      <c r="AT500" s="230" t="s">
        <v>173</v>
      </c>
      <c r="AU500" s="230" t="s">
        <v>86</v>
      </c>
      <c r="AY500" s="18" t="s">
        <v>171</v>
      </c>
      <c r="BE500" s="231">
        <f>IF(N500="základní",J500,0)</f>
        <v>0</v>
      </c>
      <c r="BF500" s="231">
        <f>IF(N500="snížená",J500,0)</f>
        <v>0</v>
      </c>
      <c r="BG500" s="231">
        <f>IF(N500="zákl. přenesená",J500,0)</f>
        <v>0</v>
      </c>
      <c r="BH500" s="231">
        <f>IF(N500="sníž. přenesená",J500,0)</f>
        <v>0</v>
      </c>
      <c r="BI500" s="231">
        <f>IF(N500="nulová",J500,0)</f>
        <v>0</v>
      </c>
      <c r="BJ500" s="18" t="s">
        <v>84</v>
      </c>
      <c r="BK500" s="231">
        <f>ROUND(I500*H500,2)</f>
        <v>0</v>
      </c>
      <c r="BL500" s="18" t="s">
        <v>267</v>
      </c>
      <c r="BM500" s="230" t="s">
        <v>1864</v>
      </c>
    </row>
    <row r="501" spans="1:47" s="2" customFormat="1" ht="12">
      <c r="A501" s="39"/>
      <c r="B501" s="40"/>
      <c r="C501" s="41"/>
      <c r="D501" s="234" t="s">
        <v>229</v>
      </c>
      <c r="E501" s="41"/>
      <c r="F501" s="255" t="s">
        <v>1467</v>
      </c>
      <c r="G501" s="41"/>
      <c r="H501" s="41"/>
      <c r="I501" s="256"/>
      <c r="J501" s="41"/>
      <c r="K501" s="41"/>
      <c r="L501" s="45"/>
      <c r="M501" s="257"/>
      <c r="N501" s="258"/>
      <c r="O501" s="92"/>
      <c r="P501" s="92"/>
      <c r="Q501" s="92"/>
      <c r="R501" s="92"/>
      <c r="S501" s="92"/>
      <c r="T501" s="93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T501" s="18" t="s">
        <v>229</v>
      </c>
      <c r="AU501" s="18" t="s">
        <v>86</v>
      </c>
    </row>
    <row r="502" spans="1:65" s="2" customFormat="1" ht="33" customHeight="1">
      <c r="A502" s="39"/>
      <c r="B502" s="40"/>
      <c r="C502" s="219" t="s">
        <v>1031</v>
      </c>
      <c r="D502" s="219" t="s">
        <v>173</v>
      </c>
      <c r="E502" s="220" t="s">
        <v>1865</v>
      </c>
      <c r="F502" s="221" t="s">
        <v>1866</v>
      </c>
      <c r="G502" s="222" t="s">
        <v>226</v>
      </c>
      <c r="H502" s="223">
        <v>1</v>
      </c>
      <c r="I502" s="224"/>
      <c r="J502" s="225">
        <f>ROUND(I502*H502,2)</f>
        <v>0</v>
      </c>
      <c r="K502" s="221" t="s">
        <v>227</v>
      </c>
      <c r="L502" s="45"/>
      <c r="M502" s="226" t="s">
        <v>1</v>
      </c>
      <c r="N502" s="227" t="s">
        <v>41</v>
      </c>
      <c r="O502" s="92"/>
      <c r="P502" s="228">
        <f>O502*H502</f>
        <v>0</v>
      </c>
      <c r="Q502" s="228">
        <v>0</v>
      </c>
      <c r="R502" s="228">
        <f>Q502*H502</f>
        <v>0</v>
      </c>
      <c r="S502" s="228">
        <v>0</v>
      </c>
      <c r="T502" s="229">
        <f>S502*H502</f>
        <v>0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230" t="s">
        <v>267</v>
      </c>
      <c r="AT502" s="230" t="s">
        <v>173</v>
      </c>
      <c r="AU502" s="230" t="s">
        <v>86</v>
      </c>
      <c r="AY502" s="18" t="s">
        <v>171</v>
      </c>
      <c r="BE502" s="231">
        <f>IF(N502="základní",J502,0)</f>
        <v>0</v>
      </c>
      <c r="BF502" s="231">
        <f>IF(N502="snížená",J502,0)</f>
        <v>0</v>
      </c>
      <c r="BG502" s="231">
        <f>IF(N502="zákl. přenesená",J502,0)</f>
        <v>0</v>
      </c>
      <c r="BH502" s="231">
        <f>IF(N502="sníž. přenesená",J502,0)</f>
        <v>0</v>
      </c>
      <c r="BI502" s="231">
        <f>IF(N502="nulová",J502,0)</f>
        <v>0</v>
      </c>
      <c r="BJ502" s="18" t="s">
        <v>84</v>
      </c>
      <c r="BK502" s="231">
        <f>ROUND(I502*H502,2)</f>
        <v>0</v>
      </c>
      <c r="BL502" s="18" t="s">
        <v>267</v>
      </c>
      <c r="BM502" s="230" t="s">
        <v>1867</v>
      </c>
    </row>
    <row r="503" spans="1:47" s="2" customFormat="1" ht="12">
      <c r="A503" s="39"/>
      <c r="B503" s="40"/>
      <c r="C503" s="41"/>
      <c r="D503" s="234" t="s">
        <v>229</v>
      </c>
      <c r="E503" s="41"/>
      <c r="F503" s="255" t="s">
        <v>1467</v>
      </c>
      <c r="G503" s="41"/>
      <c r="H503" s="41"/>
      <c r="I503" s="256"/>
      <c r="J503" s="41"/>
      <c r="K503" s="41"/>
      <c r="L503" s="45"/>
      <c r="M503" s="257"/>
      <c r="N503" s="258"/>
      <c r="O503" s="92"/>
      <c r="P503" s="92"/>
      <c r="Q503" s="92"/>
      <c r="R503" s="92"/>
      <c r="S503" s="92"/>
      <c r="T503" s="93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T503" s="18" t="s">
        <v>229</v>
      </c>
      <c r="AU503" s="18" t="s">
        <v>86</v>
      </c>
    </row>
    <row r="504" spans="1:65" s="2" customFormat="1" ht="33" customHeight="1">
      <c r="A504" s="39"/>
      <c r="B504" s="40"/>
      <c r="C504" s="219" t="s">
        <v>1036</v>
      </c>
      <c r="D504" s="219" t="s">
        <v>173</v>
      </c>
      <c r="E504" s="220" t="s">
        <v>1868</v>
      </c>
      <c r="F504" s="221" t="s">
        <v>1869</v>
      </c>
      <c r="G504" s="222" t="s">
        <v>226</v>
      </c>
      <c r="H504" s="223">
        <v>1</v>
      </c>
      <c r="I504" s="224"/>
      <c r="J504" s="225">
        <f>ROUND(I504*H504,2)</f>
        <v>0</v>
      </c>
      <c r="K504" s="221" t="s">
        <v>227</v>
      </c>
      <c r="L504" s="45"/>
      <c r="M504" s="226" t="s">
        <v>1</v>
      </c>
      <c r="N504" s="227" t="s">
        <v>41</v>
      </c>
      <c r="O504" s="92"/>
      <c r="P504" s="228">
        <f>O504*H504</f>
        <v>0</v>
      </c>
      <c r="Q504" s="228">
        <v>0</v>
      </c>
      <c r="R504" s="228">
        <f>Q504*H504</f>
        <v>0</v>
      </c>
      <c r="S504" s="228">
        <v>0</v>
      </c>
      <c r="T504" s="229">
        <f>S504*H504</f>
        <v>0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30" t="s">
        <v>267</v>
      </c>
      <c r="AT504" s="230" t="s">
        <v>173</v>
      </c>
      <c r="AU504" s="230" t="s">
        <v>86</v>
      </c>
      <c r="AY504" s="18" t="s">
        <v>171</v>
      </c>
      <c r="BE504" s="231">
        <f>IF(N504="základní",J504,0)</f>
        <v>0</v>
      </c>
      <c r="BF504" s="231">
        <f>IF(N504="snížená",J504,0)</f>
        <v>0</v>
      </c>
      <c r="BG504" s="231">
        <f>IF(N504="zákl. přenesená",J504,0)</f>
        <v>0</v>
      </c>
      <c r="BH504" s="231">
        <f>IF(N504="sníž. přenesená",J504,0)</f>
        <v>0</v>
      </c>
      <c r="BI504" s="231">
        <f>IF(N504="nulová",J504,0)</f>
        <v>0</v>
      </c>
      <c r="BJ504" s="18" t="s">
        <v>84</v>
      </c>
      <c r="BK504" s="231">
        <f>ROUND(I504*H504,2)</f>
        <v>0</v>
      </c>
      <c r="BL504" s="18" t="s">
        <v>267</v>
      </c>
      <c r="BM504" s="230" t="s">
        <v>1870</v>
      </c>
    </row>
    <row r="505" spans="1:47" s="2" customFormat="1" ht="12">
      <c r="A505" s="39"/>
      <c r="B505" s="40"/>
      <c r="C505" s="41"/>
      <c r="D505" s="234" t="s">
        <v>229</v>
      </c>
      <c r="E505" s="41"/>
      <c r="F505" s="255" t="s">
        <v>1467</v>
      </c>
      <c r="G505" s="41"/>
      <c r="H505" s="41"/>
      <c r="I505" s="256"/>
      <c r="J505" s="41"/>
      <c r="K505" s="41"/>
      <c r="L505" s="45"/>
      <c r="M505" s="257"/>
      <c r="N505" s="258"/>
      <c r="O505" s="92"/>
      <c r="P505" s="92"/>
      <c r="Q505" s="92"/>
      <c r="R505" s="92"/>
      <c r="S505" s="92"/>
      <c r="T505" s="93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T505" s="18" t="s">
        <v>229</v>
      </c>
      <c r="AU505" s="18" t="s">
        <v>86</v>
      </c>
    </row>
    <row r="506" spans="1:65" s="2" customFormat="1" ht="33" customHeight="1">
      <c r="A506" s="39"/>
      <c r="B506" s="40"/>
      <c r="C506" s="219" t="s">
        <v>1040</v>
      </c>
      <c r="D506" s="219" t="s">
        <v>173</v>
      </c>
      <c r="E506" s="220" t="s">
        <v>1871</v>
      </c>
      <c r="F506" s="221" t="s">
        <v>1872</v>
      </c>
      <c r="G506" s="222" t="s">
        <v>226</v>
      </c>
      <c r="H506" s="223">
        <v>1</v>
      </c>
      <c r="I506" s="224"/>
      <c r="J506" s="225">
        <f>ROUND(I506*H506,2)</f>
        <v>0</v>
      </c>
      <c r="K506" s="221" t="s">
        <v>227</v>
      </c>
      <c r="L506" s="45"/>
      <c r="M506" s="226" t="s">
        <v>1</v>
      </c>
      <c r="N506" s="227" t="s">
        <v>41</v>
      </c>
      <c r="O506" s="92"/>
      <c r="P506" s="228">
        <f>O506*H506</f>
        <v>0</v>
      </c>
      <c r="Q506" s="228">
        <v>0</v>
      </c>
      <c r="R506" s="228">
        <f>Q506*H506</f>
        <v>0</v>
      </c>
      <c r="S506" s="228">
        <v>0</v>
      </c>
      <c r="T506" s="229">
        <f>S506*H506</f>
        <v>0</v>
      </c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R506" s="230" t="s">
        <v>267</v>
      </c>
      <c r="AT506" s="230" t="s">
        <v>173</v>
      </c>
      <c r="AU506" s="230" t="s">
        <v>86</v>
      </c>
      <c r="AY506" s="18" t="s">
        <v>171</v>
      </c>
      <c r="BE506" s="231">
        <f>IF(N506="základní",J506,0)</f>
        <v>0</v>
      </c>
      <c r="BF506" s="231">
        <f>IF(N506="snížená",J506,0)</f>
        <v>0</v>
      </c>
      <c r="BG506" s="231">
        <f>IF(N506="zákl. přenesená",J506,0)</f>
        <v>0</v>
      </c>
      <c r="BH506" s="231">
        <f>IF(N506="sníž. přenesená",J506,0)</f>
        <v>0</v>
      </c>
      <c r="BI506" s="231">
        <f>IF(N506="nulová",J506,0)</f>
        <v>0</v>
      </c>
      <c r="BJ506" s="18" t="s">
        <v>84</v>
      </c>
      <c r="BK506" s="231">
        <f>ROUND(I506*H506,2)</f>
        <v>0</v>
      </c>
      <c r="BL506" s="18" t="s">
        <v>267</v>
      </c>
      <c r="BM506" s="230" t="s">
        <v>1873</v>
      </c>
    </row>
    <row r="507" spans="1:47" s="2" customFormat="1" ht="12">
      <c r="A507" s="39"/>
      <c r="B507" s="40"/>
      <c r="C507" s="41"/>
      <c r="D507" s="234" t="s">
        <v>229</v>
      </c>
      <c r="E507" s="41"/>
      <c r="F507" s="255" t="s">
        <v>1467</v>
      </c>
      <c r="G507" s="41"/>
      <c r="H507" s="41"/>
      <c r="I507" s="256"/>
      <c r="J507" s="41"/>
      <c r="K507" s="41"/>
      <c r="L507" s="45"/>
      <c r="M507" s="257"/>
      <c r="N507" s="258"/>
      <c r="O507" s="92"/>
      <c r="P507" s="92"/>
      <c r="Q507" s="92"/>
      <c r="R507" s="92"/>
      <c r="S507" s="92"/>
      <c r="T507" s="93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T507" s="18" t="s">
        <v>229</v>
      </c>
      <c r="AU507" s="18" t="s">
        <v>86</v>
      </c>
    </row>
    <row r="508" spans="1:65" s="2" customFormat="1" ht="37.8" customHeight="1">
      <c r="A508" s="39"/>
      <c r="B508" s="40"/>
      <c r="C508" s="219" t="s">
        <v>1045</v>
      </c>
      <c r="D508" s="219" t="s">
        <v>173</v>
      </c>
      <c r="E508" s="220" t="s">
        <v>1874</v>
      </c>
      <c r="F508" s="221" t="s">
        <v>1875</v>
      </c>
      <c r="G508" s="222" t="s">
        <v>226</v>
      </c>
      <c r="H508" s="223">
        <v>1</v>
      </c>
      <c r="I508" s="224"/>
      <c r="J508" s="225">
        <f>ROUND(I508*H508,2)</f>
        <v>0</v>
      </c>
      <c r="K508" s="221" t="s">
        <v>1</v>
      </c>
      <c r="L508" s="45"/>
      <c r="M508" s="226" t="s">
        <v>1</v>
      </c>
      <c r="N508" s="227" t="s">
        <v>41</v>
      </c>
      <c r="O508" s="92"/>
      <c r="P508" s="228">
        <f>O508*H508</f>
        <v>0</v>
      </c>
      <c r="Q508" s="228">
        <v>0</v>
      </c>
      <c r="R508" s="228">
        <f>Q508*H508</f>
        <v>0</v>
      </c>
      <c r="S508" s="228">
        <v>0</v>
      </c>
      <c r="T508" s="229">
        <f>S508*H508</f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230" t="s">
        <v>267</v>
      </c>
      <c r="AT508" s="230" t="s">
        <v>173</v>
      </c>
      <c r="AU508" s="230" t="s">
        <v>86</v>
      </c>
      <c r="AY508" s="18" t="s">
        <v>171</v>
      </c>
      <c r="BE508" s="231">
        <f>IF(N508="základní",J508,0)</f>
        <v>0</v>
      </c>
      <c r="BF508" s="231">
        <f>IF(N508="snížená",J508,0)</f>
        <v>0</v>
      </c>
      <c r="BG508" s="231">
        <f>IF(N508="zákl. přenesená",J508,0)</f>
        <v>0</v>
      </c>
      <c r="BH508" s="231">
        <f>IF(N508="sníž. přenesená",J508,0)</f>
        <v>0</v>
      </c>
      <c r="BI508" s="231">
        <f>IF(N508="nulová",J508,0)</f>
        <v>0</v>
      </c>
      <c r="BJ508" s="18" t="s">
        <v>84</v>
      </c>
      <c r="BK508" s="231">
        <f>ROUND(I508*H508,2)</f>
        <v>0</v>
      </c>
      <c r="BL508" s="18" t="s">
        <v>267</v>
      </c>
      <c r="BM508" s="230" t="s">
        <v>1876</v>
      </c>
    </row>
    <row r="509" spans="1:47" s="2" customFormat="1" ht="12">
      <c r="A509" s="39"/>
      <c r="B509" s="40"/>
      <c r="C509" s="41"/>
      <c r="D509" s="234" t="s">
        <v>229</v>
      </c>
      <c r="E509" s="41"/>
      <c r="F509" s="255" t="s">
        <v>1467</v>
      </c>
      <c r="G509" s="41"/>
      <c r="H509" s="41"/>
      <c r="I509" s="256"/>
      <c r="J509" s="41"/>
      <c r="K509" s="41"/>
      <c r="L509" s="45"/>
      <c r="M509" s="257"/>
      <c r="N509" s="258"/>
      <c r="O509" s="92"/>
      <c r="P509" s="92"/>
      <c r="Q509" s="92"/>
      <c r="R509" s="92"/>
      <c r="S509" s="92"/>
      <c r="T509" s="93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T509" s="18" t="s">
        <v>229</v>
      </c>
      <c r="AU509" s="18" t="s">
        <v>86</v>
      </c>
    </row>
    <row r="510" spans="1:65" s="2" customFormat="1" ht="37.8" customHeight="1">
      <c r="A510" s="39"/>
      <c r="B510" s="40"/>
      <c r="C510" s="219" t="s">
        <v>1049</v>
      </c>
      <c r="D510" s="219" t="s">
        <v>173</v>
      </c>
      <c r="E510" s="220" t="s">
        <v>1877</v>
      </c>
      <c r="F510" s="221" t="s">
        <v>1878</v>
      </c>
      <c r="G510" s="222" t="s">
        <v>226</v>
      </c>
      <c r="H510" s="223">
        <v>1</v>
      </c>
      <c r="I510" s="224"/>
      <c r="J510" s="225">
        <f>ROUND(I510*H510,2)</f>
        <v>0</v>
      </c>
      <c r="K510" s="221" t="s">
        <v>1</v>
      </c>
      <c r="L510" s="45"/>
      <c r="M510" s="226" t="s">
        <v>1</v>
      </c>
      <c r="N510" s="227" t="s">
        <v>41</v>
      </c>
      <c r="O510" s="92"/>
      <c r="P510" s="228">
        <f>O510*H510</f>
        <v>0</v>
      </c>
      <c r="Q510" s="228">
        <v>0</v>
      </c>
      <c r="R510" s="228">
        <f>Q510*H510</f>
        <v>0</v>
      </c>
      <c r="S510" s="228">
        <v>0</v>
      </c>
      <c r="T510" s="229">
        <f>S510*H510</f>
        <v>0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230" t="s">
        <v>267</v>
      </c>
      <c r="AT510" s="230" t="s">
        <v>173</v>
      </c>
      <c r="AU510" s="230" t="s">
        <v>86</v>
      </c>
      <c r="AY510" s="18" t="s">
        <v>171</v>
      </c>
      <c r="BE510" s="231">
        <f>IF(N510="základní",J510,0)</f>
        <v>0</v>
      </c>
      <c r="BF510" s="231">
        <f>IF(N510="snížená",J510,0)</f>
        <v>0</v>
      </c>
      <c r="BG510" s="231">
        <f>IF(N510="zákl. přenesená",J510,0)</f>
        <v>0</v>
      </c>
      <c r="BH510" s="231">
        <f>IF(N510="sníž. přenesená",J510,0)</f>
        <v>0</v>
      </c>
      <c r="BI510" s="231">
        <f>IF(N510="nulová",J510,0)</f>
        <v>0</v>
      </c>
      <c r="BJ510" s="18" t="s">
        <v>84</v>
      </c>
      <c r="BK510" s="231">
        <f>ROUND(I510*H510,2)</f>
        <v>0</v>
      </c>
      <c r="BL510" s="18" t="s">
        <v>267</v>
      </c>
      <c r="BM510" s="230" t="s">
        <v>1879</v>
      </c>
    </row>
    <row r="511" spans="1:47" s="2" customFormat="1" ht="12">
      <c r="A511" s="39"/>
      <c r="B511" s="40"/>
      <c r="C511" s="41"/>
      <c r="D511" s="234" t="s">
        <v>229</v>
      </c>
      <c r="E511" s="41"/>
      <c r="F511" s="255" t="s">
        <v>1467</v>
      </c>
      <c r="G511" s="41"/>
      <c r="H511" s="41"/>
      <c r="I511" s="256"/>
      <c r="J511" s="41"/>
      <c r="K511" s="41"/>
      <c r="L511" s="45"/>
      <c r="M511" s="257"/>
      <c r="N511" s="258"/>
      <c r="O511" s="92"/>
      <c r="P511" s="92"/>
      <c r="Q511" s="92"/>
      <c r="R511" s="92"/>
      <c r="S511" s="92"/>
      <c r="T511" s="93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T511" s="18" t="s">
        <v>229</v>
      </c>
      <c r="AU511" s="18" t="s">
        <v>86</v>
      </c>
    </row>
    <row r="512" spans="1:65" s="2" customFormat="1" ht="16.5" customHeight="1">
      <c r="A512" s="39"/>
      <c r="B512" s="40"/>
      <c r="C512" s="219" t="s">
        <v>1056</v>
      </c>
      <c r="D512" s="219" t="s">
        <v>173</v>
      </c>
      <c r="E512" s="220" t="s">
        <v>1515</v>
      </c>
      <c r="F512" s="221" t="s">
        <v>1516</v>
      </c>
      <c r="G512" s="222" t="s">
        <v>366</v>
      </c>
      <c r="H512" s="223">
        <v>5</v>
      </c>
      <c r="I512" s="224"/>
      <c r="J512" s="225">
        <f>ROUND(I512*H512,2)</f>
        <v>0</v>
      </c>
      <c r="K512" s="221" t="s">
        <v>1</v>
      </c>
      <c r="L512" s="45"/>
      <c r="M512" s="226" t="s">
        <v>1</v>
      </c>
      <c r="N512" s="227" t="s">
        <v>41</v>
      </c>
      <c r="O512" s="92"/>
      <c r="P512" s="228">
        <f>O512*H512</f>
        <v>0</v>
      </c>
      <c r="Q512" s="228">
        <v>0</v>
      </c>
      <c r="R512" s="228">
        <f>Q512*H512</f>
        <v>0</v>
      </c>
      <c r="S512" s="228">
        <v>0</v>
      </c>
      <c r="T512" s="229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30" t="s">
        <v>267</v>
      </c>
      <c r="AT512" s="230" t="s">
        <v>173</v>
      </c>
      <c r="AU512" s="230" t="s">
        <v>86</v>
      </c>
      <c r="AY512" s="18" t="s">
        <v>171</v>
      </c>
      <c r="BE512" s="231">
        <f>IF(N512="základní",J512,0)</f>
        <v>0</v>
      </c>
      <c r="BF512" s="231">
        <f>IF(N512="snížená",J512,0)</f>
        <v>0</v>
      </c>
      <c r="BG512" s="231">
        <f>IF(N512="zákl. přenesená",J512,0)</f>
        <v>0</v>
      </c>
      <c r="BH512" s="231">
        <f>IF(N512="sníž. přenesená",J512,0)</f>
        <v>0</v>
      </c>
      <c r="BI512" s="231">
        <f>IF(N512="nulová",J512,0)</f>
        <v>0</v>
      </c>
      <c r="BJ512" s="18" t="s">
        <v>84</v>
      </c>
      <c r="BK512" s="231">
        <f>ROUND(I512*H512,2)</f>
        <v>0</v>
      </c>
      <c r="BL512" s="18" t="s">
        <v>267</v>
      </c>
      <c r="BM512" s="230" t="s">
        <v>1880</v>
      </c>
    </row>
    <row r="513" spans="1:47" s="2" customFormat="1" ht="12">
      <c r="A513" s="39"/>
      <c r="B513" s="40"/>
      <c r="C513" s="41"/>
      <c r="D513" s="234" t="s">
        <v>229</v>
      </c>
      <c r="E513" s="41"/>
      <c r="F513" s="255" t="s">
        <v>1518</v>
      </c>
      <c r="G513" s="41"/>
      <c r="H513" s="41"/>
      <c r="I513" s="256"/>
      <c r="J513" s="41"/>
      <c r="K513" s="41"/>
      <c r="L513" s="45"/>
      <c r="M513" s="257"/>
      <c r="N513" s="258"/>
      <c r="O513" s="92"/>
      <c r="P513" s="92"/>
      <c r="Q513" s="92"/>
      <c r="R513" s="92"/>
      <c r="S513" s="92"/>
      <c r="T513" s="93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T513" s="18" t="s">
        <v>229</v>
      </c>
      <c r="AU513" s="18" t="s">
        <v>86</v>
      </c>
    </row>
    <row r="514" spans="1:65" s="2" customFormat="1" ht="24.15" customHeight="1">
      <c r="A514" s="39"/>
      <c r="B514" s="40"/>
      <c r="C514" s="219" t="s">
        <v>1061</v>
      </c>
      <c r="D514" s="219" t="s">
        <v>173</v>
      </c>
      <c r="E514" s="220" t="s">
        <v>1881</v>
      </c>
      <c r="F514" s="221" t="s">
        <v>1882</v>
      </c>
      <c r="G514" s="222" t="s">
        <v>226</v>
      </c>
      <c r="H514" s="223">
        <v>1</v>
      </c>
      <c r="I514" s="224"/>
      <c r="J514" s="225">
        <f>ROUND(I514*H514,2)</f>
        <v>0</v>
      </c>
      <c r="K514" s="221" t="s">
        <v>227</v>
      </c>
      <c r="L514" s="45"/>
      <c r="M514" s="226" t="s">
        <v>1</v>
      </c>
      <c r="N514" s="227" t="s">
        <v>41</v>
      </c>
      <c r="O514" s="92"/>
      <c r="P514" s="228">
        <f>O514*H514</f>
        <v>0</v>
      </c>
      <c r="Q514" s="228">
        <v>0</v>
      </c>
      <c r="R514" s="228">
        <f>Q514*H514</f>
        <v>0</v>
      </c>
      <c r="S514" s="228">
        <v>0</v>
      </c>
      <c r="T514" s="229">
        <f>S514*H514</f>
        <v>0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R514" s="230" t="s">
        <v>267</v>
      </c>
      <c r="AT514" s="230" t="s">
        <v>173</v>
      </c>
      <c r="AU514" s="230" t="s">
        <v>86</v>
      </c>
      <c r="AY514" s="18" t="s">
        <v>171</v>
      </c>
      <c r="BE514" s="231">
        <f>IF(N514="základní",J514,0)</f>
        <v>0</v>
      </c>
      <c r="BF514" s="231">
        <f>IF(N514="snížená",J514,0)</f>
        <v>0</v>
      </c>
      <c r="BG514" s="231">
        <f>IF(N514="zákl. přenesená",J514,0)</f>
        <v>0</v>
      </c>
      <c r="BH514" s="231">
        <f>IF(N514="sníž. přenesená",J514,0)</f>
        <v>0</v>
      </c>
      <c r="BI514" s="231">
        <f>IF(N514="nulová",J514,0)</f>
        <v>0</v>
      </c>
      <c r="BJ514" s="18" t="s">
        <v>84</v>
      </c>
      <c r="BK514" s="231">
        <f>ROUND(I514*H514,2)</f>
        <v>0</v>
      </c>
      <c r="BL514" s="18" t="s">
        <v>267</v>
      </c>
      <c r="BM514" s="230" t="s">
        <v>1883</v>
      </c>
    </row>
    <row r="515" spans="1:47" s="2" customFormat="1" ht="12">
      <c r="A515" s="39"/>
      <c r="B515" s="40"/>
      <c r="C515" s="41"/>
      <c r="D515" s="234" t="s">
        <v>229</v>
      </c>
      <c r="E515" s="41"/>
      <c r="F515" s="255" t="s">
        <v>1518</v>
      </c>
      <c r="G515" s="41"/>
      <c r="H515" s="41"/>
      <c r="I515" s="256"/>
      <c r="J515" s="41"/>
      <c r="K515" s="41"/>
      <c r="L515" s="45"/>
      <c r="M515" s="257"/>
      <c r="N515" s="258"/>
      <c r="O515" s="92"/>
      <c r="P515" s="92"/>
      <c r="Q515" s="92"/>
      <c r="R515" s="92"/>
      <c r="S515" s="92"/>
      <c r="T515" s="93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T515" s="18" t="s">
        <v>229</v>
      </c>
      <c r="AU515" s="18" t="s">
        <v>86</v>
      </c>
    </row>
    <row r="516" spans="1:63" s="12" customFormat="1" ht="22.8" customHeight="1">
      <c r="A516" s="12"/>
      <c r="B516" s="203"/>
      <c r="C516" s="204"/>
      <c r="D516" s="205" t="s">
        <v>75</v>
      </c>
      <c r="E516" s="217" t="s">
        <v>1054</v>
      </c>
      <c r="F516" s="217" t="s">
        <v>1055</v>
      </c>
      <c r="G516" s="204"/>
      <c r="H516" s="204"/>
      <c r="I516" s="207"/>
      <c r="J516" s="218">
        <f>BK516</f>
        <v>0</v>
      </c>
      <c r="K516" s="204"/>
      <c r="L516" s="209"/>
      <c r="M516" s="210"/>
      <c r="N516" s="211"/>
      <c r="O516" s="211"/>
      <c r="P516" s="212">
        <f>SUM(P517:P533)</f>
        <v>0</v>
      </c>
      <c r="Q516" s="211"/>
      <c r="R516" s="212">
        <f>SUM(R517:R533)</f>
        <v>0</v>
      </c>
      <c r="S516" s="211"/>
      <c r="T516" s="213">
        <f>SUM(T517:T533)</f>
        <v>0</v>
      </c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R516" s="214" t="s">
        <v>86</v>
      </c>
      <c r="AT516" s="215" t="s">
        <v>75</v>
      </c>
      <c r="AU516" s="215" t="s">
        <v>84</v>
      </c>
      <c r="AY516" s="214" t="s">
        <v>171</v>
      </c>
      <c r="BK516" s="216">
        <f>SUM(BK517:BK533)</f>
        <v>0</v>
      </c>
    </row>
    <row r="517" spans="1:65" s="2" customFormat="1" ht="24.15" customHeight="1">
      <c r="A517" s="39"/>
      <c r="B517" s="40"/>
      <c r="C517" s="219" t="s">
        <v>1065</v>
      </c>
      <c r="D517" s="219" t="s">
        <v>173</v>
      </c>
      <c r="E517" s="220" t="s">
        <v>1884</v>
      </c>
      <c r="F517" s="221" t="s">
        <v>1885</v>
      </c>
      <c r="G517" s="222" t="s">
        <v>226</v>
      </c>
      <c r="H517" s="223">
        <v>4</v>
      </c>
      <c r="I517" s="224"/>
      <c r="J517" s="225">
        <f>ROUND(I517*H517,2)</f>
        <v>0</v>
      </c>
      <c r="K517" s="221" t="s">
        <v>227</v>
      </c>
      <c r="L517" s="45"/>
      <c r="M517" s="226" t="s">
        <v>1</v>
      </c>
      <c r="N517" s="227" t="s">
        <v>41</v>
      </c>
      <c r="O517" s="92"/>
      <c r="P517" s="228">
        <f>O517*H517</f>
        <v>0</v>
      </c>
      <c r="Q517" s="228">
        <v>0</v>
      </c>
      <c r="R517" s="228">
        <f>Q517*H517</f>
        <v>0</v>
      </c>
      <c r="S517" s="228">
        <v>0</v>
      </c>
      <c r="T517" s="229">
        <f>S517*H517</f>
        <v>0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30" t="s">
        <v>267</v>
      </c>
      <c r="AT517" s="230" t="s">
        <v>173</v>
      </c>
      <c r="AU517" s="230" t="s">
        <v>86</v>
      </c>
      <c r="AY517" s="18" t="s">
        <v>171</v>
      </c>
      <c r="BE517" s="231">
        <f>IF(N517="základní",J517,0)</f>
        <v>0</v>
      </c>
      <c r="BF517" s="231">
        <f>IF(N517="snížená",J517,0)</f>
        <v>0</v>
      </c>
      <c r="BG517" s="231">
        <f>IF(N517="zákl. přenesená",J517,0)</f>
        <v>0</v>
      </c>
      <c r="BH517" s="231">
        <f>IF(N517="sníž. přenesená",J517,0)</f>
        <v>0</v>
      </c>
      <c r="BI517" s="231">
        <f>IF(N517="nulová",J517,0)</f>
        <v>0</v>
      </c>
      <c r="BJ517" s="18" t="s">
        <v>84</v>
      </c>
      <c r="BK517" s="231">
        <f>ROUND(I517*H517,2)</f>
        <v>0</v>
      </c>
      <c r="BL517" s="18" t="s">
        <v>267</v>
      </c>
      <c r="BM517" s="230" t="s">
        <v>1886</v>
      </c>
    </row>
    <row r="518" spans="1:65" s="2" customFormat="1" ht="24.15" customHeight="1">
      <c r="A518" s="39"/>
      <c r="B518" s="40"/>
      <c r="C518" s="219" t="s">
        <v>1071</v>
      </c>
      <c r="D518" s="219" t="s">
        <v>173</v>
      </c>
      <c r="E518" s="220" t="s">
        <v>1887</v>
      </c>
      <c r="F518" s="221" t="s">
        <v>1888</v>
      </c>
      <c r="G518" s="222" t="s">
        <v>226</v>
      </c>
      <c r="H518" s="223">
        <v>2</v>
      </c>
      <c r="I518" s="224"/>
      <c r="J518" s="225">
        <f>ROUND(I518*H518,2)</f>
        <v>0</v>
      </c>
      <c r="K518" s="221" t="s">
        <v>227</v>
      </c>
      <c r="L518" s="45"/>
      <c r="M518" s="226" t="s">
        <v>1</v>
      </c>
      <c r="N518" s="227" t="s">
        <v>41</v>
      </c>
      <c r="O518" s="92"/>
      <c r="P518" s="228">
        <f>O518*H518</f>
        <v>0</v>
      </c>
      <c r="Q518" s="228">
        <v>0</v>
      </c>
      <c r="R518" s="228">
        <f>Q518*H518</f>
        <v>0</v>
      </c>
      <c r="S518" s="228">
        <v>0</v>
      </c>
      <c r="T518" s="229">
        <f>S518*H518</f>
        <v>0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R518" s="230" t="s">
        <v>267</v>
      </c>
      <c r="AT518" s="230" t="s">
        <v>173</v>
      </c>
      <c r="AU518" s="230" t="s">
        <v>86</v>
      </c>
      <c r="AY518" s="18" t="s">
        <v>171</v>
      </c>
      <c r="BE518" s="231">
        <f>IF(N518="základní",J518,0)</f>
        <v>0</v>
      </c>
      <c r="BF518" s="231">
        <f>IF(N518="snížená",J518,0)</f>
        <v>0</v>
      </c>
      <c r="BG518" s="231">
        <f>IF(N518="zákl. přenesená",J518,0)</f>
        <v>0</v>
      </c>
      <c r="BH518" s="231">
        <f>IF(N518="sníž. přenesená",J518,0)</f>
        <v>0</v>
      </c>
      <c r="BI518" s="231">
        <f>IF(N518="nulová",J518,0)</f>
        <v>0</v>
      </c>
      <c r="BJ518" s="18" t="s">
        <v>84</v>
      </c>
      <c r="BK518" s="231">
        <f>ROUND(I518*H518,2)</f>
        <v>0</v>
      </c>
      <c r="BL518" s="18" t="s">
        <v>267</v>
      </c>
      <c r="BM518" s="230" t="s">
        <v>1889</v>
      </c>
    </row>
    <row r="519" spans="1:65" s="2" customFormat="1" ht="37.8" customHeight="1">
      <c r="A519" s="39"/>
      <c r="B519" s="40"/>
      <c r="C519" s="219" t="s">
        <v>1075</v>
      </c>
      <c r="D519" s="219" t="s">
        <v>173</v>
      </c>
      <c r="E519" s="220" t="s">
        <v>1072</v>
      </c>
      <c r="F519" s="221" t="s">
        <v>1073</v>
      </c>
      <c r="G519" s="222" t="s">
        <v>226</v>
      </c>
      <c r="H519" s="223">
        <v>3</v>
      </c>
      <c r="I519" s="224"/>
      <c r="J519" s="225">
        <f>ROUND(I519*H519,2)</f>
        <v>0</v>
      </c>
      <c r="K519" s="221" t="s">
        <v>227</v>
      </c>
      <c r="L519" s="45"/>
      <c r="M519" s="226" t="s">
        <v>1</v>
      </c>
      <c r="N519" s="227" t="s">
        <v>41</v>
      </c>
      <c r="O519" s="92"/>
      <c r="P519" s="228">
        <f>O519*H519</f>
        <v>0</v>
      </c>
      <c r="Q519" s="228">
        <v>0</v>
      </c>
      <c r="R519" s="228">
        <f>Q519*H519</f>
        <v>0</v>
      </c>
      <c r="S519" s="228">
        <v>0</v>
      </c>
      <c r="T519" s="229">
        <f>S519*H519</f>
        <v>0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230" t="s">
        <v>267</v>
      </c>
      <c r="AT519" s="230" t="s">
        <v>173</v>
      </c>
      <c r="AU519" s="230" t="s">
        <v>86</v>
      </c>
      <c r="AY519" s="18" t="s">
        <v>171</v>
      </c>
      <c r="BE519" s="231">
        <f>IF(N519="základní",J519,0)</f>
        <v>0</v>
      </c>
      <c r="BF519" s="231">
        <f>IF(N519="snížená",J519,0)</f>
        <v>0</v>
      </c>
      <c r="BG519" s="231">
        <f>IF(N519="zákl. přenesená",J519,0)</f>
        <v>0</v>
      </c>
      <c r="BH519" s="231">
        <f>IF(N519="sníž. přenesená",J519,0)</f>
        <v>0</v>
      </c>
      <c r="BI519" s="231">
        <f>IF(N519="nulová",J519,0)</f>
        <v>0</v>
      </c>
      <c r="BJ519" s="18" t="s">
        <v>84</v>
      </c>
      <c r="BK519" s="231">
        <f>ROUND(I519*H519,2)</f>
        <v>0</v>
      </c>
      <c r="BL519" s="18" t="s">
        <v>267</v>
      </c>
      <c r="BM519" s="230" t="s">
        <v>1890</v>
      </c>
    </row>
    <row r="520" spans="1:65" s="2" customFormat="1" ht="16.5" customHeight="1">
      <c r="A520" s="39"/>
      <c r="B520" s="40"/>
      <c r="C520" s="219" t="s">
        <v>1080</v>
      </c>
      <c r="D520" s="219" t="s">
        <v>173</v>
      </c>
      <c r="E520" s="220" t="s">
        <v>1076</v>
      </c>
      <c r="F520" s="221" t="s">
        <v>1077</v>
      </c>
      <c r="G520" s="222" t="s">
        <v>226</v>
      </c>
      <c r="H520" s="223">
        <v>1</v>
      </c>
      <c r="I520" s="224"/>
      <c r="J520" s="225">
        <f>ROUND(I520*H520,2)</f>
        <v>0</v>
      </c>
      <c r="K520" s="221" t="s">
        <v>227</v>
      </c>
      <c r="L520" s="45"/>
      <c r="M520" s="226" t="s">
        <v>1</v>
      </c>
      <c r="N520" s="227" t="s">
        <v>41</v>
      </c>
      <c r="O520" s="92"/>
      <c r="P520" s="228">
        <f>O520*H520</f>
        <v>0</v>
      </c>
      <c r="Q520" s="228">
        <v>0</v>
      </c>
      <c r="R520" s="228">
        <f>Q520*H520</f>
        <v>0</v>
      </c>
      <c r="S520" s="228">
        <v>0</v>
      </c>
      <c r="T520" s="229">
        <f>S520*H520</f>
        <v>0</v>
      </c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R520" s="230" t="s">
        <v>267</v>
      </c>
      <c r="AT520" s="230" t="s">
        <v>173</v>
      </c>
      <c r="AU520" s="230" t="s">
        <v>86</v>
      </c>
      <c r="AY520" s="18" t="s">
        <v>171</v>
      </c>
      <c r="BE520" s="231">
        <f>IF(N520="základní",J520,0)</f>
        <v>0</v>
      </c>
      <c r="BF520" s="231">
        <f>IF(N520="snížená",J520,0)</f>
        <v>0</v>
      </c>
      <c r="BG520" s="231">
        <f>IF(N520="zákl. přenesená",J520,0)</f>
        <v>0</v>
      </c>
      <c r="BH520" s="231">
        <f>IF(N520="sníž. přenesená",J520,0)</f>
        <v>0</v>
      </c>
      <c r="BI520" s="231">
        <f>IF(N520="nulová",J520,0)</f>
        <v>0</v>
      </c>
      <c r="BJ520" s="18" t="s">
        <v>84</v>
      </c>
      <c r="BK520" s="231">
        <f>ROUND(I520*H520,2)</f>
        <v>0</v>
      </c>
      <c r="BL520" s="18" t="s">
        <v>267</v>
      </c>
      <c r="BM520" s="230" t="s">
        <v>1891</v>
      </c>
    </row>
    <row r="521" spans="1:47" s="2" customFormat="1" ht="12">
      <c r="A521" s="39"/>
      <c r="B521" s="40"/>
      <c r="C521" s="41"/>
      <c r="D521" s="234" t="s">
        <v>229</v>
      </c>
      <c r="E521" s="41"/>
      <c r="F521" s="255" t="s">
        <v>1079</v>
      </c>
      <c r="G521" s="41"/>
      <c r="H521" s="41"/>
      <c r="I521" s="256"/>
      <c r="J521" s="41"/>
      <c r="K521" s="41"/>
      <c r="L521" s="45"/>
      <c r="M521" s="257"/>
      <c r="N521" s="258"/>
      <c r="O521" s="92"/>
      <c r="P521" s="92"/>
      <c r="Q521" s="92"/>
      <c r="R521" s="92"/>
      <c r="S521" s="92"/>
      <c r="T521" s="93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T521" s="18" t="s">
        <v>229</v>
      </c>
      <c r="AU521" s="18" t="s">
        <v>86</v>
      </c>
    </row>
    <row r="522" spans="1:65" s="2" customFormat="1" ht="16.5" customHeight="1">
      <c r="A522" s="39"/>
      <c r="B522" s="40"/>
      <c r="C522" s="219" t="s">
        <v>1084</v>
      </c>
      <c r="D522" s="219" t="s">
        <v>173</v>
      </c>
      <c r="E522" s="220" t="s">
        <v>1066</v>
      </c>
      <c r="F522" s="221" t="s">
        <v>1067</v>
      </c>
      <c r="G522" s="222" t="s">
        <v>366</v>
      </c>
      <c r="H522" s="223">
        <v>56</v>
      </c>
      <c r="I522" s="224"/>
      <c r="J522" s="225">
        <f>ROUND(I522*H522,2)</f>
        <v>0</v>
      </c>
      <c r="K522" s="221" t="s">
        <v>227</v>
      </c>
      <c r="L522" s="45"/>
      <c r="M522" s="226" t="s">
        <v>1</v>
      </c>
      <c r="N522" s="227" t="s">
        <v>41</v>
      </c>
      <c r="O522" s="92"/>
      <c r="P522" s="228">
        <f>O522*H522</f>
        <v>0</v>
      </c>
      <c r="Q522" s="228">
        <v>0</v>
      </c>
      <c r="R522" s="228">
        <f>Q522*H522</f>
        <v>0</v>
      </c>
      <c r="S522" s="228">
        <v>0</v>
      </c>
      <c r="T522" s="229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30" t="s">
        <v>267</v>
      </c>
      <c r="AT522" s="230" t="s">
        <v>173</v>
      </c>
      <c r="AU522" s="230" t="s">
        <v>86</v>
      </c>
      <c r="AY522" s="18" t="s">
        <v>171</v>
      </c>
      <c r="BE522" s="231">
        <f>IF(N522="základní",J522,0)</f>
        <v>0</v>
      </c>
      <c r="BF522" s="231">
        <f>IF(N522="snížená",J522,0)</f>
        <v>0</v>
      </c>
      <c r="BG522" s="231">
        <f>IF(N522="zákl. přenesená",J522,0)</f>
        <v>0</v>
      </c>
      <c r="BH522" s="231">
        <f>IF(N522="sníž. přenesená",J522,0)</f>
        <v>0</v>
      </c>
      <c r="BI522" s="231">
        <f>IF(N522="nulová",J522,0)</f>
        <v>0</v>
      </c>
      <c r="BJ522" s="18" t="s">
        <v>84</v>
      </c>
      <c r="BK522" s="231">
        <f>ROUND(I522*H522,2)</f>
        <v>0</v>
      </c>
      <c r="BL522" s="18" t="s">
        <v>267</v>
      </c>
      <c r="BM522" s="230" t="s">
        <v>1892</v>
      </c>
    </row>
    <row r="523" spans="1:47" s="2" customFormat="1" ht="12">
      <c r="A523" s="39"/>
      <c r="B523" s="40"/>
      <c r="C523" s="41"/>
      <c r="D523" s="234" t="s">
        <v>229</v>
      </c>
      <c r="E523" s="41"/>
      <c r="F523" s="255" t="s">
        <v>1069</v>
      </c>
      <c r="G523" s="41"/>
      <c r="H523" s="41"/>
      <c r="I523" s="256"/>
      <c r="J523" s="41"/>
      <c r="K523" s="41"/>
      <c r="L523" s="45"/>
      <c r="M523" s="257"/>
      <c r="N523" s="258"/>
      <c r="O523" s="92"/>
      <c r="P523" s="92"/>
      <c r="Q523" s="92"/>
      <c r="R523" s="92"/>
      <c r="S523" s="92"/>
      <c r="T523" s="93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T523" s="18" t="s">
        <v>229</v>
      </c>
      <c r="AU523" s="18" t="s">
        <v>86</v>
      </c>
    </row>
    <row r="524" spans="1:65" s="2" customFormat="1" ht="24.15" customHeight="1">
      <c r="A524" s="39"/>
      <c r="B524" s="40"/>
      <c r="C524" s="219" t="s">
        <v>1088</v>
      </c>
      <c r="D524" s="219" t="s">
        <v>173</v>
      </c>
      <c r="E524" s="220" t="s">
        <v>1893</v>
      </c>
      <c r="F524" s="221" t="s">
        <v>1894</v>
      </c>
      <c r="G524" s="222" t="s">
        <v>226</v>
      </c>
      <c r="H524" s="223">
        <v>1</v>
      </c>
      <c r="I524" s="224"/>
      <c r="J524" s="225">
        <f>ROUND(I524*H524,2)</f>
        <v>0</v>
      </c>
      <c r="K524" s="221" t="s">
        <v>227</v>
      </c>
      <c r="L524" s="45"/>
      <c r="M524" s="226" t="s">
        <v>1</v>
      </c>
      <c r="N524" s="227" t="s">
        <v>41</v>
      </c>
      <c r="O524" s="92"/>
      <c r="P524" s="228">
        <f>O524*H524</f>
        <v>0</v>
      </c>
      <c r="Q524" s="228">
        <v>0</v>
      </c>
      <c r="R524" s="228">
        <f>Q524*H524</f>
        <v>0</v>
      </c>
      <c r="S524" s="228">
        <v>0</v>
      </c>
      <c r="T524" s="229">
        <f>S524*H524</f>
        <v>0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230" t="s">
        <v>267</v>
      </c>
      <c r="AT524" s="230" t="s">
        <v>173</v>
      </c>
      <c r="AU524" s="230" t="s">
        <v>86</v>
      </c>
      <c r="AY524" s="18" t="s">
        <v>171</v>
      </c>
      <c r="BE524" s="231">
        <f>IF(N524="základní",J524,0)</f>
        <v>0</v>
      </c>
      <c r="BF524" s="231">
        <f>IF(N524="snížená",J524,0)</f>
        <v>0</v>
      </c>
      <c r="BG524" s="231">
        <f>IF(N524="zákl. přenesená",J524,0)</f>
        <v>0</v>
      </c>
      <c r="BH524" s="231">
        <f>IF(N524="sníž. přenesená",J524,0)</f>
        <v>0</v>
      </c>
      <c r="BI524" s="231">
        <f>IF(N524="nulová",J524,0)</f>
        <v>0</v>
      </c>
      <c r="BJ524" s="18" t="s">
        <v>84</v>
      </c>
      <c r="BK524" s="231">
        <f>ROUND(I524*H524,2)</f>
        <v>0</v>
      </c>
      <c r="BL524" s="18" t="s">
        <v>267</v>
      </c>
      <c r="BM524" s="230" t="s">
        <v>1895</v>
      </c>
    </row>
    <row r="525" spans="1:65" s="2" customFormat="1" ht="33" customHeight="1">
      <c r="A525" s="39"/>
      <c r="B525" s="40"/>
      <c r="C525" s="219" t="s">
        <v>1093</v>
      </c>
      <c r="D525" s="219" t="s">
        <v>173</v>
      </c>
      <c r="E525" s="220" t="s">
        <v>1089</v>
      </c>
      <c r="F525" s="221" t="s">
        <v>1090</v>
      </c>
      <c r="G525" s="222" t="s">
        <v>176</v>
      </c>
      <c r="H525" s="223">
        <v>261.24</v>
      </c>
      <c r="I525" s="224"/>
      <c r="J525" s="225">
        <f>ROUND(I525*H525,2)</f>
        <v>0</v>
      </c>
      <c r="K525" s="221" t="s">
        <v>227</v>
      </c>
      <c r="L525" s="45"/>
      <c r="M525" s="226" t="s">
        <v>1</v>
      </c>
      <c r="N525" s="227" t="s">
        <v>41</v>
      </c>
      <c r="O525" s="92"/>
      <c r="P525" s="228">
        <f>O525*H525</f>
        <v>0</v>
      </c>
      <c r="Q525" s="228">
        <v>0</v>
      </c>
      <c r="R525" s="228">
        <f>Q525*H525</f>
        <v>0</v>
      </c>
      <c r="S525" s="228">
        <v>0</v>
      </c>
      <c r="T525" s="229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30" t="s">
        <v>267</v>
      </c>
      <c r="AT525" s="230" t="s">
        <v>173</v>
      </c>
      <c r="AU525" s="230" t="s">
        <v>86</v>
      </c>
      <c r="AY525" s="18" t="s">
        <v>171</v>
      </c>
      <c r="BE525" s="231">
        <f>IF(N525="základní",J525,0)</f>
        <v>0</v>
      </c>
      <c r="BF525" s="231">
        <f>IF(N525="snížená",J525,0)</f>
        <v>0</v>
      </c>
      <c r="BG525" s="231">
        <f>IF(N525="zákl. přenesená",J525,0)</f>
        <v>0</v>
      </c>
      <c r="BH525" s="231">
        <f>IF(N525="sníž. přenesená",J525,0)</f>
        <v>0</v>
      </c>
      <c r="BI525" s="231">
        <f>IF(N525="nulová",J525,0)</f>
        <v>0</v>
      </c>
      <c r="BJ525" s="18" t="s">
        <v>84</v>
      </c>
      <c r="BK525" s="231">
        <f>ROUND(I525*H525,2)</f>
        <v>0</v>
      </c>
      <c r="BL525" s="18" t="s">
        <v>267</v>
      </c>
      <c r="BM525" s="230" t="s">
        <v>1896</v>
      </c>
    </row>
    <row r="526" spans="1:51" s="13" customFormat="1" ht="12">
      <c r="A526" s="13"/>
      <c r="B526" s="232"/>
      <c r="C526" s="233"/>
      <c r="D526" s="234" t="s">
        <v>180</v>
      </c>
      <c r="E526" s="235" t="s">
        <v>1</v>
      </c>
      <c r="F526" s="236" t="s">
        <v>1897</v>
      </c>
      <c r="G526" s="233"/>
      <c r="H526" s="237">
        <v>5.52</v>
      </c>
      <c r="I526" s="238"/>
      <c r="J526" s="233"/>
      <c r="K526" s="233"/>
      <c r="L526" s="239"/>
      <c r="M526" s="240"/>
      <c r="N526" s="241"/>
      <c r="O526" s="241"/>
      <c r="P526" s="241"/>
      <c r="Q526" s="241"/>
      <c r="R526" s="241"/>
      <c r="S526" s="241"/>
      <c r="T526" s="242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3" t="s">
        <v>180</v>
      </c>
      <c r="AU526" s="243" t="s">
        <v>86</v>
      </c>
      <c r="AV526" s="13" t="s">
        <v>86</v>
      </c>
      <c r="AW526" s="13" t="s">
        <v>32</v>
      </c>
      <c r="AX526" s="13" t="s">
        <v>76</v>
      </c>
      <c r="AY526" s="243" t="s">
        <v>171</v>
      </c>
    </row>
    <row r="527" spans="1:51" s="13" customFormat="1" ht="12">
      <c r="A527" s="13"/>
      <c r="B527" s="232"/>
      <c r="C527" s="233"/>
      <c r="D527" s="234" t="s">
        <v>180</v>
      </c>
      <c r="E527" s="235" t="s">
        <v>1</v>
      </c>
      <c r="F527" s="236" t="s">
        <v>1898</v>
      </c>
      <c r="G527" s="233"/>
      <c r="H527" s="237">
        <v>40.32</v>
      </c>
      <c r="I527" s="238"/>
      <c r="J527" s="233"/>
      <c r="K527" s="233"/>
      <c r="L527" s="239"/>
      <c r="M527" s="240"/>
      <c r="N527" s="241"/>
      <c r="O527" s="241"/>
      <c r="P527" s="241"/>
      <c r="Q527" s="241"/>
      <c r="R527" s="241"/>
      <c r="S527" s="241"/>
      <c r="T527" s="242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3" t="s">
        <v>180</v>
      </c>
      <c r="AU527" s="243" t="s">
        <v>86</v>
      </c>
      <c r="AV527" s="13" t="s">
        <v>86</v>
      </c>
      <c r="AW527" s="13" t="s">
        <v>32</v>
      </c>
      <c r="AX527" s="13" t="s">
        <v>76</v>
      </c>
      <c r="AY527" s="243" t="s">
        <v>171</v>
      </c>
    </row>
    <row r="528" spans="1:51" s="13" customFormat="1" ht="12">
      <c r="A528" s="13"/>
      <c r="B528" s="232"/>
      <c r="C528" s="233"/>
      <c r="D528" s="234" t="s">
        <v>180</v>
      </c>
      <c r="E528" s="235" t="s">
        <v>1</v>
      </c>
      <c r="F528" s="236" t="s">
        <v>1899</v>
      </c>
      <c r="G528" s="233"/>
      <c r="H528" s="237">
        <v>211.2</v>
      </c>
      <c r="I528" s="238"/>
      <c r="J528" s="233"/>
      <c r="K528" s="233"/>
      <c r="L528" s="239"/>
      <c r="M528" s="240"/>
      <c r="N528" s="241"/>
      <c r="O528" s="241"/>
      <c r="P528" s="241"/>
      <c r="Q528" s="241"/>
      <c r="R528" s="241"/>
      <c r="S528" s="241"/>
      <c r="T528" s="242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3" t="s">
        <v>180</v>
      </c>
      <c r="AU528" s="243" t="s">
        <v>86</v>
      </c>
      <c r="AV528" s="13" t="s">
        <v>86</v>
      </c>
      <c r="AW528" s="13" t="s">
        <v>32</v>
      </c>
      <c r="AX528" s="13" t="s">
        <v>76</v>
      </c>
      <c r="AY528" s="243" t="s">
        <v>171</v>
      </c>
    </row>
    <row r="529" spans="1:51" s="13" customFormat="1" ht="12">
      <c r="A529" s="13"/>
      <c r="B529" s="232"/>
      <c r="C529" s="233"/>
      <c r="D529" s="234" t="s">
        <v>180</v>
      </c>
      <c r="E529" s="235" t="s">
        <v>1</v>
      </c>
      <c r="F529" s="236" t="s">
        <v>1900</v>
      </c>
      <c r="G529" s="233"/>
      <c r="H529" s="237">
        <v>2.4</v>
      </c>
      <c r="I529" s="238"/>
      <c r="J529" s="233"/>
      <c r="K529" s="233"/>
      <c r="L529" s="239"/>
      <c r="M529" s="240"/>
      <c r="N529" s="241"/>
      <c r="O529" s="241"/>
      <c r="P529" s="241"/>
      <c r="Q529" s="241"/>
      <c r="R529" s="241"/>
      <c r="S529" s="241"/>
      <c r="T529" s="242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43" t="s">
        <v>180</v>
      </c>
      <c r="AU529" s="243" t="s">
        <v>86</v>
      </c>
      <c r="AV529" s="13" t="s">
        <v>86</v>
      </c>
      <c r="AW529" s="13" t="s">
        <v>32</v>
      </c>
      <c r="AX529" s="13" t="s">
        <v>76</v>
      </c>
      <c r="AY529" s="243" t="s">
        <v>171</v>
      </c>
    </row>
    <row r="530" spans="1:51" s="13" customFormat="1" ht="12">
      <c r="A530" s="13"/>
      <c r="B530" s="232"/>
      <c r="C530" s="233"/>
      <c r="D530" s="234" t="s">
        <v>180</v>
      </c>
      <c r="E530" s="235" t="s">
        <v>1</v>
      </c>
      <c r="F530" s="236" t="s">
        <v>1901</v>
      </c>
      <c r="G530" s="233"/>
      <c r="H530" s="237">
        <v>1.8</v>
      </c>
      <c r="I530" s="238"/>
      <c r="J530" s="233"/>
      <c r="K530" s="233"/>
      <c r="L530" s="239"/>
      <c r="M530" s="240"/>
      <c r="N530" s="241"/>
      <c r="O530" s="241"/>
      <c r="P530" s="241"/>
      <c r="Q530" s="241"/>
      <c r="R530" s="241"/>
      <c r="S530" s="241"/>
      <c r="T530" s="242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3" t="s">
        <v>180</v>
      </c>
      <c r="AU530" s="243" t="s">
        <v>86</v>
      </c>
      <c r="AV530" s="13" t="s">
        <v>86</v>
      </c>
      <c r="AW530" s="13" t="s">
        <v>32</v>
      </c>
      <c r="AX530" s="13" t="s">
        <v>76</v>
      </c>
      <c r="AY530" s="243" t="s">
        <v>171</v>
      </c>
    </row>
    <row r="531" spans="1:51" s="14" customFormat="1" ht="12">
      <c r="A531" s="14"/>
      <c r="B531" s="244"/>
      <c r="C531" s="245"/>
      <c r="D531" s="234" t="s">
        <v>180</v>
      </c>
      <c r="E531" s="246" t="s">
        <v>1</v>
      </c>
      <c r="F531" s="247" t="s">
        <v>221</v>
      </c>
      <c r="G531" s="245"/>
      <c r="H531" s="248">
        <v>261.24</v>
      </c>
      <c r="I531" s="249"/>
      <c r="J531" s="245"/>
      <c r="K531" s="245"/>
      <c r="L531" s="250"/>
      <c r="M531" s="251"/>
      <c r="N531" s="252"/>
      <c r="O531" s="252"/>
      <c r="P531" s="252"/>
      <c r="Q531" s="252"/>
      <c r="R531" s="252"/>
      <c r="S531" s="252"/>
      <c r="T531" s="253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54" t="s">
        <v>180</v>
      </c>
      <c r="AU531" s="254" t="s">
        <v>86</v>
      </c>
      <c r="AV531" s="14" t="s">
        <v>178</v>
      </c>
      <c r="AW531" s="14" t="s">
        <v>32</v>
      </c>
      <c r="AX531" s="14" t="s">
        <v>84</v>
      </c>
      <c r="AY531" s="254" t="s">
        <v>171</v>
      </c>
    </row>
    <row r="532" spans="1:65" s="2" customFormat="1" ht="24.15" customHeight="1">
      <c r="A532" s="39"/>
      <c r="B532" s="40"/>
      <c r="C532" s="219" t="s">
        <v>1098</v>
      </c>
      <c r="D532" s="219" t="s">
        <v>173</v>
      </c>
      <c r="E532" s="220" t="s">
        <v>1541</v>
      </c>
      <c r="F532" s="221" t="s">
        <v>1902</v>
      </c>
      <c r="G532" s="222" t="s">
        <v>226</v>
      </c>
      <c r="H532" s="223">
        <v>1</v>
      </c>
      <c r="I532" s="224"/>
      <c r="J532" s="225">
        <f>ROUND(I532*H532,2)</f>
        <v>0</v>
      </c>
      <c r="K532" s="221" t="s">
        <v>227</v>
      </c>
      <c r="L532" s="45"/>
      <c r="M532" s="226" t="s">
        <v>1</v>
      </c>
      <c r="N532" s="227" t="s">
        <v>41</v>
      </c>
      <c r="O532" s="92"/>
      <c r="P532" s="228">
        <f>O532*H532</f>
        <v>0</v>
      </c>
      <c r="Q532" s="228">
        <v>0</v>
      </c>
      <c r="R532" s="228">
        <f>Q532*H532</f>
        <v>0</v>
      </c>
      <c r="S532" s="228">
        <v>0</v>
      </c>
      <c r="T532" s="229">
        <f>S532*H532</f>
        <v>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30" t="s">
        <v>267</v>
      </c>
      <c r="AT532" s="230" t="s">
        <v>173</v>
      </c>
      <c r="AU532" s="230" t="s">
        <v>86</v>
      </c>
      <c r="AY532" s="18" t="s">
        <v>171</v>
      </c>
      <c r="BE532" s="231">
        <f>IF(N532="základní",J532,0)</f>
        <v>0</v>
      </c>
      <c r="BF532" s="231">
        <f>IF(N532="snížená",J532,0)</f>
        <v>0</v>
      </c>
      <c r="BG532" s="231">
        <f>IF(N532="zákl. přenesená",J532,0)</f>
        <v>0</v>
      </c>
      <c r="BH532" s="231">
        <f>IF(N532="sníž. přenesená",J532,0)</f>
        <v>0</v>
      </c>
      <c r="BI532" s="231">
        <f>IF(N532="nulová",J532,0)</f>
        <v>0</v>
      </c>
      <c r="BJ532" s="18" t="s">
        <v>84</v>
      </c>
      <c r="BK532" s="231">
        <f>ROUND(I532*H532,2)</f>
        <v>0</v>
      </c>
      <c r="BL532" s="18" t="s">
        <v>267</v>
      </c>
      <c r="BM532" s="230" t="s">
        <v>1903</v>
      </c>
    </row>
    <row r="533" spans="1:47" s="2" customFormat="1" ht="12">
      <c r="A533" s="39"/>
      <c r="B533" s="40"/>
      <c r="C533" s="41"/>
      <c r="D533" s="234" t="s">
        <v>229</v>
      </c>
      <c r="E533" s="41"/>
      <c r="F533" s="255" t="s">
        <v>1536</v>
      </c>
      <c r="G533" s="41"/>
      <c r="H533" s="41"/>
      <c r="I533" s="256"/>
      <c r="J533" s="41"/>
      <c r="K533" s="41"/>
      <c r="L533" s="45"/>
      <c r="M533" s="257"/>
      <c r="N533" s="258"/>
      <c r="O533" s="92"/>
      <c r="P533" s="92"/>
      <c r="Q533" s="92"/>
      <c r="R533" s="92"/>
      <c r="S533" s="92"/>
      <c r="T533" s="93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T533" s="18" t="s">
        <v>229</v>
      </c>
      <c r="AU533" s="18" t="s">
        <v>86</v>
      </c>
    </row>
    <row r="534" spans="1:63" s="12" customFormat="1" ht="22.8" customHeight="1">
      <c r="A534" s="12"/>
      <c r="B534" s="203"/>
      <c r="C534" s="204"/>
      <c r="D534" s="205" t="s">
        <v>75</v>
      </c>
      <c r="E534" s="217" t="s">
        <v>1141</v>
      </c>
      <c r="F534" s="217" t="s">
        <v>1142</v>
      </c>
      <c r="G534" s="204"/>
      <c r="H534" s="204"/>
      <c r="I534" s="207"/>
      <c r="J534" s="218">
        <f>BK534</f>
        <v>0</v>
      </c>
      <c r="K534" s="204"/>
      <c r="L534" s="209"/>
      <c r="M534" s="210"/>
      <c r="N534" s="211"/>
      <c r="O534" s="211"/>
      <c r="P534" s="212">
        <f>SUM(P535:P544)</f>
        <v>0</v>
      </c>
      <c r="Q534" s="211"/>
      <c r="R534" s="212">
        <f>SUM(R535:R544)</f>
        <v>0.72172</v>
      </c>
      <c r="S534" s="211"/>
      <c r="T534" s="213">
        <f>SUM(T535:T544)</f>
        <v>0</v>
      </c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R534" s="214" t="s">
        <v>86</v>
      </c>
      <c r="AT534" s="215" t="s">
        <v>75</v>
      </c>
      <c r="AU534" s="215" t="s">
        <v>84</v>
      </c>
      <c r="AY534" s="214" t="s">
        <v>171</v>
      </c>
      <c r="BK534" s="216">
        <f>SUM(BK535:BK544)</f>
        <v>0</v>
      </c>
    </row>
    <row r="535" spans="1:65" s="2" customFormat="1" ht="24.15" customHeight="1">
      <c r="A535" s="39"/>
      <c r="B535" s="40"/>
      <c r="C535" s="219" t="s">
        <v>1103</v>
      </c>
      <c r="D535" s="219" t="s">
        <v>173</v>
      </c>
      <c r="E535" s="220" t="s">
        <v>1144</v>
      </c>
      <c r="F535" s="221" t="s">
        <v>1145</v>
      </c>
      <c r="G535" s="222" t="s">
        <v>176</v>
      </c>
      <c r="H535" s="223">
        <v>1443.44</v>
      </c>
      <c r="I535" s="224"/>
      <c r="J535" s="225">
        <f>ROUND(I535*H535,2)</f>
        <v>0</v>
      </c>
      <c r="K535" s="221" t="s">
        <v>177</v>
      </c>
      <c r="L535" s="45"/>
      <c r="M535" s="226" t="s">
        <v>1</v>
      </c>
      <c r="N535" s="227" t="s">
        <v>41</v>
      </c>
      <c r="O535" s="92"/>
      <c r="P535" s="228">
        <f>O535*H535</f>
        <v>0</v>
      </c>
      <c r="Q535" s="228">
        <v>0.00021</v>
      </c>
      <c r="R535" s="228">
        <f>Q535*H535</f>
        <v>0.3031224</v>
      </c>
      <c r="S535" s="228">
        <v>0</v>
      </c>
      <c r="T535" s="229">
        <f>S535*H535</f>
        <v>0</v>
      </c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R535" s="230" t="s">
        <v>267</v>
      </c>
      <c r="AT535" s="230" t="s">
        <v>173</v>
      </c>
      <c r="AU535" s="230" t="s">
        <v>86</v>
      </c>
      <c r="AY535" s="18" t="s">
        <v>171</v>
      </c>
      <c r="BE535" s="231">
        <f>IF(N535="základní",J535,0)</f>
        <v>0</v>
      </c>
      <c r="BF535" s="231">
        <f>IF(N535="snížená",J535,0)</f>
        <v>0</v>
      </c>
      <c r="BG535" s="231">
        <f>IF(N535="zákl. přenesená",J535,0)</f>
        <v>0</v>
      </c>
      <c r="BH535" s="231">
        <f>IF(N535="sníž. přenesená",J535,0)</f>
        <v>0</v>
      </c>
      <c r="BI535" s="231">
        <f>IF(N535="nulová",J535,0)</f>
        <v>0</v>
      </c>
      <c r="BJ535" s="18" t="s">
        <v>84</v>
      </c>
      <c r="BK535" s="231">
        <f>ROUND(I535*H535,2)</f>
        <v>0</v>
      </c>
      <c r="BL535" s="18" t="s">
        <v>267</v>
      </c>
      <c r="BM535" s="230" t="s">
        <v>1904</v>
      </c>
    </row>
    <row r="536" spans="1:51" s="15" customFormat="1" ht="12">
      <c r="A536" s="15"/>
      <c r="B536" s="259"/>
      <c r="C536" s="260"/>
      <c r="D536" s="234" t="s">
        <v>180</v>
      </c>
      <c r="E536" s="261" t="s">
        <v>1</v>
      </c>
      <c r="F536" s="262" t="s">
        <v>1147</v>
      </c>
      <c r="G536" s="260"/>
      <c r="H536" s="261" t="s">
        <v>1</v>
      </c>
      <c r="I536" s="263"/>
      <c r="J536" s="260"/>
      <c r="K536" s="260"/>
      <c r="L536" s="264"/>
      <c r="M536" s="265"/>
      <c r="N536" s="266"/>
      <c r="O536" s="266"/>
      <c r="P536" s="266"/>
      <c r="Q536" s="266"/>
      <c r="R536" s="266"/>
      <c r="S536" s="266"/>
      <c r="T536" s="267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T536" s="268" t="s">
        <v>180</v>
      </c>
      <c r="AU536" s="268" t="s">
        <v>86</v>
      </c>
      <c r="AV536" s="15" t="s">
        <v>84</v>
      </c>
      <c r="AW536" s="15" t="s">
        <v>32</v>
      </c>
      <c r="AX536" s="15" t="s">
        <v>76</v>
      </c>
      <c r="AY536" s="268" t="s">
        <v>171</v>
      </c>
    </row>
    <row r="537" spans="1:51" s="13" customFormat="1" ht="12">
      <c r="A537" s="13"/>
      <c r="B537" s="232"/>
      <c r="C537" s="233"/>
      <c r="D537" s="234" t="s">
        <v>180</v>
      </c>
      <c r="E537" s="235" t="s">
        <v>1</v>
      </c>
      <c r="F537" s="236" t="s">
        <v>1905</v>
      </c>
      <c r="G537" s="233"/>
      <c r="H537" s="237">
        <v>1045.44</v>
      </c>
      <c r="I537" s="238"/>
      <c r="J537" s="233"/>
      <c r="K537" s="233"/>
      <c r="L537" s="239"/>
      <c r="M537" s="240"/>
      <c r="N537" s="241"/>
      <c r="O537" s="241"/>
      <c r="P537" s="241"/>
      <c r="Q537" s="241"/>
      <c r="R537" s="241"/>
      <c r="S537" s="241"/>
      <c r="T537" s="242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3" t="s">
        <v>180</v>
      </c>
      <c r="AU537" s="243" t="s">
        <v>86</v>
      </c>
      <c r="AV537" s="13" t="s">
        <v>86</v>
      </c>
      <c r="AW537" s="13" t="s">
        <v>32</v>
      </c>
      <c r="AX537" s="13" t="s">
        <v>76</v>
      </c>
      <c r="AY537" s="243" t="s">
        <v>171</v>
      </c>
    </row>
    <row r="538" spans="1:51" s="13" customFormat="1" ht="12">
      <c r="A538" s="13"/>
      <c r="B538" s="232"/>
      <c r="C538" s="233"/>
      <c r="D538" s="234" t="s">
        <v>180</v>
      </c>
      <c r="E538" s="235" t="s">
        <v>1</v>
      </c>
      <c r="F538" s="236" t="s">
        <v>1906</v>
      </c>
      <c r="G538" s="233"/>
      <c r="H538" s="237">
        <v>398</v>
      </c>
      <c r="I538" s="238"/>
      <c r="J538" s="233"/>
      <c r="K538" s="233"/>
      <c r="L538" s="239"/>
      <c r="M538" s="240"/>
      <c r="N538" s="241"/>
      <c r="O538" s="241"/>
      <c r="P538" s="241"/>
      <c r="Q538" s="241"/>
      <c r="R538" s="241"/>
      <c r="S538" s="241"/>
      <c r="T538" s="242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43" t="s">
        <v>180</v>
      </c>
      <c r="AU538" s="243" t="s">
        <v>86</v>
      </c>
      <c r="AV538" s="13" t="s">
        <v>86</v>
      </c>
      <c r="AW538" s="13" t="s">
        <v>32</v>
      </c>
      <c r="AX538" s="13" t="s">
        <v>76</v>
      </c>
      <c r="AY538" s="243" t="s">
        <v>171</v>
      </c>
    </row>
    <row r="539" spans="1:51" s="14" customFormat="1" ht="12">
      <c r="A539" s="14"/>
      <c r="B539" s="244"/>
      <c r="C539" s="245"/>
      <c r="D539" s="234" t="s">
        <v>180</v>
      </c>
      <c r="E539" s="246" t="s">
        <v>1</v>
      </c>
      <c r="F539" s="247" t="s">
        <v>221</v>
      </c>
      <c r="G539" s="245"/>
      <c r="H539" s="248">
        <v>1443.44</v>
      </c>
      <c r="I539" s="249"/>
      <c r="J539" s="245"/>
      <c r="K539" s="245"/>
      <c r="L539" s="250"/>
      <c r="M539" s="251"/>
      <c r="N539" s="252"/>
      <c r="O539" s="252"/>
      <c r="P539" s="252"/>
      <c r="Q539" s="252"/>
      <c r="R539" s="252"/>
      <c r="S539" s="252"/>
      <c r="T539" s="253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54" t="s">
        <v>180</v>
      </c>
      <c r="AU539" s="254" t="s">
        <v>86</v>
      </c>
      <c r="AV539" s="14" t="s">
        <v>178</v>
      </c>
      <c r="AW539" s="14" t="s">
        <v>32</v>
      </c>
      <c r="AX539" s="14" t="s">
        <v>84</v>
      </c>
      <c r="AY539" s="254" t="s">
        <v>171</v>
      </c>
    </row>
    <row r="540" spans="1:65" s="2" customFormat="1" ht="24.15" customHeight="1">
      <c r="A540" s="39"/>
      <c r="B540" s="40"/>
      <c r="C540" s="219" t="s">
        <v>1107</v>
      </c>
      <c r="D540" s="219" t="s">
        <v>173</v>
      </c>
      <c r="E540" s="220" t="s">
        <v>1150</v>
      </c>
      <c r="F540" s="221" t="s">
        <v>1151</v>
      </c>
      <c r="G540" s="222" t="s">
        <v>176</v>
      </c>
      <c r="H540" s="223">
        <v>1443.44</v>
      </c>
      <c r="I540" s="224"/>
      <c r="J540" s="225">
        <f>ROUND(I540*H540,2)</f>
        <v>0</v>
      </c>
      <c r="K540" s="221" t="s">
        <v>177</v>
      </c>
      <c r="L540" s="45"/>
      <c r="M540" s="226" t="s">
        <v>1</v>
      </c>
      <c r="N540" s="227" t="s">
        <v>41</v>
      </c>
      <c r="O540" s="92"/>
      <c r="P540" s="228">
        <f>O540*H540</f>
        <v>0</v>
      </c>
      <c r="Q540" s="228">
        <v>0.00029</v>
      </c>
      <c r="R540" s="228">
        <f>Q540*H540</f>
        <v>0.4185976</v>
      </c>
      <c r="S540" s="228">
        <v>0</v>
      </c>
      <c r="T540" s="229">
        <f>S540*H540</f>
        <v>0</v>
      </c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R540" s="230" t="s">
        <v>267</v>
      </c>
      <c r="AT540" s="230" t="s">
        <v>173</v>
      </c>
      <c r="AU540" s="230" t="s">
        <v>86</v>
      </c>
      <c r="AY540" s="18" t="s">
        <v>171</v>
      </c>
      <c r="BE540" s="231">
        <f>IF(N540="základní",J540,0)</f>
        <v>0</v>
      </c>
      <c r="BF540" s="231">
        <f>IF(N540="snížená",J540,0)</f>
        <v>0</v>
      </c>
      <c r="BG540" s="231">
        <f>IF(N540="zákl. přenesená",J540,0)</f>
        <v>0</v>
      </c>
      <c r="BH540" s="231">
        <f>IF(N540="sníž. přenesená",J540,0)</f>
        <v>0</v>
      </c>
      <c r="BI540" s="231">
        <f>IF(N540="nulová",J540,0)</f>
        <v>0</v>
      </c>
      <c r="BJ540" s="18" t="s">
        <v>84</v>
      </c>
      <c r="BK540" s="231">
        <f>ROUND(I540*H540,2)</f>
        <v>0</v>
      </c>
      <c r="BL540" s="18" t="s">
        <v>267</v>
      </c>
      <c r="BM540" s="230" t="s">
        <v>1907</v>
      </c>
    </row>
    <row r="541" spans="1:51" s="15" customFormat="1" ht="12">
      <c r="A541" s="15"/>
      <c r="B541" s="259"/>
      <c r="C541" s="260"/>
      <c r="D541" s="234" t="s">
        <v>180</v>
      </c>
      <c r="E541" s="261" t="s">
        <v>1</v>
      </c>
      <c r="F541" s="262" t="s">
        <v>1147</v>
      </c>
      <c r="G541" s="260"/>
      <c r="H541" s="261" t="s">
        <v>1</v>
      </c>
      <c r="I541" s="263"/>
      <c r="J541" s="260"/>
      <c r="K541" s="260"/>
      <c r="L541" s="264"/>
      <c r="M541" s="265"/>
      <c r="N541" s="266"/>
      <c r="O541" s="266"/>
      <c r="P541" s="266"/>
      <c r="Q541" s="266"/>
      <c r="R541" s="266"/>
      <c r="S541" s="266"/>
      <c r="T541" s="267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T541" s="268" t="s">
        <v>180</v>
      </c>
      <c r="AU541" s="268" t="s">
        <v>86</v>
      </c>
      <c r="AV541" s="15" t="s">
        <v>84</v>
      </c>
      <c r="AW541" s="15" t="s">
        <v>32</v>
      </c>
      <c r="AX541" s="15" t="s">
        <v>76</v>
      </c>
      <c r="AY541" s="268" t="s">
        <v>171</v>
      </c>
    </row>
    <row r="542" spans="1:51" s="13" customFormat="1" ht="12">
      <c r="A542" s="13"/>
      <c r="B542" s="232"/>
      <c r="C542" s="233"/>
      <c r="D542" s="234" t="s">
        <v>180</v>
      </c>
      <c r="E542" s="235" t="s">
        <v>1</v>
      </c>
      <c r="F542" s="236" t="s">
        <v>1905</v>
      </c>
      <c r="G542" s="233"/>
      <c r="H542" s="237">
        <v>1045.44</v>
      </c>
      <c r="I542" s="238"/>
      <c r="J542" s="233"/>
      <c r="K542" s="233"/>
      <c r="L542" s="239"/>
      <c r="M542" s="240"/>
      <c r="N542" s="241"/>
      <c r="O542" s="241"/>
      <c r="P542" s="241"/>
      <c r="Q542" s="241"/>
      <c r="R542" s="241"/>
      <c r="S542" s="241"/>
      <c r="T542" s="242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43" t="s">
        <v>180</v>
      </c>
      <c r="AU542" s="243" t="s">
        <v>86</v>
      </c>
      <c r="AV542" s="13" t="s">
        <v>86</v>
      </c>
      <c r="AW542" s="13" t="s">
        <v>32</v>
      </c>
      <c r="AX542" s="13" t="s">
        <v>76</v>
      </c>
      <c r="AY542" s="243" t="s">
        <v>171</v>
      </c>
    </row>
    <row r="543" spans="1:51" s="13" customFormat="1" ht="12">
      <c r="A543" s="13"/>
      <c r="B543" s="232"/>
      <c r="C543" s="233"/>
      <c r="D543" s="234" t="s">
        <v>180</v>
      </c>
      <c r="E543" s="235" t="s">
        <v>1</v>
      </c>
      <c r="F543" s="236" t="s">
        <v>1906</v>
      </c>
      <c r="G543" s="233"/>
      <c r="H543" s="237">
        <v>398</v>
      </c>
      <c r="I543" s="238"/>
      <c r="J543" s="233"/>
      <c r="K543" s="233"/>
      <c r="L543" s="239"/>
      <c r="M543" s="240"/>
      <c r="N543" s="241"/>
      <c r="O543" s="241"/>
      <c r="P543" s="241"/>
      <c r="Q543" s="241"/>
      <c r="R543" s="241"/>
      <c r="S543" s="241"/>
      <c r="T543" s="242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43" t="s">
        <v>180</v>
      </c>
      <c r="AU543" s="243" t="s">
        <v>86</v>
      </c>
      <c r="AV543" s="13" t="s">
        <v>86</v>
      </c>
      <c r="AW543" s="13" t="s">
        <v>32</v>
      </c>
      <c r="AX543" s="13" t="s">
        <v>76</v>
      </c>
      <c r="AY543" s="243" t="s">
        <v>171</v>
      </c>
    </row>
    <row r="544" spans="1:51" s="14" customFormat="1" ht="12">
      <c r="A544" s="14"/>
      <c r="B544" s="244"/>
      <c r="C544" s="245"/>
      <c r="D544" s="234" t="s">
        <v>180</v>
      </c>
      <c r="E544" s="246" t="s">
        <v>1</v>
      </c>
      <c r="F544" s="247" t="s">
        <v>221</v>
      </c>
      <c r="G544" s="245"/>
      <c r="H544" s="248">
        <v>1443.44</v>
      </c>
      <c r="I544" s="249"/>
      <c r="J544" s="245"/>
      <c r="K544" s="245"/>
      <c r="L544" s="250"/>
      <c r="M544" s="283"/>
      <c r="N544" s="284"/>
      <c r="O544" s="284"/>
      <c r="P544" s="284"/>
      <c r="Q544" s="284"/>
      <c r="R544" s="284"/>
      <c r="S544" s="284"/>
      <c r="T544" s="285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54" t="s">
        <v>180</v>
      </c>
      <c r="AU544" s="254" t="s">
        <v>86</v>
      </c>
      <c r="AV544" s="14" t="s">
        <v>178</v>
      </c>
      <c r="AW544" s="14" t="s">
        <v>32</v>
      </c>
      <c r="AX544" s="14" t="s">
        <v>84</v>
      </c>
      <c r="AY544" s="254" t="s">
        <v>171</v>
      </c>
    </row>
    <row r="545" spans="1:31" s="2" customFormat="1" ht="6.95" customHeight="1">
      <c r="A545" s="39"/>
      <c r="B545" s="67"/>
      <c r="C545" s="68"/>
      <c r="D545" s="68"/>
      <c r="E545" s="68"/>
      <c r="F545" s="68"/>
      <c r="G545" s="68"/>
      <c r="H545" s="68"/>
      <c r="I545" s="68"/>
      <c r="J545" s="68"/>
      <c r="K545" s="68"/>
      <c r="L545" s="45"/>
      <c r="M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</row>
  </sheetData>
  <sheetProtection password="CC35" sheet="1" objects="1" scenarios="1" formatColumns="0" formatRows="0" autoFilter="0"/>
  <autoFilter ref="C134:K544"/>
  <mergeCells count="9">
    <mergeCell ref="E7:H7"/>
    <mergeCell ref="E9:H9"/>
    <mergeCell ref="E18:H18"/>
    <mergeCell ref="E27:H27"/>
    <mergeCell ref="E85:H85"/>
    <mergeCell ref="E87:H87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Zateplení budovy č.p. 2379 na ul. Žižkova v Karviné - Mizerově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1908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21. 12. 2020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ROUND(J136,2)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ROUND((SUM(BE136:BE502)),2)</f>
        <v>0</v>
      </c>
      <c r="G33" s="39"/>
      <c r="H33" s="39"/>
      <c r="I33" s="156">
        <v>0.21</v>
      </c>
      <c r="J33" s="155">
        <f>ROUND(((SUM(BE136:BE502))*I33),2)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ROUND((SUM(BF136:BF502)),2)</f>
        <v>0</v>
      </c>
      <c r="G34" s="39"/>
      <c r="H34" s="39"/>
      <c r="I34" s="156">
        <v>0.15</v>
      </c>
      <c r="J34" s="155">
        <f>ROUND(((SUM(BF136:BF502))*I34),2)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ROUND((SUM(BG136:BG502)),2)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ROUND((SUM(BH136:BH502)),2)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ROUND((SUM(BI136:BI502)),2)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Zateplení budovy č.p. 2379 na ul. Žižkova v Karviné - Mizerově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128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004 - Pavilon A4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Karviná</v>
      </c>
      <c r="G89" s="41"/>
      <c r="H89" s="41"/>
      <c r="I89" s="33" t="s">
        <v>22</v>
      </c>
      <c r="J89" s="80" t="str">
        <f>IF(J12="","",J12)</f>
        <v>21. 12. 2020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Karviná</v>
      </c>
      <c r="G91" s="41"/>
      <c r="H91" s="41"/>
      <c r="I91" s="33" t="s">
        <v>30</v>
      </c>
      <c r="J91" s="37" t="str">
        <f>E21</f>
        <v>ATRIS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Barbora Kyšková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131</v>
      </c>
      <c r="D94" s="177"/>
      <c r="E94" s="177"/>
      <c r="F94" s="177"/>
      <c r="G94" s="177"/>
      <c r="H94" s="177"/>
      <c r="I94" s="177"/>
      <c r="J94" s="178" t="s">
        <v>132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133</v>
      </c>
      <c r="D96" s="41"/>
      <c r="E96" s="41"/>
      <c r="F96" s="41"/>
      <c r="G96" s="41"/>
      <c r="H96" s="41"/>
      <c r="I96" s="41"/>
      <c r="J96" s="111">
        <f>J136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134</v>
      </c>
    </row>
    <row r="97" spans="1:31" s="9" customFormat="1" ht="24.95" customHeight="1">
      <c r="A97" s="9"/>
      <c r="B97" s="180"/>
      <c r="C97" s="181"/>
      <c r="D97" s="182" t="s">
        <v>135</v>
      </c>
      <c r="E97" s="183"/>
      <c r="F97" s="183"/>
      <c r="G97" s="183"/>
      <c r="H97" s="183"/>
      <c r="I97" s="183"/>
      <c r="J97" s="184">
        <f>J137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136</v>
      </c>
      <c r="E98" s="189"/>
      <c r="F98" s="189"/>
      <c r="G98" s="189"/>
      <c r="H98" s="189"/>
      <c r="I98" s="189"/>
      <c r="J98" s="190">
        <f>J138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138</v>
      </c>
      <c r="E99" s="189"/>
      <c r="F99" s="189"/>
      <c r="G99" s="189"/>
      <c r="H99" s="189"/>
      <c r="I99" s="189"/>
      <c r="J99" s="190">
        <f>J156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139</v>
      </c>
      <c r="E100" s="189"/>
      <c r="F100" s="189"/>
      <c r="G100" s="189"/>
      <c r="H100" s="189"/>
      <c r="I100" s="189"/>
      <c r="J100" s="190">
        <f>J162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140</v>
      </c>
      <c r="E101" s="189"/>
      <c r="F101" s="189"/>
      <c r="G101" s="189"/>
      <c r="H101" s="189"/>
      <c r="I101" s="189"/>
      <c r="J101" s="190">
        <f>J170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142</v>
      </c>
      <c r="E102" s="189"/>
      <c r="F102" s="189"/>
      <c r="G102" s="189"/>
      <c r="H102" s="189"/>
      <c r="I102" s="189"/>
      <c r="J102" s="190">
        <f>J179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143</v>
      </c>
      <c r="E103" s="189"/>
      <c r="F103" s="189"/>
      <c r="G103" s="189"/>
      <c r="H103" s="189"/>
      <c r="I103" s="189"/>
      <c r="J103" s="190">
        <f>J286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144</v>
      </c>
      <c r="E104" s="189"/>
      <c r="F104" s="189"/>
      <c r="G104" s="189"/>
      <c r="H104" s="189"/>
      <c r="I104" s="189"/>
      <c r="J104" s="190">
        <f>J321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145</v>
      </c>
      <c r="E105" s="189"/>
      <c r="F105" s="189"/>
      <c r="G105" s="189"/>
      <c r="H105" s="189"/>
      <c r="I105" s="189"/>
      <c r="J105" s="190">
        <f>J333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0"/>
      <c r="C106" s="181"/>
      <c r="D106" s="182" t="s">
        <v>146</v>
      </c>
      <c r="E106" s="183"/>
      <c r="F106" s="183"/>
      <c r="G106" s="183"/>
      <c r="H106" s="183"/>
      <c r="I106" s="183"/>
      <c r="J106" s="184">
        <f>J335</f>
        <v>0</v>
      </c>
      <c r="K106" s="181"/>
      <c r="L106" s="18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86"/>
      <c r="C107" s="187"/>
      <c r="D107" s="188" t="s">
        <v>147</v>
      </c>
      <c r="E107" s="189"/>
      <c r="F107" s="189"/>
      <c r="G107" s="189"/>
      <c r="H107" s="189"/>
      <c r="I107" s="189"/>
      <c r="J107" s="190">
        <f>J336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6"/>
      <c r="C108" s="187"/>
      <c r="D108" s="188" t="s">
        <v>148</v>
      </c>
      <c r="E108" s="189"/>
      <c r="F108" s="189"/>
      <c r="G108" s="189"/>
      <c r="H108" s="189"/>
      <c r="I108" s="189"/>
      <c r="J108" s="190">
        <f>J345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6"/>
      <c r="C109" s="187"/>
      <c r="D109" s="188" t="s">
        <v>149</v>
      </c>
      <c r="E109" s="189"/>
      <c r="F109" s="189"/>
      <c r="G109" s="189"/>
      <c r="H109" s="189"/>
      <c r="I109" s="189"/>
      <c r="J109" s="190">
        <f>J362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6"/>
      <c r="C110" s="187"/>
      <c r="D110" s="188" t="s">
        <v>1154</v>
      </c>
      <c r="E110" s="189"/>
      <c r="F110" s="189"/>
      <c r="G110" s="189"/>
      <c r="H110" s="189"/>
      <c r="I110" s="189"/>
      <c r="J110" s="190">
        <f>J377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6"/>
      <c r="C111" s="187"/>
      <c r="D111" s="188" t="s">
        <v>150</v>
      </c>
      <c r="E111" s="189"/>
      <c r="F111" s="189"/>
      <c r="G111" s="189"/>
      <c r="H111" s="189"/>
      <c r="I111" s="189"/>
      <c r="J111" s="190">
        <f>J380</f>
        <v>0</v>
      </c>
      <c r="K111" s="187"/>
      <c r="L111" s="19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6"/>
      <c r="C112" s="187"/>
      <c r="D112" s="188" t="s">
        <v>151</v>
      </c>
      <c r="E112" s="189"/>
      <c r="F112" s="189"/>
      <c r="G112" s="189"/>
      <c r="H112" s="189"/>
      <c r="I112" s="189"/>
      <c r="J112" s="190">
        <f>J384</f>
        <v>0</v>
      </c>
      <c r="K112" s="187"/>
      <c r="L112" s="19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6"/>
      <c r="C113" s="187"/>
      <c r="D113" s="188" t="s">
        <v>152</v>
      </c>
      <c r="E113" s="189"/>
      <c r="F113" s="189"/>
      <c r="G113" s="189"/>
      <c r="H113" s="189"/>
      <c r="I113" s="189"/>
      <c r="J113" s="190">
        <f>J408</f>
        <v>0</v>
      </c>
      <c r="K113" s="187"/>
      <c r="L113" s="191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6"/>
      <c r="C114" s="187"/>
      <c r="D114" s="188" t="s">
        <v>153</v>
      </c>
      <c r="E114" s="189"/>
      <c r="F114" s="189"/>
      <c r="G114" s="189"/>
      <c r="H114" s="189"/>
      <c r="I114" s="189"/>
      <c r="J114" s="190">
        <f>J461</f>
        <v>0</v>
      </c>
      <c r="K114" s="187"/>
      <c r="L114" s="191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6"/>
      <c r="C115" s="187"/>
      <c r="D115" s="188" t="s">
        <v>154</v>
      </c>
      <c r="E115" s="189"/>
      <c r="F115" s="189"/>
      <c r="G115" s="189"/>
      <c r="H115" s="189"/>
      <c r="I115" s="189"/>
      <c r="J115" s="190">
        <f>J492</f>
        <v>0</v>
      </c>
      <c r="K115" s="187"/>
      <c r="L115" s="191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86"/>
      <c r="C116" s="187"/>
      <c r="D116" s="188" t="s">
        <v>155</v>
      </c>
      <c r="E116" s="189"/>
      <c r="F116" s="189"/>
      <c r="G116" s="189"/>
      <c r="H116" s="189"/>
      <c r="I116" s="189"/>
      <c r="J116" s="190">
        <f>J496</f>
        <v>0</v>
      </c>
      <c r="K116" s="187"/>
      <c r="L116" s="191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2" customFormat="1" ht="21.8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67"/>
      <c r="C118" s="68"/>
      <c r="D118" s="68"/>
      <c r="E118" s="68"/>
      <c r="F118" s="68"/>
      <c r="G118" s="68"/>
      <c r="H118" s="68"/>
      <c r="I118" s="68"/>
      <c r="J118" s="68"/>
      <c r="K118" s="68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22" spans="1:31" s="2" customFormat="1" ht="6.95" customHeight="1">
      <c r="A122" s="39"/>
      <c r="B122" s="69"/>
      <c r="C122" s="70"/>
      <c r="D122" s="70"/>
      <c r="E122" s="70"/>
      <c r="F122" s="70"/>
      <c r="G122" s="70"/>
      <c r="H122" s="70"/>
      <c r="I122" s="70"/>
      <c r="J122" s="70"/>
      <c r="K122" s="70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24.95" customHeight="1">
      <c r="A123" s="39"/>
      <c r="B123" s="40"/>
      <c r="C123" s="24" t="s">
        <v>156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2" customHeight="1">
      <c r="A125" s="39"/>
      <c r="B125" s="40"/>
      <c r="C125" s="33" t="s">
        <v>16</v>
      </c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6.5" customHeight="1">
      <c r="A126" s="39"/>
      <c r="B126" s="40"/>
      <c r="C126" s="41"/>
      <c r="D126" s="41"/>
      <c r="E126" s="175" t="str">
        <f>E7</f>
        <v>Zateplení budovy č.p. 2379 na ul. Žižkova v Karviné - Mizerově</v>
      </c>
      <c r="F126" s="33"/>
      <c r="G126" s="33"/>
      <c r="H126" s="33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2" customHeight="1">
      <c r="A127" s="39"/>
      <c r="B127" s="40"/>
      <c r="C127" s="33" t="s">
        <v>128</v>
      </c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6.5" customHeight="1">
      <c r="A128" s="39"/>
      <c r="B128" s="40"/>
      <c r="C128" s="41"/>
      <c r="D128" s="41"/>
      <c r="E128" s="77" t="str">
        <f>E9</f>
        <v>004 - Pavilon A4</v>
      </c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6.95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2" customHeight="1">
      <c r="A130" s="39"/>
      <c r="B130" s="40"/>
      <c r="C130" s="33" t="s">
        <v>20</v>
      </c>
      <c r="D130" s="41"/>
      <c r="E130" s="41"/>
      <c r="F130" s="28" t="str">
        <f>F12</f>
        <v>Karviná</v>
      </c>
      <c r="G130" s="41"/>
      <c r="H130" s="41"/>
      <c r="I130" s="33" t="s">
        <v>22</v>
      </c>
      <c r="J130" s="80" t="str">
        <f>IF(J12="","",J12)</f>
        <v>21. 12. 2020</v>
      </c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6.95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5.15" customHeight="1">
      <c r="A132" s="39"/>
      <c r="B132" s="40"/>
      <c r="C132" s="33" t="s">
        <v>24</v>
      </c>
      <c r="D132" s="41"/>
      <c r="E132" s="41"/>
      <c r="F132" s="28" t="str">
        <f>E15</f>
        <v>Statutární město Karviná</v>
      </c>
      <c r="G132" s="41"/>
      <c r="H132" s="41"/>
      <c r="I132" s="33" t="s">
        <v>30</v>
      </c>
      <c r="J132" s="37" t="str">
        <f>E21</f>
        <v>ATRIS s.r.o.</v>
      </c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5.15" customHeight="1">
      <c r="A133" s="39"/>
      <c r="B133" s="40"/>
      <c r="C133" s="33" t="s">
        <v>28</v>
      </c>
      <c r="D133" s="41"/>
      <c r="E133" s="41"/>
      <c r="F133" s="28" t="str">
        <f>IF(E18="","",E18)</f>
        <v>Vyplň údaj</v>
      </c>
      <c r="G133" s="41"/>
      <c r="H133" s="41"/>
      <c r="I133" s="33" t="s">
        <v>33</v>
      </c>
      <c r="J133" s="37" t="str">
        <f>E24</f>
        <v>Barbora Kyšková</v>
      </c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0.3" customHeight="1">
      <c r="A134" s="39"/>
      <c r="B134" s="40"/>
      <c r="C134" s="41"/>
      <c r="D134" s="41"/>
      <c r="E134" s="41"/>
      <c r="F134" s="41"/>
      <c r="G134" s="41"/>
      <c r="H134" s="41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11" customFormat="1" ht="29.25" customHeight="1">
      <c r="A135" s="192"/>
      <c r="B135" s="193"/>
      <c r="C135" s="194" t="s">
        <v>157</v>
      </c>
      <c r="D135" s="195" t="s">
        <v>61</v>
      </c>
      <c r="E135" s="195" t="s">
        <v>57</v>
      </c>
      <c r="F135" s="195" t="s">
        <v>58</v>
      </c>
      <c r="G135" s="195" t="s">
        <v>158</v>
      </c>
      <c r="H135" s="195" t="s">
        <v>159</v>
      </c>
      <c r="I135" s="195" t="s">
        <v>160</v>
      </c>
      <c r="J135" s="195" t="s">
        <v>132</v>
      </c>
      <c r="K135" s="196" t="s">
        <v>161</v>
      </c>
      <c r="L135" s="197"/>
      <c r="M135" s="101" t="s">
        <v>1</v>
      </c>
      <c r="N135" s="102" t="s">
        <v>40</v>
      </c>
      <c r="O135" s="102" t="s">
        <v>162</v>
      </c>
      <c r="P135" s="102" t="s">
        <v>163</v>
      </c>
      <c r="Q135" s="102" t="s">
        <v>164</v>
      </c>
      <c r="R135" s="102" t="s">
        <v>165</v>
      </c>
      <c r="S135" s="102" t="s">
        <v>166</v>
      </c>
      <c r="T135" s="103" t="s">
        <v>167</v>
      </c>
      <c r="U135" s="192"/>
      <c r="V135" s="192"/>
      <c r="W135" s="192"/>
      <c r="X135" s="192"/>
      <c r="Y135" s="192"/>
      <c r="Z135" s="192"/>
      <c r="AA135" s="192"/>
      <c r="AB135" s="192"/>
      <c r="AC135" s="192"/>
      <c r="AD135" s="192"/>
      <c r="AE135" s="192"/>
    </row>
    <row r="136" spans="1:63" s="2" customFormat="1" ht="22.8" customHeight="1">
      <c r="A136" s="39"/>
      <c r="B136" s="40"/>
      <c r="C136" s="108" t="s">
        <v>168</v>
      </c>
      <c r="D136" s="41"/>
      <c r="E136" s="41"/>
      <c r="F136" s="41"/>
      <c r="G136" s="41"/>
      <c r="H136" s="41"/>
      <c r="I136" s="41"/>
      <c r="J136" s="198">
        <f>BK136</f>
        <v>0</v>
      </c>
      <c r="K136" s="41"/>
      <c r="L136" s="45"/>
      <c r="M136" s="104"/>
      <c r="N136" s="199"/>
      <c r="O136" s="105"/>
      <c r="P136" s="200">
        <f>P137+P335</f>
        <v>0</v>
      </c>
      <c r="Q136" s="105"/>
      <c r="R136" s="200">
        <f>R137+R335</f>
        <v>190.48498890000002</v>
      </c>
      <c r="S136" s="105"/>
      <c r="T136" s="201">
        <f>T137+T335</f>
        <v>383.192429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75</v>
      </c>
      <c r="AU136" s="18" t="s">
        <v>134</v>
      </c>
      <c r="BK136" s="202">
        <f>BK137+BK335</f>
        <v>0</v>
      </c>
    </row>
    <row r="137" spans="1:63" s="12" customFormat="1" ht="25.9" customHeight="1">
      <c r="A137" s="12"/>
      <c r="B137" s="203"/>
      <c r="C137" s="204"/>
      <c r="D137" s="205" t="s">
        <v>75</v>
      </c>
      <c r="E137" s="206" t="s">
        <v>169</v>
      </c>
      <c r="F137" s="206" t="s">
        <v>170</v>
      </c>
      <c r="G137" s="204"/>
      <c r="H137" s="204"/>
      <c r="I137" s="207"/>
      <c r="J137" s="208">
        <f>BK137</f>
        <v>0</v>
      </c>
      <c r="K137" s="204"/>
      <c r="L137" s="209"/>
      <c r="M137" s="210"/>
      <c r="N137" s="211"/>
      <c r="O137" s="211"/>
      <c r="P137" s="212">
        <f>P138+P156+P162+P170+P179+P286+P321+P333</f>
        <v>0</v>
      </c>
      <c r="Q137" s="211"/>
      <c r="R137" s="212">
        <f>R138+R156+R162+R170+R179+R286+R321+R333</f>
        <v>167.4185165</v>
      </c>
      <c r="S137" s="211"/>
      <c r="T137" s="213">
        <f>T138+T156+T162+T170+T179+T286+T321+T333</f>
        <v>360.349265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4" t="s">
        <v>84</v>
      </c>
      <c r="AT137" s="215" t="s">
        <v>75</v>
      </c>
      <c r="AU137" s="215" t="s">
        <v>76</v>
      </c>
      <c r="AY137" s="214" t="s">
        <v>171</v>
      </c>
      <c r="BK137" s="216">
        <f>BK138+BK156+BK162+BK170+BK179+BK286+BK321+BK333</f>
        <v>0</v>
      </c>
    </row>
    <row r="138" spans="1:63" s="12" customFormat="1" ht="22.8" customHeight="1">
      <c r="A138" s="12"/>
      <c r="B138" s="203"/>
      <c r="C138" s="204"/>
      <c r="D138" s="205" t="s">
        <v>75</v>
      </c>
      <c r="E138" s="217" t="s">
        <v>84</v>
      </c>
      <c r="F138" s="217" t="s">
        <v>172</v>
      </c>
      <c r="G138" s="204"/>
      <c r="H138" s="204"/>
      <c r="I138" s="207"/>
      <c r="J138" s="218">
        <f>BK138</f>
        <v>0</v>
      </c>
      <c r="K138" s="204"/>
      <c r="L138" s="209"/>
      <c r="M138" s="210"/>
      <c r="N138" s="211"/>
      <c r="O138" s="211"/>
      <c r="P138" s="212">
        <f>SUM(P139:P155)</f>
        <v>0</v>
      </c>
      <c r="Q138" s="211"/>
      <c r="R138" s="212">
        <f>SUM(R139:R155)</f>
        <v>0</v>
      </c>
      <c r="S138" s="211"/>
      <c r="T138" s="213">
        <f>SUM(T139:T155)</f>
        <v>19.866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4" t="s">
        <v>84</v>
      </c>
      <c r="AT138" s="215" t="s">
        <v>75</v>
      </c>
      <c r="AU138" s="215" t="s">
        <v>84</v>
      </c>
      <c r="AY138" s="214" t="s">
        <v>171</v>
      </c>
      <c r="BK138" s="216">
        <f>SUM(BK139:BK155)</f>
        <v>0</v>
      </c>
    </row>
    <row r="139" spans="1:65" s="2" customFormat="1" ht="24.15" customHeight="1">
      <c r="A139" s="39"/>
      <c r="B139" s="40"/>
      <c r="C139" s="219" t="s">
        <v>84</v>
      </c>
      <c r="D139" s="219" t="s">
        <v>173</v>
      </c>
      <c r="E139" s="220" t="s">
        <v>174</v>
      </c>
      <c r="F139" s="221" t="s">
        <v>175</v>
      </c>
      <c r="G139" s="222" t="s">
        <v>176</v>
      </c>
      <c r="H139" s="223">
        <v>21</v>
      </c>
      <c r="I139" s="224"/>
      <c r="J139" s="225">
        <f>ROUND(I139*H139,2)</f>
        <v>0</v>
      </c>
      <c r="K139" s="221" t="s">
        <v>177</v>
      </c>
      <c r="L139" s="45"/>
      <c r="M139" s="226" t="s">
        <v>1</v>
      </c>
      <c r="N139" s="227" t="s">
        <v>41</v>
      </c>
      <c r="O139" s="92"/>
      <c r="P139" s="228">
        <f>O139*H139</f>
        <v>0</v>
      </c>
      <c r="Q139" s="228">
        <v>0</v>
      </c>
      <c r="R139" s="228">
        <f>Q139*H139</f>
        <v>0</v>
      </c>
      <c r="S139" s="228">
        <v>0.3</v>
      </c>
      <c r="T139" s="229">
        <f>S139*H139</f>
        <v>6.3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178</v>
      </c>
      <c r="AT139" s="230" t="s">
        <v>173</v>
      </c>
      <c r="AU139" s="230" t="s">
        <v>86</v>
      </c>
      <c r="AY139" s="18" t="s">
        <v>171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84</v>
      </c>
      <c r="BK139" s="231">
        <f>ROUND(I139*H139,2)</f>
        <v>0</v>
      </c>
      <c r="BL139" s="18" t="s">
        <v>178</v>
      </c>
      <c r="BM139" s="230" t="s">
        <v>1909</v>
      </c>
    </row>
    <row r="140" spans="1:47" s="2" customFormat="1" ht="12">
      <c r="A140" s="39"/>
      <c r="B140" s="40"/>
      <c r="C140" s="41"/>
      <c r="D140" s="234" t="s">
        <v>229</v>
      </c>
      <c r="E140" s="41"/>
      <c r="F140" s="255" t="s">
        <v>1910</v>
      </c>
      <c r="G140" s="41"/>
      <c r="H140" s="41"/>
      <c r="I140" s="256"/>
      <c r="J140" s="41"/>
      <c r="K140" s="41"/>
      <c r="L140" s="45"/>
      <c r="M140" s="257"/>
      <c r="N140" s="258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229</v>
      </c>
      <c r="AU140" s="18" t="s">
        <v>86</v>
      </c>
    </row>
    <row r="141" spans="1:51" s="13" customFormat="1" ht="12">
      <c r="A141" s="13"/>
      <c r="B141" s="232"/>
      <c r="C141" s="233"/>
      <c r="D141" s="234" t="s">
        <v>180</v>
      </c>
      <c r="E141" s="235" t="s">
        <v>1</v>
      </c>
      <c r="F141" s="236" t="s">
        <v>1911</v>
      </c>
      <c r="G141" s="233"/>
      <c r="H141" s="237">
        <v>21</v>
      </c>
      <c r="I141" s="238"/>
      <c r="J141" s="233"/>
      <c r="K141" s="233"/>
      <c r="L141" s="239"/>
      <c r="M141" s="240"/>
      <c r="N141" s="241"/>
      <c r="O141" s="241"/>
      <c r="P141" s="241"/>
      <c r="Q141" s="241"/>
      <c r="R141" s="241"/>
      <c r="S141" s="241"/>
      <c r="T141" s="24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3" t="s">
        <v>180</v>
      </c>
      <c r="AU141" s="243" t="s">
        <v>86</v>
      </c>
      <c r="AV141" s="13" t="s">
        <v>86</v>
      </c>
      <c r="AW141" s="13" t="s">
        <v>32</v>
      </c>
      <c r="AX141" s="13" t="s">
        <v>84</v>
      </c>
      <c r="AY141" s="243" t="s">
        <v>171</v>
      </c>
    </row>
    <row r="142" spans="1:65" s="2" customFormat="1" ht="24.15" customHeight="1">
      <c r="A142" s="39"/>
      <c r="B142" s="40"/>
      <c r="C142" s="219" t="s">
        <v>86</v>
      </c>
      <c r="D142" s="219" t="s">
        <v>173</v>
      </c>
      <c r="E142" s="220" t="s">
        <v>182</v>
      </c>
      <c r="F142" s="221" t="s">
        <v>183</v>
      </c>
      <c r="G142" s="222" t="s">
        <v>176</v>
      </c>
      <c r="H142" s="223">
        <v>21</v>
      </c>
      <c r="I142" s="224"/>
      <c r="J142" s="225">
        <f>ROUND(I142*H142,2)</f>
        <v>0</v>
      </c>
      <c r="K142" s="221" t="s">
        <v>184</v>
      </c>
      <c r="L142" s="45"/>
      <c r="M142" s="226" t="s">
        <v>1</v>
      </c>
      <c r="N142" s="227" t="s">
        <v>41</v>
      </c>
      <c r="O142" s="92"/>
      <c r="P142" s="228">
        <f>O142*H142</f>
        <v>0</v>
      </c>
      <c r="Q142" s="228">
        <v>0</v>
      </c>
      <c r="R142" s="228">
        <f>Q142*H142</f>
        <v>0</v>
      </c>
      <c r="S142" s="228">
        <v>0.33</v>
      </c>
      <c r="T142" s="229">
        <f>S142*H142</f>
        <v>6.930000000000001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178</v>
      </c>
      <c r="AT142" s="230" t="s">
        <v>173</v>
      </c>
      <c r="AU142" s="230" t="s">
        <v>86</v>
      </c>
      <c r="AY142" s="18" t="s">
        <v>171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84</v>
      </c>
      <c r="BK142" s="231">
        <f>ROUND(I142*H142,2)</f>
        <v>0</v>
      </c>
      <c r="BL142" s="18" t="s">
        <v>178</v>
      </c>
      <c r="BM142" s="230" t="s">
        <v>1912</v>
      </c>
    </row>
    <row r="143" spans="1:51" s="13" customFormat="1" ht="12">
      <c r="A143" s="13"/>
      <c r="B143" s="232"/>
      <c r="C143" s="233"/>
      <c r="D143" s="234" t="s">
        <v>180</v>
      </c>
      <c r="E143" s="235" t="s">
        <v>1</v>
      </c>
      <c r="F143" s="236" t="s">
        <v>1911</v>
      </c>
      <c r="G143" s="233"/>
      <c r="H143" s="237">
        <v>21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180</v>
      </c>
      <c r="AU143" s="243" t="s">
        <v>86</v>
      </c>
      <c r="AV143" s="13" t="s">
        <v>86</v>
      </c>
      <c r="AW143" s="13" t="s">
        <v>32</v>
      </c>
      <c r="AX143" s="13" t="s">
        <v>84</v>
      </c>
      <c r="AY143" s="243" t="s">
        <v>171</v>
      </c>
    </row>
    <row r="144" spans="1:65" s="2" customFormat="1" ht="16.5" customHeight="1">
      <c r="A144" s="39"/>
      <c r="B144" s="40"/>
      <c r="C144" s="219" t="s">
        <v>187</v>
      </c>
      <c r="D144" s="219" t="s">
        <v>173</v>
      </c>
      <c r="E144" s="220" t="s">
        <v>188</v>
      </c>
      <c r="F144" s="221" t="s">
        <v>189</v>
      </c>
      <c r="G144" s="222" t="s">
        <v>176</v>
      </c>
      <c r="H144" s="223">
        <v>21</v>
      </c>
      <c r="I144" s="224"/>
      <c r="J144" s="225">
        <f>ROUND(I144*H144,2)</f>
        <v>0</v>
      </c>
      <c r="K144" s="221" t="s">
        <v>177</v>
      </c>
      <c r="L144" s="45"/>
      <c r="M144" s="226" t="s">
        <v>1</v>
      </c>
      <c r="N144" s="227" t="s">
        <v>41</v>
      </c>
      <c r="O144" s="92"/>
      <c r="P144" s="228">
        <f>O144*H144</f>
        <v>0</v>
      </c>
      <c r="Q144" s="228">
        <v>0</v>
      </c>
      <c r="R144" s="228">
        <f>Q144*H144</f>
        <v>0</v>
      </c>
      <c r="S144" s="228">
        <v>0.316</v>
      </c>
      <c r="T144" s="229">
        <f>S144*H144</f>
        <v>6.636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178</v>
      </c>
      <c r="AT144" s="230" t="s">
        <v>173</v>
      </c>
      <c r="AU144" s="230" t="s">
        <v>86</v>
      </c>
      <c r="AY144" s="18" t="s">
        <v>171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84</v>
      </c>
      <c r="BK144" s="231">
        <f>ROUND(I144*H144,2)</f>
        <v>0</v>
      </c>
      <c r="BL144" s="18" t="s">
        <v>178</v>
      </c>
      <c r="BM144" s="230" t="s">
        <v>1913</v>
      </c>
    </row>
    <row r="145" spans="1:51" s="13" customFormat="1" ht="12">
      <c r="A145" s="13"/>
      <c r="B145" s="232"/>
      <c r="C145" s="233"/>
      <c r="D145" s="234" t="s">
        <v>180</v>
      </c>
      <c r="E145" s="235" t="s">
        <v>1</v>
      </c>
      <c r="F145" s="236" t="s">
        <v>1911</v>
      </c>
      <c r="G145" s="233"/>
      <c r="H145" s="237">
        <v>21</v>
      </c>
      <c r="I145" s="238"/>
      <c r="J145" s="233"/>
      <c r="K145" s="233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180</v>
      </c>
      <c r="AU145" s="243" t="s">
        <v>86</v>
      </c>
      <c r="AV145" s="13" t="s">
        <v>86</v>
      </c>
      <c r="AW145" s="13" t="s">
        <v>32</v>
      </c>
      <c r="AX145" s="13" t="s">
        <v>84</v>
      </c>
      <c r="AY145" s="243" t="s">
        <v>171</v>
      </c>
    </row>
    <row r="146" spans="1:65" s="2" customFormat="1" ht="24.15" customHeight="1">
      <c r="A146" s="39"/>
      <c r="B146" s="40"/>
      <c r="C146" s="219" t="s">
        <v>178</v>
      </c>
      <c r="D146" s="219" t="s">
        <v>173</v>
      </c>
      <c r="E146" s="220" t="s">
        <v>191</v>
      </c>
      <c r="F146" s="221" t="s">
        <v>192</v>
      </c>
      <c r="G146" s="222" t="s">
        <v>193</v>
      </c>
      <c r="H146" s="223">
        <v>6.3</v>
      </c>
      <c r="I146" s="224"/>
      <c r="J146" s="225">
        <f>ROUND(I146*H146,2)</f>
        <v>0</v>
      </c>
      <c r="K146" s="221" t="s">
        <v>177</v>
      </c>
      <c r="L146" s="45"/>
      <c r="M146" s="226" t="s">
        <v>1</v>
      </c>
      <c r="N146" s="227" t="s">
        <v>41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178</v>
      </c>
      <c r="AT146" s="230" t="s">
        <v>173</v>
      </c>
      <c r="AU146" s="230" t="s">
        <v>86</v>
      </c>
      <c r="AY146" s="18" t="s">
        <v>171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84</v>
      </c>
      <c r="BK146" s="231">
        <f>ROUND(I146*H146,2)</f>
        <v>0</v>
      </c>
      <c r="BL146" s="18" t="s">
        <v>178</v>
      </c>
      <c r="BM146" s="230" t="s">
        <v>1914</v>
      </c>
    </row>
    <row r="147" spans="1:51" s="13" customFormat="1" ht="12">
      <c r="A147" s="13"/>
      <c r="B147" s="232"/>
      <c r="C147" s="233"/>
      <c r="D147" s="234" t="s">
        <v>180</v>
      </c>
      <c r="E147" s="235" t="s">
        <v>1</v>
      </c>
      <c r="F147" s="236" t="s">
        <v>1915</v>
      </c>
      <c r="G147" s="233"/>
      <c r="H147" s="237">
        <v>6.3</v>
      </c>
      <c r="I147" s="238"/>
      <c r="J147" s="233"/>
      <c r="K147" s="233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180</v>
      </c>
      <c r="AU147" s="243" t="s">
        <v>86</v>
      </c>
      <c r="AV147" s="13" t="s">
        <v>86</v>
      </c>
      <c r="AW147" s="13" t="s">
        <v>32</v>
      </c>
      <c r="AX147" s="13" t="s">
        <v>84</v>
      </c>
      <c r="AY147" s="243" t="s">
        <v>171</v>
      </c>
    </row>
    <row r="148" spans="1:65" s="2" customFormat="1" ht="33" customHeight="1">
      <c r="A148" s="39"/>
      <c r="B148" s="40"/>
      <c r="C148" s="219" t="s">
        <v>196</v>
      </c>
      <c r="D148" s="219" t="s">
        <v>173</v>
      </c>
      <c r="E148" s="220" t="s">
        <v>197</v>
      </c>
      <c r="F148" s="221" t="s">
        <v>198</v>
      </c>
      <c r="G148" s="222" t="s">
        <v>193</v>
      </c>
      <c r="H148" s="223">
        <v>6.3</v>
      </c>
      <c r="I148" s="224"/>
      <c r="J148" s="225">
        <f>ROUND(I148*H148,2)</f>
        <v>0</v>
      </c>
      <c r="K148" s="221" t="s">
        <v>177</v>
      </c>
      <c r="L148" s="45"/>
      <c r="M148" s="226" t="s">
        <v>1</v>
      </c>
      <c r="N148" s="227" t="s">
        <v>41</v>
      </c>
      <c r="O148" s="92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178</v>
      </c>
      <c r="AT148" s="230" t="s">
        <v>173</v>
      </c>
      <c r="AU148" s="230" t="s">
        <v>86</v>
      </c>
      <c r="AY148" s="18" t="s">
        <v>171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84</v>
      </c>
      <c r="BK148" s="231">
        <f>ROUND(I148*H148,2)</f>
        <v>0</v>
      </c>
      <c r="BL148" s="18" t="s">
        <v>178</v>
      </c>
      <c r="BM148" s="230" t="s">
        <v>1916</v>
      </c>
    </row>
    <row r="149" spans="1:65" s="2" customFormat="1" ht="37.8" customHeight="1">
      <c r="A149" s="39"/>
      <c r="B149" s="40"/>
      <c r="C149" s="219" t="s">
        <v>200</v>
      </c>
      <c r="D149" s="219" t="s">
        <v>173</v>
      </c>
      <c r="E149" s="220" t="s">
        <v>201</v>
      </c>
      <c r="F149" s="221" t="s">
        <v>202</v>
      </c>
      <c r="G149" s="222" t="s">
        <v>193</v>
      </c>
      <c r="H149" s="223">
        <v>31.5</v>
      </c>
      <c r="I149" s="224"/>
      <c r="J149" s="225">
        <f>ROUND(I149*H149,2)</f>
        <v>0</v>
      </c>
      <c r="K149" s="221" t="s">
        <v>177</v>
      </c>
      <c r="L149" s="45"/>
      <c r="M149" s="226" t="s">
        <v>1</v>
      </c>
      <c r="N149" s="227" t="s">
        <v>41</v>
      </c>
      <c r="O149" s="9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178</v>
      </c>
      <c r="AT149" s="230" t="s">
        <v>173</v>
      </c>
      <c r="AU149" s="230" t="s">
        <v>86</v>
      </c>
      <c r="AY149" s="18" t="s">
        <v>171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84</v>
      </c>
      <c r="BK149" s="231">
        <f>ROUND(I149*H149,2)</f>
        <v>0</v>
      </c>
      <c r="BL149" s="18" t="s">
        <v>178</v>
      </c>
      <c r="BM149" s="230" t="s">
        <v>1917</v>
      </c>
    </row>
    <row r="150" spans="1:51" s="13" customFormat="1" ht="12">
      <c r="A150" s="13"/>
      <c r="B150" s="232"/>
      <c r="C150" s="233"/>
      <c r="D150" s="234" t="s">
        <v>180</v>
      </c>
      <c r="E150" s="235" t="s">
        <v>1</v>
      </c>
      <c r="F150" s="236" t="s">
        <v>1918</v>
      </c>
      <c r="G150" s="233"/>
      <c r="H150" s="237">
        <v>31.5</v>
      </c>
      <c r="I150" s="238"/>
      <c r="J150" s="233"/>
      <c r="K150" s="233"/>
      <c r="L150" s="239"/>
      <c r="M150" s="240"/>
      <c r="N150" s="241"/>
      <c r="O150" s="241"/>
      <c r="P150" s="241"/>
      <c r="Q150" s="241"/>
      <c r="R150" s="241"/>
      <c r="S150" s="241"/>
      <c r="T150" s="24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3" t="s">
        <v>180</v>
      </c>
      <c r="AU150" s="243" t="s">
        <v>86</v>
      </c>
      <c r="AV150" s="13" t="s">
        <v>86</v>
      </c>
      <c r="AW150" s="13" t="s">
        <v>32</v>
      </c>
      <c r="AX150" s="13" t="s">
        <v>84</v>
      </c>
      <c r="AY150" s="243" t="s">
        <v>171</v>
      </c>
    </row>
    <row r="151" spans="1:65" s="2" customFormat="1" ht="24.15" customHeight="1">
      <c r="A151" s="39"/>
      <c r="B151" s="40"/>
      <c r="C151" s="219" t="s">
        <v>205</v>
      </c>
      <c r="D151" s="219" t="s">
        <v>173</v>
      </c>
      <c r="E151" s="220" t="s">
        <v>206</v>
      </c>
      <c r="F151" s="221" t="s">
        <v>207</v>
      </c>
      <c r="G151" s="222" t="s">
        <v>208</v>
      </c>
      <c r="H151" s="223">
        <v>11.34</v>
      </c>
      <c r="I151" s="224"/>
      <c r="J151" s="225">
        <f>ROUND(I151*H151,2)</f>
        <v>0</v>
      </c>
      <c r="K151" s="221" t="s">
        <v>177</v>
      </c>
      <c r="L151" s="45"/>
      <c r="M151" s="226" t="s">
        <v>1</v>
      </c>
      <c r="N151" s="227" t="s">
        <v>41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178</v>
      </c>
      <c r="AT151" s="230" t="s">
        <v>173</v>
      </c>
      <c r="AU151" s="230" t="s">
        <v>86</v>
      </c>
      <c r="AY151" s="18" t="s">
        <v>171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84</v>
      </c>
      <c r="BK151" s="231">
        <f>ROUND(I151*H151,2)</f>
        <v>0</v>
      </c>
      <c r="BL151" s="18" t="s">
        <v>178</v>
      </c>
      <c r="BM151" s="230" t="s">
        <v>1919</v>
      </c>
    </row>
    <row r="152" spans="1:51" s="13" customFormat="1" ht="12">
      <c r="A152" s="13"/>
      <c r="B152" s="232"/>
      <c r="C152" s="233"/>
      <c r="D152" s="234" t="s">
        <v>180</v>
      </c>
      <c r="E152" s="235" t="s">
        <v>1</v>
      </c>
      <c r="F152" s="236" t="s">
        <v>1920</v>
      </c>
      <c r="G152" s="233"/>
      <c r="H152" s="237">
        <v>11.34</v>
      </c>
      <c r="I152" s="238"/>
      <c r="J152" s="233"/>
      <c r="K152" s="233"/>
      <c r="L152" s="239"/>
      <c r="M152" s="240"/>
      <c r="N152" s="241"/>
      <c r="O152" s="241"/>
      <c r="P152" s="241"/>
      <c r="Q152" s="241"/>
      <c r="R152" s="241"/>
      <c r="S152" s="241"/>
      <c r="T152" s="24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3" t="s">
        <v>180</v>
      </c>
      <c r="AU152" s="243" t="s">
        <v>86</v>
      </c>
      <c r="AV152" s="13" t="s">
        <v>86</v>
      </c>
      <c r="AW152" s="13" t="s">
        <v>32</v>
      </c>
      <c r="AX152" s="13" t="s">
        <v>84</v>
      </c>
      <c r="AY152" s="243" t="s">
        <v>171</v>
      </c>
    </row>
    <row r="153" spans="1:65" s="2" customFormat="1" ht="16.5" customHeight="1">
      <c r="A153" s="39"/>
      <c r="B153" s="40"/>
      <c r="C153" s="219" t="s">
        <v>211</v>
      </c>
      <c r="D153" s="219" t="s">
        <v>173</v>
      </c>
      <c r="E153" s="220" t="s">
        <v>212</v>
      </c>
      <c r="F153" s="221" t="s">
        <v>213</v>
      </c>
      <c r="G153" s="222" t="s">
        <v>193</v>
      </c>
      <c r="H153" s="223">
        <v>6.3</v>
      </c>
      <c r="I153" s="224"/>
      <c r="J153" s="225">
        <f>ROUND(I153*H153,2)</f>
        <v>0</v>
      </c>
      <c r="K153" s="221" t="s">
        <v>177</v>
      </c>
      <c r="L153" s="45"/>
      <c r="M153" s="226" t="s">
        <v>1</v>
      </c>
      <c r="N153" s="227" t="s">
        <v>41</v>
      </c>
      <c r="O153" s="9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178</v>
      </c>
      <c r="AT153" s="230" t="s">
        <v>173</v>
      </c>
      <c r="AU153" s="230" t="s">
        <v>86</v>
      </c>
      <c r="AY153" s="18" t="s">
        <v>171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84</v>
      </c>
      <c r="BK153" s="231">
        <f>ROUND(I153*H153,2)</f>
        <v>0</v>
      </c>
      <c r="BL153" s="18" t="s">
        <v>178</v>
      </c>
      <c r="BM153" s="230" t="s">
        <v>1921</v>
      </c>
    </row>
    <row r="154" spans="1:65" s="2" customFormat="1" ht="24.15" customHeight="1">
      <c r="A154" s="39"/>
      <c r="B154" s="40"/>
      <c r="C154" s="219" t="s">
        <v>215</v>
      </c>
      <c r="D154" s="219" t="s">
        <v>173</v>
      </c>
      <c r="E154" s="220" t="s">
        <v>216</v>
      </c>
      <c r="F154" s="221" t="s">
        <v>217</v>
      </c>
      <c r="G154" s="222" t="s">
        <v>176</v>
      </c>
      <c r="H154" s="223">
        <v>25.5</v>
      </c>
      <c r="I154" s="224"/>
      <c r="J154" s="225">
        <f>ROUND(I154*H154,2)</f>
        <v>0</v>
      </c>
      <c r="K154" s="221" t="s">
        <v>177</v>
      </c>
      <c r="L154" s="45"/>
      <c r="M154" s="226" t="s">
        <v>1</v>
      </c>
      <c r="N154" s="227" t="s">
        <v>41</v>
      </c>
      <c r="O154" s="9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178</v>
      </c>
      <c r="AT154" s="230" t="s">
        <v>173</v>
      </c>
      <c r="AU154" s="230" t="s">
        <v>86</v>
      </c>
      <c r="AY154" s="18" t="s">
        <v>171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84</v>
      </c>
      <c r="BK154" s="231">
        <f>ROUND(I154*H154,2)</f>
        <v>0</v>
      </c>
      <c r="BL154" s="18" t="s">
        <v>178</v>
      </c>
      <c r="BM154" s="230" t="s">
        <v>1922</v>
      </c>
    </row>
    <row r="155" spans="1:51" s="13" customFormat="1" ht="12">
      <c r="A155" s="13"/>
      <c r="B155" s="232"/>
      <c r="C155" s="233"/>
      <c r="D155" s="234" t="s">
        <v>180</v>
      </c>
      <c r="E155" s="235" t="s">
        <v>1</v>
      </c>
      <c r="F155" s="236" t="s">
        <v>1923</v>
      </c>
      <c r="G155" s="233"/>
      <c r="H155" s="237">
        <v>25.5</v>
      </c>
      <c r="I155" s="238"/>
      <c r="J155" s="233"/>
      <c r="K155" s="233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180</v>
      </c>
      <c r="AU155" s="243" t="s">
        <v>86</v>
      </c>
      <c r="AV155" s="13" t="s">
        <v>86</v>
      </c>
      <c r="AW155" s="13" t="s">
        <v>32</v>
      </c>
      <c r="AX155" s="13" t="s">
        <v>84</v>
      </c>
      <c r="AY155" s="243" t="s">
        <v>171</v>
      </c>
    </row>
    <row r="156" spans="1:63" s="12" customFormat="1" ht="22.8" customHeight="1">
      <c r="A156" s="12"/>
      <c r="B156" s="203"/>
      <c r="C156" s="204"/>
      <c r="D156" s="205" t="s">
        <v>75</v>
      </c>
      <c r="E156" s="217" t="s">
        <v>187</v>
      </c>
      <c r="F156" s="217" t="s">
        <v>231</v>
      </c>
      <c r="G156" s="204"/>
      <c r="H156" s="204"/>
      <c r="I156" s="207"/>
      <c r="J156" s="218">
        <f>BK156</f>
        <v>0</v>
      </c>
      <c r="K156" s="204"/>
      <c r="L156" s="209"/>
      <c r="M156" s="210"/>
      <c r="N156" s="211"/>
      <c r="O156" s="211"/>
      <c r="P156" s="212">
        <f>SUM(P157:P161)</f>
        <v>0</v>
      </c>
      <c r="Q156" s="211"/>
      <c r="R156" s="212">
        <f>SUM(R157:R161)</f>
        <v>7.120075399999999</v>
      </c>
      <c r="S156" s="211"/>
      <c r="T156" s="213">
        <f>SUM(T157:T161)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4" t="s">
        <v>84</v>
      </c>
      <c r="AT156" s="215" t="s">
        <v>75</v>
      </c>
      <c r="AU156" s="215" t="s">
        <v>84</v>
      </c>
      <c r="AY156" s="214" t="s">
        <v>171</v>
      </c>
      <c r="BK156" s="216">
        <f>SUM(BK157:BK161)</f>
        <v>0</v>
      </c>
    </row>
    <row r="157" spans="1:65" s="2" customFormat="1" ht="24.15" customHeight="1">
      <c r="A157" s="39"/>
      <c r="B157" s="40"/>
      <c r="C157" s="219" t="s">
        <v>223</v>
      </c>
      <c r="D157" s="219" t="s">
        <v>173</v>
      </c>
      <c r="E157" s="220" t="s">
        <v>233</v>
      </c>
      <c r="F157" s="221" t="s">
        <v>234</v>
      </c>
      <c r="G157" s="222" t="s">
        <v>176</v>
      </c>
      <c r="H157" s="223">
        <v>25.193</v>
      </c>
      <c r="I157" s="224"/>
      <c r="J157" s="225">
        <f>ROUND(I157*H157,2)</f>
        <v>0</v>
      </c>
      <c r="K157" s="221" t="s">
        <v>177</v>
      </c>
      <c r="L157" s="45"/>
      <c r="M157" s="226" t="s">
        <v>1</v>
      </c>
      <c r="N157" s="227" t="s">
        <v>41</v>
      </c>
      <c r="O157" s="92"/>
      <c r="P157" s="228">
        <f>O157*H157</f>
        <v>0</v>
      </c>
      <c r="Q157" s="228">
        <v>0.25059999999999993</v>
      </c>
      <c r="R157" s="228">
        <f>Q157*H157</f>
        <v>6.3133658</v>
      </c>
      <c r="S157" s="228">
        <v>0</v>
      </c>
      <c r="T157" s="22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178</v>
      </c>
      <c r="AT157" s="230" t="s">
        <v>173</v>
      </c>
      <c r="AU157" s="230" t="s">
        <v>86</v>
      </c>
      <c r="AY157" s="18" t="s">
        <v>171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84</v>
      </c>
      <c r="BK157" s="231">
        <f>ROUND(I157*H157,2)</f>
        <v>0</v>
      </c>
      <c r="BL157" s="18" t="s">
        <v>178</v>
      </c>
      <c r="BM157" s="230" t="s">
        <v>1924</v>
      </c>
    </row>
    <row r="158" spans="1:51" s="13" customFormat="1" ht="12">
      <c r="A158" s="13"/>
      <c r="B158" s="232"/>
      <c r="C158" s="233"/>
      <c r="D158" s="234" t="s">
        <v>180</v>
      </c>
      <c r="E158" s="235" t="s">
        <v>1</v>
      </c>
      <c r="F158" s="236" t="s">
        <v>1925</v>
      </c>
      <c r="G158" s="233"/>
      <c r="H158" s="237">
        <v>25.193</v>
      </c>
      <c r="I158" s="238"/>
      <c r="J158" s="233"/>
      <c r="K158" s="233"/>
      <c r="L158" s="239"/>
      <c r="M158" s="240"/>
      <c r="N158" s="241"/>
      <c r="O158" s="241"/>
      <c r="P158" s="241"/>
      <c r="Q158" s="241"/>
      <c r="R158" s="241"/>
      <c r="S158" s="241"/>
      <c r="T158" s="24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3" t="s">
        <v>180</v>
      </c>
      <c r="AU158" s="243" t="s">
        <v>86</v>
      </c>
      <c r="AV158" s="13" t="s">
        <v>86</v>
      </c>
      <c r="AW158" s="13" t="s">
        <v>32</v>
      </c>
      <c r="AX158" s="13" t="s">
        <v>84</v>
      </c>
      <c r="AY158" s="243" t="s">
        <v>171</v>
      </c>
    </row>
    <row r="159" spans="1:65" s="2" customFormat="1" ht="24.15" customHeight="1">
      <c r="A159" s="39"/>
      <c r="B159" s="40"/>
      <c r="C159" s="219" t="s">
        <v>232</v>
      </c>
      <c r="D159" s="219" t="s">
        <v>173</v>
      </c>
      <c r="E159" s="220" t="s">
        <v>252</v>
      </c>
      <c r="F159" s="221" t="s">
        <v>253</v>
      </c>
      <c r="G159" s="222" t="s">
        <v>176</v>
      </c>
      <c r="H159" s="223">
        <v>13.68</v>
      </c>
      <c r="I159" s="224"/>
      <c r="J159" s="225">
        <f>ROUND(I159*H159,2)</f>
        <v>0</v>
      </c>
      <c r="K159" s="221" t="s">
        <v>177</v>
      </c>
      <c r="L159" s="45"/>
      <c r="M159" s="226" t="s">
        <v>1</v>
      </c>
      <c r="N159" s="227" t="s">
        <v>41</v>
      </c>
      <c r="O159" s="92"/>
      <c r="P159" s="228">
        <f>O159*H159</f>
        <v>0</v>
      </c>
      <c r="Q159" s="228">
        <v>0.05897</v>
      </c>
      <c r="R159" s="228">
        <f>Q159*H159</f>
        <v>0.8067096</v>
      </c>
      <c r="S159" s="228">
        <v>0</v>
      </c>
      <c r="T159" s="22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178</v>
      </c>
      <c r="AT159" s="230" t="s">
        <v>173</v>
      </c>
      <c r="AU159" s="230" t="s">
        <v>86</v>
      </c>
      <c r="AY159" s="18" t="s">
        <v>171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84</v>
      </c>
      <c r="BK159" s="231">
        <f>ROUND(I159*H159,2)</f>
        <v>0</v>
      </c>
      <c r="BL159" s="18" t="s">
        <v>178</v>
      </c>
      <c r="BM159" s="230" t="s">
        <v>254</v>
      </c>
    </row>
    <row r="160" spans="1:47" s="2" customFormat="1" ht="12">
      <c r="A160" s="39"/>
      <c r="B160" s="40"/>
      <c r="C160" s="41"/>
      <c r="D160" s="234" t="s">
        <v>229</v>
      </c>
      <c r="E160" s="41"/>
      <c r="F160" s="255" t="s">
        <v>243</v>
      </c>
      <c r="G160" s="41"/>
      <c r="H160" s="41"/>
      <c r="I160" s="256"/>
      <c r="J160" s="41"/>
      <c r="K160" s="41"/>
      <c r="L160" s="45"/>
      <c r="M160" s="257"/>
      <c r="N160" s="258"/>
      <c r="O160" s="92"/>
      <c r="P160" s="92"/>
      <c r="Q160" s="92"/>
      <c r="R160" s="92"/>
      <c r="S160" s="92"/>
      <c r="T160" s="93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229</v>
      </c>
      <c r="AU160" s="18" t="s">
        <v>86</v>
      </c>
    </row>
    <row r="161" spans="1:51" s="13" customFormat="1" ht="12">
      <c r="A161" s="13"/>
      <c r="B161" s="232"/>
      <c r="C161" s="233"/>
      <c r="D161" s="234" t="s">
        <v>180</v>
      </c>
      <c r="E161" s="235" t="s">
        <v>1</v>
      </c>
      <c r="F161" s="236" t="s">
        <v>1926</v>
      </c>
      <c r="G161" s="233"/>
      <c r="H161" s="237">
        <v>13.68</v>
      </c>
      <c r="I161" s="238"/>
      <c r="J161" s="233"/>
      <c r="K161" s="233"/>
      <c r="L161" s="239"/>
      <c r="M161" s="240"/>
      <c r="N161" s="241"/>
      <c r="O161" s="241"/>
      <c r="P161" s="241"/>
      <c r="Q161" s="241"/>
      <c r="R161" s="241"/>
      <c r="S161" s="241"/>
      <c r="T161" s="24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3" t="s">
        <v>180</v>
      </c>
      <c r="AU161" s="243" t="s">
        <v>86</v>
      </c>
      <c r="AV161" s="13" t="s">
        <v>86</v>
      </c>
      <c r="AW161" s="13" t="s">
        <v>32</v>
      </c>
      <c r="AX161" s="13" t="s">
        <v>84</v>
      </c>
      <c r="AY161" s="243" t="s">
        <v>171</v>
      </c>
    </row>
    <row r="162" spans="1:63" s="12" customFormat="1" ht="22.8" customHeight="1">
      <c r="A162" s="12"/>
      <c r="B162" s="203"/>
      <c r="C162" s="204"/>
      <c r="D162" s="205" t="s">
        <v>75</v>
      </c>
      <c r="E162" s="217" t="s">
        <v>178</v>
      </c>
      <c r="F162" s="217" t="s">
        <v>260</v>
      </c>
      <c r="G162" s="204"/>
      <c r="H162" s="204"/>
      <c r="I162" s="207"/>
      <c r="J162" s="218">
        <f>BK162</f>
        <v>0</v>
      </c>
      <c r="K162" s="204"/>
      <c r="L162" s="209"/>
      <c r="M162" s="210"/>
      <c r="N162" s="211"/>
      <c r="O162" s="211"/>
      <c r="P162" s="212">
        <f>SUM(P163:P169)</f>
        <v>0</v>
      </c>
      <c r="Q162" s="211"/>
      <c r="R162" s="212">
        <f>SUM(R163:R169)</f>
        <v>14.50307439</v>
      </c>
      <c r="S162" s="211"/>
      <c r="T162" s="213">
        <f>SUM(T163:T169)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4" t="s">
        <v>84</v>
      </c>
      <c r="AT162" s="215" t="s">
        <v>75</v>
      </c>
      <c r="AU162" s="215" t="s">
        <v>84</v>
      </c>
      <c r="AY162" s="214" t="s">
        <v>171</v>
      </c>
      <c r="BK162" s="216">
        <f>SUM(BK163:BK169)</f>
        <v>0</v>
      </c>
    </row>
    <row r="163" spans="1:65" s="2" customFormat="1" ht="16.5" customHeight="1">
      <c r="A163" s="39"/>
      <c r="B163" s="40"/>
      <c r="C163" s="219" t="s">
        <v>239</v>
      </c>
      <c r="D163" s="219" t="s">
        <v>173</v>
      </c>
      <c r="E163" s="220" t="s">
        <v>261</v>
      </c>
      <c r="F163" s="221" t="s">
        <v>262</v>
      </c>
      <c r="G163" s="222" t="s">
        <v>193</v>
      </c>
      <c r="H163" s="223">
        <v>5.508</v>
      </c>
      <c r="I163" s="224"/>
      <c r="J163" s="225">
        <f>ROUND(I163*H163,2)</f>
        <v>0</v>
      </c>
      <c r="K163" s="221" t="s">
        <v>177</v>
      </c>
      <c r="L163" s="45"/>
      <c r="M163" s="226" t="s">
        <v>1</v>
      </c>
      <c r="N163" s="227" t="s">
        <v>41</v>
      </c>
      <c r="O163" s="92"/>
      <c r="P163" s="228">
        <f>O163*H163</f>
        <v>0</v>
      </c>
      <c r="Q163" s="228">
        <v>2.50198</v>
      </c>
      <c r="R163" s="228">
        <f>Q163*H163</f>
        <v>13.780905840000003</v>
      </c>
      <c r="S163" s="228">
        <v>0</v>
      </c>
      <c r="T163" s="22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0" t="s">
        <v>178</v>
      </c>
      <c r="AT163" s="230" t="s">
        <v>173</v>
      </c>
      <c r="AU163" s="230" t="s">
        <v>86</v>
      </c>
      <c r="AY163" s="18" t="s">
        <v>171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8" t="s">
        <v>84</v>
      </c>
      <c r="BK163" s="231">
        <f>ROUND(I163*H163,2)</f>
        <v>0</v>
      </c>
      <c r="BL163" s="18" t="s">
        <v>178</v>
      </c>
      <c r="BM163" s="230" t="s">
        <v>263</v>
      </c>
    </row>
    <row r="164" spans="1:51" s="13" customFormat="1" ht="12">
      <c r="A164" s="13"/>
      <c r="B164" s="232"/>
      <c r="C164" s="233"/>
      <c r="D164" s="234" t="s">
        <v>180</v>
      </c>
      <c r="E164" s="235" t="s">
        <v>1</v>
      </c>
      <c r="F164" s="236" t="s">
        <v>1927</v>
      </c>
      <c r="G164" s="233"/>
      <c r="H164" s="237">
        <v>5.508</v>
      </c>
      <c r="I164" s="238"/>
      <c r="J164" s="233"/>
      <c r="K164" s="233"/>
      <c r="L164" s="239"/>
      <c r="M164" s="240"/>
      <c r="N164" s="241"/>
      <c r="O164" s="241"/>
      <c r="P164" s="241"/>
      <c r="Q164" s="241"/>
      <c r="R164" s="241"/>
      <c r="S164" s="241"/>
      <c r="T164" s="24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3" t="s">
        <v>180</v>
      </c>
      <c r="AU164" s="243" t="s">
        <v>86</v>
      </c>
      <c r="AV164" s="13" t="s">
        <v>86</v>
      </c>
      <c r="AW164" s="13" t="s">
        <v>32</v>
      </c>
      <c r="AX164" s="13" t="s">
        <v>84</v>
      </c>
      <c r="AY164" s="243" t="s">
        <v>171</v>
      </c>
    </row>
    <row r="165" spans="1:65" s="2" customFormat="1" ht="16.5" customHeight="1">
      <c r="A165" s="39"/>
      <c r="B165" s="40"/>
      <c r="C165" s="219" t="s">
        <v>246</v>
      </c>
      <c r="D165" s="219" t="s">
        <v>173</v>
      </c>
      <c r="E165" s="220" t="s">
        <v>268</v>
      </c>
      <c r="F165" s="221" t="s">
        <v>269</v>
      </c>
      <c r="G165" s="222" t="s">
        <v>176</v>
      </c>
      <c r="H165" s="223">
        <v>36.72</v>
      </c>
      <c r="I165" s="224"/>
      <c r="J165" s="225">
        <f>ROUND(I165*H165,2)</f>
        <v>0</v>
      </c>
      <c r="K165" s="221" t="s">
        <v>177</v>
      </c>
      <c r="L165" s="45"/>
      <c r="M165" s="226" t="s">
        <v>1</v>
      </c>
      <c r="N165" s="227" t="s">
        <v>41</v>
      </c>
      <c r="O165" s="92"/>
      <c r="P165" s="228">
        <f>O165*H165</f>
        <v>0</v>
      </c>
      <c r="Q165" s="228">
        <v>0.005760000000000001</v>
      </c>
      <c r="R165" s="228">
        <f>Q165*H165</f>
        <v>0.2115072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178</v>
      </c>
      <c r="AT165" s="230" t="s">
        <v>173</v>
      </c>
      <c r="AU165" s="230" t="s">
        <v>86</v>
      </c>
      <c r="AY165" s="18" t="s">
        <v>171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84</v>
      </c>
      <c r="BK165" s="231">
        <f>ROUND(I165*H165,2)</f>
        <v>0</v>
      </c>
      <c r="BL165" s="18" t="s">
        <v>178</v>
      </c>
      <c r="BM165" s="230" t="s">
        <v>270</v>
      </c>
    </row>
    <row r="166" spans="1:51" s="13" customFormat="1" ht="12">
      <c r="A166" s="13"/>
      <c r="B166" s="232"/>
      <c r="C166" s="233"/>
      <c r="D166" s="234" t="s">
        <v>180</v>
      </c>
      <c r="E166" s="235" t="s">
        <v>1</v>
      </c>
      <c r="F166" s="236" t="s">
        <v>1928</v>
      </c>
      <c r="G166" s="233"/>
      <c r="H166" s="237">
        <v>36.72</v>
      </c>
      <c r="I166" s="238"/>
      <c r="J166" s="233"/>
      <c r="K166" s="233"/>
      <c r="L166" s="239"/>
      <c r="M166" s="240"/>
      <c r="N166" s="241"/>
      <c r="O166" s="241"/>
      <c r="P166" s="241"/>
      <c r="Q166" s="241"/>
      <c r="R166" s="241"/>
      <c r="S166" s="241"/>
      <c r="T166" s="24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3" t="s">
        <v>180</v>
      </c>
      <c r="AU166" s="243" t="s">
        <v>86</v>
      </c>
      <c r="AV166" s="13" t="s">
        <v>86</v>
      </c>
      <c r="AW166" s="13" t="s">
        <v>32</v>
      </c>
      <c r="AX166" s="13" t="s">
        <v>84</v>
      </c>
      <c r="AY166" s="243" t="s">
        <v>171</v>
      </c>
    </row>
    <row r="167" spans="1:65" s="2" customFormat="1" ht="16.5" customHeight="1">
      <c r="A167" s="39"/>
      <c r="B167" s="40"/>
      <c r="C167" s="219" t="s">
        <v>251</v>
      </c>
      <c r="D167" s="219" t="s">
        <v>173</v>
      </c>
      <c r="E167" s="220" t="s">
        <v>275</v>
      </c>
      <c r="F167" s="221" t="s">
        <v>276</v>
      </c>
      <c r="G167" s="222" t="s">
        <v>176</v>
      </c>
      <c r="H167" s="223">
        <v>36.72</v>
      </c>
      <c r="I167" s="224"/>
      <c r="J167" s="225">
        <f>ROUND(I167*H167,2)</f>
        <v>0</v>
      </c>
      <c r="K167" s="221" t="s">
        <v>177</v>
      </c>
      <c r="L167" s="45"/>
      <c r="M167" s="226" t="s">
        <v>1</v>
      </c>
      <c r="N167" s="227" t="s">
        <v>41</v>
      </c>
      <c r="O167" s="92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178</v>
      </c>
      <c r="AT167" s="230" t="s">
        <v>173</v>
      </c>
      <c r="AU167" s="230" t="s">
        <v>86</v>
      </c>
      <c r="AY167" s="18" t="s">
        <v>171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84</v>
      </c>
      <c r="BK167" s="231">
        <f>ROUND(I167*H167,2)</f>
        <v>0</v>
      </c>
      <c r="BL167" s="18" t="s">
        <v>178</v>
      </c>
      <c r="BM167" s="230" t="s">
        <v>277</v>
      </c>
    </row>
    <row r="168" spans="1:65" s="2" customFormat="1" ht="24.15" customHeight="1">
      <c r="A168" s="39"/>
      <c r="B168" s="40"/>
      <c r="C168" s="219" t="s">
        <v>8</v>
      </c>
      <c r="D168" s="219" t="s">
        <v>173</v>
      </c>
      <c r="E168" s="220" t="s">
        <v>279</v>
      </c>
      <c r="F168" s="221" t="s">
        <v>280</v>
      </c>
      <c r="G168" s="222" t="s">
        <v>208</v>
      </c>
      <c r="H168" s="223">
        <v>0.485</v>
      </c>
      <c r="I168" s="224"/>
      <c r="J168" s="225">
        <f>ROUND(I168*H168,2)</f>
        <v>0</v>
      </c>
      <c r="K168" s="221" t="s">
        <v>177</v>
      </c>
      <c r="L168" s="45"/>
      <c r="M168" s="226" t="s">
        <v>1</v>
      </c>
      <c r="N168" s="227" t="s">
        <v>41</v>
      </c>
      <c r="O168" s="92"/>
      <c r="P168" s="228">
        <f>O168*H168</f>
        <v>0</v>
      </c>
      <c r="Q168" s="228">
        <v>1.05291</v>
      </c>
      <c r="R168" s="228">
        <f>Q168*H168</f>
        <v>0.51066135</v>
      </c>
      <c r="S168" s="228">
        <v>0</v>
      </c>
      <c r="T168" s="22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0" t="s">
        <v>178</v>
      </c>
      <c r="AT168" s="230" t="s">
        <v>173</v>
      </c>
      <c r="AU168" s="230" t="s">
        <v>86</v>
      </c>
      <c r="AY168" s="18" t="s">
        <v>171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8" t="s">
        <v>84</v>
      </c>
      <c r="BK168" s="231">
        <f>ROUND(I168*H168,2)</f>
        <v>0</v>
      </c>
      <c r="BL168" s="18" t="s">
        <v>178</v>
      </c>
      <c r="BM168" s="230" t="s">
        <v>281</v>
      </c>
    </row>
    <row r="169" spans="1:51" s="13" customFormat="1" ht="12">
      <c r="A169" s="13"/>
      <c r="B169" s="232"/>
      <c r="C169" s="233"/>
      <c r="D169" s="234" t="s">
        <v>180</v>
      </c>
      <c r="E169" s="235" t="s">
        <v>1</v>
      </c>
      <c r="F169" s="236" t="s">
        <v>1929</v>
      </c>
      <c r="G169" s="233"/>
      <c r="H169" s="237">
        <v>0.485</v>
      </c>
      <c r="I169" s="238"/>
      <c r="J169" s="233"/>
      <c r="K169" s="233"/>
      <c r="L169" s="239"/>
      <c r="M169" s="240"/>
      <c r="N169" s="241"/>
      <c r="O169" s="241"/>
      <c r="P169" s="241"/>
      <c r="Q169" s="241"/>
      <c r="R169" s="241"/>
      <c r="S169" s="241"/>
      <c r="T169" s="24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3" t="s">
        <v>180</v>
      </c>
      <c r="AU169" s="243" t="s">
        <v>86</v>
      </c>
      <c r="AV169" s="13" t="s">
        <v>86</v>
      </c>
      <c r="AW169" s="13" t="s">
        <v>32</v>
      </c>
      <c r="AX169" s="13" t="s">
        <v>84</v>
      </c>
      <c r="AY169" s="243" t="s">
        <v>171</v>
      </c>
    </row>
    <row r="170" spans="1:63" s="12" customFormat="1" ht="22.8" customHeight="1">
      <c r="A170" s="12"/>
      <c r="B170" s="203"/>
      <c r="C170" s="204"/>
      <c r="D170" s="205" t="s">
        <v>75</v>
      </c>
      <c r="E170" s="217" t="s">
        <v>196</v>
      </c>
      <c r="F170" s="217" t="s">
        <v>283</v>
      </c>
      <c r="G170" s="204"/>
      <c r="H170" s="204"/>
      <c r="I170" s="207"/>
      <c r="J170" s="218">
        <f>BK170</f>
        <v>0</v>
      </c>
      <c r="K170" s="204"/>
      <c r="L170" s="209"/>
      <c r="M170" s="210"/>
      <c r="N170" s="211"/>
      <c r="O170" s="211"/>
      <c r="P170" s="212">
        <f>SUM(P171:P178)</f>
        <v>0</v>
      </c>
      <c r="Q170" s="211"/>
      <c r="R170" s="212">
        <f>SUM(R171:R178)</f>
        <v>5.41212</v>
      </c>
      <c r="S170" s="211"/>
      <c r="T170" s="213">
        <f>SUM(T171:T178)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4" t="s">
        <v>84</v>
      </c>
      <c r="AT170" s="215" t="s">
        <v>75</v>
      </c>
      <c r="AU170" s="215" t="s">
        <v>84</v>
      </c>
      <c r="AY170" s="214" t="s">
        <v>171</v>
      </c>
      <c r="BK170" s="216">
        <f>SUM(BK171:BK178)</f>
        <v>0</v>
      </c>
    </row>
    <row r="171" spans="1:65" s="2" customFormat="1" ht="21.75" customHeight="1">
      <c r="A171" s="39"/>
      <c r="B171" s="40"/>
      <c r="C171" s="219" t="s">
        <v>267</v>
      </c>
      <c r="D171" s="219" t="s">
        <v>173</v>
      </c>
      <c r="E171" s="220" t="s">
        <v>285</v>
      </c>
      <c r="F171" s="221" t="s">
        <v>286</v>
      </c>
      <c r="G171" s="222" t="s">
        <v>176</v>
      </c>
      <c r="H171" s="223">
        <v>25.5</v>
      </c>
      <c r="I171" s="224"/>
      <c r="J171" s="225">
        <f>ROUND(I171*H171,2)</f>
        <v>0</v>
      </c>
      <c r="K171" s="221" t="s">
        <v>177</v>
      </c>
      <c r="L171" s="45"/>
      <c r="M171" s="226" t="s">
        <v>1</v>
      </c>
      <c r="N171" s="227" t="s">
        <v>41</v>
      </c>
      <c r="O171" s="92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0" t="s">
        <v>178</v>
      </c>
      <c r="AT171" s="230" t="s">
        <v>173</v>
      </c>
      <c r="AU171" s="230" t="s">
        <v>86</v>
      </c>
      <c r="AY171" s="18" t="s">
        <v>171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8" t="s">
        <v>84</v>
      </c>
      <c r="BK171" s="231">
        <f>ROUND(I171*H171,2)</f>
        <v>0</v>
      </c>
      <c r="BL171" s="18" t="s">
        <v>178</v>
      </c>
      <c r="BM171" s="230" t="s">
        <v>1930</v>
      </c>
    </row>
    <row r="172" spans="1:51" s="13" customFormat="1" ht="12">
      <c r="A172" s="13"/>
      <c r="B172" s="232"/>
      <c r="C172" s="233"/>
      <c r="D172" s="234" t="s">
        <v>180</v>
      </c>
      <c r="E172" s="235" t="s">
        <v>1</v>
      </c>
      <c r="F172" s="236" t="s">
        <v>1923</v>
      </c>
      <c r="G172" s="233"/>
      <c r="H172" s="237">
        <v>25.5</v>
      </c>
      <c r="I172" s="238"/>
      <c r="J172" s="233"/>
      <c r="K172" s="233"/>
      <c r="L172" s="239"/>
      <c r="M172" s="240"/>
      <c r="N172" s="241"/>
      <c r="O172" s="241"/>
      <c r="P172" s="241"/>
      <c r="Q172" s="241"/>
      <c r="R172" s="241"/>
      <c r="S172" s="241"/>
      <c r="T172" s="24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3" t="s">
        <v>180</v>
      </c>
      <c r="AU172" s="243" t="s">
        <v>86</v>
      </c>
      <c r="AV172" s="13" t="s">
        <v>86</v>
      </c>
      <c r="AW172" s="13" t="s">
        <v>32</v>
      </c>
      <c r="AX172" s="13" t="s">
        <v>84</v>
      </c>
      <c r="AY172" s="243" t="s">
        <v>171</v>
      </c>
    </row>
    <row r="173" spans="1:65" s="2" customFormat="1" ht="21.75" customHeight="1">
      <c r="A173" s="39"/>
      <c r="B173" s="40"/>
      <c r="C173" s="219" t="s">
        <v>274</v>
      </c>
      <c r="D173" s="219" t="s">
        <v>173</v>
      </c>
      <c r="E173" s="220" t="s">
        <v>290</v>
      </c>
      <c r="F173" s="221" t="s">
        <v>291</v>
      </c>
      <c r="G173" s="222" t="s">
        <v>176</v>
      </c>
      <c r="H173" s="223">
        <v>25.5</v>
      </c>
      <c r="I173" s="224"/>
      <c r="J173" s="225">
        <f>ROUND(I173*H173,2)</f>
        <v>0</v>
      </c>
      <c r="K173" s="221" t="s">
        <v>177</v>
      </c>
      <c r="L173" s="45"/>
      <c r="M173" s="226" t="s">
        <v>1</v>
      </c>
      <c r="N173" s="227" t="s">
        <v>41</v>
      </c>
      <c r="O173" s="92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0" t="s">
        <v>178</v>
      </c>
      <c r="AT173" s="230" t="s">
        <v>173</v>
      </c>
      <c r="AU173" s="230" t="s">
        <v>86</v>
      </c>
      <c r="AY173" s="18" t="s">
        <v>171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8" t="s">
        <v>84</v>
      </c>
      <c r="BK173" s="231">
        <f>ROUND(I173*H173,2)</f>
        <v>0</v>
      </c>
      <c r="BL173" s="18" t="s">
        <v>178</v>
      </c>
      <c r="BM173" s="230" t="s">
        <v>1931</v>
      </c>
    </row>
    <row r="174" spans="1:51" s="13" customFormat="1" ht="12">
      <c r="A174" s="13"/>
      <c r="B174" s="232"/>
      <c r="C174" s="233"/>
      <c r="D174" s="234" t="s">
        <v>180</v>
      </c>
      <c r="E174" s="235" t="s">
        <v>1</v>
      </c>
      <c r="F174" s="236" t="s">
        <v>1923</v>
      </c>
      <c r="G174" s="233"/>
      <c r="H174" s="237">
        <v>25.5</v>
      </c>
      <c r="I174" s="238"/>
      <c r="J174" s="233"/>
      <c r="K174" s="233"/>
      <c r="L174" s="239"/>
      <c r="M174" s="240"/>
      <c r="N174" s="241"/>
      <c r="O174" s="241"/>
      <c r="P174" s="241"/>
      <c r="Q174" s="241"/>
      <c r="R174" s="241"/>
      <c r="S174" s="241"/>
      <c r="T174" s="24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3" t="s">
        <v>180</v>
      </c>
      <c r="AU174" s="243" t="s">
        <v>86</v>
      </c>
      <c r="AV174" s="13" t="s">
        <v>86</v>
      </c>
      <c r="AW174" s="13" t="s">
        <v>32</v>
      </c>
      <c r="AX174" s="13" t="s">
        <v>84</v>
      </c>
      <c r="AY174" s="243" t="s">
        <v>171</v>
      </c>
    </row>
    <row r="175" spans="1:65" s="2" customFormat="1" ht="33" customHeight="1">
      <c r="A175" s="39"/>
      <c r="B175" s="40"/>
      <c r="C175" s="219" t="s">
        <v>278</v>
      </c>
      <c r="D175" s="219" t="s">
        <v>173</v>
      </c>
      <c r="E175" s="220" t="s">
        <v>310</v>
      </c>
      <c r="F175" s="221" t="s">
        <v>311</v>
      </c>
      <c r="G175" s="222" t="s">
        <v>176</v>
      </c>
      <c r="H175" s="223">
        <v>25.5</v>
      </c>
      <c r="I175" s="224"/>
      <c r="J175" s="225">
        <f>ROUND(I175*H175,2)</f>
        <v>0</v>
      </c>
      <c r="K175" s="221" t="s">
        <v>177</v>
      </c>
      <c r="L175" s="45"/>
      <c r="M175" s="226" t="s">
        <v>1</v>
      </c>
      <c r="N175" s="227" t="s">
        <v>41</v>
      </c>
      <c r="O175" s="92"/>
      <c r="P175" s="228">
        <f>O175*H175</f>
        <v>0</v>
      </c>
      <c r="Q175" s="228">
        <v>0.10100000000000002</v>
      </c>
      <c r="R175" s="228">
        <f>Q175*H175</f>
        <v>2.5755000000000003</v>
      </c>
      <c r="S175" s="228">
        <v>0</v>
      </c>
      <c r="T175" s="22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0" t="s">
        <v>178</v>
      </c>
      <c r="AT175" s="230" t="s">
        <v>173</v>
      </c>
      <c r="AU175" s="230" t="s">
        <v>86</v>
      </c>
      <c r="AY175" s="18" t="s">
        <v>171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8" t="s">
        <v>84</v>
      </c>
      <c r="BK175" s="231">
        <f>ROUND(I175*H175,2)</f>
        <v>0</v>
      </c>
      <c r="BL175" s="18" t="s">
        <v>178</v>
      </c>
      <c r="BM175" s="230" t="s">
        <v>1932</v>
      </c>
    </row>
    <row r="176" spans="1:51" s="13" customFormat="1" ht="12">
      <c r="A176" s="13"/>
      <c r="B176" s="232"/>
      <c r="C176" s="233"/>
      <c r="D176" s="234" t="s">
        <v>180</v>
      </c>
      <c r="E176" s="235" t="s">
        <v>1</v>
      </c>
      <c r="F176" s="236" t="s">
        <v>1923</v>
      </c>
      <c r="G176" s="233"/>
      <c r="H176" s="237">
        <v>25.5</v>
      </c>
      <c r="I176" s="238"/>
      <c r="J176" s="233"/>
      <c r="K176" s="233"/>
      <c r="L176" s="239"/>
      <c r="M176" s="240"/>
      <c r="N176" s="241"/>
      <c r="O176" s="241"/>
      <c r="P176" s="241"/>
      <c r="Q176" s="241"/>
      <c r="R176" s="241"/>
      <c r="S176" s="241"/>
      <c r="T176" s="24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3" t="s">
        <v>180</v>
      </c>
      <c r="AU176" s="243" t="s">
        <v>86</v>
      </c>
      <c r="AV176" s="13" t="s">
        <v>86</v>
      </c>
      <c r="AW176" s="13" t="s">
        <v>32</v>
      </c>
      <c r="AX176" s="13" t="s">
        <v>84</v>
      </c>
      <c r="AY176" s="243" t="s">
        <v>171</v>
      </c>
    </row>
    <row r="177" spans="1:65" s="2" customFormat="1" ht="16.5" customHeight="1">
      <c r="A177" s="39"/>
      <c r="B177" s="40"/>
      <c r="C177" s="269" t="s">
        <v>284</v>
      </c>
      <c r="D177" s="269" t="s">
        <v>304</v>
      </c>
      <c r="E177" s="270" t="s">
        <v>315</v>
      </c>
      <c r="F177" s="271" t="s">
        <v>316</v>
      </c>
      <c r="G177" s="272" t="s">
        <v>176</v>
      </c>
      <c r="H177" s="273">
        <v>26.265</v>
      </c>
      <c r="I177" s="274"/>
      <c r="J177" s="275">
        <f>ROUND(I177*H177,2)</f>
        <v>0</v>
      </c>
      <c r="K177" s="271" t="s">
        <v>177</v>
      </c>
      <c r="L177" s="276"/>
      <c r="M177" s="277" t="s">
        <v>1</v>
      </c>
      <c r="N177" s="278" t="s">
        <v>41</v>
      </c>
      <c r="O177" s="92"/>
      <c r="P177" s="228">
        <f>O177*H177</f>
        <v>0</v>
      </c>
      <c r="Q177" s="228">
        <v>0.108</v>
      </c>
      <c r="R177" s="228">
        <f>Q177*H177</f>
        <v>2.83662</v>
      </c>
      <c r="S177" s="228">
        <v>0</v>
      </c>
      <c r="T177" s="22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0" t="s">
        <v>211</v>
      </c>
      <c r="AT177" s="230" t="s">
        <v>304</v>
      </c>
      <c r="AU177" s="230" t="s">
        <v>86</v>
      </c>
      <c r="AY177" s="18" t="s">
        <v>171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8" t="s">
        <v>84</v>
      </c>
      <c r="BK177" s="231">
        <f>ROUND(I177*H177,2)</f>
        <v>0</v>
      </c>
      <c r="BL177" s="18" t="s">
        <v>178</v>
      </c>
      <c r="BM177" s="230" t="s">
        <v>1933</v>
      </c>
    </row>
    <row r="178" spans="1:51" s="13" customFormat="1" ht="12">
      <c r="A178" s="13"/>
      <c r="B178" s="232"/>
      <c r="C178" s="233"/>
      <c r="D178" s="234" t="s">
        <v>180</v>
      </c>
      <c r="E178" s="233"/>
      <c r="F178" s="236" t="s">
        <v>1934</v>
      </c>
      <c r="G178" s="233"/>
      <c r="H178" s="237">
        <v>26.265</v>
      </c>
      <c r="I178" s="238"/>
      <c r="J178" s="233"/>
      <c r="K178" s="233"/>
      <c r="L178" s="239"/>
      <c r="M178" s="240"/>
      <c r="N178" s="241"/>
      <c r="O178" s="241"/>
      <c r="P178" s="241"/>
      <c r="Q178" s="241"/>
      <c r="R178" s="241"/>
      <c r="S178" s="241"/>
      <c r="T178" s="24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3" t="s">
        <v>180</v>
      </c>
      <c r="AU178" s="243" t="s">
        <v>86</v>
      </c>
      <c r="AV178" s="13" t="s">
        <v>86</v>
      </c>
      <c r="AW178" s="13" t="s">
        <v>4</v>
      </c>
      <c r="AX178" s="13" t="s">
        <v>84</v>
      </c>
      <c r="AY178" s="243" t="s">
        <v>171</v>
      </c>
    </row>
    <row r="179" spans="1:63" s="12" customFormat="1" ht="22.8" customHeight="1">
      <c r="A179" s="12"/>
      <c r="B179" s="203"/>
      <c r="C179" s="204"/>
      <c r="D179" s="205" t="s">
        <v>75</v>
      </c>
      <c r="E179" s="217" t="s">
        <v>200</v>
      </c>
      <c r="F179" s="217" t="s">
        <v>325</v>
      </c>
      <c r="G179" s="204"/>
      <c r="H179" s="204"/>
      <c r="I179" s="207"/>
      <c r="J179" s="218">
        <f>BK179</f>
        <v>0</v>
      </c>
      <c r="K179" s="204"/>
      <c r="L179" s="209"/>
      <c r="M179" s="210"/>
      <c r="N179" s="211"/>
      <c r="O179" s="211"/>
      <c r="P179" s="212">
        <f>SUM(P180:P285)</f>
        <v>0</v>
      </c>
      <c r="Q179" s="211"/>
      <c r="R179" s="212">
        <f>SUM(R180:R285)</f>
        <v>140.38084671000001</v>
      </c>
      <c r="S179" s="211"/>
      <c r="T179" s="213">
        <f>SUM(T180:T285)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4" t="s">
        <v>84</v>
      </c>
      <c r="AT179" s="215" t="s">
        <v>75</v>
      </c>
      <c r="AU179" s="215" t="s">
        <v>84</v>
      </c>
      <c r="AY179" s="214" t="s">
        <v>171</v>
      </c>
      <c r="BK179" s="216">
        <f>SUM(BK180:BK285)</f>
        <v>0</v>
      </c>
    </row>
    <row r="180" spans="1:65" s="2" customFormat="1" ht="24.15" customHeight="1">
      <c r="A180" s="39"/>
      <c r="B180" s="40"/>
      <c r="C180" s="219" t="s">
        <v>289</v>
      </c>
      <c r="D180" s="219" t="s">
        <v>173</v>
      </c>
      <c r="E180" s="220" t="s">
        <v>327</v>
      </c>
      <c r="F180" s="221" t="s">
        <v>328</v>
      </c>
      <c r="G180" s="222" t="s">
        <v>176</v>
      </c>
      <c r="H180" s="223">
        <v>21.48</v>
      </c>
      <c r="I180" s="224"/>
      <c r="J180" s="225">
        <f>ROUND(I180*H180,2)</f>
        <v>0</v>
      </c>
      <c r="K180" s="221" t="s">
        <v>177</v>
      </c>
      <c r="L180" s="45"/>
      <c r="M180" s="226" t="s">
        <v>1</v>
      </c>
      <c r="N180" s="227" t="s">
        <v>41</v>
      </c>
      <c r="O180" s="92"/>
      <c r="P180" s="228">
        <f>O180*H180</f>
        <v>0</v>
      </c>
      <c r="Q180" s="228">
        <v>0.00438</v>
      </c>
      <c r="R180" s="228">
        <f>Q180*H180</f>
        <v>0.09408240000000001</v>
      </c>
      <c r="S180" s="228">
        <v>0</v>
      </c>
      <c r="T180" s="22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0" t="s">
        <v>178</v>
      </c>
      <c r="AT180" s="230" t="s">
        <v>173</v>
      </c>
      <c r="AU180" s="230" t="s">
        <v>86</v>
      </c>
      <c r="AY180" s="18" t="s">
        <v>171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8" t="s">
        <v>84</v>
      </c>
      <c r="BK180" s="231">
        <f>ROUND(I180*H180,2)</f>
        <v>0</v>
      </c>
      <c r="BL180" s="18" t="s">
        <v>178</v>
      </c>
      <c r="BM180" s="230" t="s">
        <v>329</v>
      </c>
    </row>
    <row r="181" spans="1:51" s="13" customFormat="1" ht="12">
      <c r="A181" s="13"/>
      <c r="B181" s="232"/>
      <c r="C181" s="233"/>
      <c r="D181" s="234" t="s">
        <v>180</v>
      </c>
      <c r="E181" s="235" t="s">
        <v>1</v>
      </c>
      <c r="F181" s="236" t="s">
        <v>1926</v>
      </c>
      <c r="G181" s="233"/>
      <c r="H181" s="237">
        <v>13.68</v>
      </c>
      <c r="I181" s="238"/>
      <c r="J181" s="233"/>
      <c r="K181" s="233"/>
      <c r="L181" s="239"/>
      <c r="M181" s="240"/>
      <c r="N181" s="241"/>
      <c r="O181" s="241"/>
      <c r="P181" s="241"/>
      <c r="Q181" s="241"/>
      <c r="R181" s="241"/>
      <c r="S181" s="241"/>
      <c r="T181" s="24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3" t="s">
        <v>180</v>
      </c>
      <c r="AU181" s="243" t="s">
        <v>86</v>
      </c>
      <c r="AV181" s="13" t="s">
        <v>86</v>
      </c>
      <c r="AW181" s="13" t="s">
        <v>32</v>
      </c>
      <c r="AX181" s="13" t="s">
        <v>76</v>
      </c>
      <c r="AY181" s="243" t="s">
        <v>171</v>
      </c>
    </row>
    <row r="182" spans="1:51" s="13" customFormat="1" ht="12">
      <c r="A182" s="13"/>
      <c r="B182" s="232"/>
      <c r="C182" s="233"/>
      <c r="D182" s="234" t="s">
        <v>180</v>
      </c>
      <c r="E182" s="235" t="s">
        <v>1</v>
      </c>
      <c r="F182" s="236" t="s">
        <v>1935</v>
      </c>
      <c r="G182" s="233"/>
      <c r="H182" s="237">
        <v>7.8</v>
      </c>
      <c r="I182" s="238"/>
      <c r="J182" s="233"/>
      <c r="K182" s="233"/>
      <c r="L182" s="239"/>
      <c r="M182" s="240"/>
      <c r="N182" s="241"/>
      <c r="O182" s="241"/>
      <c r="P182" s="241"/>
      <c r="Q182" s="241"/>
      <c r="R182" s="241"/>
      <c r="S182" s="241"/>
      <c r="T182" s="24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3" t="s">
        <v>180</v>
      </c>
      <c r="AU182" s="243" t="s">
        <v>86</v>
      </c>
      <c r="AV182" s="13" t="s">
        <v>86</v>
      </c>
      <c r="AW182" s="13" t="s">
        <v>32</v>
      </c>
      <c r="AX182" s="13" t="s">
        <v>76</v>
      </c>
      <c r="AY182" s="243" t="s">
        <v>171</v>
      </c>
    </row>
    <row r="183" spans="1:51" s="14" customFormat="1" ht="12">
      <c r="A183" s="14"/>
      <c r="B183" s="244"/>
      <c r="C183" s="245"/>
      <c r="D183" s="234" t="s">
        <v>180</v>
      </c>
      <c r="E183" s="246" t="s">
        <v>1</v>
      </c>
      <c r="F183" s="247" t="s">
        <v>221</v>
      </c>
      <c r="G183" s="245"/>
      <c r="H183" s="248">
        <v>21.48</v>
      </c>
      <c r="I183" s="249"/>
      <c r="J183" s="245"/>
      <c r="K183" s="245"/>
      <c r="L183" s="250"/>
      <c r="M183" s="251"/>
      <c r="N183" s="252"/>
      <c r="O183" s="252"/>
      <c r="P183" s="252"/>
      <c r="Q183" s="252"/>
      <c r="R183" s="252"/>
      <c r="S183" s="252"/>
      <c r="T183" s="25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4" t="s">
        <v>180</v>
      </c>
      <c r="AU183" s="254" t="s">
        <v>86</v>
      </c>
      <c r="AV183" s="14" t="s">
        <v>178</v>
      </c>
      <c r="AW183" s="14" t="s">
        <v>32</v>
      </c>
      <c r="AX183" s="14" t="s">
        <v>84</v>
      </c>
      <c r="AY183" s="254" t="s">
        <v>171</v>
      </c>
    </row>
    <row r="184" spans="1:65" s="2" customFormat="1" ht="24.15" customHeight="1">
      <c r="A184" s="39"/>
      <c r="B184" s="40"/>
      <c r="C184" s="219" t="s">
        <v>7</v>
      </c>
      <c r="D184" s="219" t="s">
        <v>173</v>
      </c>
      <c r="E184" s="220" t="s">
        <v>336</v>
      </c>
      <c r="F184" s="221" t="s">
        <v>337</v>
      </c>
      <c r="G184" s="222" t="s">
        <v>176</v>
      </c>
      <c r="H184" s="223">
        <v>21.48</v>
      </c>
      <c r="I184" s="224"/>
      <c r="J184" s="225">
        <f>ROUND(I184*H184,2)</f>
        <v>0</v>
      </c>
      <c r="K184" s="221" t="s">
        <v>177</v>
      </c>
      <c r="L184" s="45"/>
      <c r="M184" s="226" t="s">
        <v>1</v>
      </c>
      <c r="N184" s="227" t="s">
        <v>41</v>
      </c>
      <c r="O184" s="92"/>
      <c r="P184" s="228">
        <f>O184*H184</f>
        <v>0</v>
      </c>
      <c r="Q184" s="228">
        <v>0.004</v>
      </c>
      <c r="R184" s="228">
        <f>Q184*H184</f>
        <v>0.08592</v>
      </c>
      <c r="S184" s="228">
        <v>0</v>
      </c>
      <c r="T184" s="22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0" t="s">
        <v>178</v>
      </c>
      <c r="AT184" s="230" t="s">
        <v>173</v>
      </c>
      <c r="AU184" s="230" t="s">
        <v>86</v>
      </c>
      <c r="AY184" s="18" t="s">
        <v>171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8" t="s">
        <v>84</v>
      </c>
      <c r="BK184" s="231">
        <f>ROUND(I184*H184,2)</f>
        <v>0</v>
      </c>
      <c r="BL184" s="18" t="s">
        <v>178</v>
      </c>
      <c r="BM184" s="230" t="s">
        <v>338</v>
      </c>
    </row>
    <row r="185" spans="1:51" s="13" customFormat="1" ht="12">
      <c r="A185" s="13"/>
      <c r="B185" s="232"/>
      <c r="C185" s="233"/>
      <c r="D185" s="234" t="s">
        <v>180</v>
      </c>
      <c r="E185" s="235" t="s">
        <v>1</v>
      </c>
      <c r="F185" s="236" t="s">
        <v>1926</v>
      </c>
      <c r="G185" s="233"/>
      <c r="H185" s="237">
        <v>13.68</v>
      </c>
      <c r="I185" s="238"/>
      <c r="J185" s="233"/>
      <c r="K185" s="233"/>
      <c r="L185" s="239"/>
      <c r="M185" s="240"/>
      <c r="N185" s="241"/>
      <c r="O185" s="241"/>
      <c r="P185" s="241"/>
      <c r="Q185" s="241"/>
      <c r="R185" s="241"/>
      <c r="S185" s="241"/>
      <c r="T185" s="24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3" t="s">
        <v>180</v>
      </c>
      <c r="AU185" s="243" t="s">
        <v>86</v>
      </c>
      <c r="AV185" s="13" t="s">
        <v>86</v>
      </c>
      <c r="AW185" s="13" t="s">
        <v>32</v>
      </c>
      <c r="AX185" s="13" t="s">
        <v>76</v>
      </c>
      <c r="AY185" s="243" t="s">
        <v>171</v>
      </c>
    </row>
    <row r="186" spans="1:51" s="13" customFormat="1" ht="12">
      <c r="A186" s="13"/>
      <c r="B186" s="232"/>
      <c r="C186" s="233"/>
      <c r="D186" s="234" t="s">
        <v>180</v>
      </c>
      <c r="E186" s="235" t="s">
        <v>1</v>
      </c>
      <c r="F186" s="236" t="s">
        <v>1935</v>
      </c>
      <c r="G186" s="233"/>
      <c r="H186" s="237">
        <v>7.8</v>
      </c>
      <c r="I186" s="238"/>
      <c r="J186" s="233"/>
      <c r="K186" s="233"/>
      <c r="L186" s="239"/>
      <c r="M186" s="240"/>
      <c r="N186" s="241"/>
      <c r="O186" s="241"/>
      <c r="P186" s="241"/>
      <c r="Q186" s="241"/>
      <c r="R186" s="241"/>
      <c r="S186" s="241"/>
      <c r="T186" s="24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3" t="s">
        <v>180</v>
      </c>
      <c r="AU186" s="243" t="s">
        <v>86</v>
      </c>
      <c r="AV186" s="13" t="s">
        <v>86</v>
      </c>
      <c r="AW186" s="13" t="s">
        <v>32</v>
      </c>
      <c r="AX186" s="13" t="s">
        <v>76</v>
      </c>
      <c r="AY186" s="243" t="s">
        <v>171</v>
      </c>
    </row>
    <row r="187" spans="1:51" s="14" customFormat="1" ht="12">
      <c r="A187" s="14"/>
      <c r="B187" s="244"/>
      <c r="C187" s="245"/>
      <c r="D187" s="234" t="s">
        <v>180</v>
      </c>
      <c r="E187" s="246" t="s">
        <v>1</v>
      </c>
      <c r="F187" s="247" t="s">
        <v>221</v>
      </c>
      <c r="G187" s="245"/>
      <c r="H187" s="248">
        <v>21.48</v>
      </c>
      <c r="I187" s="249"/>
      <c r="J187" s="245"/>
      <c r="K187" s="245"/>
      <c r="L187" s="250"/>
      <c r="M187" s="251"/>
      <c r="N187" s="252"/>
      <c r="O187" s="252"/>
      <c r="P187" s="252"/>
      <c r="Q187" s="252"/>
      <c r="R187" s="252"/>
      <c r="S187" s="252"/>
      <c r="T187" s="253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4" t="s">
        <v>180</v>
      </c>
      <c r="AU187" s="254" t="s">
        <v>86</v>
      </c>
      <c r="AV187" s="14" t="s">
        <v>178</v>
      </c>
      <c r="AW187" s="14" t="s">
        <v>32</v>
      </c>
      <c r="AX187" s="14" t="s">
        <v>84</v>
      </c>
      <c r="AY187" s="254" t="s">
        <v>171</v>
      </c>
    </row>
    <row r="188" spans="1:65" s="2" customFormat="1" ht="44.25" customHeight="1">
      <c r="A188" s="39"/>
      <c r="B188" s="40"/>
      <c r="C188" s="219" t="s">
        <v>299</v>
      </c>
      <c r="D188" s="219" t="s">
        <v>173</v>
      </c>
      <c r="E188" s="220" t="s">
        <v>340</v>
      </c>
      <c r="F188" s="221" t="s">
        <v>341</v>
      </c>
      <c r="G188" s="222" t="s">
        <v>176</v>
      </c>
      <c r="H188" s="223">
        <v>291.968</v>
      </c>
      <c r="I188" s="224"/>
      <c r="J188" s="225">
        <f>ROUND(I188*H188,2)</f>
        <v>0</v>
      </c>
      <c r="K188" s="221" t="s">
        <v>227</v>
      </c>
      <c r="L188" s="45"/>
      <c r="M188" s="226" t="s">
        <v>1</v>
      </c>
      <c r="N188" s="227" t="s">
        <v>41</v>
      </c>
      <c r="O188" s="92"/>
      <c r="P188" s="228">
        <f>O188*H188</f>
        <v>0</v>
      </c>
      <c r="Q188" s="228">
        <v>0.00432</v>
      </c>
      <c r="R188" s="228">
        <f>Q188*H188</f>
        <v>1.2613017600000003</v>
      </c>
      <c r="S188" s="228">
        <v>0</v>
      </c>
      <c r="T188" s="22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0" t="s">
        <v>178</v>
      </c>
      <c r="AT188" s="230" t="s">
        <v>173</v>
      </c>
      <c r="AU188" s="230" t="s">
        <v>86</v>
      </c>
      <c r="AY188" s="18" t="s">
        <v>171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8" t="s">
        <v>84</v>
      </c>
      <c r="BK188" s="231">
        <f>ROUND(I188*H188,2)</f>
        <v>0</v>
      </c>
      <c r="BL188" s="18" t="s">
        <v>178</v>
      </c>
      <c r="BM188" s="230" t="s">
        <v>1936</v>
      </c>
    </row>
    <row r="189" spans="1:47" s="2" customFormat="1" ht="12">
      <c r="A189" s="39"/>
      <c r="B189" s="40"/>
      <c r="C189" s="41"/>
      <c r="D189" s="234" t="s">
        <v>229</v>
      </c>
      <c r="E189" s="41"/>
      <c r="F189" s="255" t="s">
        <v>343</v>
      </c>
      <c r="G189" s="41"/>
      <c r="H189" s="41"/>
      <c r="I189" s="256"/>
      <c r="J189" s="41"/>
      <c r="K189" s="41"/>
      <c r="L189" s="45"/>
      <c r="M189" s="257"/>
      <c r="N189" s="258"/>
      <c r="O189" s="92"/>
      <c r="P189" s="92"/>
      <c r="Q189" s="92"/>
      <c r="R189" s="92"/>
      <c r="S189" s="92"/>
      <c r="T189" s="93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229</v>
      </c>
      <c r="AU189" s="18" t="s">
        <v>86</v>
      </c>
    </row>
    <row r="190" spans="1:51" s="15" customFormat="1" ht="12">
      <c r="A190" s="15"/>
      <c r="B190" s="259"/>
      <c r="C190" s="260"/>
      <c r="D190" s="234" t="s">
        <v>180</v>
      </c>
      <c r="E190" s="261" t="s">
        <v>1</v>
      </c>
      <c r="F190" s="262" t="s">
        <v>1937</v>
      </c>
      <c r="G190" s="260"/>
      <c r="H190" s="261" t="s">
        <v>1</v>
      </c>
      <c r="I190" s="263"/>
      <c r="J190" s="260"/>
      <c r="K190" s="260"/>
      <c r="L190" s="264"/>
      <c r="M190" s="265"/>
      <c r="N190" s="266"/>
      <c r="O190" s="266"/>
      <c r="P190" s="266"/>
      <c r="Q190" s="266"/>
      <c r="R190" s="266"/>
      <c r="S190" s="266"/>
      <c r="T190" s="267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68" t="s">
        <v>180</v>
      </c>
      <c r="AU190" s="268" t="s">
        <v>86</v>
      </c>
      <c r="AV190" s="15" t="s">
        <v>84</v>
      </c>
      <c r="AW190" s="15" t="s">
        <v>32</v>
      </c>
      <c r="AX190" s="15" t="s">
        <v>76</v>
      </c>
      <c r="AY190" s="268" t="s">
        <v>171</v>
      </c>
    </row>
    <row r="191" spans="1:51" s="13" customFormat="1" ht="12">
      <c r="A191" s="13"/>
      <c r="B191" s="232"/>
      <c r="C191" s="233"/>
      <c r="D191" s="234" t="s">
        <v>180</v>
      </c>
      <c r="E191" s="235" t="s">
        <v>1</v>
      </c>
      <c r="F191" s="236" t="s">
        <v>1938</v>
      </c>
      <c r="G191" s="233"/>
      <c r="H191" s="237">
        <v>42.35</v>
      </c>
      <c r="I191" s="238"/>
      <c r="J191" s="233"/>
      <c r="K191" s="233"/>
      <c r="L191" s="239"/>
      <c r="M191" s="240"/>
      <c r="N191" s="241"/>
      <c r="O191" s="241"/>
      <c r="P191" s="241"/>
      <c r="Q191" s="241"/>
      <c r="R191" s="241"/>
      <c r="S191" s="241"/>
      <c r="T191" s="24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3" t="s">
        <v>180</v>
      </c>
      <c r="AU191" s="243" t="s">
        <v>86</v>
      </c>
      <c r="AV191" s="13" t="s">
        <v>86</v>
      </c>
      <c r="AW191" s="13" t="s">
        <v>32</v>
      </c>
      <c r="AX191" s="13" t="s">
        <v>76</v>
      </c>
      <c r="AY191" s="243" t="s">
        <v>171</v>
      </c>
    </row>
    <row r="192" spans="1:51" s="13" customFormat="1" ht="12">
      <c r="A192" s="13"/>
      <c r="B192" s="232"/>
      <c r="C192" s="233"/>
      <c r="D192" s="234" t="s">
        <v>180</v>
      </c>
      <c r="E192" s="235" t="s">
        <v>1</v>
      </c>
      <c r="F192" s="236" t="s">
        <v>1939</v>
      </c>
      <c r="G192" s="233"/>
      <c r="H192" s="237">
        <v>13.2</v>
      </c>
      <c r="I192" s="238"/>
      <c r="J192" s="233"/>
      <c r="K192" s="233"/>
      <c r="L192" s="239"/>
      <c r="M192" s="240"/>
      <c r="N192" s="241"/>
      <c r="O192" s="241"/>
      <c r="P192" s="241"/>
      <c r="Q192" s="241"/>
      <c r="R192" s="241"/>
      <c r="S192" s="241"/>
      <c r="T192" s="24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3" t="s">
        <v>180</v>
      </c>
      <c r="AU192" s="243" t="s">
        <v>86</v>
      </c>
      <c r="AV192" s="13" t="s">
        <v>86</v>
      </c>
      <c r="AW192" s="13" t="s">
        <v>32</v>
      </c>
      <c r="AX192" s="13" t="s">
        <v>76</v>
      </c>
      <c r="AY192" s="243" t="s">
        <v>171</v>
      </c>
    </row>
    <row r="193" spans="1:51" s="13" customFormat="1" ht="12">
      <c r="A193" s="13"/>
      <c r="B193" s="232"/>
      <c r="C193" s="233"/>
      <c r="D193" s="234" t="s">
        <v>180</v>
      </c>
      <c r="E193" s="235" t="s">
        <v>1</v>
      </c>
      <c r="F193" s="236" t="s">
        <v>1940</v>
      </c>
      <c r="G193" s="233"/>
      <c r="H193" s="237">
        <v>158.4</v>
      </c>
      <c r="I193" s="238"/>
      <c r="J193" s="233"/>
      <c r="K193" s="233"/>
      <c r="L193" s="239"/>
      <c r="M193" s="240"/>
      <c r="N193" s="241"/>
      <c r="O193" s="241"/>
      <c r="P193" s="241"/>
      <c r="Q193" s="241"/>
      <c r="R193" s="241"/>
      <c r="S193" s="241"/>
      <c r="T193" s="24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3" t="s">
        <v>180</v>
      </c>
      <c r="AU193" s="243" t="s">
        <v>86</v>
      </c>
      <c r="AV193" s="13" t="s">
        <v>86</v>
      </c>
      <c r="AW193" s="13" t="s">
        <v>32</v>
      </c>
      <c r="AX193" s="13" t="s">
        <v>76</v>
      </c>
      <c r="AY193" s="243" t="s">
        <v>171</v>
      </c>
    </row>
    <row r="194" spans="1:51" s="13" customFormat="1" ht="12">
      <c r="A194" s="13"/>
      <c r="B194" s="232"/>
      <c r="C194" s="233"/>
      <c r="D194" s="234" t="s">
        <v>180</v>
      </c>
      <c r="E194" s="235" t="s">
        <v>1</v>
      </c>
      <c r="F194" s="236" t="s">
        <v>1941</v>
      </c>
      <c r="G194" s="233"/>
      <c r="H194" s="237">
        <v>19.14</v>
      </c>
      <c r="I194" s="238"/>
      <c r="J194" s="233"/>
      <c r="K194" s="233"/>
      <c r="L194" s="239"/>
      <c r="M194" s="240"/>
      <c r="N194" s="241"/>
      <c r="O194" s="241"/>
      <c r="P194" s="241"/>
      <c r="Q194" s="241"/>
      <c r="R194" s="241"/>
      <c r="S194" s="241"/>
      <c r="T194" s="24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3" t="s">
        <v>180</v>
      </c>
      <c r="AU194" s="243" t="s">
        <v>86</v>
      </c>
      <c r="AV194" s="13" t="s">
        <v>86</v>
      </c>
      <c r="AW194" s="13" t="s">
        <v>32</v>
      </c>
      <c r="AX194" s="13" t="s">
        <v>76</v>
      </c>
      <c r="AY194" s="243" t="s">
        <v>171</v>
      </c>
    </row>
    <row r="195" spans="1:51" s="13" customFormat="1" ht="12">
      <c r="A195" s="13"/>
      <c r="B195" s="232"/>
      <c r="C195" s="233"/>
      <c r="D195" s="234" t="s">
        <v>180</v>
      </c>
      <c r="E195" s="235" t="s">
        <v>1</v>
      </c>
      <c r="F195" s="236" t="s">
        <v>1942</v>
      </c>
      <c r="G195" s="233"/>
      <c r="H195" s="237">
        <v>8.58</v>
      </c>
      <c r="I195" s="238"/>
      <c r="J195" s="233"/>
      <c r="K195" s="233"/>
      <c r="L195" s="239"/>
      <c r="M195" s="240"/>
      <c r="N195" s="241"/>
      <c r="O195" s="241"/>
      <c r="P195" s="241"/>
      <c r="Q195" s="241"/>
      <c r="R195" s="241"/>
      <c r="S195" s="241"/>
      <c r="T195" s="24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3" t="s">
        <v>180</v>
      </c>
      <c r="AU195" s="243" t="s">
        <v>86</v>
      </c>
      <c r="AV195" s="13" t="s">
        <v>86</v>
      </c>
      <c r="AW195" s="13" t="s">
        <v>32</v>
      </c>
      <c r="AX195" s="13" t="s">
        <v>76</v>
      </c>
      <c r="AY195" s="243" t="s">
        <v>171</v>
      </c>
    </row>
    <row r="196" spans="1:51" s="13" customFormat="1" ht="12">
      <c r="A196" s="13"/>
      <c r="B196" s="232"/>
      <c r="C196" s="233"/>
      <c r="D196" s="234" t="s">
        <v>180</v>
      </c>
      <c r="E196" s="235" t="s">
        <v>1</v>
      </c>
      <c r="F196" s="236" t="s">
        <v>1656</v>
      </c>
      <c r="G196" s="233"/>
      <c r="H196" s="237">
        <v>5.94</v>
      </c>
      <c r="I196" s="238"/>
      <c r="J196" s="233"/>
      <c r="K196" s="233"/>
      <c r="L196" s="239"/>
      <c r="M196" s="240"/>
      <c r="N196" s="241"/>
      <c r="O196" s="241"/>
      <c r="P196" s="241"/>
      <c r="Q196" s="241"/>
      <c r="R196" s="241"/>
      <c r="S196" s="241"/>
      <c r="T196" s="24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3" t="s">
        <v>180</v>
      </c>
      <c r="AU196" s="243" t="s">
        <v>86</v>
      </c>
      <c r="AV196" s="13" t="s">
        <v>86</v>
      </c>
      <c r="AW196" s="13" t="s">
        <v>32</v>
      </c>
      <c r="AX196" s="13" t="s">
        <v>76</v>
      </c>
      <c r="AY196" s="243" t="s">
        <v>171</v>
      </c>
    </row>
    <row r="197" spans="1:51" s="13" customFormat="1" ht="12">
      <c r="A197" s="13"/>
      <c r="B197" s="232"/>
      <c r="C197" s="233"/>
      <c r="D197" s="234" t="s">
        <v>180</v>
      </c>
      <c r="E197" s="235" t="s">
        <v>1</v>
      </c>
      <c r="F197" s="236" t="s">
        <v>1943</v>
      </c>
      <c r="G197" s="233"/>
      <c r="H197" s="237">
        <v>7.04</v>
      </c>
      <c r="I197" s="238"/>
      <c r="J197" s="233"/>
      <c r="K197" s="233"/>
      <c r="L197" s="239"/>
      <c r="M197" s="240"/>
      <c r="N197" s="241"/>
      <c r="O197" s="241"/>
      <c r="P197" s="241"/>
      <c r="Q197" s="241"/>
      <c r="R197" s="241"/>
      <c r="S197" s="241"/>
      <c r="T197" s="24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3" t="s">
        <v>180</v>
      </c>
      <c r="AU197" s="243" t="s">
        <v>86</v>
      </c>
      <c r="AV197" s="13" t="s">
        <v>86</v>
      </c>
      <c r="AW197" s="13" t="s">
        <v>32</v>
      </c>
      <c r="AX197" s="13" t="s">
        <v>76</v>
      </c>
      <c r="AY197" s="243" t="s">
        <v>171</v>
      </c>
    </row>
    <row r="198" spans="1:51" s="13" customFormat="1" ht="12">
      <c r="A198" s="13"/>
      <c r="B198" s="232"/>
      <c r="C198" s="233"/>
      <c r="D198" s="234" t="s">
        <v>180</v>
      </c>
      <c r="E198" s="235" t="s">
        <v>1</v>
      </c>
      <c r="F198" s="236" t="s">
        <v>1944</v>
      </c>
      <c r="G198" s="233"/>
      <c r="H198" s="237">
        <v>3.19</v>
      </c>
      <c r="I198" s="238"/>
      <c r="J198" s="233"/>
      <c r="K198" s="233"/>
      <c r="L198" s="239"/>
      <c r="M198" s="240"/>
      <c r="N198" s="241"/>
      <c r="O198" s="241"/>
      <c r="P198" s="241"/>
      <c r="Q198" s="241"/>
      <c r="R198" s="241"/>
      <c r="S198" s="241"/>
      <c r="T198" s="24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3" t="s">
        <v>180</v>
      </c>
      <c r="AU198" s="243" t="s">
        <v>86</v>
      </c>
      <c r="AV198" s="13" t="s">
        <v>86</v>
      </c>
      <c r="AW198" s="13" t="s">
        <v>32</v>
      </c>
      <c r="AX198" s="13" t="s">
        <v>76</v>
      </c>
      <c r="AY198" s="243" t="s">
        <v>171</v>
      </c>
    </row>
    <row r="199" spans="1:51" s="13" customFormat="1" ht="12">
      <c r="A199" s="13"/>
      <c r="B199" s="232"/>
      <c r="C199" s="233"/>
      <c r="D199" s="234" t="s">
        <v>180</v>
      </c>
      <c r="E199" s="235" t="s">
        <v>1</v>
      </c>
      <c r="F199" s="236" t="s">
        <v>1945</v>
      </c>
      <c r="G199" s="233"/>
      <c r="H199" s="237">
        <v>10.56</v>
      </c>
      <c r="I199" s="238"/>
      <c r="J199" s="233"/>
      <c r="K199" s="233"/>
      <c r="L199" s="239"/>
      <c r="M199" s="240"/>
      <c r="N199" s="241"/>
      <c r="O199" s="241"/>
      <c r="P199" s="241"/>
      <c r="Q199" s="241"/>
      <c r="R199" s="241"/>
      <c r="S199" s="241"/>
      <c r="T199" s="24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3" t="s">
        <v>180</v>
      </c>
      <c r="AU199" s="243" t="s">
        <v>86</v>
      </c>
      <c r="AV199" s="13" t="s">
        <v>86</v>
      </c>
      <c r="AW199" s="13" t="s">
        <v>32</v>
      </c>
      <c r="AX199" s="13" t="s">
        <v>76</v>
      </c>
      <c r="AY199" s="243" t="s">
        <v>171</v>
      </c>
    </row>
    <row r="200" spans="1:51" s="13" customFormat="1" ht="12">
      <c r="A200" s="13"/>
      <c r="B200" s="232"/>
      <c r="C200" s="233"/>
      <c r="D200" s="234" t="s">
        <v>180</v>
      </c>
      <c r="E200" s="235" t="s">
        <v>1</v>
      </c>
      <c r="F200" s="236" t="s">
        <v>1946</v>
      </c>
      <c r="G200" s="233"/>
      <c r="H200" s="237">
        <v>4.125</v>
      </c>
      <c r="I200" s="238"/>
      <c r="J200" s="233"/>
      <c r="K200" s="233"/>
      <c r="L200" s="239"/>
      <c r="M200" s="240"/>
      <c r="N200" s="241"/>
      <c r="O200" s="241"/>
      <c r="P200" s="241"/>
      <c r="Q200" s="241"/>
      <c r="R200" s="241"/>
      <c r="S200" s="241"/>
      <c r="T200" s="24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3" t="s">
        <v>180</v>
      </c>
      <c r="AU200" s="243" t="s">
        <v>86</v>
      </c>
      <c r="AV200" s="13" t="s">
        <v>86</v>
      </c>
      <c r="AW200" s="13" t="s">
        <v>32</v>
      </c>
      <c r="AX200" s="13" t="s">
        <v>76</v>
      </c>
      <c r="AY200" s="243" t="s">
        <v>171</v>
      </c>
    </row>
    <row r="201" spans="1:51" s="13" customFormat="1" ht="12">
      <c r="A201" s="13"/>
      <c r="B201" s="232"/>
      <c r="C201" s="233"/>
      <c r="D201" s="234" t="s">
        <v>180</v>
      </c>
      <c r="E201" s="235" t="s">
        <v>1</v>
      </c>
      <c r="F201" s="236" t="s">
        <v>1947</v>
      </c>
      <c r="G201" s="233"/>
      <c r="H201" s="237">
        <v>9.57</v>
      </c>
      <c r="I201" s="238"/>
      <c r="J201" s="233"/>
      <c r="K201" s="233"/>
      <c r="L201" s="239"/>
      <c r="M201" s="240"/>
      <c r="N201" s="241"/>
      <c r="O201" s="241"/>
      <c r="P201" s="241"/>
      <c r="Q201" s="241"/>
      <c r="R201" s="241"/>
      <c r="S201" s="241"/>
      <c r="T201" s="24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3" t="s">
        <v>180</v>
      </c>
      <c r="AU201" s="243" t="s">
        <v>86</v>
      </c>
      <c r="AV201" s="13" t="s">
        <v>86</v>
      </c>
      <c r="AW201" s="13" t="s">
        <v>32</v>
      </c>
      <c r="AX201" s="13" t="s">
        <v>76</v>
      </c>
      <c r="AY201" s="243" t="s">
        <v>171</v>
      </c>
    </row>
    <row r="202" spans="1:51" s="13" customFormat="1" ht="12">
      <c r="A202" s="13"/>
      <c r="B202" s="232"/>
      <c r="C202" s="233"/>
      <c r="D202" s="234" t="s">
        <v>180</v>
      </c>
      <c r="E202" s="235" t="s">
        <v>1</v>
      </c>
      <c r="F202" s="236" t="s">
        <v>346</v>
      </c>
      <c r="G202" s="233"/>
      <c r="H202" s="237">
        <v>3.85</v>
      </c>
      <c r="I202" s="238"/>
      <c r="J202" s="233"/>
      <c r="K202" s="233"/>
      <c r="L202" s="239"/>
      <c r="M202" s="240"/>
      <c r="N202" s="241"/>
      <c r="O202" s="241"/>
      <c r="P202" s="241"/>
      <c r="Q202" s="241"/>
      <c r="R202" s="241"/>
      <c r="S202" s="241"/>
      <c r="T202" s="24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3" t="s">
        <v>180</v>
      </c>
      <c r="AU202" s="243" t="s">
        <v>86</v>
      </c>
      <c r="AV202" s="13" t="s">
        <v>86</v>
      </c>
      <c r="AW202" s="13" t="s">
        <v>32</v>
      </c>
      <c r="AX202" s="13" t="s">
        <v>76</v>
      </c>
      <c r="AY202" s="243" t="s">
        <v>171</v>
      </c>
    </row>
    <row r="203" spans="1:51" s="13" customFormat="1" ht="12">
      <c r="A203" s="13"/>
      <c r="B203" s="232"/>
      <c r="C203" s="233"/>
      <c r="D203" s="234" t="s">
        <v>180</v>
      </c>
      <c r="E203" s="235" t="s">
        <v>1</v>
      </c>
      <c r="F203" s="236" t="s">
        <v>1948</v>
      </c>
      <c r="G203" s="233"/>
      <c r="H203" s="237">
        <v>3.52</v>
      </c>
      <c r="I203" s="238"/>
      <c r="J203" s="233"/>
      <c r="K203" s="233"/>
      <c r="L203" s="239"/>
      <c r="M203" s="240"/>
      <c r="N203" s="241"/>
      <c r="O203" s="241"/>
      <c r="P203" s="241"/>
      <c r="Q203" s="241"/>
      <c r="R203" s="241"/>
      <c r="S203" s="241"/>
      <c r="T203" s="24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3" t="s">
        <v>180</v>
      </c>
      <c r="AU203" s="243" t="s">
        <v>86</v>
      </c>
      <c r="AV203" s="13" t="s">
        <v>86</v>
      </c>
      <c r="AW203" s="13" t="s">
        <v>32</v>
      </c>
      <c r="AX203" s="13" t="s">
        <v>76</v>
      </c>
      <c r="AY203" s="243" t="s">
        <v>171</v>
      </c>
    </row>
    <row r="204" spans="1:51" s="13" customFormat="1" ht="12">
      <c r="A204" s="13"/>
      <c r="B204" s="232"/>
      <c r="C204" s="233"/>
      <c r="D204" s="234" t="s">
        <v>180</v>
      </c>
      <c r="E204" s="235" t="s">
        <v>1</v>
      </c>
      <c r="F204" s="236" t="s">
        <v>1949</v>
      </c>
      <c r="G204" s="233"/>
      <c r="H204" s="237">
        <v>2.503</v>
      </c>
      <c r="I204" s="238"/>
      <c r="J204" s="233"/>
      <c r="K204" s="233"/>
      <c r="L204" s="239"/>
      <c r="M204" s="240"/>
      <c r="N204" s="241"/>
      <c r="O204" s="241"/>
      <c r="P204" s="241"/>
      <c r="Q204" s="241"/>
      <c r="R204" s="241"/>
      <c r="S204" s="241"/>
      <c r="T204" s="24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3" t="s">
        <v>180</v>
      </c>
      <c r="AU204" s="243" t="s">
        <v>86</v>
      </c>
      <c r="AV204" s="13" t="s">
        <v>86</v>
      </c>
      <c r="AW204" s="13" t="s">
        <v>32</v>
      </c>
      <c r="AX204" s="13" t="s">
        <v>76</v>
      </c>
      <c r="AY204" s="243" t="s">
        <v>171</v>
      </c>
    </row>
    <row r="205" spans="1:51" s="14" customFormat="1" ht="12">
      <c r="A205" s="14"/>
      <c r="B205" s="244"/>
      <c r="C205" s="245"/>
      <c r="D205" s="234" t="s">
        <v>180</v>
      </c>
      <c r="E205" s="246" t="s">
        <v>1</v>
      </c>
      <c r="F205" s="247" t="s">
        <v>221</v>
      </c>
      <c r="G205" s="245"/>
      <c r="H205" s="248">
        <v>291.96799999999996</v>
      </c>
      <c r="I205" s="249"/>
      <c r="J205" s="245"/>
      <c r="K205" s="245"/>
      <c r="L205" s="250"/>
      <c r="M205" s="251"/>
      <c r="N205" s="252"/>
      <c r="O205" s="252"/>
      <c r="P205" s="252"/>
      <c r="Q205" s="252"/>
      <c r="R205" s="252"/>
      <c r="S205" s="252"/>
      <c r="T205" s="25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4" t="s">
        <v>180</v>
      </c>
      <c r="AU205" s="254" t="s">
        <v>86</v>
      </c>
      <c r="AV205" s="14" t="s">
        <v>178</v>
      </c>
      <c r="AW205" s="14" t="s">
        <v>32</v>
      </c>
      <c r="AX205" s="14" t="s">
        <v>84</v>
      </c>
      <c r="AY205" s="254" t="s">
        <v>171</v>
      </c>
    </row>
    <row r="206" spans="1:65" s="2" customFormat="1" ht="24.15" customHeight="1">
      <c r="A206" s="39"/>
      <c r="B206" s="40"/>
      <c r="C206" s="219" t="s">
        <v>303</v>
      </c>
      <c r="D206" s="219" t="s">
        <v>173</v>
      </c>
      <c r="E206" s="220" t="s">
        <v>364</v>
      </c>
      <c r="F206" s="221" t="s">
        <v>365</v>
      </c>
      <c r="G206" s="222" t="s">
        <v>366</v>
      </c>
      <c r="H206" s="223">
        <v>713.85</v>
      </c>
      <c r="I206" s="224"/>
      <c r="J206" s="225">
        <f>ROUND(I206*H206,2)</f>
        <v>0</v>
      </c>
      <c r="K206" s="221" t="s">
        <v>227</v>
      </c>
      <c r="L206" s="45"/>
      <c r="M206" s="226" t="s">
        <v>1</v>
      </c>
      <c r="N206" s="227" t="s">
        <v>41</v>
      </c>
      <c r="O206" s="92"/>
      <c r="P206" s="228">
        <f>O206*H206</f>
        <v>0</v>
      </c>
      <c r="Q206" s="228">
        <v>0.02847</v>
      </c>
      <c r="R206" s="228">
        <f>Q206*H206</f>
        <v>20.3233095</v>
      </c>
      <c r="S206" s="228">
        <v>0</v>
      </c>
      <c r="T206" s="22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0" t="s">
        <v>178</v>
      </c>
      <c r="AT206" s="230" t="s">
        <v>173</v>
      </c>
      <c r="AU206" s="230" t="s">
        <v>86</v>
      </c>
      <c r="AY206" s="18" t="s">
        <v>171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8" t="s">
        <v>84</v>
      </c>
      <c r="BK206" s="231">
        <f>ROUND(I206*H206,2)</f>
        <v>0</v>
      </c>
      <c r="BL206" s="18" t="s">
        <v>178</v>
      </c>
      <c r="BM206" s="230" t="s">
        <v>1950</v>
      </c>
    </row>
    <row r="207" spans="1:51" s="15" customFormat="1" ht="12">
      <c r="A207" s="15"/>
      <c r="B207" s="259"/>
      <c r="C207" s="260"/>
      <c r="D207" s="234" t="s">
        <v>180</v>
      </c>
      <c r="E207" s="261" t="s">
        <v>1</v>
      </c>
      <c r="F207" s="262" t="s">
        <v>1937</v>
      </c>
      <c r="G207" s="260"/>
      <c r="H207" s="261" t="s">
        <v>1</v>
      </c>
      <c r="I207" s="263"/>
      <c r="J207" s="260"/>
      <c r="K207" s="260"/>
      <c r="L207" s="264"/>
      <c r="M207" s="265"/>
      <c r="N207" s="266"/>
      <c r="O207" s="266"/>
      <c r="P207" s="266"/>
      <c r="Q207" s="266"/>
      <c r="R207" s="266"/>
      <c r="S207" s="266"/>
      <c r="T207" s="267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68" t="s">
        <v>180</v>
      </c>
      <c r="AU207" s="268" t="s">
        <v>86</v>
      </c>
      <c r="AV207" s="15" t="s">
        <v>84</v>
      </c>
      <c r="AW207" s="15" t="s">
        <v>32</v>
      </c>
      <c r="AX207" s="15" t="s">
        <v>76</v>
      </c>
      <c r="AY207" s="268" t="s">
        <v>171</v>
      </c>
    </row>
    <row r="208" spans="1:51" s="13" customFormat="1" ht="12">
      <c r="A208" s="13"/>
      <c r="B208" s="232"/>
      <c r="C208" s="233"/>
      <c r="D208" s="234" t="s">
        <v>180</v>
      </c>
      <c r="E208" s="235" t="s">
        <v>1</v>
      </c>
      <c r="F208" s="236" t="s">
        <v>1951</v>
      </c>
      <c r="G208" s="233"/>
      <c r="H208" s="237">
        <v>103.4</v>
      </c>
      <c r="I208" s="238"/>
      <c r="J208" s="233"/>
      <c r="K208" s="233"/>
      <c r="L208" s="239"/>
      <c r="M208" s="240"/>
      <c r="N208" s="241"/>
      <c r="O208" s="241"/>
      <c r="P208" s="241"/>
      <c r="Q208" s="241"/>
      <c r="R208" s="241"/>
      <c r="S208" s="241"/>
      <c r="T208" s="24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3" t="s">
        <v>180</v>
      </c>
      <c r="AU208" s="243" t="s">
        <v>86</v>
      </c>
      <c r="AV208" s="13" t="s">
        <v>86</v>
      </c>
      <c r="AW208" s="13" t="s">
        <v>32</v>
      </c>
      <c r="AX208" s="13" t="s">
        <v>76</v>
      </c>
      <c r="AY208" s="243" t="s">
        <v>171</v>
      </c>
    </row>
    <row r="209" spans="1:51" s="13" customFormat="1" ht="12">
      <c r="A209" s="13"/>
      <c r="B209" s="232"/>
      <c r="C209" s="233"/>
      <c r="D209" s="234" t="s">
        <v>180</v>
      </c>
      <c r="E209" s="235" t="s">
        <v>1</v>
      </c>
      <c r="F209" s="236" t="s">
        <v>1952</v>
      </c>
      <c r="G209" s="233"/>
      <c r="H209" s="237">
        <v>33.6</v>
      </c>
      <c r="I209" s="238"/>
      <c r="J209" s="233"/>
      <c r="K209" s="233"/>
      <c r="L209" s="239"/>
      <c r="M209" s="240"/>
      <c r="N209" s="241"/>
      <c r="O209" s="241"/>
      <c r="P209" s="241"/>
      <c r="Q209" s="241"/>
      <c r="R209" s="241"/>
      <c r="S209" s="241"/>
      <c r="T209" s="24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3" t="s">
        <v>180</v>
      </c>
      <c r="AU209" s="243" t="s">
        <v>86</v>
      </c>
      <c r="AV209" s="13" t="s">
        <v>86</v>
      </c>
      <c r="AW209" s="13" t="s">
        <v>32</v>
      </c>
      <c r="AX209" s="13" t="s">
        <v>76</v>
      </c>
      <c r="AY209" s="243" t="s">
        <v>171</v>
      </c>
    </row>
    <row r="210" spans="1:51" s="13" customFormat="1" ht="12">
      <c r="A210" s="13"/>
      <c r="B210" s="232"/>
      <c r="C210" s="233"/>
      <c r="D210" s="234" t="s">
        <v>180</v>
      </c>
      <c r="E210" s="235" t="s">
        <v>1</v>
      </c>
      <c r="F210" s="236" t="s">
        <v>1953</v>
      </c>
      <c r="G210" s="233"/>
      <c r="H210" s="237">
        <v>396</v>
      </c>
      <c r="I210" s="238"/>
      <c r="J210" s="233"/>
      <c r="K210" s="233"/>
      <c r="L210" s="239"/>
      <c r="M210" s="240"/>
      <c r="N210" s="241"/>
      <c r="O210" s="241"/>
      <c r="P210" s="241"/>
      <c r="Q210" s="241"/>
      <c r="R210" s="241"/>
      <c r="S210" s="241"/>
      <c r="T210" s="24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3" t="s">
        <v>180</v>
      </c>
      <c r="AU210" s="243" t="s">
        <v>86</v>
      </c>
      <c r="AV210" s="13" t="s">
        <v>86</v>
      </c>
      <c r="AW210" s="13" t="s">
        <v>32</v>
      </c>
      <c r="AX210" s="13" t="s">
        <v>76</v>
      </c>
      <c r="AY210" s="243" t="s">
        <v>171</v>
      </c>
    </row>
    <row r="211" spans="1:51" s="13" customFormat="1" ht="12">
      <c r="A211" s="13"/>
      <c r="B211" s="232"/>
      <c r="C211" s="233"/>
      <c r="D211" s="234" t="s">
        <v>180</v>
      </c>
      <c r="E211" s="235" t="s">
        <v>1</v>
      </c>
      <c r="F211" s="236" t="s">
        <v>1954</v>
      </c>
      <c r="G211" s="233"/>
      <c r="H211" s="237">
        <v>45.6</v>
      </c>
      <c r="I211" s="238"/>
      <c r="J211" s="233"/>
      <c r="K211" s="233"/>
      <c r="L211" s="239"/>
      <c r="M211" s="240"/>
      <c r="N211" s="241"/>
      <c r="O211" s="241"/>
      <c r="P211" s="241"/>
      <c r="Q211" s="241"/>
      <c r="R211" s="241"/>
      <c r="S211" s="241"/>
      <c r="T211" s="24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3" t="s">
        <v>180</v>
      </c>
      <c r="AU211" s="243" t="s">
        <v>86</v>
      </c>
      <c r="AV211" s="13" t="s">
        <v>86</v>
      </c>
      <c r="AW211" s="13" t="s">
        <v>32</v>
      </c>
      <c r="AX211" s="13" t="s">
        <v>76</v>
      </c>
      <c r="AY211" s="243" t="s">
        <v>171</v>
      </c>
    </row>
    <row r="212" spans="1:51" s="13" customFormat="1" ht="12">
      <c r="A212" s="13"/>
      <c r="B212" s="232"/>
      <c r="C212" s="233"/>
      <c r="D212" s="234" t="s">
        <v>180</v>
      </c>
      <c r="E212" s="235" t="s">
        <v>1</v>
      </c>
      <c r="F212" s="236" t="s">
        <v>1955</v>
      </c>
      <c r="G212" s="233"/>
      <c r="H212" s="237">
        <v>19.2</v>
      </c>
      <c r="I212" s="238"/>
      <c r="J212" s="233"/>
      <c r="K212" s="233"/>
      <c r="L212" s="239"/>
      <c r="M212" s="240"/>
      <c r="N212" s="241"/>
      <c r="O212" s="241"/>
      <c r="P212" s="241"/>
      <c r="Q212" s="241"/>
      <c r="R212" s="241"/>
      <c r="S212" s="241"/>
      <c r="T212" s="24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3" t="s">
        <v>180</v>
      </c>
      <c r="AU212" s="243" t="s">
        <v>86</v>
      </c>
      <c r="AV212" s="13" t="s">
        <v>86</v>
      </c>
      <c r="AW212" s="13" t="s">
        <v>32</v>
      </c>
      <c r="AX212" s="13" t="s">
        <v>76</v>
      </c>
      <c r="AY212" s="243" t="s">
        <v>171</v>
      </c>
    </row>
    <row r="213" spans="1:51" s="13" customFormat="1" ht="12">
      <c r="A213" s="13"/>
      <c r="B213" s="232"/>
      <c r="C213" s="233"/>
      <c r="D213" s="234" t="s">
        <v>180</v>
      </c>
      <c r="E213" s="235" t="s">
        <v>1</v>
      </c>
      <c r="F213" s="236" t="s">
        <v>1670</v>
      </c>
      <c r="G213" s="233"/>
      <c r="H213" s="237">
        <v>16.2</v>
      </c>
      <c r="I213" s="238"/>
      <c r="J213" s="233"/>
      <c r="K213" s="233"/>
      <c r="L213" s="239"/>
      <c r="M213" s="240"/>
      <c r="N213" s="241"/>
      <c r="O213" s="241"/>
      <c r="P213" s="241"/>
      <c r="Q213" s="241"/>
      <c r="R213" s="241"/>
      <c r="S213" s="241"/>
      <c r="T213" s="24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3" t="s">
        <v>180</v>
      </c>
      <c r="AU213" s="243" t="s">
        <v>86</v>
      </c>
      <c r="AV213" s="13" t="s">
        <v>86</v>
      </c>
      <c r="AW213" s="13" t="s">
        <v>32</v>
      </c>
      <c r="AX213" s="13" t="s">
        <v>76</v>
      </c>
      <c r="AY213" s="243" t="s">
        <v>171</v>
      </c>
    </row>
    <row r="214" spans="1:51" s="13" customFormat="1" ht="12">
      <c r="A214" s="13"/>
      <c r="B214" s="232"/>
      <c r="C214" s="233"/>
      <c r="D214" s="234" t="s">
        <v>180</v>
      </c>
      <c r="E214" s="235" t="s">
        <v>1</v>
      </c>
      <c r="F214" s="236" t="s">
        <v>1956</v>
      </c>
      <c r="G214" s="233"/>
      <c r="H214" s="237">
        <v>16.4</v>
      </c>
      <c r="I214" s="238"/>
      <c r="J214" s="233"/>
      <c r="K214" s="233"/>
      <c r="L214" s="239"/>
      <c r="M214" s="240"/>
      <c r="N214" s="241"/>
      <c r="O214" s="241"/>
      <c r="P214" s="241"/>
      <c r="Q214" s="241"/>
      <c r="R214" s="241"/>
      <c r="S214" s="241"/>
      <c r="T214" s="24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3" t="s">
        <v>180</v>
      </c>
      <c r="AU214" s="243" t="s">
        <v>86</v>
      </c>
      <c r="AV214" s="13" t="s">
        <v>86</v>
      </c>
      <c r="AW214" s="13" t="s">
        <v>32</v>
      </c>
      <c r="AX214" s="13" t="s">
        <v>76</v>
      </c>
      <c r="AY214" s="243" t="s">
        <v>171</v>
      </c>
    </row>
    <row r="215" spans="1:51" s="13" customFormat="1" ht="12">
      <c r="A215" s="13"/>
      <c r="B215" s="232"/>
      <c r="C215" s="233"/>
      <c r="D215" s="234" t="s">
        <v>180</v>
      </c>
      <c r="E215" s="235" t="s">
        <v>1</v>
      </c>
      <c r="F215" s="236" t="s">
        <v>1957</v>
      </c>
      <c r="G215" s="233"/>
      <c r="H215" s="237">
        <v>7</v>
      </c>
      <c r="I215" s="238"/>
      <c r="J215" s="233"/>
      <c r="K215" s="233"/>
      <c r="L215" s="239"/>
      <c r="M215" s="240"/>
      <c r="N215" s="241"/>
      <c r="O215" s="241"/>
      <c r="P215" s="241"/>
      <c r="Q215" s="241"/>
      <c r="R215" s="241"/>
      <c r="S215" s="241"/>
      <c r="T215" s="24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3" t="s">
        <v>180</v>
      </c>
      <c r="AU215" s="243" t="s">
        <v>86</v>
      </c>
      <c r="AV215" s="13" t="s">
        <v>86</v>
      </c>
      <c r="AW215" s="13" t="s">
        <v>32</v>
      </c>
      <c r="AX215" s="13" t="s">
        <v>76</v>
      </c>
      <c r="AY215" s="243" t="s">
        <v>171</v>
      </c>
    </row>
    <row r="216" spans="1:51" s="13" customFormat="1" ht="12">
      <c r="A216" s="13"/>
      <c r="B216" s="232"/>
      <c r="C216" s="233"/>
      <c r="D216" s="234" t="s">
        <v>180</v>
      </c>
      <c r="E216" s="235" t="s">
        <v>1</v>
      </c>
      <c r="F216" s="236" t="s">
        <v>1958</v>
      </c>
      <c r="G216" s="233"/>
      <c r="H216" s="237">
        <v>26.4</v>
      </c>
      <c r="I216" s="238"/>
      <c r="J216" s="233"/>
      <c r="K216" s="233"/>
      <c r="L216" s="239"/>
      <c r="M216" s="240"/>
      <c r="N216" s="241"/>
      <c r="O216" s="241"/>
      <c r="P216" s="241"/>
      <c r="Q216" s="241"/>
      <c r="R216" s="241"/>
      <c r="S216" s="241"/>
      <c r="T216" s="24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3" t="s">
        <v>180</v>
      </c>
      <c r="AU216" s="243" t="s">
        <v>86</v>
      </c>
      <c r="AV216" s="13" t="s">
        <v>86</v>
      </c>
      <c r="AW216" s="13" t="s">
        <v>32</v>
      </c>
      <c r="AX216" s="13" t="s">
        <v>76</v>
      </c>
      <c r="AY216" s="243" t="s">
        <v>171</v>
      </c>
    </row>
    <row r="217" spans="1:51" s="13" customFormat="1" ht="12">
      <c r="A217" s="13"/>
      <c r="B217" s="232"/>
      <c r="C217" s="233"/>
      <c r="D217" s="234" t="s">
        <v>180</v>
      </c>
      <c r="E217" s="235" t="s">
        <v>1</v>
      </c>
      <c r="F217" s="236" t="s">
        <v>1959</v>
      </c>
      <c r="G217" s="233"/>
      <c r="H217" s="237">
        <v>8.7</v>
      </c>
      <c r="I217" s="238"/>
      <c r="J217" s="233"/>
      <c r="K217" s="233"/>
      <c r="L217" s="239"/>
      <c r="M217" s="240"/>
      <c r="N217" s="241"/>
      <c r="O217" s="241"/>
      <c r="P217" s="241"/>
      <c r="Q217" s="241"/>
      <c r="R217" s="241"/>
      <c r="S217" s="241"/>
      <c r="T217" s="24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3" t="s">
        <v>180</v>
      </c>
      <c r="AU217" s="243" t="s">
        <v>86</v>
      </c>
      <c r="AV217" s="13" t="s">
        <v>86</v>
      </c>
      <c r="AW217" s="13" t="s">
        <v>32</v>
      </c>
      <c r="AX217" s="13" t="s">
        <v>76</v>
      </c>
      <c r="AY217" s="243" t="s">
        <v>171</v>
      </c>
    </row>
    <row r="218" spans="1:51" s="13" customFormat="1" ht="12">
      <c r="A218" s="13"/>
      <c r="B218" s="232"/>
      <c r="C218" s="233"/>
      <c r="D218" s="234" t="s">
        <v>180</v>
      </c>
      <c r="E218" s="235" t="s">
        <v>1</v>
      </c>
      <c r="F218" s="236" t="s">
        <v>1960</v>
      </c>
      <c r="G218" s="233"/>
      <c r="H218" s="237">
        <v>21</v>
      </c>
      <c r="I218" s="238"/>
      <c r="J218" s="233"/>
      <c r="K218" s="233"/>
      <c r="L218" s="239"/>
      <c r="M218" s="240"/>
      <c r="N218" s="241"/>
      <c r="O218" s="241"/>
      <c r="P218" s="241"/>
      <c r="Q218" s="241"/>
      <c r="R218" s="241"/>
      <c r="S218" s="241"/>
      <c r="T218" s="24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3" t="s">
        <v>180</v>
      </c>
      <c r="AU218" s="243" t="s">
        <v>86</v>
      </c>
      <c r="AV218" s="13" t="s">
        <v>86</v>
      </c>
      <c r="AW218" s="13" t="s">
        <v>32</v>
      </c>
      <c r="AX218" s="13" t="s">
        <v>76</v>
      </c>
      <c r="AY218" s="243" t="s">
        <v>171</v>
      </c>
    </row>
    <row r="219" spans="1:51" s="13" customFormat="1" ht="12">
      <c r="A219" s="13"/>
      <c r="B219" s="232"/>
      <c r="C219" s="233"/>
      <c r="D219" s="234" t="s">
        <v>180</v>
      </c>
      <c r="E219" s="235" t="s">
        <v>1</v>
      </c>
      <c r="F219" s="236" t="s">
        <v>369</v>
      </c>
      <c r="G219" s="233"/>
      <c r="H219" s="237">
        <v>9.4</v>
      </c>
      <c r="I219" s="238"/>
      <c r="J219" s="233"/>
      <c r="K219" s="233"/>
      <c r="L219" s="239"/>
      <c r="M219" s="240"/>
      <c r="N219" s="241"/>
      <c r="O219" s="241"/>
      <c r="P219" s="241"/>
      <c r="Q219" s="241"/>
      <c r="R219" s="241"/>
      <c r="S219" s="241"/>
      <c r="T219" s="24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3" t="s">
        <v>180</v>
      </c>
      <c r="AU219" s="243" t="s">
        <v>86</v>
      </c>
      <c r="AV219" s="13" t="s">
        <v>86</v>
      </c>
      <c r="AW219" s="13" t="s">
        <v>32</v>
      </c>
      <c r="AX219" s="13" t="s">
        <v>76</v>
      </c>
      <c r="AY219" s="243" t="s">
        <v>171</v>
      </c>
    </row>
    <row r="220" spans="1:51" s="13" customFormat="1" ht="12">
      <c r="A220" s="13"/>
      <c r="B220" s="232"/>
      <c r="C220" s="233"/>
      <c r="D220" s="234" t="s">
        <v>180</v>
      </c>
      <c r="E220" s="235" t="s">
        <v>1</v>
      </c>
      <c r="F220" s="236" t="s">
        <v>1961</v>
      </c>
      <c r="G220" s="233"/>
      <c r="H220" s="237">
        <v>6.4</v>
      </c>
      <c r="I220" s="238"/>
      <c r="J220" s="233"/>
      <c r="K220" s="233"/>
      <c r="L220" s="239"/>
      <c r="M220" s="240"/>
      <c r="N220" s="241"/>
      <c r="O220" s="241"/>
      <c r="P220" s="241"/>
      <c r="Q220" s="241"/>
      <c r="R220" s="241"/>
      <c r="S220" s="241"/>
      <c r="T220" s="24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3" t="s">
        <v>180</v>
      </c>
      <c r="AU220" s="243" t="s">
        <v>86</v>
      </c>
      <c r="AV220" s="13" t="s">
        <v>86</v>
      </c>
      <c r="AW220" s="13" t="s">
        <v>32</v>
      </c>
      <c r="AX220" s="13" t="s">
        <v>76</v>
      </c>
      <c r="AY220" s="243" t="s">
        <v>171</v>
      </c>
    </row>
    <row r="221" spans="1:51" s="13" customFormat="1" ht="12">
      <c r="A221" s="13"/>
      <c r="B221" s="232"/>
      <c r="C221" s="233"/>
      <c r="D221" s="234" t="s">
        <v>180</v>
      </c>
      <c r="E221" s="235" t="s">
        <v>1</v>
      </c>
      <c r="F221" s="236" t="s">
        <v>1962</v>
      </c>
      <c r="G221" s="233"/>
      <c r="H221" s="237">
        <v>4.55</v>
      </c>
      <c r="I221" s="238"/>
      <c r="J221" s="233"/>
      <c r="K221" s="233"/>
      <c r="L221" s="239"/>
      <c r="M221" s="240"/>
      <c r="N221" s="241"/>
      <c r="O221" s="241"/>
      <c r="P221" s="241"/>
      <c r="Q221" s="241"/>
      <c r="R221" s="241"/>
      <c r="S221" s="241"/>
      <c r="T221" s="24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3" t="s">
        <v>180</v>
      </c>
      <c r="AU221" s="243" t="s">
        <v>86</v>
      </c>
      <c r="AV221" s="13" t="s">
        <v>86</v>
      </c>
      <c r="AW221" s="13" t="s">
        <v>32</v>
      </c>
      <c r="AX221" s="13" t="s">
        <v>76</v>
      </c>
      <c r="AY221" s="243" t="s">
        <v>171</v>
      </c>
    </row>
    <row r="222" spans="1:51" s="14" customFormat="1" ht="12">
      <c r="A222" s="14"/>
      <c r="B222" s="244"/>
      <c r="C222" s="245"/>
      <c r="D222" s="234" t="s">
        <v>180</v>
      </c>
      <c r="E222" s="246" t="s">
        <v>1</v>
      </c>
      <c r="F222" s="247" t="s">
        <v>221</v>
      </c>
      <c r="G222" s="245"/>
      <c r="H222" s="248">
        <v>713.85</v>
      </c>
      <c r="I222" s="249"/>
      <c r="J222" s="245"/>
      <c r="K222" s="245"/>
      <c r="L222" s="250"/>
      <c r="M222" s="251"/>
      <c r="N222" s="252"/>
      <c r="O222" s="252"/>
      <c r="P222" s="252"/>
      <c r="Q222" s="252"/>
      <c r="R222" s="252"/>
      <c r="S222" s="252"/>
      <c r="T222" s="253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4" t="s">
        <v>180</v>
      </c>
      <c r="AU222" s="254" t="s">
        <v>86</v>
      </c>
      <c r="AV222" s="14" t="s">
        <v>178</v>
      </c>
      <c r="AW222" s="14" t="s">
        <v>32</v>
      </c>
      <c r="AX222" s="14" t="s">
        <v>84</v>
      </c>
      <c r="AY222" s="254" t="s">
        <v>171</v>
      </c>
    </row>
    <row r="223" spans="1:65" s="2" customFormat="1" ht="24.15" customHeight="1">
      <c r="A223" s="39"/>
      <c r="B223" s="40"/>
      <c r="C223" s="219" t="s">
        <v>309</v>
      </c>
      <c r="D223" s="219" t="s">
        <v>173</v>
      </c>
      <c r="E223" s="220" t="s">
        <v>387</v>
      </c>
      <c r="F223" s="221" t="s">
        <v>388</v>
      </c>
      <c r="G223" s="222" t="s">
        <v>176</v>
      </c>
      <c r="H223" s="223">
        <v>73.575</v>
      </c>
      <c r="I223" s="224"/>
      <c r="J223" s="225">
        <f>ROUND(I223*H223,2)</f>
        <v>0</v>
      </c>
      <c r="K223" s="221" t="s">
        <v>177</v>
      </c>
      <c r="L223" s="45"/>
      <c r="M223" s="226" t="s">
        <v>1</v>
      </c>
      <c r="N223" s="227" t="s">
        <v>41</v>
      </c>
      <c r="O223" s="92"/>
      <c r="P223" s="228">
        <f>O223*H223</f>
        <v>0</v>
      </c>
      <c r="Q223" s="228">
        <v>0.00735</v>
      </c>
      <c r="R223" s="228">
        <f>Q223*H223</f>
        <v>0.54077625</v>
      </c>
      <c r="S223" s="228">
        <v>0</v>
      </c>
      <c r="T223" s="22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0" t="s">
        <v>178</v>
      </c>
      <c r="AT223" s="230" t="s">
        <v>173</v>
      </c>
      <c r="AU223" s="230" t="s">
        <v>86</v>
      </c>
      <c r="AY223" s="18" t="s">
        <v>171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8" t="s">
        <v>84</v>
      </c>
      <c r="BK223" s="231">
        <f>ROUND(I223*H223,2)</f>
        <v>0</v>
      </c>
      <c r="BL223" s="18" t="s">
        <v>178</v>
      </c>
      <c r="BM223" s="230" t="s">
        <v>1963</v>
      </c>
    </row>
    <row r="224" spans="1:51" s="13" customFormat="1" ht="12">
      <c r="A224" s="13"/>
      <c r="B224" s="232"/>
      <c r="C224" s="233"/>
      <c r="D224" s="234" t="s">
        <v>180</v>
      </c>
      <c r="E224" s="235" t="s">
        <v>1</v>
      </c>
      <c r="F224" s="236" t="s">
        <v>1964</v>
      </c>
      <c r="G224" s="233"/>
      <c r="H224" s="237">
        <v>73.575</v>
      </c>
      <c r="I224" s="238"/>
      <c r="J224" s="233"/>
      <c r="K224" s="233"/>
      <c r="L224" s="239"/>
      <c r="M224" s="240"/>
      <c r="N224" s="241"/>
      <c r="O224" s="241"/>
      <c r="P224" s="241"/>
      <c r="Q224" s="241"/>
      <c r="R224" s="241"/>
      <c r="S224" s="241"/>
      <c r="T224" s="24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3" t="s">
        <v>180</v>
      </c>
      <c r="AU224" s="243" t="s">
        <v>86</v>
      </c>
      <c r="AV224" s="13" t="s">
        <v>86</v>
      </c>
      <c r="AW224" s="13" t="s">
        <v>32</v>
      </c>
      <c r="AX224" s="13" t="s">
        <v>84</v>
      </c>
      <c r="AY224" s="243" t="s">
        <v>171</v>
      </c>
    </row>
    <row r="225" spans="1:65" s="2" customFormat="1" ht="16.5" customHeight="1">
      <c r="A225" s="39"/>
      <c r="B225" s="40"/>
      <c r="C225" s="219" t="s">
        <v>314</v>
      </c>
      <c r="D225" s="219" t="s">
        <v>173</v>
      </c>
      <c r="E225" s="220" t="s">
        <v>393</v>
      </c>
      <c r="F225" s="221" t="s">
        <v>394</v>
      </c>
      <c r="G225" s="222" t="s">
        <v>176</v>
      </c>
      <c r="H225" s="223">
        <v>1118.69</v>
      </c>
      <c r="I225" s="224"/>
      <c r="J225" s="225">
        <f>ROUND(I225*H225,2)</f>
        <v>0</v>
      </c>
      <c r="K225" s="221" t="s">
        <v>177</v>
      </c>
      <c r="L225" s="45"/>
      <c r="M225" s="226" t="s">
        <v>1</v>
      </c>
      <c r="N225" s="227" t="s">
        <v>41</v>
      </c>
      <c r="O225" s="92"/>
      <c r="P225" s="228">
        <f>O225*H225</f>
        <v>0</v>
      </c>
      <c r="Q225" s="228">
        <v>0.00026</v>
      </c>
      <c r="R225" s="228">
        <f>Q225*H225</f>
        <v>0.2908594</v>
      </c>
      <c r="S225" s="228">
        <v>0</v>
      </c>
      <c r="T225" s="229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0" t="s">
        <v>178</v>
      </c>
      <c r="AT225" s="230" t="s">
        <v>173</v>
      </c>
      <c r="AU225" s="230" t="s">
        <v>86</v>
      </c>
      <c r="AY225" s="18" t="s">
        <v>171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8" t="s">
        <v>84</v>
      </c>
      <c r="BK225" s="231">
        <f>ROUND(I225*H225,2)</f>
        <v>0</v>
      </c>
      <c r="BL225" s="18" t="s">
        <v>178</v>
      </c>
      <c r="BM225" s="230" t="s">
        <v>1965</v>
      </c>
    </row>
    <row r="226" spans="1:47" s="2" customFormat="1" ht="12">
      <c r="A226" s="39"/>
      <c r="B226" s="40"/>
      <c r="C226" s="41"/>
      <c r="D226" s="234" t="s">
        <v>229</v>
      </c>
      <c r="E226" s="41"/>
      <c r="F226" s="255" t="s">
        <v>396</v>
      </c>
      <c r="G226" s="41"/>
      <c r="H226" s="41"/>
      <c r="I226" s="256"/>
      <c r="J226" s="41"/>
      <c r="K226" s="41"/>
      <c r="L226" s="45"/>
      <c r="M226" s="257"/>
      <c r="N226" s="258"/>
      <c r="O226" s="92"/>
      <c r="P226" s="92"/>
      <c r="Q226" s="92"/>
      <c r="R226" s="92"/>
      <c r="S226" s="92"/>
      <c r="T226" s="93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229</v>
      </c>
      <c r="AU226" s="18" t="s">
        <v>86</v>
      </c>
    </row>
    <row r="227" spans="1:51" s="13" customFormat="1" ht="12">
      <c r="A227" s="13"/>
      <c r="B227" s="232"/>
      <c r="C227" s="233"/>
      <c r="D227" s="234" t="s">
        <v>180</v>
      </c>
      <c r="E227" s="235" t="s">
        <v>1</v>
      </c>
      <c r="F227" s="236" t="s">
        <v>1966</v>
      </c>
      <c r="G227" s="233"/>
      <c r="H227" s="237">
        <v>1118.69</v>
      </c>
      <c r="I227" s="238"/>
      <c r="J227" s="233"/>
      <c r="K227" s="233"/>
      <c r="L227" s="239"/>
      <c r="M227" s="240"/>
      <c r="N227" s="241"/>
      <c r="O227" s="241"/>
      <c r="P227" s="241"/>
      <c r="Q227" s="241"/>
      <c r="R227" s="241"/>
      <c r="S227" s="241"/>
      <c r="T227" s="24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3" t="s">
        <v>180</v>
      </c>
      <c r="AU227" s="243" t="s">
        <v>86</v>
      </c>
      <c r="AV227" s="13" t="s">
        <v>86</v>
      </c>
      <c r="AW227" s="13" t="s">
        <v>32</v>
      </c>
      <c r="AX227" s="13" t="s">
        <v>84</v>
      </c>
      <c r="AY227" s="243" t="s">
        <v>171</v>
      </c>
    </row>
    <row r="228" spans="1:65" s="2" customFormat="1" ht="37.8" customHeight="1">
      <c r="A228" s="39"/>
      <c r="B228" s="40"/>
      <c r="C228" s="219" t="s">
        <v>319</v>
      </c>
      <c r="D228" s="219" t="s">
        <v>173</v>
      </c>
      <c r="E228" s="220" t="s">
        <v>400</v>
      </c>
      <c r="F228" s="221" t="s">
        <v>401</v>
      </c>
      <c r="G228" s="222" t="s">
        <v>176</v>
      </c>
      <c r="H228" s="223">
        <v>65.7</v>
      </c>
      <c r="I228" s="224"/>
      <c r="J228" s="225">
        <f>ROUND(I228*H228,2)</f>
        <v>0</v>
      </c>
      <c r="K228" s="221" t="s">
        <v>177</v>
      </c>
      <c r="L228" s="45"/>
      <c r="M228" s="226" t="s">
        <v>1</v>
      </c>
      <c r="N228" s="227" t="s">
        <v>41</v>
      </c>
      <c r="O228" s="92"/>
      <c r="P228" s="228">
        <f>O228*H228</f>
        <v>0</v>
      </c>
      <c r="Q228" s="228">
        <v>0.00835</v>
      </c>
      <c r="R228" s="228">
        <f>Q228*H228</f>
        <v>0.548595</v>
      </c>
      <c r="S228" s="228">
        <v>0</v>
      </c>
      <c r="T228" s="22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0" t="s">
        <v>178</v>
      </c>
      <c r="AT228" s="230" t="s">
        <v>173</v>
      </c>
      <c r="AU228" s="230" t="s">
        <v>86</v>
      </c>
      <c r="AY228" s="18" t="s">
        <v>171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8" t="s">
        <v>84</v>
      </c>
      <c r="BK228" s="231">
        <f>ROUND(I228*H228,2)</f>
        <v>0</v>
      </c>
      <c r="BL228" s="18" t="s">
        <v>178</v>
      </c>
      <c r="BM228" s="230" t="s">
        <v>1967</v>
      </c>
    </row>
    <row r="229" spans="1:47" s="2" customFormat="1" ht="12">
      <c r="A229" s="39"/>
      <c r="B229" s="40"/>
      <c r="C229" s="41"/>
      <c r="D229" s="234" t="s">
        <v>229</v>
      </c>
      <c r="E229" s="41"/>
      <c r="F229" s="255" t="s">
        <v>403</v>
      </c>
      <c r="G229" s="41"/>
      <c r="H229" s="41"/>
      <c r="I229" s="256"/>
      <c r="J229" s="41"/>
      <c r="K229" s="41"/>
      <c r="L229" s="45"/>
      <c r="M229" s="257"/>
      <c r="N229" s="258"/>
      <c r="O229" s="92"/>
      <c r="P229" s="92"/>
      <c r="Q229" s="92"/>
      <c r="R229" s="92"/>
      <c r="S229" s="92"/>
      <c r="T229" s="93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229</v>
      </c>
      <c r="AU229" s="18" t="s">
        <v>86</v>
      </c>
    </row>
    <row r="230" spans="1:51" s="13" customFormat="1" ht="12">
      <c r="A230" s="13"/>
      <c r="B230" s="232"/>
      <c r="C230" s="233"/>
      <c r="D230" s="234" t="s">
        <v>180</v>
      </c>
      <c r="E230" s="235" t="s">
        <v>1</v>
      </c>
      <c r="F230" s="236" t="s">
        <v>1968</v>
      </c>
      <c r="G230" s="233"/>
      <c r="H230" s="237">
        <v>65.7</v>
      </c>
      <c r="I230" s="238"/>
      <c r="J230" s="233"/>
      <c r="K230" s="233"/>
      <c r="L230" s="239"/>
      <c r="M230" s="240"/>
      <c r="N230" s="241"/>
      <c r="O230" s="241"/>
      <c r="P230" s="241"/>
      <c r="Q230" s="241"/>
      <c r="R230" s="241"/>
      <c r="S230" s="241"/>
      <c r="T230" s="24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3" t="s">
        <v>180</v>
      </c>
      <c r="AU230" s="243" t="s">
        <v>86</v>
      </c>
      <c r="AV230" s="13" t="s">
        <v>86</v>
      </c>
      <c r="AW230" s="13" t="s">
        <v>32</v>
      </c>
      <c r="AX230" s="13" t="s">
        <v>84</v>
      </c>
      <c r="AY230" s="243" t="s">
        <v>171</v>
      </c>
    </row>
    <row r="231" spans="1:65" s="2" customFormat="1" ht="16.5" customHeight="1">
      <c r="A231" s="39"/>
      <c r="B231" s="40"/>
      <c r="C231" s="269" t="s">
        <v>326</v>
      </c>
      <c r="D231" s="269" t="s">
        <v>304</v>
      </c>
      <c r="E231" s="270" t="s">
        <v>406</v>
      </c>
      <c r="F231" s="271" t="s">
        <v>407</v>
      </c>
      <c r="G231" s="272" t="s">
        <v>176</v>
      </c>
      <c r="H231" s="273">
        <v>72.27</v>
      </c>
      <c r="I231" s="274"/>
      <c r="J231" s="275">
        <f>ROUND(I231*H231,2)</f>
        <v>0</v>
      </c>
      <c r="K231" s="271" t="s">
        <v>177</v>
      </c>
      <c r="L231" s="276"/>
      <c r="M231" s="277" t="s">
        <v>1</v>
      </c>
      <c r="N231" s="278" t="s">
        <v>41</v>
      </c>
      <c r="O231" s="92"/>
      <c r="P231" s="228">
        <f>O231*H231</f>
        <v>0</v>
      </c>
      <c r="Q231" s="228">
        <v>0.00085</v>
      </c>
      <c r="R231" s="228">
        <f>Q231*H231</f>
        <v>0.06142949999999999</v>
      </c>
      <c r="S231" s="228">
        <v>0</v>
      </c>
      <c r="T231" s="22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0" t="s">
        <v>211</v>
      </c>
      <c r="AT231" s="230" t="s">
        <v>304</v>
      </c>
      <c r="AU231" s="230" t="s">
        <v>86</v>
      </c>
      <c r="AY231" s="18" t="s">
        <v>171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8" t="s">
        <v>84</v>
      </c>
      <c r="BK231" s="231">
        <f>ROUND(I231*H231,2)</f>
        <v>0</v>
      </c>
      <c r="BL231" s="18" t="s">
        <v>178</v>
      </c>
      <c r="BM231" s="230" t="s">
        <v>1969</v>
      </c>
    </row>
    <row r="232" spans="1:51" s="13" customFormat="1" ht="12">
      <c r="A232" s="13"/>
      <c r="B232" s="232"/>
      <c r="C232" s="233"/>
      <c r="D232" s="234" t="s">
        <v>180</v>
      </c>
      <c r="E232" s="233"/>
      <c r="F232" s="236" t="s">
        <v>1970</v>
      </c>
      <c r="G232" s="233"/>
      <c r="H232" s="237">
        <v>72.27</v>
      </c>
      <c r="I232" s="238"/>
      <c r="J232" s="233"/>
      <c r="K232" s="233"/>
      <c r="L232" s="239"/>
      <c r="M232" s="240"/>
      <c r="N232" s="241"/>
      <c r="O232" s="241"/>
      <c r="P232" s="241"/>
      <c r="Q232" s="241"/>
      <c r="R232" s="241"/>
      <c r="S232" s="241"/>
      <c r="T232" s="24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3" t="s">
        <v>180</v>
      </c>
      <c r="AU232" s="243" t="s">
        <v>86</v>
      </c>
      <c r="AV232" s="13" t="s">
        <v>86</v>
      </c>
      <c r="AW232" s="13" t="s">
        <v>4</v>
      </c>
      <c r="AX232" s="13" t="s">
        <v>84</v>
      </c>
      <c r="AY232" s="243" t="s">
        <v>171</v>
      </c>
    </row>
    <row r="233" spans="1:65" s="2" customFormat="1" ht="37.8" customHeight="1">
      <c r="A233" s="39"/>
      <c r="B233" s="40"/>
      <c r="C233" s="219" t="s">
        <v>335</v>
      </c>
      <c r="D233" s="219" t="s">
        <v>173</v>
      </c>
      <c r="E233" s="220" t="s">
        <v>411</v>
      </c>
      <c r="F233" s="221" t="s">
        <v>412</v>
      </c>
      <c r="G233" s="222" t="s">
        <v>176</v>
      </c>
      <c r="H233" s="223">
        <v>40.8</v>
      </c>
      <c r="I233" s="224"/>
      <c r="J233" s="225">
        <f>ROUND(I233*H233,2)</f>
        <v>0</v>
      </c>
      <c r="K233" s="221" t="s">
        <v>177</v>
      </c>
      <c r="L233" s="45"/>
      <c r="M233" s="226" t="s">
        <v>1</v>
      </c>
      <c r="N233" s="227" t="s">
        <v>41</v>
      </c>
      <c r="O233" s="92"/>
      <c r="P233" s="228">
        <f>O233*H233</f>
        <v>0</v>
      </c>
      <c r="Q233" s="228">
        <v>0.00852</v>
      </c>
      <c r="R233" s="228">
        <f>Q233*H233</f>
        <v>0.347616</v>
      </c>
      <c r="S233" s="228">
        <v>0</v>
      </c>
      <c r="T233" s="22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0" t="s">
        <v>178</v>
      </c>
      <c r="AT233" s="230" t="s">
        <v>173</v>
      </c>
      <c r="AU233" s="230" t="s">
        <v>86</v>
      </c>
      <c r="AY233" s="18" t="s">
        <v>171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8" t="s">
        <v>84</v>
      </c>
      <c r="BK233" s="231">
        <f>ROUND(I233*H233,2)</f>
        <v>0</v>
      </c>
      <c r="BL233" s="18" t="s">
        <v>178</v>
      </c>
      <c r="BM233" s="230" t="s">
        <v>1971</v>
      </c>
    </row>
    <row r="234" spans="1:47" s="2" customFormat="1" ht="12">
      <c r="A234" s="39"/>
      <c r="B234" s="40"/>
      <c r="C234" s="41"/>
      <c r="D234" s="234" t="s">
        <v>229</v>
      </c>
      <c r="E234" s="41"/>
      <c r="F234" s="255" t="s">
        <v>414</v>
      </c>
      <c r="G234" s="41"/>
      <c r="H234" s="41"/>
      <c r="I234" s="256"/>
      <c r="J234" s="41"/>
      <c r="K234" s="41"/>
      <c r="L234" s="45"/>
      <c r="M234" s="257"/>
      <c r="N234" s="258"/>
      <c r="O234" s="92"/>
      <c r="P234" s="92"/>
      <c r="Q234" s="92"/>
      <c r="R234" s="92"/>
      <c r="S234" s="92"/>
      <c r="T234" s="93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229</v>
      </c>
      <c r="AU234" s="18" t="s">
        <v>86</v>
      </c>
    </row>
    <row r="235" spans="1:51" s="13" customFormat="1" ht="12">
      <c r="A235" s="13"/>
      <c r="B235" s="232"/>
      <c r="C235" s="233"/>
      <c r="D235" s="234" t="s">
        <v>180</v>
      </c>
      <c r="E235" s="235" t="s">
        <v>1</v>
      </c>
      <c r="F235" s="236" t="s">
        <v>1972</v>
      </c>
      <c r="G235" s="233"/>
      <c r="H235" s="237">
        <v>40.8</v>
      </c>
      <c r="I235" s="238"/>
      <c r="J235" s="233"/>
      <c r="K235" s="233"/>
      <c r="L235" s="239"/>
      <c r="M235" s="240"/>
      <c r="N235" s="241"/>
      <c r="O235" s="241"/>
      <c r="P235" s="241"/>
      <c r="Q235" s="241"/>
      <c r="R235" s="241"/>
      <c r="S235" s="241"/>
      <c r="T235" s="24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3" t="s">
        <v>180</v>
      </c>
      <c r="AU235" s="243" t="s">
        <v>86</v>
      </c>
      <c r="AV235" s="13" t="s">
        <v>86</v>
      </c>
      <c r="AW235" s="13" t="s">
        <v>32</v>
      </c>
      <c r="AX235" s="13" t="s">
        <v>84</v>
      </c>
      <c r="AY235" s="243" t="s">
        <v>171</v>
      </c>
    </row>
    <row r="236" spans="1:65" s="2" customFormat="1" ht="24.15" customHeight="1">
      <c r="A236" s="39"/>
      <c r="B236" s="40"/>
      <c r="C236" s="269" t="s">
        <v>339</v>
      </c>
      <c r="D236" s="269" t="s">
        <v>304</v>
      </c>
      <c r="E236" s="270" t="s">
        <v>417</v>
      </c>
      <c r="F236" s="271" t="s">
        <v>418</v>
      </c>
      <c r="G236" s="272" t="s">
        <v>176</v>
      </c>
      <c r="H236" s="273">
        <v>44.88</v>
      </c>
      <c r="I236" s="274"/>
      <c r="J236" s="275">
        <f>ROUND(I236*H236,2)</f>
        <v>0</v>
      </c>
      <c r="K236" s="271" t="s">
        <v>177</v>
      </c>
      <c r="L236" s="276"/>
      <c r="M236" s="277" t="s">
        <v>1</v>
      </c>
      <c r="N236" s="278" t="s">
        <v>41</v>
      </c>
      <c r="O236" s="92"/>
      <c r="P236" s="228">
        <f>O236*H236</f>
        <v>0</v>
      </c>
      <c r="Q236" s="228">
        <v>0.0036</v>
      </c>
      <c r="R236" s="228">
        <f>Q236*H236</f>
        <v>0.161568</v>
      </c>
      <c r="S236" s="228">
        <v>0</v>
      </c>
      <c r="T236" s="229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0" t="s">
        <v>211</v>
      </c>
      <c r="AT236" s="230" t="s">
        <v>304</v>
      </c>
      <c r="AU236" s="230" t="s">
        <v>86</v>
      </c>
      <c r="AY236" s="18" t="s">
        <v>171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18" t="s">
        <v>84</v>
      </c>
      <c r="BK236" s="231">
        <f>ROUND(I236*H236,2)</f>
        <v>0</v>
      </c>
      <c r="BL236" s="18" t="s">
        <v>178</v>
      </c>
      <c r="BM236" s="230" t="s">
        <v>1973</v>
      </c>
    </row>
    <row r="237" spans="1:51" s="13" customFormat="1" ht="12">
      <c r="A237" s="13"/>
      <c r="B237" s="232"/>
      <c r="C237" s="233"/>
      <c r="D237" s="234" t="s">
        <v>180</v>
      </c>
      <c r="E237" s="233"/>
      <c r="F237" s="236" t="s">
        <v>1974</v>
      </c>
      <c r="G237" s="233"/>
      <c r="H237" s="237">
        <v>44.88</v>
      </c>
      <c r="I237" s="238"/>
      <c r="J237" s="233"/>
      <c r="K237" s="233"/>
      <c r="L237" s="239"/>
      <c r="M237" s="240"/>
      <c r="N237" s="241"/>
      <c r="O237" s="241"/>
      <c r="P237" s="241"/>
      <c r="Q237" s="241"/>
      <c r="R237" s="241"/>
      <c r="S237" s="241"/>
      <c r="T237" s="24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3" t="s">
        <v>180</v>
      </c>
      <c r="AU237" s="243" t="s">
        <v>86</v>
      </c>
      <c r="AV237" s="13" t="s">
        <v>86</v>
      </c>
      <c r="AW237" s="13" t="s">
        <v>4</v>
      </c>
      <c r="AX237" s="13" t="s">
        <v>84</v>
      </c>
      <c r="AY237" s="243" t="s">
        <v>171</v>
      </c>
    </row>
    <row r="238" spans="1:65" s="2" customFormat="1" ht="37.8" customHeight="1">
      <c r="A238" s="39"/>
      <c r="B238" s="40"/>
      <c r="C238" s="219" t="s">
        <v>363</v>
      </c>
      <c r="D238" s="219" t="s">
        <v>173</v>
      </c>
      <c r="E238" s="220" t="s">
        <v>422</v>
      </c>
      <c r="F238" s="221" t="s">
        <v>423</v>
      </c>
      <c r="G238" s="222" t="s">
        <v>176</v>
      </c>
      <c r="H238" s="223">
        <v>42</v>
      </c>
      <c r="I238" s="224"/>
      <c r="J238" s="225">
        <f>ROUND(I238*H238,2)</f>
        <v>0</v>
      </c>
      <c r="K238" s="221" t="s">
        <v>177</v>
      </c>
      <c r="L238" s="45"/>
      <c r="M238" s="226" t="s">
        <v>1</v>
      </c>
      <c r="N238" s="227" t="s">
        <v>41</v>
      </c>
      <c r="O238" s="92"/>
      <c r="P238" s="228">
        <f>O238*H238</f>
        <v>0</v>
      </c>
      <c r="Q238" s="228">
        <v>0.00868</v>
      </c>
      <c r="R238" s="228">
        <f>Q238*H238</f>
        <v>0.36456</v>
      </c>
      <c r="S238" s="228">
        <v>0</v>
      </c>
      <c r="T238" s="229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0" t="s">
        <v>178</v>
      </c>
      <c r="AT238" s="230" t="s">
        <v>173</v>
      </c>
      <c r="AU238" s="230" t="s">
        <v>86</v>
      </c>
      <c r="AY238" s="18" t="s">
        <v>171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18" t="s">
        <v>84</v>
      </c>
      <c r="BK238" s="231">
        <f>ROUND(I238*H238,2)</f>
        <v>0</v>
      </c>
      <c r="BL238" s="18" t="s">
        <v>178</v>
      </c>
      <c r="BM238" s="230" t="s">
        <v>1975</v>
      </c>
    </row>
    <row r="239" spans="1:47" s="2" customFormat="1" ht="12">
      <c r="A239" s="39"/>
      <c r="B239" s="40"/>
      <c r="C239" s="41"/>
      <c r="D239" s="234" t="s">
        <v>229</v>
      </c>
      <c r="E239" s="41"/>
      <c r="F239" s="255" t="s">
        <v>1262</v>
      </c>
      <c r="G239" s="41"/>
      <c r="H239" s="41"/>
      <c r="I239" s="256"/>
      <c r="J239" s="41"/>
      <c r="K239" s="41"/>
      <c r="L239" s="45"/>
      <c r="M239" s="257"/>
      <c r="N239" s="258"/>
      <c r="O239" s="92"/>
      <c r="P239" s="92"/>
      <c r="Q239" s="92"/>
      <c r="R239" s="92"/>
      <c r="S239" s="92"/>
      <c r="T239" s="93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229</v>
      </c>
      <c r="AU239" s="18" t="s">
        <v>86</v>
      </c>
    </row>
    <row r="240" spans="1:51" s="13" customFormat="1" ht="12">
      <c r="A240" s="13"/>
      <c r="B240" s="232"/>
      <c r="C240" s="233"/>
      <c r="D240" s="234" t="s">
        <v>180</v>
      </c>
      <c r="E240" s="235" t="s">
        <v>1</v>
      </c>
      <c r="F240" s="236" t="s">
        <v>1976</v>
      </c>
      <c r="G240" s="233"/>
      <c r="H240" s="237">
        <v>42</v>
      </c>
      <c r="I240" s="238"/>
      <c r="J240" s="233"/>
      <c r="K240" s="233"/>
      <c r="L240" s="239"/>
      <c r="M240" s="240"/>
      <c r="N240" s="241"/>
      <c r="O240" s="241"/>
      <c r="P240" s="241"/>
      <c r="Q240" s="241"/>
      <c r="R240" s="241"/>
      <c r="S240" s="241"/>
      <c r="T240" s="24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3" t="s">
        <v>180</v>
      </c>
      <c r="AU240" s="243" t="s">
        <v>86</v>
      </c>
      <c r="AV240" s="13" t="s">
        <v>86</v>
      </c>
      <c r="AW240" s="13" t="s">
        <v>32</v>
      </c>
      <c r="AX240" s="13" t="s">
        <v>84</v>
      </c>
      <c r="AY240" s="243" t="s">
        <v>171</v>
      </c>
    </row>
    <row r="241" spans="1:65" s="2" customFormat="1" ht="24.15" customHeight="1">
      <c r="A241" s="39"/>
      <c r="B241" s="40"/>
      <c r="C241" s="269" t="s">
        <v>386</v>
      </c>
      <c r="D241" s="269" t="s">
        <v>304</v>
      </c>
      <c r="E241" s="270" t="s">
        <v>427</v>
      </c>
      <c r="F241" s="271" t="s">
        <v>428</v>
      </c>
      <c r="G241" s="272" t="s">
        <v>176</v>
      </c>
      <c r="H241" s="273">
        <v>46.2</v>
      </c>
      <c r="I241" s="274"/>
      <c r="J241" s="275">
        <f>ROUND(I241*H241,2)</f>
        <v>0</v>
      </c>
      <c r="K241" s="271" t="s">
        <v>177</v>
      </c>
      <c r="L241" s="276"/>
      <c r="M241" s="277" t="s">
        <v>1</v>
      </c>
      <c r="N241" s="278" t="s">
        <v>41</v>
      </c>
      <c r="O241" s="92"/>
      <c r="P241" s="228">
        <f>O241*H241</f>
        <v>0</v>
      </c>
      <c r="Q241" s="228">
        <v>0.0052</v>
      </c>
      <c r="R241" s="228">
        <f>Q241*H241</f>
        <v>0.24024</v>
      </c>
      <c r="S241" s="228">
        <v>0</v>
      </c>
      <c r="T241" s="229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0" t="s">
        <v>211</v>
      </c>
      <c r="AT241" s="230" t="s">
        <v>304</v>
      </c>
      <c r="AU241" s="230" t="s">
        <v>86</v>
      </c>
      <c r="AY241" s="18" t="s">
        <v>171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18" t="s">
        <v>84</v>
      </c>
      <c r="BK241" s="231">
        <f>ROUND(I241*H241,2)</f>
        <v>0</v>
      </c>
      <c r="BL241" s="18" t="s">
        <v>178</v>
      </c>
      <c r="BM241" s="230" t="s">
        <v>1977</v>
      </c>
    </row>
    <row r="242" spans="1:51" s="13" customFormat="1" ht="12">
      <c r="A242" s="13"/>
      <c r="B242" s="232"/>
      <c r="C242" s="233"/>
      <c r="D242" s="234" t="s">
        <v>180</v>
      </c>
      <c r="E242" s="233"/>
      <c r="F242" s="236" t="s">
        <v>1978</v>
      </c>
      <c r="G242" s="233"/>
      <c r="H242" s="237">
        <v>46.2</v>
      </c>
      <c r="I242" s="238"/>
      <c r="J242" s="233"/>
      <c r="K242" s="233"/>
      <c r="L242" s="239"/>
      <c r="M242" s="240"/>
      <c r="N242" s="241"/>
      <c r="O242" s="241"/>
      <c r="P242" s="241"/>
      <c r="Q242" s="241"/>
      <c r="R242" s="241"/>
      <c r="S242" s="241"/>
      <c r="T242" s="24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3" t="s">
        <v>180</v>
      </c>
      <c r="AU242" s="243" t="s">
        <v>86</v>
      </c>
      <c r="AV242" s="13" t="s">
        <v>86</v>
      </c>
      <c r="AW242" s="13" t="s">
        <v>4</v>
      </c>
      <c r="AX242" s="13" t="s">
        <v>84</v>
      </c>
      <c r="AY242" s="243" t="s">
        <v>171</v>
      </c>
    </row>
    <row r="243" spans="1:65" s="2" customFormat="1" ht="37.8" customHeight="1">
      <c r="A243" s="39"/>
      <c r="B243" s="40"/>
      <c r="C243" s="219" t="s">
        <v>392</v>
      </c>
      <c r="D243" s="219" t="s">
        <v>173</v>
      </c>
      <c r="E243" s="220" t="s">
        <v>432</v>
      </c>
      <c r="F243" s="221" t="s">
        <v>433</v>
      </c>
      <c r="G243" s="222" t="s">
        <v>366</v>
      </c>
      <c r="H243" s="223">
        <v>160.2</v>
      </c>
      <c r="I243" s="224"/>
      <c r="J243" s="225">
        <f>ROUND(I243*H243,2)</f>
        <v>0</v>
      </c>
      <c r="K243" s="221" t="s">
        <v>177</v>
      </c>
      <c r="L243" s="45"/>
      <c r="M243" s="226" t="s">
        <v>1</v>
      </c>
      <c r="N243" s="227" t="s">
        <v>41</v>
      </c>
      <c r="O243" s="92"/>
      <c r="P243" s="228">
        <f>O243*H243</f>
        <v>0</v>
      </c>
      <c r="Q243" s="228">
        <v>0.00176</v>
      </c>
      <c r="R243" s="228">
        <f>Q243*H243</f>
        <v>0.281952</v>
      </c>
      <c r="S243" s="228">
        <v>0</v>
      </c>
      <c r="T243" s="229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0" t="s">
        <v>178</v>
      </c>
      <c r="AT243" s="230" t="s">
        <v>173</v>
      </c>
      <c r="AU243" s="230" t="s">
        <v>86</v>
      </c>
      <c r="AY243" s="18" t="s">
        <v>171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8" t="s">
        <v>84</v>
      </c>
      <c r="BK243" s="231">
        <f>ROUND(I243*H243,2)</f>
        <v>0</v>
      </c>
      <c r="BL243" s="18" t="s">
        <v>178</v>
      </c>
      <c r="BM243" s="230" t="s">
        <v>1979</v>
      </c>
    </row>
    <row r="244" spans="1:51" s="13" customFormat="1" ht="12">
      <c r="A244" s="13"/>
      <c r="B244" s="232"/>
      <c r="C244" s="233"/>
      <c r="D244" s="234" t="s">
        <v>180</v>
      </c>
      <c r="E244" s="235" t="s">
        <v>1</v>
      </c>
      <c r="F244" s="236" t="s">
        <v>1980</v>
      </c>
      <c r="G244" s="233"/>
      <c r="H244" s="237">
        <v>160.2</v>
      </c>
      <c r="I244" s="238"/>
      <c r="J244" s="233"/>
      <c r="K244" s="233"/>
      <c r="L244" s="239"/>
      <c r="M244" s="240"/>
      <c r="N244" s="241"/>
      <c r="O244" s="241"/>
      <c r="P244" s="241"/>
      <c r="Q244" s="241"/>
      <c r="R244" s="241"/>
      <c r="S244" s="241"/>
      <c r="T244" s="24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3" t="s">
        <v>180</v>
      </c>
      <c r="AU244" s="243" t="s">
        <v>86</v>
      </c>
      <c r="AV244" s="13" t="s">
        <v>86</v>
      </c>
      <c r="AW244" s="13" t="s">
        <v>32</v>
      </c>
      <c r="AX244" s="13" t="s">
        <v>84</v>
      </c>
      <c r="AY244" s="243" t="s">
        <v>171</v>
      </c>
    </row>
    <row r="245" spans="1:65" s="2" customFormat="1" ht="24.15" customHeight="1">
      <c r="A245" s="39"/>
      <c r="B245" s="40"/>
      <c r="C245" s="269" t="s">
        <v>399</v>
      </c>
      <c r="D245" s="269" t="s">
        <v>304</v>
      </c>
      <c r="E245" s="270" t="s">
        <v>439</v>
      </c>
      <c r="F245" s="271" t="s">
        <v>1708</v>
      </c>
      <c r="G245" s="272" t="s">
        <v>176</v>
      </c>
      <c r="H245" s="273">
        <v>35.244</v>
      </c>
      <c r="I245" s="274"/>
      <c r="J245" s="275">
        <f>ROUND(I245*H245,2)</f>
        <v>0</v>
      </c>
      <c r="K245" s="271" t="s">
        <v>177</v>
      </c>
      <c r="L245" s="276"/>
      <c r="M245" s="277" t="s">
        <v>1</v>
      </c>
      <c r="N245" s="278" t="s">
        <v>41</v>
      </c>
      <c r="O245" s="92"/>
      <c r="P245" s="228">
        <f>O245*H245</f>
        <v>0</v>
      </c>
      <c r="Q245" s="228">
        <v>0.006</v>
      </c>
      <c r="R245" s="228">
        <f>Q245*H245</f>
        <v>0.211464</v>
      </c>
      <c r="S245" s="228">
        <v>0</v>
      </c>
      <c r="T245" s="229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0" t="s">
        <v>211</v>
      </c>
      <c r="AT245" s="230" t="s">
        <v>304</v>
      </c>
      <c r="AU245" s="230" t="s">
        <v>86</v>
      </c>
      <c r="AY245" s="18" t="s">
        <v>171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18" t="s">
        <v>84</v>
      </c>
      <c r="BK245" s="231">
        <f>ROUND(I245*H245,2)</f>
        <v>0</v>
      </c>
      <c r="BL245" s="18" t="s">
        <v>178</v>
      </c>
      <c r="BM245" s="230" t="s">
        <v>1981</v>
      </c>
    </row>
    <row r="246" spans="1:51" s="13" customFormat="1" ht="12">
      <c r="A246" s="13"/>
      <c r="B246" s="232"/>
      <c r="C246" s="233"/>
      <c r="D246" s="234" t="s">
        <v>180</v>
      </c>
      <c r="E246" s="235" t="s">
        <v>1</v>
      </c>
      <c r="F246" s="236" t="s">
        <v>1982</v>
      </c>
      <c r="G246" s="233"/>
      <c r="H246" s="237">
        <v>32.04</v>
      </c>
      <c r="I246" s="238"/>
      <c r="J246" s="233"/>
      <c r="K246" s="233"/>
      <c r="L246" s="239"/>
      <c r="M246" s="240"/>
      <c r="N246" s="241"/>
      <c r="O246" s="241"/>
      <c r="P246" s="241"/>
      <c r="Q246" s="241"/>
      <c r="R246" s="241"/>
      <c r="S246" s="241"/>
      <c r="T246" s="24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3" t="s">
        <v>180</v>
      </c>
      <c r="AU246" s="243" t="s">
        <v>86</v>
      </c>
      <c r="AV246" s="13" t="s">
        <v>86</v>
      </c>
      <c r="AW246" s="13" t="s">
        <v>32</v>
      </c>
      <c r="AX246" s="13" t="s">
        <v>84</v>
      </c>
      <c r="AY246" s="243" t="s">
        <v>171</v>
      </c>
    </row>
    <row r="247" spans="1:51" s="13" customFormat="1" ht="12">
      <c r="A247" s="13"/>
      <c r="B247" s="232"/>
      <c r="C247" s="233"/>
      <c r="D247" s="234" t="s">
        <v>180</v>
      </c>
      <c r="E247" s="233"/>
      <c r="F247" s="236" t="s">
        <v>1983</v>
      </c>
      <c r="G247" s="233"/>
      <c r="H247" s="237">
        <v>35.244</v>
      </c>
      <c r="I247" s="238"/>
      <c r="J247" s="233"/>
      <c r="K247" s="233"/>
      <c r="L247" s="239"/>
      <c r="M247" s="240"/>
      <c r="N247" s="241"/>
      <c r="O247" s="241"/>
      <c r="P247" s="241"/>
      <c r="Q247" s="241"/>
      <c r="R247" s="241"/>
      <c r="S247" s="241"/>
      <c r="T247" s="24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3" t="s">
        <v>180</v>
      </c>
      <c r="AU247" s="243" t="s">
        <v>86</v>
      </c>
      <c r="AV247" s="13" t="s">
        <v>86</v>
      </c>
      <c r="AW247" s="13" t="s">
        <v>4</v>
      </c>
      <c r="AX247" s="13" t="s">
        <v>84</v>
      </c>
      <c r="AY247" s="243" t="s">
        <v>171</v>
      </c>
    </row>
    <row r="248" spans="1:65" s="2" customFormat="1" ht="24.15" customHeight="1">
      <c r="A248" s="39"/>
      <c r="B248" s="40"/>
      <c r="C248" s="219" t="s">
        <v>405</v>
      </c>
      <c r="D248" s="219" t="s">
        <v>173</v>
      </c>
      <c r="E248" s="220" t="s">
        <v>445</v>
      </c>
      <c r="F248" s="221" t="s">
        <v>446</v>
      </c>
      <c r="G248" s="222" t="s">
        <v>176</v>
      </c>
      <c r="H248" s="223">
        <v>73.05</v>
      </c>
      <c r="I248" s="224"/>
      <c r="J248" s="225">
        <f>ROUND(I248*H248,2)</f>
        <v>0</v>
      </c>
      <c r="K248" s="221" t="s">
        <v>177</v>
      </c>
      <c r="L248" s="45"/>
      <c r="M248" s="226" t="s">
        <v>1</v>
      </c>
      <c r="N248" s="227" t="s">
        <v>41</v>
      </c>
      <c r="O248" s="92"/>
      <c r="P248" s="228">
        <f>O248*H248</f>
        <v>0</v>
      </c>
      <c r="Q248" s="228">
        <v>8E-05</v>
      </c>
      <c r="R248" s="228">
        <f>Q248*H248</f>
        <v>0.005844</v>
      </c>
      <c r="S248" s="228">
        <v>0</v>
      </c>
      <c r="T248" s="229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0" t="s">
        <v>178</v>
      </c>
      <c r="AT248" s="230" t="s">
        <v>173</v>
      </c>
      <c r="AU248" s="230" t="s">
        <v>86</v>
      </c>
      <c r="AY248" s="18" t="s">
        <v>171</v>
      </c>
      <c r="BE248" s="231">
        <f>IF(N248="základní",J248,0)</f>
        <v>0</v>
      </c>
      <c r="BF248" s="231">
        <f>IF(N248="snížená",J248,0)</f>
        <v>0</v>
      </c>
      <c r="BG248" s="231">
        <f>IF(N248="zákl. přenesená",J248,0)</f>
        <v>0</v>
      </c>
      <c r="BH248" s="231">
        <f>IF(N248="sníž. přenesená",J248,0)</f>
        <v>0</v>
      </c>
      <c r="BI248" s="231">
        <f>IF(N248="nulová",J248,0)</f>
        <v>0</v>
      </c>
      <c r="BJ248" s="18" t="s">
        <v>84</v>
      </c>
      <c r="BK248" s="231">
        <f>ROUND(I248*H248,2)</f>
        <v>0</v>
      </c>
      <c r="BL248" s="18" t="s">
        <v>178</v>
      </c>
      <c r="BM248" s="230" t="s">
        <v>1984</v>
      </c>
    </row>
    <row r="249" spans="1:51" s="13" customFormat="1" ht="12">
      <c r="A249" s="13"/>
      <c r="B249" s="232"/>
      <c r="C249" s="233"/>
      <c r="D249" s="234" t="s">
        <v>180</v>
      </c>
      <c r="E249" s="235" t="s">
        <v>1</v>
      </c>
      <c r="F249" s="236" t="s">
        <v>1985</v>
      </c>
      <c r="G249" s="233"/>
      <c r="H249" s="237">
        <v>73.05</v>
      </c>
      <c r="I249" s="238"/>
      <c r="J249" s="233"/>
      <c r="K249" s="233"/>
      <c r="L249" s="239"/>
      <c r="M249" s="240"/>
      <c r="N249" s="241"/>
      <c r="O249" s="241"/>
      <c r="P249" s="241"/>
      <c r="Q249" s="241"/>
      <c r="R249" s="241"/>
      <c r="S249" s="241"/>
      <c r="T249" s="24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3" t="s">
        <v>180</v>
      </c>
      <c r="AU249" s="243" t="s">
        <v>86</v>
      </c>
      <c r="AV249" s="13" t="s">
        <v>86</v>
      </c>
      <c r="AW249" s="13" t="s">
        <v>32</v>
      </c>
      <c r="AX249" s="13" t="s">
        <v>84</v>
      </c>
      <c r="AY249" s="243" t="s">
        <v>171</v>
      </c>
    </row>
    <row r="250" spans="1:65" s="2" customFormat="1" ht="24.15" customHeight="1">
      <c r="A250" s="39"/>
      <c r="B250" s="40"/>
      <c r="C250" s="219" t="s">
        <v>410</v>
      </c>
      <c r="D250" s="219" t="s">
        <v>173</v>
      </c>
      <c r="E250" s="220" t="s">
        <v>450</v>
      </c>
      <c r="F250" s="221" t="s">
        <v>451</v>
      </c>
      <c r="G250" s="222" t="s">
        <v>176</v>
      </c>
      <c r="H250" s="223">
        <v>1081</v>
      </c>
      <c r="I250" s="224"/>
      <c r="J250" s="225">
        <f>ROUND(I250*H250,2)</f>
        <v>0</v>
      </c>
      <c r="K250" s="221" t="s">
        <v>177</v>
      </c>
      <c r="L250" s="45"/>
      <c r="M250" s="226" t="s">
        <v>1</v>
      </c>
      <c r="N250" s="227" t="s">
        <v>41</v>
      </c>
      <c r="O250" s="92"/>
      <c r="P250" s="228">
        <f>O250*H250</f>
        <v>0</v>
      </c>
      <c r="Q250" s="228">
        <v>8E-05</v>
      </c>
      <c r="R250" s="228">
        <f>Q250*H250</f>
        <v>0.08648</v>
      </c>
      <c r="S250" s="228">
        <v>0</v>
      </c>
      <c r="T250" s="229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0" t="s">
        <v>178</v>
      </c>
      <c r="AT250" s="230" t="s">
        <v>173</v>
      </c>
      <c r="AU250" s="230" t="s">
        <v>86</v>
      </c>
      <c r="AY250" s="18" t="s">
        <v>171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18" t="s">
        <v>84</v>
      </c>
      <c r="BK250" s="231">
        <f>ROUND(I250*H250,2)</f>
        <v>0</v>
      </c>
      <c r="BL250" s="18" t="s">
        <v>178</v>
      </c>
      <c r="BM250" s="230" t="s">
        <v>1986</v>
      </c>
    </row>
    <row r="251" spans="1:65" s="2" customFormat="1" ht="24.15" customHeight="1">
      <c r="A251" s="39"/>
      <c r="B251" s="40"/>
      <c r="C251" s="219" t="s">
        <v>416</v>
      </c>
      <c r="D251" s="219" t="s">
        <v>173</v>
      </c>
      <c r="E251" s="220" t="s">
        <v>454</v>
      </c>
      <c r="F251" s="221" t="s">
        <v>455</v>
      </c>
      <c r="G251" s="222" t="s">
        <v>176</v>
      </c>
      <c r="H251" s="223">
        <v>73.575</v>
      </c>
      <c r="I251" s="224"/>
      <c r="J251" s="225">
        <f>ROUND(I251*H251,2)</f>
        <v>0</v>
      </c>
      <c r="K251" s="221" t="s">
        <v>177</v>
      </c>
      <c r="L251" s="45"/>
      <c r="M251" s="226" t="s">
        <v>1</v>
      </c>
      <c r="N251" s="227" t="s">
        <v>41</v>
      </c>
      <c r="O251" s="92"/>
      <c r="P251" s="228">
        <f>O251*H251</f>
        <v>0</v>
      </c>
      <c r="Q251" s="228">
        <v>0.0315</v>
      </c>
      <c r="R251" s="228">
        <f>Q251*H251</f>
        <v>2.3176125</v>
      </c>
      <c r="S251" s="228">
        <v>0</v>
      </c>
      <c r="T251" s="229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0" t="s">
        <v>178</v>
      </c>
      <c r="AT251" s="230" t="s">
        <v>173</v>
      </c>
      <c r="AU251" s="230" t="s">
        <v>86</v>
      </c>
      <c r="AY251" s="18" t="s">
        <v>171</v>
      </c>
      <c r="BE251" s="231">
        <f>IF(N251="základní",J251,0)</f>
        <v>0</v>
      </c>
      <c r="BF251" s="231">
        <f>IF(N251="snížená",J251,0)</f>
        <v>0</v>
      </c>
      <c r="BG251" s="231">
        <f>IF(N251="zákl. přenesená",J251,0)</f>
        <v>0</v>
      </c>
      <c r="BH251" s="231">
        <f>IF(N251="sníž. přenesená",J251,0)</f>
        <v>0</v>
      </c>
      <c r="BI251" s="231">
        <f>IF(N251="nulová",J251,0)</f>
        <v>0</v>
      </c>
      <c r="BJ251" s="18" t="s">
        <v>84</v>
      </c>
      <c r="BK251" s="231">
        <f>ROUND(I251*H251,2)</f>
        <v>0</v>
      </c>
      <c r="BL251" s="18" t="s">
        <v>178</v>
      </c>
      <c r="BM251" s="230" t="s">
        <v>1987</v>
      </c>
    </row>
    <row r="252" spans="1:51" s="15" customFormat="1" ht="12">
      <c r="A252" s="15"/>
      <c r="B252" s="259"/>
      <c r="C252" s="260"/>
      <c r="D252" s="234" t="s">
        <v>180</v>
      </c>
      <c r="E252" s="261" t="s">
        <v>1</v>
      </c>
      <c r="F252" s="262" t="s">
        <v>390</v>
      </c>
      <c r="G252" s="260"/>
      <c r="H252" s="261" t="s">
        <v>1</v>
      </c>
      <c r="I252" s="263"/>
      <c r="J252" s="260"/>
      <c r="K252" s="260"/>
      <c r="L252" s="264"/>
      <c r="M252" s="265"/>
      <c r="N252" s="266"/>
      <c r="O252" s="266"/>
      <c r="P252" s="266"/>
      <c r="Q252" s="266"/>
      <c r="R252" s="266"/>
      <c r="S252" s="266"/>
      <c r="T252" s="267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68" t="s">
        <v>180</v>
      </c>
      <c r="AU252" s="268" t="s">
        <v>86</v>
      </c>
      <c r="AV252" s="15" t="s">
        <v>84</v>
      </c>
      <c r="AW252" s="15" t="s">
        <v>32</v>
      </c>
      <c r="AX252" s="15" t="s">
        <v>76</v>
      </c>
      <c r="AY252" s="268" t="s">
        <v>171</v>
      </c>
    </row>
    <row r="253" spans="1:51" s="13" customFormat="1" ht="12">
      <c r="A253" s="13"/>
      <c r="B253" s="232"/>
      <c r="C253" s="233"/>
      <c r="D253" s="234" t="s">
        <v>180</v>
      </c>
      <c r="E253" s="235" t="s">
        <v>1</v>
      </c>
      <c r="F253" s="236" t="s">
        <v>1964</v>
      </c>
      <c r="G253" s="233"/>
      <c r="H253" s="237">
        <v>73.575</v>
      </c>
      <c r="I253" s="238"/>
      <c r="J253" s="233"/>
      <c r="K253" s="233"/>
      <c r="L253" s="239"/>
      <c r="M253" s="240"/>
      <c r="N253" s="241"/>
      <c r="O253" s="241"/>
      <c r="P253" s="241"/>
      <c r="Q253" s="241"/>
      <c r="R253" s="241"/>
      <c r="S253" s="241"/>
      <c r="T253" s="24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3" t="s">
        <v>180</v>
      </c>
      <c r="AU253" s="243" t="s">
        <v>86</v>
      </c>
      <c r="AV253" s="13" t="s">
        <v>86</v>
      </c>
      <c r="AW253" s="13" t="s">
        <v>32</v>
      </c>
      <c r="AX253" s="13" t="s">
        <v>84</v>
      </c>
      <c r="AY253" s="243" t="s">
        <v>171</v>
      </c>
    </row>
    <row r="254" spans="1:65" s="2" customFormat="1" ht="24.15" customHeight="1">
      <c r="A254" s="39"/>
      <c r="B254" s="40"/>
      <c r="C254" s="219" t="s">
        <v>421</v>
      </c>
      <c r="D254" s="219" t="s">
        <v>173</v>
      </c>
      <c r="E254" s="220" t="s">
        <v>458</v>
      </c>
      <c r="F254" s="221" t="s">
        <v>459</v>
      </c>
      <c r="G254" s="222" t="s">
        <v>176</v>
      </c>
      <c r="H254" s="223">
        <v>1118.69</v>
      </c>
      <c r="I254" s="224"/>
      <c r="J254" s="225">
        <f>ROUND(I254*H254,2)</f>
        <v>0</v>
      </c>
      <c r="K254" s="221" t="s">
        <v>177</v>
      </c>
      <c r="L254" s="45"/>
      <c r="M254" s="226" t="s">
        <v>1</v>
      </c>
      <c r="N254" s="227" t="s">
        <v>41</v>
      </c>
      <c r="O254" s="92"/>
      <c r="P254" s="228">
        <f>O254*H254</f>
        <v>0</v>
      </c>
      <c r="Q254" s="228">
        <v>0.02618</v>
      </c>
      <c r="R254" s="228">
        <f>Q254*H254</f>
        <v>29.2873042</v>
      </c>
      <c r="S254" s="228">
        <v>0</v>
      </c>
      <c r="T254" s="229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0" t="s">
        <v>178</v>
      </c>
      <c r="AT254" s="230" t="s">
        <v>173</v>
      </c>
      <c r="AU254" s="230" t="s">
        <v>86</v>
      </c>
      <c r="AY254" s="18" t="s">
        <v>171</v>
      </c>
      <c r="BE254" s="231">
        <f>IF(N254="základní",J254,0)</f>
        <v>0</v>
      </c>
      <c r="BF254" s="231">
        <f>IF(N254="snížená",J254,0)</f>
        <v>0</v>
      </c>
      <c r="BG254" s="231">
        <f>IF(N254="zákl. přenesená",J254,0)</f>
        <v>0</v>
      </c>
      <c r="BH254" s="231">
        <f>IF(N254="sníž. přenesená",J254,0)</f>
        <v>0</v>
      </c>
      <c r="BI254" s="231">
        <f>IF(N254="nulová",J254,0)</f>
        <v>0</v>
      </c>
      <c r="BJ254" s="18" t="s">
        <v>84</v>
      </c>
      <c r="BK254" s="231">
        <f>ROUND(I254*H254,2)</f>
        <v>0</v>
      </c>
      <c r="BL254" s="18" t="s">
        <v>178</v>
      </c>
      <c r="BM254" s="230" t="s">
        <v>1988</v>
      </c>
    </row>
    <row r="255" spans="1:51" s="13" customFormat="1" ht="12">
      <c r="A255" s="13"/>
      <c r="B255" s="232"/>
      <c r="C255" s="233"/>
      <c r="D255" s="234" t="s">
        <v>180</v>
      </c>
      <c r="E255" s="235" t="s">
        <v>1</v>
      </c>
      <c r="F255" s="236" t="s">
        <v>1966</v>
      </c>
      <c r="G255" s="233"/>
      <c r="H255" s="237">
        <v>1118.69</v>
      </c>
      <c r="I255" s="238"/>
      <c r="J255" s="233"/>
      <c r="K255" s="233"/>
      <c r="L255" s="239"/>
      <c r="M255" s="240"/>
      <c r="N255" s="241"/>
      <c r="O255" s="241"/>
      <c r="P255" s="241"/>
      <c r="Q255" s="241"/>
      <c r="R255" s="241"/>
      <c r="S255" s="241"/>
      <c r="T255" s="24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3" t="s">
        <v>180</v>
      </c>
      <c r="AU255" s="243" t="s">
        <v>86</v>
      </c>
      <c r="AV255" s="13" t="s">
        <v>86</v>
      </c>
      <c r="AW255" s="13" t="s">
        <v>32</v>
      </c>
      <c r="AX255" s="13" t="s">
        <v>84</v>
      </c>
      <c r="AY255" s="243" t="s">
        <v>171</v>
      </c>
    </row>
    <row r="256" spans="1:65" s="2" customFormat="1" ht="24.15" customHeight="1">
      <c r="A256" s="39"/>
      <c r="B256" s="40"/>
      <c r="C256" s="219" t="s">
        <v>426</v>
      </c>
      <c r="D256" s="219" t="s">
        <v>173</v>
      </c>
      <c r="E256" s="220" t="s">
        <v>464</v>
      </c>
      <c r="F256" s="221" t="s">
        <v>465</v>
      </c>
      <c r="G256" s="222" t="s">
        <v>176</v>
      </c>
      <c r="H256" s="223">
        <v>20.4</v>
      </c>
      <c r="I256" s="224"/>
      <c r="J256" s="225">
        <f>ROUND(I256*H256,2)</f>
        <v>0</v>
      </c>
      <c r="K256" s="221" t="s">
        <v>184</v>
      </c>
      <c r="L256" s="45"/>
      <c r="M256" s="226" t="s">
        <v>1</v>
      </c>
      <c r="N256" s="227" t="s">
        <v>41</v>
      </c>
      <c r="O256" s="92"/>
      <c r="P256" s="228">
        <f>O256*H256</f>
        <v>0</v>
      </c>
      <c r="Q256" s="228">
        <v>0.0057</v>
      </c>
      <c r="R256" s="228">
        <f>Q256*H256</f>
        <v>0.11628</v>
      </c>
      <c r="S256" s="228">
        <v>0</v>
      </c>
      <c r="T256" s="229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0" t="s">
        <v>178</v>
      </c>
      <c r="AT256" s="230" t="s">
        <v>173</v>
      </c>
      <c r="AU256" s="230" t="s">
        <v>86</v>
      </c>
      <c r="AY256" s="18" t="s">
        <v>171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18" t="s">
        <v>84</v>
      </c>
      <c r="BK256" s="231">
        <f>ROUND(I256*H256,2)</f>
        <v>0</v>
      </c>
      <c r="BL256" s="18" t="s">
        <v>178</v>
      </c>
      <c r="BM256" s="230" t="s">
        <v>1989</v>
      </c>
    </row>
    <row r="257" spans="1:47" s="2" customFormat="1" ht="12">
      <c r="A257" s="39"/>
      <c r="B257" s="40"/>
      <c r="C257" s="41"/>
      <c r="D257" s="234" t="s">
        <v>229</v>
      </c>
      <c r="E257" s="41"/>
      <c r="F257" s="255" t="s">
        <v>467</v>
      </c>
      <c r="G257" s="41"/>
      <c r="H257" s="41"/>
      <c r="I257" s="256"/>
      <c r="J257" s="41"/>
      <c r="K257" s="41"/>
      <c r="L257" s="45"/>
      <c r="M257" s="257"/>
      <c r="N257" s="258"/>
      <c r="O257" s="92"/>
      <c r="P257" s="92"/>
      <c r="Q257" s="92"/>
      <c r="R257" s="92"/>
      <c r="S257" s="92"/>
      <c r="T257" s="93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229</v>
      </c>
      <c r="AU257" s="18" t="s">
        <v>86</v>
      </c>
    </row>
    <row r="258" spans="1:51" s="15" customFormat="1" ht="12">
      <c r="A258" s="15"/>
      <c r="B258" s="259"/>
      <c r="C258" s="260"/>
      <c r="D258" s="234" t="s">
        <v>180</v>
      </c>
      <c r="E258" s="261" t="s">
        <v>1</v>
      </c>
      <c r="F258" s="262" t="s">
        <v>1990</v>
      </c>
      <c r="G258" s="260"/>
      <c r="H258" s="261" t="s">
        <v>1</v>
      </c>
      <c r="I258" s="263"/>
      <c r="J258" s="260"/>
      <c r="K258" s="260"/>
      <c r="L258" s="264"/>
      <c r="M258" s="265"/>
      <c r="N258" s="266"/>
      <c r="O258" s="266"/>
      <c r="P258" s="266"/>
      <c r="Q258" s="266"/>
      <c r="R258" s="266"/>
      <c r="S258" s="266"/>
      <c r="T258" s="267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68" t="s">
        <v>180</v>
      </c>
      <c r="AU258" s="268" t="s">
        <v>86</v>
      </c>
      <c r="AV258" s="15" t="s">
        <v>84</v>
      </c>
      <c r="AW258" s="15" t="s">
        <v>32</v>
      </c>
      <c r="AX258" s="15" t="s">
        <v>76</v>
      </c>
      <c r="AY258" s="268" t="s">
        <v>171</v>
      </c>
    </row>
    <row r="259" spans="1:51" s="13" customFormat="1" ht="12">
      <c r="A259" s="13"/>
      <c r="B259" s="232"/>
      <c r="C259" s="233"/>
      <c r="D259" s="234" t="s">
        <v>180</v>
      </c>
      <c r="E259" s="235" t="s">
        <v>1</v>
      </c>
      <c r="F259" s="236" t="s">
        <v>1991</v>
      </c>
      <c r="G259" s="233"/>
      <c r="H259" s="237">
        <v>20.4</v>
      </c>
      <c r="I259" s="238"/>
      <c r="J259" s="233"/>
      <c r="K259" s="233"/>
      <c r="L259" s="239"/>
      <c r="M259" s="240"/>
      <c r="N259" s="241"/>
      <c r="O259" s="241"/>
      <c r="P259" s="241"/>
      <c r="Q259" s="241"/>
      <c r="R259" s="241"/>
      <c r="S259" s="241"/>
      <c r="T259" s="24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3" t="s">
        <v>180</v>
      </c>
      <c r="AU259" s="243" t="s">
        <v>86</v>
      </c>
      <c r="AV259" s="13" t="s">
        <v>86</v>
      </c>
      <c r="AW259" s="13" t="s">
        <v>32</v>
      </c>
      <c r="AX259" s="13" t="s">
        <v>84</v>
      </c>
      <c r="AY259" s="243" t="s">
        <v>171</v>
      </c>
    </row>
    <row r="260" spans="1:65" s="2" customFormat="1" ht="24.15" customHeight="1">
      <c r="A260" s="39"/>
      <c r="B260" s="40"/>
      <c r="C260" s="219" t="s">
        <v>431</v>
      </c>
      <c r="D260" s="219" t="s">
        <v>173</v>
      </c>
      <c r="E260" s="220" t="s">
        <v>470</v>
      </c>
      <c r="F260" s="221" t="s">
        <v>471</v>
      </c>
      <c r="G260" s="222" t="s">
        <v>176</v>
      </c>
      <c r="H260" s="223">
        <v>1231</v>
      </c>
      <c r="I260" s="224"/>
      <c r="J260" s="225">
        <f>ROUND(I260*H260,2)</f>
        <v>0</v>
      </c>
      <c r="K260" s="221" t="s">
        <v>184</v>
      </c>
      <c r="L260" s="45"/>
      <c r="M260" s="226" t="s">
        <v>1</v>
      </c>
      <c r="N260" s="227" t="s">
        <v>41</v>
      </c>
      <c r="O260" s="92"/>
      <c r="P260" s="228">
        <f>O260*H260</f>
        <v>0</v>
      </c>
      <c r="Q260" s="228">
        <v>0.0033</v>
      </c>
      <c r="R260" s="228">
        <f>Q260*H260</f>
        <v>4.0623</v>
      </c>
      <c r="S260" s="228">
        <v>0</v>
      </c>
      <c r="T260" s="229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0" t="s">
        <v>178</v>
      </c>
      <c r="AT260" s="230" t="s">
        <v>173</v>
      </c>
      <c r="AU260" s="230" t="s">
        <v>86</v>
      </c>
      <c r="AY260" s="18" t="s">
        <v>171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18" t="s">
        <v>84</v>
      </c>
      <c r="BK260" s="231">
        <f>ROUND(I260*H260,2)</f>
        <v>0</v>
      </c>
      <c r="BL260" s="18" t="s">
        <v>178</v>
      </c>
      <c r="BM260" s="230" t="s">
        <v>1992</v>
      </c>
    </row>
    <row r="261" spans="1:47" s="2" customFormat="1" ht="12">
      <c r="A261" s="39"/>
      <c r="B261" s="40"/>
      <c r="C261" s="41"/>
      <c r="D261" s="234" t="s">
        <v>229</v>
      </c>
      <c r="E261" s="41"/>
      <c r="F261" s="255" t="s">
        <v>473</v>
      </c>
      <c r="G261" s="41"/>
      <c r="H261" s="41"/>
      <c r="I261" s="256"/>
      <c r="J261" s="41"/>
      <c r="K261" s="41"/>
      <c r="L261" s="45"/>
      <c r="M261" s="257"/>
      <c r="N261" s="258"/>
      <c r="O261" s="92"/>
      <c r="P261" s="92"/>
      <c r="Q261" s="92"/>
      <c r="R261" s="92"/>
      <c r="S261" s="92"/>
      <c r="T261" s="93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229</v>
      </c>
      <c r="AU261" s="18" t="s">
        <v>86</v>
      </c>
    </row>
    <row r="262" spans="1:51" s="13" customFormat="1" ht="12">
      <c r="A262" s="13"/>
      <c r="B262" s="232"/>
      <c r="C262" s="233"/>
      <c r="D262" s="234" t="s">
        <v>180</v>
      </c>
      <c r="E262" s="235" t="s">
        <v>1</v>
      </c>
      <c r="F262" s="236" t="s">
        <v>1993</v>
      </c>
      <c r="G262" s="233"/>
      <c r="H262" s="237">
        <v>1231</v>
      </c>
      <c r="I262" s="238"/>
      <c r="J262" s="233"/>
      <c r="K262" s="233"/>
      <c r="L262" s="239"/>
      <c r="M262" s="240"/>
      <c r="N262" s="241"/>
      <c r="O262" s="241"/>
      <c r="P262" s="241"/>
      <c r="Q262" s="241"/>
      <c r="R262" s="241"/>
      <c r="S262" s="241"/>
      <c r="T262" s="24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3" t="s">
        <v>180</v>
      </c>
      <c r="AU262" s="243" t="s">
        <v>86</v>
      </c>
      <c r="AV262" s="13" t="s">
        <v>86</v>
      </c>
      <c r="AW262" s="13" t="s">
        <v>32</v>
      </c>
      <c r="AX262" s="13" t="s">
        <v>84</v>
      </c>
      <c r="AY262" s="243" t="s">
        <v>171</v>
      </c>
    </row>
    <row r="263" spans="1:65" s="2" customFormat="1" ht="24.15" customHeight="1">
      <c r="A263" s="39"/>
      <c r="B263" s="40"/>
      <c r="C263" s="219" t="s">
        <v>438</v>
      </c>
      <c r="D263" s="219" t="s">
        <v>173</v>
      </c>
      <c r="E263" s="220" t="s">
        <v>476</v>
      </c>
      <c r="F263" s="221" t="s">
        <v>477</v>
      </c>
      <c r="G263" s="222" t="s">
        <v>176</v>
      </c>
      <c r="H263" s="223">
        <v>67.5</v>
      </c>
      <c r="I263" s="224"/>
      <c r="J263" s="225">
        <f>ROUND(I263*H263,2)</f>
        <v>0</v>
      </c>
      <c r="K263" s="221" t="s">
        <v>177</v>
      </c>
      <c r="L263" s="45"/>
      <c r="M263" s="226" t="s">
        <v>1</v>
      </c>
      <c r="N263" s="227" t="s">
        <v>41</v>
      </c>
      <c r="O263" s="92"/>
      <c r="P263" s="228">
        <f>O263*H263</f>
        <v>0</v>
      </c>
      <c r="Q263" s="228">
        <v>0.105</v>
      </c>
      <c r="R263" s="228">
        <f>Q263*H263</f>
        <v>7.0874999999999995</v>
      </c>
      <c r="S263" s="228">
        <v>0</v>
      </c>
      <c r="T263" s="229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0" t="s">
        <v>178</v>
      </c>
      <c r="AT263" s="230" t="s">
        <v>173</v>
      </c>
      <c r="AU263" s="230" t="s">
        <v>86</v>
      </c>
      <c r="AY263" s="18" t="s">
        <v>171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8" t="s">
        <v>84</v>
      </c>
      <c r="BK263" s="231">
        <f>ROUND(I263*H263,2)</f>
        <v>0</v>
      </c>
      <c r="BL263" s="18" t="s">
        <v>178</v>
      </c>
      <c r="BM263" s="230" t="s">
        <v>1994</v>
      </c>
    </row>
    <row r="264" spans="1:51" s="13" customFormat="1" ht="12">
      <c r="A264" s="13"/>
      <c r="B264" s="232"/>
      <c r="C264" s="233"/>
      <c r="D264" s="234" t="s">
        <v>180</v>
      </c>
      <c r="E264" s="235" t="s">
        <v>1</v>
      </c>
      <c r="F264" s="236" t="s">
        <v>1995</v>
      </c>
      <c r="G264" s="233"/>
      <c r="H264" s="237">
        <v>67.5</v>
      </c>
      <c r="I264" s="238"/>
      <c r="J264" s="233"/>
      <c r="K264" s="233"/>
      <c r="L264" s="239"/>
      <c r="M264" s="240"/>
      <c r="N264" s="241"/>
      <c r="O264" s="241"/>
      <c r="P264" s="241"/>
      <c r="Q264" s="241"/>
      <c r="R264" s="241"/>
      <c r="S264" s="241"/>
      <c r="T264" s="24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3" t="s">
        <v>180</v>
      </c>
      <c r="AU264" s="243" t="s">
        <v>86</v>
      </c>
      <c r="AV264" s="13" t="s">
        <v>86</v>
      </c>
      <c r="AW264" s="13" t="s">
        <v>32</v>
      </c>
      <c r="AX264" s="13" t="s">
        <v>84</v>
      </c>
      <c r="AY264" s="243" t="s">
        <v>171</v>
      </c>
    </row>
    <row r="265" spans="1:65" s="2" customFormat="1" ht="24.15" customHeight="1">
      <c r="A265" s="39"/>
      <c r="B265" s="40"/>
      <c r="C265" s="219" t="s">
        <v>444</v>
      </c>
      <c r="D265" s="219" t="s">
        <v>173</v>
      </c>
      <c r="E265" s="220" t="s">
        <v>481</v>
      </c>
      <c r="F265" s="221" t="s">
        <v>482</v>
      </c>
      <c r="G265" s="222" t="s">
        <v>176</v>
      </c>
      <c r="H265" s="223">
        <v>1118.69</v>
      </c>
      <c r="I265" s="224"/>
      <c r="J265" s="225">
        <f>ROUND(I265*H265,2)</f>
        <v>0</v>
      </c>
      <c r="K265" s="221" t="s">
        <v>227</v>
      </c>
      <c r="L265" s="45"/>
      <c r="M265" s="226" t="s">
        <v>1</v>
      </c>
      <c r="N265" s="227" t="s">
        <v>41</v>
      </c>
      <c r="O265" s="92"/>
      <c r="P265" s="228">
        <f>O265*H265</f>
        <v>0</v>
      </c>
      <c r="Q265" s="228">
        <v>0.02048</v>
      </c>
      <c r="R265" s="228">
        <f>Q265*H265</f>
        <v>22.910771200000003</v>
      </c>
      <c r="S265" s="228">
        <v>0</v>
      </c>
      <c r="T265" s="229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0" t="s">
        <v>178</v>
      </c>
      <c r="AT265" s="230" t="s">
        <v>173</v>
      </c>
      <c r="AU265" s="230" t="s">
        <v>86</v>
      </c>
      <c r="AY265" s="18" t="s">
        <v>171</v>
      </c>
      <c r="BE265" s="231">
        <f>IF(N265="základní",J265,0)</f>
        <v>0</v>
      </c>
      <c r="BF265" s="231">
        <f>IF(N265="snížená",J265,0)</f>
        <v>0</v>
      </c>
      <c r="BG265" s="231">
        <f>IF(N265="zákl. přenesená",J265,0)</f>
        <v>0</v>
      </c>
      <c r="BH265" s="231">
        <f>IF(N265="sníž. přenesená",J265,0)</f>
        <v>0</v>
      </c>
      <c r="BI265" s="231">
        <f>IF(N265="nulová",J265,0)</f>
        <v>0</v>
      </c>
      <c r="BJ265" s="18" t="s">
        <v>84</v>
      </c>
      <c r="BK265" s="231">
        <f>ROUND(I265*H265,2)</f>
        <v>0</v>
      </c>
      <c r="BL265" s="18" t="s">
        <v>178</v>
      </c>
      <c r="BM265" s="230" t="s">
        <v>483</v>
      </c>
    </row>
    <row r="266" spans="1:51" s="13" customFormat="1" ht="12">
      <c r="A266" s="13"/>
      <c r="B266" s="232"/>
      <c r="C266" s="233"/>
      <c r="D266" s="234" t="s">
        <v>180</v>
      </c>
      <c r="E266" s="235" t="s">
        <v>1</v>
      </c>
      <c r="F266" s="236" t="s">
        <v>1966</v>
      </c>
      <c r="G266" s="233"/>
      <c r="H266" s="237">
        <v>1118.69</v>
      </c>
      <c r="I266" s="238"/>
      <c r="J266" s="233"/>
      <c r="K266" s="233"/>
      <c r="L266" s="239"/>
      <c r="M266" s="240"/>
      <c r="N266" s="241"/>
      <c r="O266" s="241"/>
      <c r="P266" s="241"/>
      <c r="Q266" s="241"/>
      <c r="R266" s="241"/>
      <c r="S266" s="241"/>
      <c r="T266" s="24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3" t="s">
        <v>180</v>
      </c>
      <c r="AU266" s="243" t="s">
        <v>86</v>
      </c>
      <c r="AV266" s="13" t="s">
        <v>86</v>
      </c>
      <c r="AW266" s="13" t="s">
        <v>32</v>
      </c>
      <c r="AX266" s="13" t="s">
        <v>84</v>
      </c>
      <c r="AY266" s="243" t="s">
        <v>171</v>
      </c>
    </row>
    <row r="267" spans="1:65" s="2" customFormat="1" ht="37.8" customHeight="1">
      <c r="A267" s="39"/>
      <c r="B267" s="40"/>
      <c r="C267" s="219" t="s">
        <v>449</v>
      </c>
      <c r="D267" s="219" t="s">
        <v>173</v>
      </c>
      <c r="E267" s="220" t="s">
        <v>485</v>
      </c>
      <c r="F267" s="221" t="s">
        <v>486</v>
      </c>
      <c r="G267" s="222" t="s">
        <v>176</v>
      </c>
      <c r="H267" s="223">
        <v>1081</v>
      </c>
      <c r="I267" s="224"/>
      <c r="J267" s="225">
        <f>ROUND(I267*H267,2)</f>
        <v>0</v>
      </c>
      <c r="K267" s="221" t="s">
        <v>177</v>
      </c>
      <c r="L267" s="45"/>
      <c r="M267" s="226" t="s">
        <v>1</v>
      </c>
      <c r="N267" s="227" t="s">
        <v>41</v>
      </c>
      <c r="O267" s="92"/>
      <c r="P267" s="228">
        <f>O267*H267</f>
        <v>0</v>
      </c>
      <c r="Q267" s="228">
        <v>0.01276</v>
      </c>
      <c r="R267" s="228">
        <f>Q267*H267</f>
        <v>13.793560000000001</v>
      </c>
      <c r="S267" s="228">
        <v>0</v>
      </c>
      <c r="T267" s="229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0" t="s">
        <v>178</v>
      </c>
      <c r="AT267" s="230" t="s">
        <v>173</v>
      </c>
      <c r="AU267" s="230" t="s">
        <v>86</v>
      </c>
      <c r="AY267" s="18" t="s">
        <v>171</v>
      </c>
      <c r="BE267" s="231">
        <f>IF(N267="základní",J267,0)</f>
        <v>0</v>
      </c>
      <c r="BF267" s="231">
        <f>IF(N267="snížená",J267,0)</f>
        <v>0</v>
      </c>
      <c r="BG267" s="231">
        <f>IF(N267="zákl. přenesená",J267,0)</f>
        <v>0</v>
      </c>
      <c r="BH267" s="231">
        <f>IF(N267="sníž. přenesená",J267,0)</f>
        <v>0</v>
      </c>
      <c r="BI267" s="231">
        <f>IF(N267="nulová",J267,0)</f>
        <v>0</v>
      </c>
      <c r="BJ267" s="18" t="s">
        <v>84</v>
      </c>
      <c r="BK267" s="231">
        <f>ROUND(I267*H267,2)</f>
        <v>0</v>
      </c>
      <c r="BL267" s="18" t="s">
        <v>178</v>
      </c>
      <c r="BM267" s="230" t="s">
        <v>487</v>
      </c>
    </row>
    <row r="268" spans="1:47" s="2" customFormat="1" ht="12">
      <c r="A268" s="39"/>
      <c r="B268" s="40"/>
      <c r="C268" s="41"/>
      <c r="D268" s="234" t="s">
        <v>229</v>
      </c>
      <c r="E268" s="41"/>
      <c r="F268" s="255" t="s">
        <v>403</v>
      </c>
      <c r="G268" s="41"/>
      <c r="H268" s="41"/>
      <c r="I268" s="256"/>
      <c r="J268" s="41"/>
      <c r="K268" s="41"/>
      <c r="L268" s="45"/>
      <c r="M268" s="257"/>
      <c r="N268" s="258"/>
      <c r="O268" s="92"/>
      <c r="P268" s="92"/>
      <c r="Q268" s="92"/>
      <c r="R268" s="92"/>
      <c r="S268" s="92"/>
      <c r="T268" s="93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229</v>
      </c>
      <c r="AU268" s="18" t="s">
        <v>86</v>
      </c>
    </row>
    <row r="269" spans="1:51" s="13" customFormat="1" ht="12">
      <c r="A269" s="13"/>
      <c r="B269" s="232"/>
      <c r="C269" s="233"/>
      <c r="D269" s="234" t="s">
        <v>180</v>
      </c>
      <c r="E269" s="235" t="s">
        <v>1</v>
      </c>
      <c r="F269" s="236" t="s">
        <v>1996</v>
      </c>
      <c r="G269" s="233"/>
      <c r="H269" s="237">
        <v>1081</v>
      </c>
      <c r="I269" s="238"/>
      <c r="J269" s="233"/>
      <c r="K269" s="233"/>
      <c r="L269" s="239"/>
      <c r="M269" s="240"/>
      <c r="N269" s="241"/>
      <c r="O269" s="241"/>
      <c r="P269" s="241"/>
      <c r="Q269" s="241"/>
      <c r="R269" s="241"/>
      <c r="S269" s="241"/>
      <c r="T269" s="24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3" t="s">
        <v>180</v>
      </c>
      <c r="AU269" s="243" t="s">
        <v>86</v>
      </c>
      <c r="AV269" s="13" t="s">
        <v>86</v>
      </c>
      <c r="AW269" s="13" t="s">
        <v>32</v>
      </c>
      <c r="AX269" s="13" t="s">
        <v>84</v>
      </c>
      <c r="AY269" s="243" t="s">
        <v>171</v>
      </c>
    </row>
    <row r="270" spans="1:65" s="2" customFormat="1" ht="24.15" customHeight="1">
      <c r="A270" s="39"/>
      <c r="B270" s="40"/>
      <c r="C270" s="269" t="s">
        <v>453</v>
      </c>
      <c r="D270" s="269" t="s">
        <v>304</v>
      </c>
      <c r="E270" s="270" t="s">
        <v>490</v>
      </c>
      <c r="F270" s="271" t="s">
        <v>491</v>
      </c>
      <c r="G270" s="272" t="s">
        <v>176</v>
      </c>
      <c r="H270" s="273">
        <v>1212.882</v>
      </c>
      <c r="I270" s="274"/>
      <c r="J270" s="275">
        <f>ROUND(I270*H270,2)</f>
        <v>0</v>
      </c>
      <c r="K270" s="271" t="s">
        <v>177</v>
      </c>
      <c r="L270" s="276"/>
      <c r="M270" s="277" t="s">
        <v>1</v>
      </c>
      <c r="N270" s="278" t="s">
        <v>41</v>
      </c>
      <c r="O270" s="92"/>
      <c r="P270" s="228">
        <f>O270*H270</f>
        <v>0</v>
      </c>
      <c r="Q270" s="228">
        <v>0.028000000000000004</v>
      </c>
      <c r="R270" s="228">
        <f>Q270*H270</f>
        <v>33.960696000000006</v>
      </c>
      <c r="S270" s="228">
        <v>0</v>
      </c>
      <c r="T270" s="229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0" t="s">
        <v>211</v>
      </c>
      <c r="AT270" s="230" t="s">
        <v>304</v>
      </c>
      <c r="AU270" s="230" t="s">
        <v>86</v>
      </c>
      <c r="AY270" s="18" t="s">
        <v>171</v>
      </c>
      <c r="BE270" s="231">
        <f>IF(N270="základní",J270,0)</f>
        <v>0</v>
      </c>
      <c r="BF270" s="231">
        <f>IF(N270="snížená",J270,0)</f>
        <v>0</v>
      </c>
      <c r="BG270" s="231">
        <f>IF(N270="zákl. přenesená",J270,0)</f>
        <v>0</v>
      </c>
      <c r="BH270" s="231">
        <f>IF(N270="sníž. přenesená",J270,0)</f>
        <v>0</v>
      </c>
      <c r="BI270" s="231">
        <f>IF(N270="nulová",J270,0)</f>
        <v>0</v>
      </c>
      <c r="BJ270" s="18" t="s">
        <v>84</v>
      </c>
      <c r="BK270" s="231">
        <f>ROUND(I270*H270,2)</f>
        <v>0</v>
      </c>
      <c r="BL270" s="18" t="s">
        <v>178</v>
      </c>
      <c r="BM270" s="230" t="s">
        <v>492</v>
      </c>
    </row>
    <row r="271" spans="1:51" s="13" customFormat="1" ht="12">
      <c r="A271" s="13"/>
      <c r="B271" s="232"/>
      <c r="C271" s="233"/>
      <c r="D271" s="234" t="s">
        <v>180</v>
      </c>
      <c r="E271" s="235" t="s">
        <v>1</v>
      </c>
      <c r="F271" s="236" t="s">
        <v>1997</v>
      </c>
      <c r="G271" s="233"/>
      <c r="H271" s="237">
        <v>1189.1</v>
      </c>
      <c r="I271" s="238"/>
      <c r="J271" s="233"/>
      <c r="K271" s="233"/>
      <c r="L271" s="239"/>
      <c r="M271" s="240"/>
      <c r="N271" s="241"/>
      <c r="O271" s="241"/>
      <c r="P271" s="241"/>
      <c r="Q271" s="241"/>
      <c r="R271" s="241"/>
      <c r="S271" s="241"/>
      <c r="T271" s="24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3" t="s">
        <v>180</v>
      </c>
      <c r="AU271" s="243" t="s">
        <v>86</v>
      </c>
      <c r="AV271" s="13" t="s">
        <v>86</v>
      </c>
      <c r="AW271" s="13" t="s">
        <v>32</v>
      </c>
      <c r="AX271" s="13" t="s">
        <v>84</v>
      </c>
      <c r="AY271" s="243" t="s">
        <v>171</v>
      </c>
    </row>
    <row r="272" spans="1:51" s="13" customFormat="1" ht="12">
      <c r="A272" s="13"/>
      <c r="B272" s="232"/>
      <c r="C272" s="233"/>
      <c r="D272" s="234" t="s">
        <v>180</v>
      </c>
      <c r="E272" s="233"/>
      <c r="F272" s="236" t="s">
        <v>1998</v>
      </c>
      <c r="G272" s="233"/>
      <c r="H272" s="237">
        <v>1212.882</v>
      </c>
      <c r="I272" s="238"/>
      <c r="J272" s="233"/>
      <c r="K272" s="233"/>
      <c r="L272" s="239"/>
      <c r="M272" s="240"/>
      <c r="N272" s="241"/>
      <c r="O272" s="241"/>
      <c r="P272" s="241"/>
      <c r="Q272" s="241"/>
      <c r="R272" s="241"/>
      <c r="S272" s="241"/>
      <c r="T272" s="24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3" t="s">
        <v>180</v>
      </c>
      <c r="AU272" s="243" t="s">
        <v>86</v>
      </c>
      <c r="AV272" s="13" t="s">
        <v>86</v>
      </c>
      <c r="AW272" s="13" t="s">
        <v>4</v>
      </c>
      <c r="AX272" s="13" t="s">
        <v>84</v>
      </c>
      <c r="AY272" s="243" t="s">
        <v>171</v>
      </c>
    </row>
    <row r="273" spans="1:65" s="2" customFormat="1" ht="24.15" customHeight="1">
      <c r="A273" s="39"/>
      <c r="B273" s="40"/>
      <c r="C273" s="219" t="s">
        <v>457</v>
      </c>
      <c r="D273" s="219" t="s">
        <v>173</v>
      </c>
      <c r="E273" s="220" t="s">
        <v>496</v>
      </c>
      <c r="F273" s="221" t="s">
        <v>497</v>
      </c>
      <c r="G273" s="222" t="s">
        <v>176</v>
      </c>
      <c r="H273" s="223">
        <v>712</v>
      </c>
      <c r="I273" s="224"/>
      <c r="J273" s="225">
        <f>ROUND(I273*H273,2)</f>
        <v>0</v>
      </c>
      <c r="K273" s="221" t="s">
        <v>177</v>
      </c>
      <c r="L273" s="45"/>
      <c r="M273" s="226" t="s">
        <v>1</v>
      </c>
      <c r="N273" s="227" t="s">
        <v>41</v>
      </c>
      <c r="O273" s="92"/>
      <c r="P273" s="228">
        <f>O273*H273</f>
        <v>0</v>
      </c>
      <c r="Q273" s="228">
        <v>0</v>
      </c>
      <c r="R273" s="228">
        <f>Q273*H273</f>
        <v>0</v>
      </c>
      <c r="S273" s="228">
        <v>0</v>
      </c>
      <c r="T273" s="229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0" t="s">
        <v>178</v>
      </c>
      <c r="AT273" s="230" t="s">
        <v>173</v>
      </c>
      <c r="AU273" s="230" t="s">
        <v>86</v>
      </c>
      <c r="AY273" s="18" t="s">
        <v>171</v>
      </c>
      <c r="BE273" s="231">
        <f>IF(N273="základní",J273,0)</f>
        <v>0</v>
      </c>
      <c r="BF273" s="231">
        <f>IF(N273="snížená",J273,0)</f>
        <v>0</v>
      </c>
      <c r="BG273" s="231">
        <f>IF(N273="zákl. přenesená",J273,0)</f>
        <v>0</v>
      </c>
      <c r="BH273" s="231">
        <f>IF(N273="sníž. přenesená",J273,0)</f>
        <v>0</v>
      </c>
      <c r="BI273" s="231">
        <f>IF(N273="nulová",J273,0)</f>
        <v>0</v>
      </c>
      <c r="BJ273" s="18" t="s">
        <v>84</v>
      </c>
      <c r="BK273" s="231">
        <f>ROUND(I273*H273,2)</f>
        <v>0</v>
      </c>
      <c r="BL273" s="18" t="s">
        <v>178</v>
      </c>
      <c r="BM273" s="230" t="s">
        <v>498</v>
      </c>
    </row>
    <row r="274" spans="1:51" s="13" customFormat="1" ht="12">
      <c r="A274" s="13"/>
      <c r="B274" s="232"/>
      <c r="C274" s="233"/>
      <c r="D274" s="234" t="s">
        <v>180</v>
      </c>
      <c r="E274" s="235" t="s">
        <v>1</v>
      </c>
      <c r="F274" s="236" t="s">
        <v>1999</v>
      </c>
      <c r="G274" s="233"/>
      <c r="H274" s="237">
        <v>712</v>
      </c>
      <c r="I274" s="238"/>
      <c r="J274" s="233"/>
      <c r="K274" s="233"/>
      <c r="L274" s="239"/>
      <c r="M274" s="240"/>
      <c r="N274" s="241"/>
      <c r="O274" s="241"/>
      <c r="P274" s="241"/>
      <c r="Q274" s="241"/>
      <c r="R274" s="241"/>
      <c r="S274" s="241"/>
      <c r="T274" s="24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3" t="s">
        <v>180</v>
      </c>
      <c r="AU274" s="243" t="s">
        <v>86</v>
      </c>
      <c r="AV274" s="13" t="s">
        <v>86</v>
      </c>
      <c r="AW274" s="13" t="s">
        <v>32</v>
      </c>
      <c r="AX274" s="13" t="s">
        <v>84</v>
      </c>
      <c r="AY274" s="243" t="s">
        <v>171</v>
      </c>
    </row>
    <row r="275" spans="1:65" s="2" customFormat="1" ht="16.5" customHeight="1">
      <c r="A275" s="39"/>
      <c r="B275" s="40"/>
      <c r="C275" s="219" t="s">
        <v>463</v>
      </c>
      <c r="D275" s="219" t="s">
        <v>173</v>
      </c>
      <c r="E275" s="220" t="s">
        <v>501</v>
      </c>
      <c r="F275" s="221" t="s">
        <v>502</v>
      </c>
      <c r="G275" s="222" t="s">
        <v>176</v>
      </c>
      <c r="H275" s="223">
        <v>1118</v>
      </c>
      <c r="I275" s="224"/>
      <c r="J275" s="225">
        <f>ROUND(I275*H275,2)</f>
        <v>0</v>
      </c>
      <c r="K275" s="221" t="s">
        <v>177</v>
      </c>
      <c r="L275" s="45"/>
      <c r="M275" s="226" t="s">
        <v>1</v>
      </c>
      <c r="N275" s="227" t="s">
        <v>41</v>
      </c>
      <c r="O275" s="92"/>
      <c r="P275" s="228">
        <f>O275*H275</f>
        <v>0</v>
      </c>
      <c r="Q275" s="228">
        <v>0</v>
      </c>
      <c r="R275" s="228">
        <f>Q275*H275</f>
        <v>0</v>
      </c>
      <c r="S275" s="228">
        <v>0</v>
      </c>
      <c r="T275" s="229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0" t="s">
        <v>178</v>
      </c>
      <c r="AT275" s="230" t="s">
        <v>173</v>
      </c>
      <c r="AU275" s="230" t="s">
        <v>86</v>
      </c>
      <c r="AY275" s="18" t="s">
        <v>171</v>
      </c>
      <c r="BE275" s="231">
        <f>IF(N275="základní",J275,0)</f>
        <v>0</v>
      </c>
      <c r="BF275" s="231">
        <f>IF(N275="snížená",J275,0)</f>
        <v>0</v>
      </c>
      <c r="BG275" s="231">
        <f>IF(N275="zákl. přenesená",J275,0)</f>
        <v>0</v>
      </c>
      <c r="BH275" s="231">
        <f>IF(N275="sníž. přenesená",J275,0)</f>
        <v>0</v>
      </c>
      <c r="BI275" s="231">
        <f>IF(N275="nulová",J275,0)</f>
        <v>0</v>
      </c>
      <c r="BJ275" s="18" t="s">
        <v>84</v>
      </c>
      <c r="BK275" s="231">
        <f>ROUND(I275*H275,2)</f>
        <v>0</v>
      </c>
      <c r="BL275" s="18" t="s">
        <v>178</v>
      </c>
      <c r="BM275" s="230" t="s">
        <v>503</v>
      </c>
    </row>
    <row r="276" spans="1:51" s="13" customFormat="1" ht="12">
      <c r="A276" s="13"/>
      <c r="B276" s="232"/>
      <c r="C276" s="233"/>
      <c r="D276" s="234" t="s">
        <v>180</v>
      </c>
      <c r="E276" s="235" t="s">
        <v>1</v>
      </c>
      <c r="F276" s="236" t="s">
        <v>2000</v>
      </c>
      <c r="G276" s="233"/>
      <c r="H276" s="237">
        <v>1118</v>
      </c>
      <c r="I276" s="238"/>
      <c r="J276" s="233"/>
      <c r="K276" s="233"/>
      <c r="L276" s="239"/>
      <c r="M276" s="240"/>
      <c r="N276" s="241"/>
      <c r="O276" s="241"/>
      <c r="P276" s="241"/>
      <c r="Q276" s="241"/>
      <c r="R276" s="241"/>
      <c r="S276" s="241"/>
      <c r="T276" s="24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3" t="s">
        <v>180</v>
      </c>
      <c r="AU276" s="243" t="s">
        <v>86</v>
      </c>
      <c r="AV276" s="13" t="s">
        <v>86</v>
      </c>
      <c r="AW276" s="13" t="s">
        <v>32</v>
      </c>
      <c r="AX276" s="13" t="s">
        <v>84</v>
      </c>
      <c r="AY276" s="243" t="s">
        <v>171</v>
      </c>
    </row>
    <row r="277" spans="1:65" s="2" customFormat="1" ht="24.15" customHeight="1">
      <c r="A277" s="39"/>
      <c r="B277" s="40"/>
      <c r="C277" s="219" t="s">
        <v>469</v>
      </c>
      <c r="D277" s="219" t="s">
        <v>173</v>
      </c>
      <c r="E277" s="220" t="s">
        <v>522</v>
      </c>
      <c r="F277" s="221" t="s">
        <v>523</v>
      </c>
      <c r="G277" s="222" t="s">
        <v>176</v>
      </c>
      <c r="H277" s="223">
        <v>484</v>
      </c>
      <c r="I277" s="224"/>
      <c r="J277" s="225">
        <f>ROUND(I277*H277,2)</f>
        <v>0</v>
      </c>
      <c r="K277" s="221" t="s">
        <v>227</v>
      </c>
      <c r="L277" s="45"/>
      <c r="M277" s="226" t="s">
        <v>1</v>
      </c>
      <c r="N277" s="227" t="s">
        <v>41</v>
      </c>
      <c r="O277" s="92"/>
      <c r="P277" s="228">
        <f>O277*H277</f>
        <v>0</v>
      </c>
      <c r="Q277" s="228">
        <v>0</v>
      </c>
      <c r="R277" s="228">
        <f>Q277*H277</f>
        <v>0</v>
      </c>
      <c r="S277" s="228">
        <v>0</v>
      </c>
      <c r="T277" s="229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0" t="s">
        <v>178</v>
      </c>
      <c r="AT277" s="230" t="s">
        <v>173</v>
      </c>
      <c r="AU277" s="230" t="s">
        <v>86</v>
      </c>
      <c r="AY277" s="18" t="s">
        <v>171</v>
      </c>
      <c r="BE277" s="231">
        <f>IF(N277="základní",J277,0)</f>
        <v>0</v>
      </c>
      <c r="BF277" s="231">
        <f>IF(N277="snížená",J277,0)</f>
        <v>0</v>
      </c>
      <c r="BG277" s="231">
        <f>IF(N277="zákl. přenesená",J277,0)</f>
        <v>0</v>
      </c>
      <c r="BH277" s="231">
        <f>IF(N277="sníž. přenesená",J277,0)</f>
        <v>0</v>
      </c>
      <c r="BI277" s="231">
        <f>IF(N277="nulová",J277,0)</f>
        <v>0</v>
      </c>
      <c r="BJ277" s="18" t="s">
        <v>84</v>
      </c>
      <c r="BK277" s="231">
        <f>ROUND(I277*H277,2)</f>
        <v>0</v>
      </c>
      <c r="BL277" s="18" t="s">
        <v>178</v>
      </c>
      <c r="BM277" s="230" t="s">
        <v>524</v>
      </c>
    </row>
    <row r="278" spans="1:51" s="13" customFormat="1" ht="12">
      <c r="A278" s="13"/>
      <c r="B278" s="232"/>
      <c r="C278" s="233"/>
      <c r="D278" s="234" t="s">
        <v>180</v>
      </c>
      <c r="E278" s="235" t="s">
        <v>1</v>
      </c>
      <c r="F278" s="236" t="s">
        <v>2001</v>
      </c>
      <c r="G278" s="233"/>
      <c r="H278" s="237">
        <v>484</v>
      </c>
      <c r="I278" s="238"/>
      <c r="J278" s="233"/>
      <c r="K278" s="233"/>
      <c r="L278" s="239"/>
      <c r="M278" s="240"/>
      <c r="N278" s="241"/>
      <c r="O278" s="241"/>
      <c r="P278" s="241"/>
      <c r="Q278" s="241"/>
      <c r="R278" s="241"/>
      <c r="S278" s="241"/>
      <c r="T278" s="24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3" t="s">
        <v>180</v>
      </c>
      <c r="AU278" s="243" t="s">
        <v>86</v>
      </c>
      <c r="AV278" s="13" t="s">
        <v>86</v>
      </c>
      <c r="AW278" s="13" t="s">
        <v>32</v>
      </c>
      <c r="AX278" s="13" t="s">
        <v>84</v>
      </c>
      <c r="AY278" s="243" t="s">
        <v>171</v>
      </c>
    </row>
    <row r="279" spans="1:65" s="2" customFormat="1" ht="24.15" customHeight="1">
      <c r="A279" s="39"/>
      <c r="B279" s="40"/>
      <c r="C279" s="219" t="s">
        <v>475</v>
      </c>
      <c r="D279" s="219" t="s">
        <v>173</v>
      </c>
      <c r="E279" s="220" t="s">
        <v>527</v>
      </c>
      <c r="F279" s="221" t="s">
        <v>528</v>
      </c>
      <c r="G279" s="222" t="s">
        <v>176</v>
      </c>
      <c r="H279" s="223">
        <v>5.25</v>
      </c>
      <c r="I279" s="224"/>
      <c r="J279" s="225">
        <f>ROUND(I279*H279,2)</f>
        <v>0</v>
      </c>
      <c r="K279" s="221" t="s">
        <v>227</v>
      </c>
      <c r="L279" s="45"/>
      <c r="M279" s="226" t="s">
        <v>1</v>
      </c>
      <c r="N279" s="227" t="s">
        <v>41</v>
      </c>
      <c r="O279" s="92"/>
      <c r="P279" s="228">
        <f>O279*H279</f>
        <v>0</v>
      </c>
      <c r="Q279" s="228">
        <v>0.1231</v>
      </c>
      <c r="R279" s="228">
        <f>Q279*H279</f>
        <v>0.646275</v>
      </c>
      <c r="S279" s="228">
        <v>0</v>
      </c>
      <c r="T279" s="229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0" t="s">
        <v>178</v>
      </c>
      <c r="AT279" s="230" t="s">
        <v>173</v>
      </c>
      <c r="AU279" s="230" t="s">
        <v>86</v>
      </c>
      <c r="AY279" s="18" t="s">
        <v>171</v>
      </c>
      <c r="BE279" s="231">
        <f>IF(N279="základní",J279,0)</f>
        <v>0</v>
      </c>
      <c r="BF279" s="231">
        <f>IF(N279="snížená",J279,0)</f>
        <v>0</v>
      </c>
      <c r="BG279" s="231">
        <f>IF(N279="zákl. přenesená",J279,0)</f>
        <v>0</v>
      </c>
      <c r="BH279" s="231">
        <f>IF(N279="sníž. přenesená",J279,0)</f>
        <v>0</v>
      </c>
      <c r="BI279" s="231">
        <f>IF(N279="nulová",J279,0)</f>
        <v>0</v>
      </c>
      <c r="BJ279" s="18" t="s">
        <v>84</v>
      </c>
      <c r="BK279" s="231">
        <f>ROUND(I279*H279,2)</f>
        <v>0</v>
      </c>
      <c r="BL279" s="18" t="s">
        <v>178</v>
      </c>
      <c r="BM279" s="230" t="s">
        <v>2002</v>
      </c>
    </row>
    <row r="280" spans="1:47" s="2" customFormat="1" ht="12">
      <c r="A280" s="39"/>
      <c r="B280" s="40"/>
      <c r="C280" s="41"/>
      <c r="D280" s="234" t="s">
        <v>229</v>
      </c>
      <c r="E280" s="41"/>
      <c r="F280" s="255" t="s">
        <v>530</v>
      </c>
      <c r="G280" s="41"/>
      <c r="H280" s="41"/>
      <c r="I280" s="256"/>
      <c r="J280" s="41"/>
      <c r="K280" s="41"/>
      <c r="L280" s="45"/>
      <c r="M280" s="257"/>
      <c r="N280" s="258"/>
      <c r="O280" s="92"/>
      <c r="P280" s="92"/>
      <c r="Q280" s="92"/>
      <c r="R280" s="92"/>
      <c r="S280" s="92"/>
      <c r="T280" s="93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229</v>
      </c>
      <c r="AU280" s="18" t="s">
        <v>86</v>
      </c>
    </row>
    <row r="281" spans="1:51" s="13" customFormat="1" ht="12">
      <c r="A281" s="13"/>
      <c r="B281" s="232"/>
      <c r="C281" s="233"/>
      <c r="D281" s="234" t="s">
        <v>180</v>
      </c>
      <c r="E281" s="235" t="s">
        <v>1</v>
      </c>
      <c r="F281" s="236" t="s">
        <v>2003</v>
      </c>
      <c r="G281" s="233"/>
      <c r="H281" s="237">
        <v>5.25</v>
      </c>
      <c r="I281" s="238"/>
      <c r="J281" s="233"/>
      <c r="K281" s="233"/>
      <c r="L281" s="239"/>
      <c r="M281" s="240"/>
      <c r="N281" s="241"/>
      <c r="O281" s="241"/>
      <c r="P281" s="241"/>
      <c r="Q281" s="241"/>
      <c r="R281" s="241"/>
      <c r="S281" s="241"/>
      <c r="T281" s="24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3" t="s">
        <v>180</v>
      </c>
      <c r="AU281" s="243" t="s">
        <v>86</v>
      </c>
      <c r="AV281" s="13" t="s">
        <v>86</v>
      </c>
      <c r="AW281" s="13" t="s">
        <v>32</v>
      </c>
      <c r="AX281" s="13" t="s">
        <v>84</v>
      </c>
      <c r="AY281" s="243" t="s">
        <v>171</v>
      </c>
    </row>
    <row r="282" spans="1:65" s="2" customFormat="1" ht="24.15" customHeight="1">
      <c r="A282" s="39"/>
      <c r="B282" s="40"/>
      <c r="C282" s="219" t="s">
        <v>480</v>
      </c>
      <c r="D282" s="219" t="s">
        <v>173</v>
      </c>
      <c r="E282" s="220" t="s">
        <v>539</v>
      </c>
      <c r="F282" s="221" t="s">
        <v>540</v>
      </c>
      <c r="G282" s="222" t="s">
        <v>366</v>
      </c>
      <c r="H282" s="223">
        <v>10.5</v>
      </c>
      <c r="I282" s="224"/>
      <c r="J282" s="225">
        <f>ROUND(I282*H282,2)</f>
        <v>0</v>
      </c>
      <c r="K282" s="221" t="s">
        <v>227</v>
      </c>
      <c r="L282" s="45"/>
      <c r="M282" s="226" t="s">
        <v>1</v>
      </c>
      <c r="N282" s="227" t="s">
        <v>41</v>
      </c>
      <c r="O282" s="92"/>
      <c r="P282" s="228">
        <f>O282*H282</f>
        <v>0</v>
      </c>
      <c r="Q282" s="228">
        <v>0.1231</v>
      </c>
      <c r="R282" s="228">
        <f>Q282*H282</f>
        <v>1.2925500000000003</v>
      </c>
      <c r="S282" s="228">
        <v>0</v>
      </c>
      <c r="T282" s="229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0" t="s">
        <v>178</v>
      </c>
      <c r="AT282" s="230" t="s">
        <v>173</v>
      </c>
      <c r="AU282" s="230" t="s">
        <v>86</v>
      </c>
      <c r="AY282" s="18" t="s">
        <v>171</v>
      </c>
      <c r="BE282" s="231">
        <f>IF(N282="základní",J282,0)</f>
        <v>0</v>
      </c>
      <c r="BF282" s="231">
        <f>IF(N282="snížená",J282,0)</f>
        <v>0</v>
      </c>
      <c r="BG282" s="231">
        <f>IF(N282="zákl. přenesená",J282,0)</f>
        <v>0</v>
      </c>
      <c r="BH282" s="231">
        <f>IF(N282="sníž. přenesená",J282,0)</f>
        <v>0</v>
      </c>
      <c r="BI282" s="231">
        <f>IF(N282="nulová",J282,0)</f>
        <v>0</v>
      </c>
      <c r="BJ282" s="18" t="s">
        <v>84</v>
      </c>
      <c r="BK282" s="231">
        <f>ROUND(I282*H282,2)</f>
        <v>0</v>
      </c>
      <c r="BL282" s="18" t="s">
        <v>178</v>
      </c>
      <c r="BM282" s="230" t="s">
        <v>2004</v>
      </c>
    </row>
    <row r="283" spans="1:47" s="2" customFormat="1" ht="12">
      <c r="A283" s="39"/>
      <c r="B283" s="40"/>
      <c r="C283" s="41"/>
      <c r="D283" s="234" t="s">
        <v>229</v>
      </c>
      <c r="E283" s="41"/>
      <c r="F283" s="255" t="s">
        <v>536</v>
      </c>
      <c r="G283" s="41"/>
      <c r="H283" s="41"/>
      <c r="I283" s="256"/>
      <c r="J283" s="41"/>
      <c r="K283" s="41"/>
      <c r="L283" s="45"/>
      <c r="M283" s="257"/>
      <c r="N283" s="258"/>
      <c r="O283" s="92"/>
      <c r="P283" s="92"/>
      <c r="Q283" s="92"/>
      <c r="R283" s="92"/>
      <c r="S283" s="92"/>
      <c r="T283" s="93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229</v>
      </c>
      <c r="AU283" s="18" t="s">
        <v>86</v>
      </c>
    </row>
    <row r="284" spans="1:51" s="15" customFormat="1" ht="12">
      <c r="A284" s="15"/>
      <c r="B284" s="259"/>
      <c r="C284" s="260"/>
      <c r="D284" s="234" t="s">
        <v>180</v>
      </c>
      <c r="E284" s="261" t="s">
        <v>1</v>
      </c>
      <c r="F284" s="262" t="s">
        <v>1333</v>
      </c>
      <c r="G284" s="260"/>
      <c r="H284" s="261" t="s">
        <v>1</v>
      </c>
      <c r="I284" s="263"/>
      <c r="J284" s="260"/>
      <c r="K284" s="260"/>
      <c r="L284" s="264"/>
      <c r="M284" s="265"/>
      <c r="N284" s="266"/>
      <c r="O284" s="266"/>
      <c r="P284" s="266"/>
      <c r="Q284" s="266"/>
      <c r="R284" s="266"/>
      <c r="S284" s="266"/>
      <c r="T284" s="267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68" t="s">
        <v>180</v>
      </c>
      <c r="AU284" s="268" t="s">
        <v>86</v>
      </c>
      <c r="AV284" s="15" t="s">
        <v>84</v>
      </c>
      <c r="AW284" s="15" t="s">
        <v>32</v>
      </c>
      <c r="AX284" s="15" t="s">
        <v>76</v>
      </c>
      <c r="AY284" s="268" t="s">
        <v>171</v>
      </c>
    </row>
    <row r="285" spans="1:51" s="13" customFormat="1" ht="12">
      <c r="A285" s="13"/>
      <c r="B285" s="232"/>
      <c r="C285" s="233"/>
      <c r="D285" s="234" t="s">
        <v>180</v>
      </c>
      <c r="E285" s="235" t="s">
        <v>1</v>
      </c>
      <c r="F285" s="236" t="s">
        <v>2005</v>
      </c>
      <c r="G285" s="233"/>
      <c r="H285" s="237">
        <v>10.5</v>
      </c>
      <c r="I285" s="238"/>
      <c r="J285" s="233"/>
      <c r="K285" s="233"/>
      <c r="L285" s="239"/>
      <c r="M285" s="240"/>
      <c r="N285" s="241"/>
      <c r="O285" s="241"/>
      <c r="P285" s="241"/>
      <c r="Q285" s="241"/>
      <c r="R285" s="241"/>
      <c r="S285" s="241"/>
      <c r="T285" s="24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3" t="s">
        <v>180</v>
      </c>
      <c r="AU285" s="243" t="s">
        <v>86</v>
      </c>
      <c r="AV285" s="13" t="s">
        <v>86</v>
      </c>
      <c r="AW285" s="13" t="s">
        <v>32</v>
      </c>
      <c r="AX285" s="13" t="s">
        <v>84</v>
      </c>
      <c r="AY285" s="243" t="s">
        <v>171</v>
      </c>
    </row>
    <row r="286" spans="1:63" s="12" customFormat="1" ht="22.8" customHeight="1">
      <c r="A286" s="12"/>
      <c r="B286" s="203"/>
      <c r="C286" s="204"/>
      <c r="D286" s="205" t="s">
        <v>75</v>
      </c>
      <c r="E286" s="217" t="s">
        <v>215</v>
      </c>
      <c r="F286" s="217" t="s">
        <v>543</v>
      </c>
      <c r="G286" s="204"/>
      <c r="H286" s="204"/>
      <c r="I286" s="207"/>
      <c r="J286" s="218">
        <f>BK286</f>
        <v>0</v>
      </c>
      <c r="K286" s="204"/>
      <c r="L286" s="209"/>
      <c r="M286" s="210"/>
      <c r="N286" s="211"/>
      <c r="O286" s="211"/>
      <c r="P286" s="212">
        <f>SUM(P287:P320)</f>
        <v>0</v>
      </c>
      <c r="Q286" s="211"/>
      <c r="R286" s="212">
        <f>SUM(R287:R320)</f>
        <v>0.0024000000000000002</v>
      </c>
      <c r="S286" s="211"/>
      <c r="T286" s="213">
        <f>SUM(T287:T320)</f>
        <v>340.483265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14" t="s">
        <v>84</v>
      </c>
      <c r="AT286" s="215" t="s">
        <v>75</v>
      </c>
      <c r="AU286" s="215" t="s">
        <v>84</v>
      </c>
      <c r="AY286" s="214" t="s">
        <v>171</v>
      </c>
      <c r="BK286" s="216">
        <f>SUM(BK287:BK320)</f>
        <v>0</v>
      </c>
    </row>
    <row r="287" spans="1:65" s="2" customFormat="1" ht="33" customHeight="1">
      <c r="A287" s="39"/>
      <c r="B287" s="40"/>
      <c r="C287" s="219" t="s">
        <v>484</v>
      </c>
      <c r="D287" s="219" t="s">
        <v>173</v>
      </c>
      <c r="E287" s="220" t="s">
        <v>559</v>
      </c>
      <c r="F287" s="221" t="s">
        <v>560</v>
      </c>
      <c r="G287" s="222" t="s">
        <v>176</v>
      </c>
      <c r="H287" s="223">
        <v>1943.75</v>
      </c>
      <c r="I287" s="224"/>
      <c r="J287" s="225">
        <f>ROUND(I287*H287,2)</f>
        <v>0</v>
      </c>
      <c r="K287" s="221" t="s">
        <v>177</v>
      </c>
      <c r="L287" s="45"/>
      <c r="M287" s="226" t="s">
        <v>1</v>
      </c>
      <c r="N287" s="227" t="s">
        <v>41</v>
      </c>
      <c r="O287" s="92"/>
      <c r="P287" s="228">
        <f>O287*H287</f>
        <v>0</v>
      </c>
      <c r="Q287" s="228">
        <v>0</v>
      </c>
      <c r="R287" s="228">
        <f>Q287*H287</f>
        <v>0</v>
      </c>
      <c r="S287" s="228">
        <v>0</v>
      </c>
      <c r="T287" s="229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0" t="s">
        <v>178</v>
      </c>
      <c r="AT287" s="230" t="s">
        <v>173</v>
      </c>
      <c r="AU287" s="230" t="s">
        <v>86</v>
      </c>
      <c r="AY287" s="18" t="s">
        <v>171</v>
      </c>
      <c r="BE287" s="231">
        <f>IF(N287="základní",J287,0)</f>
        <v>0</v>
      </c>
      <c r="BF287" s="231">
        <f>IF(N287="snížená",J287,0)</f>
        <v>0</v>
      </c>
      <c r="BG287" s="231">
        <f>IF(N287="zákl. přenesená",J287,0)</f>
        <v>0</v>
      </c>
      <c r="BH287" s="231">
        <f>IF(N287="sníž. přenesená",J287,0)</f>
        <v>0</v>
      </c>
      <c r="BI287" s="231">
        <f>IF(N287="nulová",J287,0)</f>
        <v>0</v>
      </c>
      <c r="BJ287" s="18" t="s">
        <v>84</v>
      </c>
      <c r="BK287" s="231">
        <f>ROUND(I287*H287,2)</f>
        <v>0</v>
      </c>
      <c r="BL287" s="18" t="s">
        <v>178</v>
      </c>
      <c r="BM287" s="230" t="s">
        <v>2006</v>
      </c>
    </row>
    <row r="288" spans="1:51" s="13" customFormat="1" ht="12">
      <c r="A288" s="13"/>
      <c r="B288" s="232"/>
      <c r="C288" s="233"/>
      <c r="D288" s="234" t="s">
        <v>180</v>
      </c>
      <c r="E288" s="235" t="s">
        <v>1</v>
      </c>
      <c r="F288" s="236" t="s">
        <v>2007</v>
      </c>
      <c r="G288" s="233"/>
      <c r="H288" s="237">
        <v>1943.75</v>
      </c>
      <c r="I288" s="238"/>
      <c r="J288" s="233"/>
      <c r="K288" s="233"/>
      <c r="L288" s="239"/>
      <c r="M288" s="240"/>
      <c r="N288" s="241"/>
      <c r="O288" s="241"/>
      <c r="P288" s="241"/>
      <c r="Q288" s="241"/>
      <c r="R288" s="241"/>
      <c r="S288" s="241"/>
      <c r="T288" s="242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3" t="s">
        <v>180</v>
      </c>
      <c r="AU288" s="243" t="s">
        <v>86</v>
      </c>
      <c r="AV288" s="13" t="s">
        <v>86</v>
      </c>
      <c r="AW288" s="13" t="s">
        <v>32</v>
      </c>
      <c r="AX288" s="13" t="s">
        <v>84</v>
      </c>
      <c r="AY288" s="243" t="s">
        <v>171</v>
      </c>
    </row>
    <row r="289" spans="1:65" s="2" customFormat="1" ht="33" customHeight="1">
      <c r="A289" s="39"/>
      <c r="B289" s="40"/>
      <c r="C289" s="219" t="s">
        <v>489</v>
      </c>
      <c r="D289" s="219" t="s">
        <v>173</v>
      </c>
      <c r="E289" s="220" t="s">
        <v>564</v>
      </c>
      <c r="F289" s="221" t="s">
        <v>565</v>
      </c>
      <c r="G289" s="222" t="s">
        <v>176</v>
      </c>
      <c r="H289" s="223">
        <v>174937.5</v>
      </c>
      <c r="I289" s="224"/>
      <c r="J289" s="225">
        <f>ROUND(I289*H289,2)</f>
        <v>0</v>
      </c>
      <c r="K289" s="221" t="s">
        <v>177</v>
      </c>
      <c r="L289" s="45"/>
      <c r="M289" s="226" t="s">
        <v>1</v>
      </c>
      <c r="N289" s="227" t="s">
        <v>41</v>
      </c>
      <c r="O289" s="92"/>
      <c r="P289" s="228">
        <f>O289*H289</f>
        <v>0</v>
      </c>
      <c r="Q289" s="228">
        <v>0</v>
      </c>
      <c r="R289" s="228">
        <f>Q289*H289</f>
        <v>0</v>
      </c>
      <c r="S289" s="228">
        <v>0</v>
      </c>
      <c r="T289" s="229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0" t="s">
        <v>178</v>
      </c>
      <c r="AT289" s="230" t="s">
        <v>173</v>
      </c>
      <c r="AU289" s="230" t="s">
        <v>86</v>
      </c>
      <c r="AY289" s="18" t="s">
        <v>171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18" t="s">
        <v>84</v>
      </c>
      <c r="BK289" s="231">
        <f>ROUND(I289*H289,2)</f>
        <v>0</v>
      </c>
      <c r="BL289" s="18" t="s">
        <v>178</v>
      </c>
      <c r="BM289" s="230" t="s">
        <v>2008</v>
      </c>
    </row>
    <row r="290" spans="1:51" s="13" customFormat="1" ht="12">
      <c r="A290" s="13"/>
      <c r="B290" s="232"/>
      <c r="C290" s="233"/>
      <c r="D290" s="234" t="s">
        <v>180</v>
      </c>
      <c r="E290" s="235" t="s">
        <v>1</v>
      </c>
      <c r="F290" s="236" t="s">
        <v>2009</v>
      </c>
      <c r="G290" s="233"/>
      <c r="H290" s="237">
        <v>174937.5</v>
      </c>
      <c r="I290" s="238"/>
      <c r="J290" s="233"/>
      <c r="K290" s="233"/>
      <c r="L290" s="239"/>
      <c r="M290" s="240"/>
      <c r="N290" s="241"/>
      <c r="O290" s="241"/>
      <c r="P290" s="241"/>
      <c r="Q290" s="241"/>
      <c r="R290" s="241"/>
      <c r="S290" s="241"/>
      <c r="T290" s="242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3" t="s">
        <v>180</v>
      </c>
      <c r="AU290" s="243" t="s">
        <v>86</v>
      </c>
      <c r="AV290" s="13" t="s">
        <v>86</v>
      </c>
      <c r="AW290" s="13" t="s">
        <v>32</v>
      </c>
      <c r="AX290" s="13" t="s">
        <v>84</v>
      </c>
      <c r="AY290" s="243" t="s">
        <v>171</v>
      </c>
    </row>
    <row r="291" spans="1:65" s="2" customFormat="1" ht="33" customHeight="1">
      <c r="A291" s="39"/>
      <c r="B291" s="40"/>
      <c r="C291" s="219" t="s">
        <v>495</v>
      </c>
      <c r="D291" s="219" t="s">
        <v>173</v>
      </c>
      <c r="E291" s="220" t="s">
        <v>569</v>
      </c>
      <c r="F291" s="221" t="s">
        <v>570</v>
      </c>
      <c r="G291" s="222" t="s">
        <v>176</v>
      </c>
      <c r="H291" s="223">
        <v>1943.75</v>
      </c>
      <c r="I291" s="224"/>
      <c r="J291" s="225">
        <f>ROUND(I291*H291,2)</f>
        <v>0</v>
      </c>
      <c r="K291" s="221" t="s">
        <v>177</v>
      </c>
      <c r="L291" s="45"/>
      <c r="M291" s="226" t="s">
        <v>1</v>
      </c>
      <c r="N291" s="227" t="s">
        <v>41</v>
      </c>
      <c r="O291" s="92"/>
      <c r="P291" s="228">
        <f>O291*H291</f>
        <v>0</v>
      </c>
      <c r="Q291" s="228">
        <v>0</v>
      </c>
      <c r="R291" s="228">
        <f>Q291*H291</f>
        <v>0</v>
      </c>
      <c r="S291" s="228">
        <v>0</v>
      </c>
      <c r="T291" s="229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0" t="s">
        <v>178</v>
      </c>
      <c r="AT291" s="230" t="s">
        <v>173</v>
      </c>
      <c r="AU291" s="230" t="s">
        <v>86</v>
      </c>
      <c r="AY291" s="18" t="s">
        <v>171</v>
      </c>
      <c r="BE291" s="231">
        <f>IF(N291="základní",J291,0)</f>
        <v>0</v>
      </c>
      <c r="BF291" s="231">
        <f>IF(N291="snížená",J291,0)</f>
        <v>0</v>
      </c>
      <c r="BG291" s="231">
        <f>IF(N291="zákl. přenesená",J291,0)</f>
        <v>0</v>
      </c>
      <c r="BH291" s="231">
        <f>IF(N291="sníž. přenesená",J291,0)</f>
        <v>0</v>
      </c>
      <c r="BI291" s="231">
        <f>IF(N291="nulová",J291,0)</f>
        <v>0</v>
      </c>
      <c r="BJ291" s="18" t="s">
        <v>84</v>
      </c>
      <c r="BK291" s="231">
        <f>ROUND(I291*H291,2)</f>
        <v>0</v>
      </c>
      <c r="BL291" s="18" t="s">
        <v>178</v>
      </c>
      <c r="BM291" s="230" t="s">
        <v>2010</v>
      </c>
    </row>
    <row r="292" spans="1:65" s="2" customFormat="1" ht="16.5" customHeight="1">
      <c r="A292" s="39"/>
      <c r="B292" s="40"/>
      <c r="C292" s="219" t="s">
        <v>500</v>
      </c>
      <c r="D292" s="219" t="s">
        <v>173</v>
      </c>
      <c r="E292" s="220" t="s">
        <v>573</v>
      </c>
      <c r="F292" s="221" t="s">
        <v>574</v>
      </c>
      <c r="G292" s="222" t="s">
        <v>176</v>
      </c>
      <c r="H292" s="223">
        <v>1943.75</v>
      </c>
      <c r="I292" s="224"/>
      <c r="J292" s="225">
        <f>ROUND(I292*H292,2)</f>
        <v>0</v>
      </c>
      <c r="K292" s="221" t="s">
        <v>177</v>
      </c>
      <c r="L292" s="45"/>
      <c r="M292" s="226" t="s">
        <v>1</v>
      </c>
      <c r="N292" s="227" t="s">
        <v>41</v>
      </c>
      <c r="O292" s="92"/>
      <c r="P292" s="228">
        <f>O292*H292</f>
        <v>0</v>
      </c>
      <c r="Q292" s="228">
        <v>0</v>
      </c>
      <c r="R292" s="228">
        <f>Q292*H292</f>
        <v>0</v>
      </c>
      <c r="S292" s="228">
        <v>0</v>
      </c>
      <c r="T292" s="229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0" t="s">
        <v>178</v>
      </c>
      <c r="AT292" s="230" t="s">
        <v>173</v>
      </c>
      <c r="AU292" s="230" t="s">
        <v>86</v>
      </c>
      <c r="AY292" s="18" t="s">
        <v>171</v>
      </c>
      <c r="BE292" s="231">
        <f>IF(N292="základní",J292,0)</f>
        <v>0</v>
      </c>
      <c r="BF292" s="231">
        <f>IF(N292="snížená",J292,0)</f>
        <v>0</v>
      </c>
      <c r="BG292" s="231">
        <f>IF(N292="zákl. přenesená",J292,0)</f>
        <v>0</v>
      </c>
      <c r="BH292" s="231">
        <f>IF(N292="sníž. přenesená",J292,0)</f>
        <v>0</v>
      </c>
      <c r="BI292" s="231">
        <f>IF(N292="nulová",J292,0)</f>
        <v>0</v>
      </c>
      <c r="BJ292" s="18" t="s">
        <v>84</v>
      </c>
      <c r="BK292" s="231">
        <f>ROUND(I292*H292,2)</f>
        <v>0</v>
      </c>
      <c r="BL292" s="18" t="s">
        <v>178</v>
      </c>
      <c r="BM292" s="230" t="s">
        <v>2011</v>
      </c>
    </row>
    <row r="293" spans="1:65" s="2" customFormat="1" ht="21.75" customHeight="1">
      <c r="A293" s="39"/>
      <c r="B293" s="40"/>
      <c r="C293" s="219" t="s">
        <v>505</v>
      </c>
      <c r="D293" s="219" t="s">
        <v>173</v>
      </c>
      <c r="E293" s="220" t="s">
        <v>577</v>
      </c>
      <c r="F293" s="221" t="s">
        <v>578</v>
      </c>
      <c r="G293" s="222" t="s">
        <v>176</v>
      </c>
      <c r="H293" s="223">
        <v>174937.5</v>
      </c>
      <c r="I293" s="224"/>
      <c r="J293" s="225">
        <f>ROUND(I293*H293,2)</f>
        <v>0</v>
      </c>
      <c r="K293" s="221" t="s">
        <v>177</v>
      </c>
      <c r="L293" s="45"/>
      <c r="M293" s="226" t="s">
        <v>1</v>
      </c>
      <c r="N293" s="227" t="s">
        <v>41</v>
      </c>
      <c r="O293" s="92"/>
      <c r="P293" s="228">
        <f>O293*H293</f>
        <v>0</v>
      </c>
      <c r="Q293" s="228">
        <v>0</v>
      </c>
      <c r="R293" s="228">
        <f>Q293*H293</f>
        <v>0</v>
      </c>
      <c r="S293" s="228">
        <v>0</v>
      </c>
      <c r="T293" s="229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0" t="s">
        <v>178</v>
      </c>
      <c r="AT293" s="230" t="s">
        <v>173</v>
      </c>
      <c r="AU293" s="230" t="s">
        <v>86</v>
      </c>
      <c r="AY293" s="18" t="s">
        <v>171</v>
      </c>
      <c r="BE293" s="231">
        <f>IF(N293="základní",J293,0)</f>
        <v>0</v>
      </c>
      <c r="BF293" s="231">
        <f>IF(N293="snížená",J293,0)</f>
        <v>0</v>
      </c>
      <c r="BG293" s="231">
        <f>IF(N293="zákl. přenesená",J293,0)</f>
        <v>0</v>
      </c>
      <c r="BH293" s="231">
        <f>IF(N293="sníž. přenesená",J293,0)</f>
        <v>0</v>
      </c>
      <c r="BI293" s="231">
        <f>IF(N293="nulová",J293,0)</f>
        <v>0</v>
      </c>
      <c r="BJ293" s="18" t="s">
        <v>84</v>
      </c>
      <c r="BK293" s="231">
        <f>ROUND(I293*H293,2)</f>
        <v>0</v>
      </c>
      <c r="BL293" s="18" t="s">
        <v>178</v>
      </c>
      <c r="BM293" s="230" t="s">
        <v>2012</v>
      </c>
    </row>
    <row r="294" spans="1:65" s="2" customFormat="1" ht="21.75" customHeight="1">
      <c r="A294" s="39"/>
      <c r="B294" s="40"/>
      <c r="C294" s="219" t="s">
        <v>511</v>
      </c>
      <c r="D294" s="219" t="s">
        <v>173</v>
      </c>
      <c r="E294" s="220" t="s">
        <v>581</v>
      </c>
      <c r="F294" s="221" t="s">
        <v>582</v>
      </c>
      <c r="G294" s="222" t="s">
        <v>176</v>
      </c>
      <c r="H294" s="223">
        <v>1943.75</v>
      </c>
      <c r="I294" s="224"/>
      <c r="J294" s="225">
        <f>ROUND(I294*H294,2)</f>
        <v>0</v>
      </c>
      <c r="K294" s="221" t="s">
        <v>177</v>
      </c>
      <c r="L294" s="45"/>
      <c r="M294" s="226" t="s">
        <v>1</v>
      </c>
      <c r="N294" s="227" t="s">
        <v>41</v>
      </c>
      <c r="O294" s="92"/>
      <c r="P294" s="228">
        <f>O294*H294</f>
        <v>0</v>
      </c>
      <c r="Q294" s="228">
        <v>0</v>
      </c>
      <c r="R294" s="228">
        <f>Q294*H294</f>
        <v>0</v>
      </c>
      <c r="S294" s="228">
        <v>0</v>
      </c>
      <c r="T294" s="229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0" t="s">
        <v>178</v>
      </c>
      <c r="AT294" s="230" t="s">
        <v>173</v>
      </c>
      <c r="AU294" s="230" t="s">
        <v>86</v>
      </c>
      <c r="AY294" s="18" t="s">
        <v>171</v>
      </c>
      <c r="BE294" s="231">
        <f>IF(N294="základní",J294,0)</f>
        <v>0</v>
      </c>
      <c r="BF294" s="231">
        <f>IF(N294="snížená",J294,0)</f>
        <v>0</v>
      </c>
      <c r="BG294" s="231">
        <f>IF(N294="zákl. přenesená",J294,0)</f>
        <v>0</v>
      </c>
      <c r="BH294" s="231">
        <f>IF(N294="sníž. přenesená",J294,0)</f>
        <v>0</v>
      </c>
      <c r="BI294" s="231">
        <f>IF(N294="nulová",J294,0)</f>
        <v>0</v>
      </c>
      <c r="BJ294" s="18" t="s">
        <v>84</v>
      </c>
      <c r="BK294" s="231">
        <f>ROUND(I294*H294,2)</f>
        <v>0</v>
      </c>
      <c r="BL294" s="18" t="s">
        <v>178</v>
      </c>
      <c r="BM294" s="230" t="s">
        <v>2013</v>
      </c>
    </row>
    <row r="295" spans="1:65" s="2" customFormat="1" ht="16.5" customHeight="1">
      <c r="A295" s="39"/>
      <c r="B295" s="40"/>
      <c r="C295" s="219" t="s">
        <v>516</v>
      </c>
      <c r="D295" s="219" t="s">
        <v>173</v>
      </c>
      <c r="E295" s="220" t="s">
        <v>585</v>
      </c>
      <c r="F295" s="221" t="s">
        <v>586</v>
      </c>
      <c r="G295" s="222" t="s">
        <v>176</v>
      </c>
      <c r="H295" s="223">
        <v>2380</v>
      </c>
      <c r="I295" s="224"/>
      <c r="J295" s="225">
        <f>ROUND(I295*H295,2)</f>
        <v>0</v>
      </c>
      <c r="K295" s="221" t="s">
        <v>177</v>
      </c>
      <c r="L295" s="45"/>
      <c r="M295" s="226" t="s">
        <v>1</v>
      </c>
      <c r="N295" s="227" t="s">
        <v>41</v>
      </c>
      <c r="O295" s="92"/>
      <c r="P295" s="228">
        <f>O295*H295</f>
        <v>0</v>
      </c>
      <c r="Q295" s="228">
        <v>0</v>
      </c>
      <c r="R295" s="228">
        <f>Q295*H295</f>
        <v>0</v>
      </c>
      <c r="S295" s="228">
        <v>0</v>
      </c>
      <c r="T295" s="229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0" t="s">
        <v>178</v>
      </c>
      <c r="AT295" s="230" t="s">
        <v>173</v>
      </c>
      <c r="AU295" s="230" t="s">
        <v>86</v>
      </c>
      <c r="AY295" s="18" t="s">
        <v>171</v>
      </c>
      <c r="BE295" s="231">
        <f>IF(N295="základní",J295,0)</f>
        <v>0</v>
      </c>
      <c r="BF295" s="231">
        <f>IF(N295="snížená",J295,0)</f>
        <v>0</v>
      </c>
      <c r="BG295" s="231">
        <f>IF(N295="zákl. přenesená",J295,0)</f>
        <v>0</v>
      </c>
      <c r="BH295" s="231">
        <f>IF(N295="sníž. přenesená",J295,0)</f>
        <v>0</v>
      </c>
      <c r="BI295" s="231">
        <f>IF(N295="nulová",J295,0)</f>
        <v>0</v>
      </c>
      <c r="BJ295" s="18" t="s">
        <v>84</v>
      </c>
      <c r="BK295" s="231">
        <f>ROUND(I295*H295,2)</f>
        <v>0</v>
      </c>
      <c r="BL295" s="18" t="s">
        <v>178</v>
      </c>
      <c r="BM295" s="230" t="s">
        <v>2014</v>
      </c>
    </row>
    <row r="296" spans="1:51" s="13" customFormat="1" ht="12">
      <c r="A296" s="13"/>
      <c r="B296" s="232"/>
      <c r="C296" s="233"/>
      <c r="D296" s="234" t="s">
        <v>180</v>
      </c>
      <c r="E296" s="235" t="s">
        <v>1</v>
      </c>
      <c r="F296" s="236" t="s">
        <v>2015</v>
      </c>
      <c r="G296" s="233"/>
      <c r="H296" s="237">
        <v>2380</v>
      </c>
      <c r="I296" s="238"/>
      <c r="J296" s="233"/>
      <c r="K296" s="233"/>
      <c r="L296" s="239"/>
      <c r="M296" s="240"/>
      <c r="N296" s="241"/>
      <c r="O296" s="241"/>
      <c r="P296" s="241"/>
      <c r="Q296" s="241"/>
      <c r="R296" s="241"/>
      <c r="S296" s="241"/>
      <c r="T296" s="242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3" t="s">
        <v>180</v>
      </c>
      <c r="AU296" s="243" t="s">
        <v>86</v>
      </c>
      <c r="AV296" s="13" t="s">
        <v>86</v>
      </c>
      <c r="AW296" s="13" t="s">
        <v>32</v>
      </c>
      <c r="AX296" s="13" t="s">
        <v>84</v>
      </c>
      <c r="AY296" s="243" t="s">
        <v>171</v>
      </c>
    </row>
    <row r="297" spans="1:65" s="2" customFormat="1" ht="24.15" customHeight="1">
      <c r="A297" s="39"/>
      <c r="B297" s="40"/>
      <c r="C297" s="219" t="s">
        <v>323</v>
      </c>
      <c r="D297" s="219" t="s">
        <v>173</v>
      </c>
      <c r="E297" s="220" t="s">
        <v>595</v>
      </c>
      <c r="F297" s="221" t="s">
        <v>596</v>
      </c>
      <c r="G297" s="222" t="s">
        <v>193</v>
      </c>
      <c r="H297" s="223">
        <v>89.622</v>
      </c>
      <c r="I297" s="224"/>
      <c r="J297" s="225">
        <f>ROUND(I297*H297,2)</f>
        <v>0</v>
      </c>
      <c r="K297" s="221" t="s">
        <v>177</v>
      </c>
      <c r="L297" s="45"/>
      <c r="M297" s="226" t="s">
        <v>1</v>
      </c>
      <c r="N297" s="227" t="s">
        <v>41</v>
      </c>
      <c r="O297" s="92"/>
      <c r="P297" s="228">
        <f>O297*H297</f>
        <v>0</v>
      </c>
      <c r="Q297" s="228">
        <v>0</v>
      </c>
      <c r="R297" s="228">
        <f>Q297*H297</f>
        <v>0</v>
      </c>
      <c r="S297" s="228">
        <v>1.95</v>
      </c>
      <c r="T297" s="229">
        <f>S297*H297</f>
        <v>174.7629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0" t="s">
        <v>178</v>
      </c>
      <c r="AT297" s="230" t="s">
        <v>173</v>
      </c>
      <c r="AU297" s="230" t="s">
        <v>86</v>
      </c>
      <c r="AY297" s="18" t="s">
        <v>171</v>
      </c>
      <c r="BE297" s="231">
        <f>IF(N297="základní",J297,0)</f>
        <v>0</v>
      </c>
      <c r="BF297" s="231">
        <f>IF(N297="snížená",J297,0)</f>
        <v>0</v>
      </c>
      <c r="BG297" s="231">
        <f>IF(N297="zákl. přenesená",J297,0)</f>
        <v>0</v>
      </c>
      <c r="BH297" s="231">
        <f>IF(N297="sníž. přenesená",J297,0)</f>
        <v>0</v>
      </c>
      <c r="BI297" s="231">
        <f>IF(N297="nulová",J297,0)</f>
        <v>0</v>
      </c>
      <c r="BJ297" s="18" t="s">
        <v>84</v>
      </c>
      <c r="BK297" s="231">
        <f>ROUND(I297*H297,2)</f>
        <v>0</v>
      </c>
      <c r="BL297" s="18" t="s">
        <v>178</v>
      </c>
      <c r="BM297" s="230" t="s">
        <v>597</v>
      </c>
    </row>
    <row r="298" spans="1:51" s="13" customFormat="1" ht="12">
      <c r="A298" s="13"/>
      <c r="B298" s="232"/>
      <c r="C298" s="233"/>
      <c r="D298" s="234" t="s">
        <v>180</v>
      </c>
      <c r="E298" s="235" t="s">
        <v>1</v>
      </c>
      <c r="F298" s="236" t="s">
        <v>2016</v>
      </c>
      <c r="G298" s="233"/>
      <c r="H298" s="237">
        <v>51.408</v>
      </c>
      <c r="I298" s="238"/>
      <c r="J298" s="233"/>
      <c r="K298" s="233"/>
      <c r="L298" s="239"/>
      <c r="M298" s="240"/>
      <c r="N298" s="241"/>
      <c r="O298" s="241"/>
      <c r="P298" s="241"/>
      <c r="Q298" s="241"/>
      <c r="R298" s="241"/>
      <c r="S298" s="241"/>
      <c r="T298" s="24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3" t="s">
        <v>180</v>
      </c>
      <c r="AU298" s="243" t="s">
        <v>86</v>
      </c>
      <c r="AV298" s="13" t="s">
        <v>86</v>
      </c>
      <c r="AW298" s="13" t="s">
        <v>32</v>
      </c>
      <c r="AX298" s="13" t="s">
        <v>76</v>
      </c>
      <c r="AY298" s="243" t="s">
        <v>171</v>
      </c>
    </row>
    <row r="299" spans="1:51" s="13" customFormat="1" ht="12">
      <c r="A299" s="13"/>
      <c r="B299" s="232"/>
      <c r="C299" s="233"/>
      <c r="D299" s="234" t="s">
        <v>180</v>
      </c>
      <c r="E299" s="235" t="s">
        <v>1</v>
      </c>
      <c r="F299" s="236" t="s">
        <v>2017</v>
      </c>
      <c r="G299" s="233"/>
      <c r="H299" s="237">
        <v>38.214</v>
      </c>
      <c r="I299" s="238"/>
      <c r="J299" s="233"/>
      <c r="K299" s="233"/>
      <c r="L299" s="239"/>
      <c r="M299" s="240"/>
      <c r="N299" s="241"/>
      <c r="O299" s="241"/>
      <c r="P299" s="241"/>
      <c r="Q299" s="241"/>
      <c r="R299" s="241"/>
      <c r="S299" s="241"/>
      <c r="T299" s="242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3" t="s">
        <v>180</v>
      </c>
      <c r="AU299" s="243" t="s">
        <v>86</v>
      </c>
      <c r="AV299" s="13" t="s">
        <v>86</v>
      </c>
      <c r="AW299" s="13" t="s">
        <v>32</v>
      </c>
      <c r="AX299" s="13" t="s">
        <v>76</v>
      </c>
      <c r="AY299" s="243" t="s">
        <v>171</v>
      </c>
    </row>
    <row r="300" spans="1:51" s="14" customFormat="1" ht="12">
      <c r="A300" s="14"/>
      <c r="B300" s="244"/>
      <c r="C300" s="245"/>
      <c r="D300" s="234" t="s">
        <v>180</v>
      </c>
      <c r="E300" s="246" t="s">
        <v>1</v>
      </c>
      <c r="F300" s="247" t="s">
        <v>221</v>
      </c>
      <c r="G300" s="245"/>
      <c r="H300" s="248">
        <v>89.622</v>
      </c>
      <c r="I300" s="249"/>
      <c r="J300" s="245"/>
      <c r="K300" s="245"/>
      <c r="L300" s="250"/>
      <c r="M300" s="251"/>
      <c r="N300" s="252"/>
      <c r="O300" s="252"/>
      <c r="P300" s="252"/>
      <c r="Q300" s="252"/>
      <c r="R300" s="252"/>
      <c r="S300" s="252"/>
      <c r="T300" s="253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4" t="s">
        <v>180</v>
      </c>
      <c r="AU300" s="254" t="s">
        <v>86</v>
      </c>
      <c r="AV300" s="14" t="s">
        <v>178</v>
      </c>
      <c r="AW300" s="14" t="s">
        <v>32</v>
      </c>
      <c r="AX300" s="14" t="s">
        <v>84</v>
      </c>
      <c r="AY300" s="254" t="s">
        <v>171</v>
      </c>
    </row>
    <row r="301" spans="1:65" s="2" customFormat="1" ht="21.75" customHeight="1">
      <c r="A301" s="39"/>
      <c r="B301" s="40"/>
      <c r="C301" s="219" t="s">
        <v>526</v>
      </c>
      <c r="D301" s="219" t="s">
        <v>173</v>
      </c>
      <c r="E301" s="220" t="s">
        <v>2018</v>
      </c>
      <c r="F301" s="221" t="s">
        <v>2019</v>
      </c>
      <c r="G301" s="222" t="s">
        <v>176</v>
      </c>
      <c r="H301" s="223">
        <v>5.4</v>
      </c>
      <c r="I301" s="224"/>
      <c r="J301" s="225">
        <f>ROUND(I301*H301,2)</f>
        <v>0</v>
      </c>
      <c r="K301" s="221" t="s">
        <v>177</v>
      </c>
      <c r="L301" s="45"/>
      <c r="M301" s="226" t="s">
        <v>1</v>
      </c>
      <c r="N301" s="227" t="s">
        <v>41</v>
      </c>
      <c r="O301" s="92"/>
      <c r="P301" s="228">
        <f>O301*H301</f>
        <v>0</v>
      </c>
      <c r="Q301" s="228">
        <v>0</v>
      </c>
      <c r="R301" s="228">
        <f>Q301*H301</f>
        <v>0</v>
      </c>
      <c r="S301" s="228">
        <v>0.08200000000000002</v>
      </c>
      <c r="T301" s="229">
        <f>S301*H301</f>
        <v>0.4428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0" t="s">
        <v>178</v>
      </c>
      <c r="AT301" s="230" t="s">
        <v>173</v>
      </c>
      <c r="AU301" s="230" t="s">
        <v>86</v>
      </c>
      <c r="AY301" s="18" t="s">
        <v>171</v>
      </c>
      <c r="BE301" s="231">
        <f>IF(N301="základní",J301,0)</f>
        <v>0</v>
      </c>
      <c r="BF301" s="231">
        <f>IF(N301="snížená",J301,0)</f>
        <v>0</v>
      </c>
      <c r="BG301" s="231">
        <f>IF(N301="zákl. přenesená",J301,0)</f>
        <v>0</v>
      </c>
      <c r="BH301" s="231">
        <f>IF(N301="sníž. přenesená",J301,0)</f>
        <v>0</v>
      </c>
      <c r="BI301" s="231">
        <f>IF(N301="nulová",J301,0)</f>
        <v>0</v>
      </c>
      <c r="BJ301" s="18" t="s">
        <v>84</v>
      </c>
      <c r="BK301" s="231">
        <f>ROUND(I301*H301,2)</f>
        <v>0</v>
      </c>
      <c r="BL301" s="18" t="s">
        <v>178</v>
      </c>
      <c r="BM301" s="230" t="s">
        <v>2020</v>
      </c>
    </row>
    <row r="302" spans="1:51" s="13" customFormat="1" ht="12">
      <c r="A302" s="13"/>
      <c r="B302" s="232"/>
      <c r="C302" s="233"/>
      <c r="D302" s="234" t="s">
        <v>180</v>
      </c>
      <c r="E302" s="235" t="s">
        <v>1</v>
      </c>
      <c r="F302" s="236" t="s">
        <v>2021</v>
      </c>
      <c r="G302" s="233"/>
      <c r="H302" s="237">
        <v>5.4</v>
      </c>
      <c r="I302" s="238"/>
      <c r="J302" s="233"/>
      <c r="K302" s="233"/>
      <c r="L302" s="239"/>
      <c r="M302" s="240"/>
      <c r="N302" s="241"/>
      <c r="O302" s="241"/>
      <c r="P302" s="241"/>
      <c r="Q302" s="241"/>
      <c r="R302" s="241"/>
      <c r="S302" s="241"/>
      <c r="T302" s="242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3" t="s">
        <v>180</v>
      </c>
      <c r="AU302" s="243" t="s">
        <v>86</v>
      </c>
      <c r="AV302" s="13" t="s">
        <v>86</v>
      </c>
      <c r="AW302" s="13" t="s">
        <v>32</v>
      </c>
      <c r="AX302" s="13" t="s">
        <v>84</v>
      </c>
      <c r="AY302" s="243" t="s">
        <v>171</v>
      </c>
    </row>
    <row r="303" spans="1:65" s="2" customFormat="1" ht="21.75" customHeight="1">
      <c r="A303" s="39"/>
      <c r="B303" s="40"/>
      <c r="C303" s="219" t="s">
        <v>532</v>
      </c>
      <c r="D303" s="219" t="s">
        <v>173</v>
      </c>
      <c r="E303" s="220" t="s">
        <v>605</v>
      </c>
      <c r="F303" s="221" t="s">
        <v>606</v>
      </c>
      <c r="G303" s="222" t="s">
        <v>193</v>
      </c>
      <c r="H303" s="223">
        <v>30.72</v>
      </c>
      <c r="I303" s="224"/>
      <c r="J303" s="225">
        <f>ROUND(I303*H303,2)</f>
        <v>0</v>
      </c>
      <c r="K303" s="221" t="s">
        <v>177</v>
      </c>
      <c r="L303" s="45"/>
      <c r="M303" s="226" t="s">
        <v>1</v>
      </c>
      <c r="N303" s="227" t="s">
        <v>41</v>
      </c>
      <c r="O303" s="92"/>
      <c r="P303" s="228">
        <f>O303*H303</f>
        <v>0</v>
      </c>
      <c r="Q303" s="228">
        <v>0</v>
      </c>
      <c r="R303" s="228">
        <f>Q303*H303</f>
        <v>0</v>
      </c>
      <c r="S303" s="228">
        <v>2.1</v>
      </c>
      <c r="T303" s="229">
        <f>S303*H303</f>
        <v>64.512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0" t="s">
        <v>178</v>
      </c>
      <c r="AT303" s="230" t="s">
        <v>173</v>
      </c>
      <c r="AU303" s="230" t="s">
        <v>86</v>
      </c>
      <c r="AY303" s="18" t="s">
        <v>171</v>
      </c>
      <c r="BE303" s="231">
        <f>IF(N303="základní",J303,0)</f>
        <v>0</v>
      </c>
      <c r="BF303" s="231">
        <f>IF(N303="snížená",J303,0)</f>
        <v>0</v>
      </c>
      <c r="BG303" s="231">
        <f>IF(N303="zákl. přenesená",J303,0)</f>
        <v>0</v>
      </c>
      <c r="BH303" s="231">
        <f>IF(N303="sníž. přenesená",J303,0)</f>
        <v>0</v>
      </c>
      <c r="BI303" s="231">
        <f>IF(N303="nulová",J303,0)</f>
        <v>0</v>
      </c>
      <c r="BJ303" s="18" t="s">
        <v>84</v>
      </c>
      <c r="BK303" s="231">
        <f>ROUND(I303*H303,2)</f>
        <v>0</v>
      </c>
      <c r="BL303" s="18" t="s">
        <v>178</v>
      </c>
      <c r="BM303" s="230" t="s">
        <v>607</v>
      </c>
    </row>
    <row r="304" spans="1:51" s="13" customFormat="1" ht="12">
      <c r="A304" s="13"/>
      <c r="B304" s="232"/>
      <c r="C304" s="233"/>
      <c r="D304" s="234" t="s">
        <v>180</v>
      </c>
      <c r="E304" s="235" t="s">
        <v>1</v>
      </c>
      <c r="F304" s="236" t="s">
        <v>2022</v>
      </c>
      <c r="G304" s="233"/>
      <c r="H304" s="237">
        <v>29.22</v>
      </c>
      <c r="I304" s="238"/>
      <c r="J304" s="233"/>
      <c r="K304" s="233"/>
      <c r="L304" s="239"/>
      <c r="M304" s="240"/>
      <c r="N304" s="241"/>
      <c r="O304" s="241"/>
      <c r="P304" s="241"/>
      <c r="Q304" s="241"/>
      <c r="R304" s="241"/>
      <c r="S304" s="241"/>
      <c r="T304" s="242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3" t="s">
        <v>180</v>
      </c>
      <c r="AU304" s="243" t="s">
        <v>86</v>
      </c>
      <c r="AV304" s="13" t="s">
        <v>86</v>
      </c>
      <c r="AW304" s="13" t="s">
        <v>32</v>
      </c>
      <c r="AX304" s="13" t="s">
        <v>76</v>
      </c>
      <c r="AY304" s="243" t="s">
        <v>171</v>
      </c>
    </row>
    <row r="305" spans="1:51" s="13" customFormat="1" ht="12">
      <c r="A305" s="13"/>
      <c r="B305" s="232"/>
      <c r="C305" s="233"/>
      <c r="D305" s="234" t="s">
        <v>180</v>
      </c>
      <c r="E305" s="235" t="s">
        <v>1</v>
      </c>
      <c r="F305" s="236" t="s">
        <v>2023</v>
      </c>
      <c r="G305" s="233"/>
      <c r="H305" s="237">
        <v>1.5</v>
      </c>
      <c r="I305" s="238"/>
      <c r="J305" s="233"/>
      <c r="K305" s="233"/>
      <c r="L305" s="239"/>
      <c r="M305" s="240"/>
      <c r="N305" s="241"/>
      <c r="O305" s="241"/>
      <c r="P305" s="241"/>
      <c r="Q305" s="241"/>
      <c r="R305" s="241"/>
      <c r="S305" s="241"/>
      <c r="T305" s="242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3" t="s">
        <v>180</v>
      </c>
      <c r="AU305" s="243" t="s">
        <v>86</v>
      </c>
      <c r="AV305" s="13" t="s">
        <v>86</v>
      </c>
      <c r="AW305" s="13" t="s">
        <v>32</v>
      </c>
      <c r="AX305" s="13" t="s">
        <v>76</v>
      </c>
      <c r="AY305" s="243" t="s">
        <v>171</v>
      </c>
    </row>
    <row r="306" spans="1:51" s="14" customFormat="1" ht="12">
      <c r="A306" s="14"/>
      <c r="B306" s="244"/>
      <c r="C306" s="245"/>
      <c r="D306" s="234" t="s">
        <v>180</v>
      </c>
      <c r="E306" s="246" t="s">
        <v>1</v>
      </c>
      <c r="F306" s="247" t="s">
        <v>221</v>
      </c>
      <c r="G306" s="245"/>
      <c r="H306" s="248">
        <v>30.72</v>
      </c>
      <c r="I306" s="249"/>
      <c r="J306" s="245"/>
      <c r="K306" s="245"/>
      <c r="L306" s="250"/>
      <c r="M306" s="251"/>
      <c r="N306" s="252"/>
      <c r="O306" s="252"/>
      <c r="P306" s="252"/>
      <c r="Q306" s="252"/>
      <c r="R306" s="252"/>
      <c r="S306" s="252"/>
      <c r="T306" s="253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4" t="s">
        <v>180</v>
      </c>
      <c r="AU306" s="254" t="s">
        <v>86</v>
      </c>
      <c r="AV306" s="14" t="s">
        <v>178</v>
      </c>
      <c r="AW306" s="14" t="s">
        <v>32</v>
      </c>
      <c r="AX306" s="14" t="s">
        <v>84</v>
      </c>
      <c r="AY306" s="254" t="s">
        <v>171</v>
      </c>
    </row>
    <row r="307" spans="1:65" s="2" customFormat="1" ht="24.15" customHeight="1">
      <c r="A307" s="39"/>
      <c r="B307" s="40"/>
      <c r="C307" s="219" t="s">
        <v>538</v>
      </c>
      <c r="D307" s="219" t="s">
        <v>173</v>
      </c>
      <c r="E307" s="220" t="s">
        <v>610</v>
      </c>
      <c r="F307" s="221" t="s">
        <v>611</v>
      </c>
      <c r="G307" s="222" t="s">
        <v>176</v>
      </c>
      <c r="H307" s="223">
        <v>487</v>
      </c>
      <c r="I307" s="224"/>
      <c r="J307" s="225">
        <f>ROUND(I307*H307,2)</f>
        <v>0</v>
      </c>
      <c r="K307" s="221" t="s">
        <v>177</v>
      </c>
      <c r="L307" s="45"/>
      <c r="M307" s="226" t="s">
        <v>1</v>
      </c>
      <c r="N307" s="227" t="s">
        <v>41</v>
      </c>
      <c r="O307" s="92"/>
      <c r="P307" s="228">
        <f>O307*H307</f>
        <v>0</v>
      </c>
      <c r="Q307" s="228">
        <v>0</v>
      </c>
      <c r="R307" s="228">
        <f>Q307*H307</f>
        <v>0</v>
      </c>
      <c r="S307" s="228">
        <v>0.09</v>
      </c>
      <c r="T307" s="229">
        <f>S307*H307</f>
        <v>43.83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0" t="s">
        <v>178</v>
      </c>
      <c r="AT307" s="230" t="s">
        <v>173</v>
      </c>
      <c r="AU307" s="230" t="s">
        <v>86</v>
      </c>
      <c r="AY307" s="18" t="s">
        <v>171</v>
      </c>
      <c r="BE307" s="231">
        <f>IF(N307="základní",J307,0)</f>
        <v>0</v>
      </c>
      <c r="BF307" s="231">
        <f>IF(N307="snížená",J307,0)</f>
        <v>0</v>
      </c>
      <c r="BG307" s="231">
        <f>IF(N307="zákl. přenesená",J307,0)</f>
        <v>0</v>
      </c>
      <c r="BH307" s="231">
        <f>IF(N307="sníž. přenesená",J307,0)</f>
        <v>0</v>
      </c>
      <c r="BI307" s="231">
        <f>IF(N307="nulová",J307,0)</f>
        <v>0</v>
      </c>
      <c r="BJ307" s="18" t="s">
        <v>84</v>
      </c>
      <c r="BK307" s="231">
        <f>ROUND(I307*H307,2)</f>
        <v>0</v>
      </c>
      <c r="BL307" s="18" t="s">
        <v>178</v>
      </c>
      <c r="BM307" s="230" t="s">
        <v>612</v>
      </c>
    </row>
    <row r="308" spans="1:65" s="2" customFormat="1" ht="24.15" customHeight="1">
      <c r="A308" s="39"/>
      <c r="B308" s="40"/>
      <c r="C308" s="219" t="s">
        <v>544</v>
      </c>
      <c r="D308" s="219" t="s">
        <v>173</v>
      </c>
      <c r="E308" s="220" t="s">
        <v>635</v>
      </c>
      <c r="F308" s="221" t="s">
        <v>636</v>
      </c>
      <c r="G308" s="222" t="s">
        <v>176</v>
      </c>
      <c r="H308" s="223">
        <v>356</v>
      </c>
      <c r="I308" s="224"/>
      <c r="J308" s="225">
        <f>ROUND(I308*H308,2)</f>
        <v>0</v>
      </c>
      <c r="K308" s="221" t="s">
        <v>177</v>
      </c>
      <c r="L308" s="45"/>
      <c r="M308" s="226" t="s">
        <v>1</v>
      </c>
      <c r="N308" s="227" t="s">
        <v>41</v>
      </c>
      <c r="O308" s="92"/>
      <c r="P308" s="228">
        <f>O308*H308</f>
        <v>0</v>
      </c>
      <c r="Q308" s="228">
        <v>0</v>
      </c>
      <c r="R308" s="228">
        <f>Q308*H308</f>
        <v>0</v>
      </c>
      <c r="S308" s="228">
        <v>0.047</v>
      </c>
      <c r="T308" s="229">
        <f>S308*H308</f>
        <v>16.732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0" t="s">
        <v>178</v>
      </c>
      <c r="AT308" s="230" t="s">
        <v>173</v>
      </c>
      <c r="AU308" s="230" t="s">
        <v>86</v>
      </c>
      <c r="AY308" s="18" t="s">
        <v>171</v>
      </c>
      <c r="BE308" s="231">
        <f>IF(N308="základní",J308,0)</f>
        <v>0</v>
      </c>
      <c r="BF308" s="231">
        <f>IF(N308="snížená",J308,0)</f>
        <v>0</v>
      </c>
      <c r="BG308" s="231">
        <f>IF(N308="zákl. přenesená",J308,0)</f>
        <v>0</v>
      </c>
      <c r="BH308" s="231">
        <f>IF(N308="sníž. přenesená",J308,0)</f>
        <v>0</v>
      </c>
      <c r="BI308" s="231">
        <f>IF(N308="nulová",J308,0)</f>
        <v>0</v>
      </c>
      <c r="BJ308" s="18" t="s">
        <v>84</v>
      </c>
      <c r="BK308" s="231">
        <f>ROUND(I308*H308,2)</f>
        <v>0</v>
      </c>
      <c r="BL308" s="18" t="s">
        <v>178</v>
      </c>
      <c r="BM308" s="230" t="s">
        <v>637</v>
      </c>
    </row>
    <row r="309" spans="1:65" s="2" customFormat="1" ht="21.75" customHeight="1">
      <c r="A309" s="39"/>
      <c r="B309" s="40"/>
      <c r="C309" s="219" t="s">
        <v>549</v>
      </c>
      <c r="D309" s="219" t="s">
        <v>173</v>
      </c>
      <c r="E309" s="220" t="s">
        <v>645</v>
      </c>
      <c r="F309" s="221" t="s">
        <v>646</v>
      </c>
      <c r="G309" s="222" t="s">
        <v>176</v>
      </c>
      <c r="H309" s="223">
        <v>19.26</v>
      </c>
      <c r="I309" s="224"/>
      <c r="J309" s="225">
        <f>ROUND(I309*H309,2)</f>
        <v>0</v>
      </c>
      <c r="K309" s="221" t="s">
        <v>177</v>
      </c>
      <c r="L309" s="45"/>
      <c r="M309" s="226" t="s">
        <v>1</v>
      </c>
      <c r="N309" s="227" t="s">
        <v>41</v>
      </c>
      <c r="O309" s="92"/>
      <c r="P309" s="228">
        <f>O309*H309</f>
        <v>0</v>
      </c>
      <c r="Q309" s="228">
        <v>0</v>
      </c>
      <c r="R309" s="228">
        <f>Q309*H309</f>
        <v>0</v>
      </c>
      <c r="S309" s="228">
        <v>0.063</v>
      </c>
      <c r="T309" s="229">
        <f>S309*H309</f>
        <v>1.2133800000000001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0" t="s">
        <v>178</v>
      </c>
      <c r="AT309" s="230" t="s">
        <v>173</v>
      </c>
      <c r="AU309" s="230" t="s">
        <v>86</v>
      </c>
      <c r="AY309" s="18" t="s">
        <v>171</v>
      </c>
      <c r="BE309" s="231">
        <f>IF(N309="základní",J309,0)</f>
        <v>0</v>
      </c>
      <c r="BF309" s="231">
        <f>IF(N309="snížená",J309,0)</f>
        <v>0</v>
      </c>
      <c r="BG309" s="231">
        <f>IF(N309="zákl. přenesená",J309,0)</f>
        <v>0</v>
      </c>
      <c r="BH309" s="231">
        <f>IF(N309="sníž. přenesená",J309,0)</f>
        <v>0</v>
      </c>
      <c r="BI309" s="231">
        <f>IF(N309="nulová",J309,0)</f>
        <v>0</v>
      </c>
      <c r="BJ309" s="18" t="s">
        <v>84</v>
      </c>
      <c r="BK309" s="231">
        <f>ROUND(I309*H309,2)</f>
        <v>0</v>
      </c>
      <c r="BL309" s="18" t="s">
        <v>178</v>
      </c>
      <c r="BM309" s="230" t="s">
        <v>647</v>
      </c>
    </row>
    <row r="310" spans="1:51" s="13" customFormat="1" ht="12">
      <c r="A310" s="13"/>
      <c r="B310" s="232"/>
      <c r="C310" s="233"/>
      <c r="D310" s="234" t="s">
        <v>180</v>
      </c>
      <c r="E310" s="235" t="s">
        <v>1</v>
      </c>
      <c r="F310" s="236" t="s">
        <v>2024</v>
      </c>
      <c r="G310" s="233"/>
      <c r="H310" s="237">
        <v>19.26</v>
      </c>
      <c r="I310" s="238"/>
      <c r="J310" s="233"/>
      <c r="K310" s="233"/>
      <c r="L310" s="239"/>
      <c r="M310" s="240"/>
      <c r="N310" s="241"/>
      <c r="O310" s="241"/>
      <c r="P310" s="241"/>
      <c r="Q310" s="241"/>
      <c r="R310" s="241"/>
      <c r="S310" s="241"/>
      <c r="T310" s="242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3" t="s">
        <v>180</v>
      </c>
      <c r="AU310" s="243" t="s">
        <v>86</v>
      </c>
      <c r="AV310" s="13" t="s">
        <v>86</v>
      </c>
      <c r="AW310" s="13" t="s">
        <v>32</v>
      </c>
      <c r="AX310" s="13" t="s">
        <v>84</v>
      </c>
      <c r="AY310" s="243" t="s">
        <v>171</v>
      </c>
    </row>
    <row r="311" spans="1:65" s="2" customFormat="1" ht="24.15" customHeight="1">
      <c r="A311" s="39"/>
      <c r="B311" s="40"/>
      <c r="C311" s="219" t="s">
        <v>554</v>
      </c>
      <c r="D311" s="219" t="s">
        <v>173</v>
      </c>
      <c r="E311" s="220" t="s">
        <v>2025</v>
      </c>
      <c r="F311" s="221" t="s">
        <v>2026</v>
      </c>
      <c r="G311" s="222" t="s">
        <v>366</v>
      </c>
      <c r="H311" s="223">
        <v>12</v>
      </c>
      <c r="I311" s="224"/>
      <c r="J311" s="225">
        <f>ROUND(I311*H311,2)</f>
        <v>0</v>
      </c>
      <c r="K311" s="221" t="s">
        <v>177</v>
      </c>
      <c r="L311" s="45"/>
      <c r="M311" s="226" t="s">
        <v>1</v>
      </c>
      <c r="N311" s="227" t="s">
        <v>41</v>
      </c>
      <c r="O311" s="92"/>
      <c r="P311" s="228">
        <f>O311*H311</f>
        <v>0</v>
      </c>
      <c r="Q311" s="228">
        <v>0.0002</v>
      </c>
      <c r="R311" s="228">
        <f>Q311*H311</f>
        <v>0.0024000000000000002</v>
      </c>
      <c r="S311" s="228">
        <v>0</v>
      </c>
      <c r="T311" s="229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30" t="s">
        <v>178</v>
      </c>
      <c r="AT311" s="230" t="s">
        <v>173</v>
      </c>
      <c r="AU311" s="230" t="s">
        <v>86</v>
      </c>
      <c r="AY311" s="18" t="s">
        <v>171</v>
      </c>
      <c r="BE311" s="231">
        <f>IF(N311="základní",J311,0)</f>
        <v>0</v>
      </c>
      <c r="BF311" s="231">
        <f>IF(N311="snížená",J311,0)</f>
        <v>0</v>
      </c>
      <c r="BG311" s="231">
        <f>IF(N311="zákl. přenesená",J311,0)</f>
        <v>0</v>
      </c>
      <c r="BH311" s="231">
        <f>IF(N311="sníž. přenesená",J311,0)</f>
        <v>0</v>
      </c>
      <c r="BI311" s="231">
        <f>IF(N311="nulová",J311,0)</f>
        <v>0</v>
      </c>
      <c r="BJ311" s="18" t="s">
        <v>84</v>
      </c>
      <c r="BK311" s="231">
        <f>ROUND(I311*H311,2)</f>
        <v>0</v>
      </c>
      <c r="BL311" s="18" t="s">
        <v>178</v>
      </c>
      <c r="BM311" s="230" t="s">
        <v>2027</v>
      </c>
    </row>
    <row r="312" spans="1:65" s="2" customFormat="1" ht="37.8" customHeight="1">
      <c r="A312" s="39"/>
      <c r="B312" s="40"/>
      <c r="C312" s="219" t="s">
        <v>558</v>
      </c>
      <c r="D312" s="219" t="s">
        <v>173</v>
      </c>
      <c r="E312" s="220" t="s">
        <v>655</v>
      </c>
      <c r="F312" s="221" t="s">
        <v>656</v>
      </c>
      <c r="G312" s="222" t="s">
        <v>176</v>
      </c>
      <c r="H312" s="223">
        <v>1118.69</v>
      </c>
      <c r="I312" s="224"/>
      <c r="J312" s="225">
        <f>ROUND(I312*H312,2)</f>
        <v>0</v>
      </c>
      <c r="K312" s="221" t="s">
        <v>177</v>
      </c>
      <c r="L312" s="45"/>
      <c r="M312" s="226" t="s">
        <v>1</v>
      </c>
      <c r="N312" s="227" t="s">
        <v>41</v>
      </c>
      <c r="O312" s="92"/>
      <c r="P312" s="228">
        <f>O312*H312</f>
        <v>0</v>
      </c>
      <c r="Q312" s="228">
        <v>0</v>
      </c>
      <c r="R312" s="228">
        <f>Q312*H312</f>
        <v>0</v>
      </c>
      <c r="S312" s="228">
        <v>0.029000000000000005</v>
      </c>
      <c r="T312" s="229">
        <f>S312*H312</f>
        <v>32.44201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0" t="s">
        <v>178</v>
      </c>
      <c r="AT312" s="230" t="s">
        <v>173</v>
      </c>
      <c r="AU312" s="230" t="s">
        <v>86</v>
      </c>
      <c r="AY312" s="18" t="s">
        <v>171</v>
      </c>
      <c r="BE312" s="231">
        <f>IF(N312="základní",J312,0)</f>
        <v>0</v>
      </c>
      <c r="BF312" s="231">
        <f>IF(N312="snížená",J312,0)</f>
        <v>0</v>
      </c>
      <c r="BG312" s="231">
        <f>IF(N312="zákl. přenesená",J312,0)</f>
        <v>0</v>
      </c>
      <c r="BH312" s="231">
        <f>IF(N312="sníž. přenesená",J312,0)</f>
        <v>0</v>
      </c>
      <c r="BI312" s="231">
        <f>IF(N312="nulová",J312,0)</f>
        <v>0</v>
      </c>
      <c r="BJ312" s="18" t="s">
        <v>84</v>
      </c>
      <c r="BK312" s="231">
        <f>ROUND(I312*H312,2)</f>
        <v>0</v>
      </c>
      <c r="BL312" s="18" t="s">
        <v>178</v>
      </c>
      <c r="BM312" s="230" t="s">
        <v>2028</v>
      </c>
    </row>
    <row r="313" spans="1:51" s="15" customFormat="1" ht="12">
      <c r="A313" s="15"/>
      <c r="B313" s="259"/>
      <c r="C313" s="260"/>
      <c r="D313" s="234" t="s">
        <v>180</v>
      </c>
      <c r="E313" s="261" t="s">
        <v>1</v>
      </c>
      <c r="F313" s="262" t="s">
        <v>2029</v>
      </c>
      <c r="G313" s="260"/>
      <c r="H313" s="261" t="s">
        <v>1</v>
      </c>
      <c r="I313" s="263"/>
      <c r="J313" s="260"/>
      <c r="K313" s="260"/>
      <c r="L313" s="264"/>
      <c r="M313" s="265"/>
      <c r="N313" s="266"/>
      <c r="O313" s="266"/>
      <c r="P313" s="266"/>
      <c r="Q313" s="266"/>
      <c r="R313" s="266"/>
      <c r="S313" s="266"/>
      <c r="T313" s="267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68" t="s">
        <v>180</v>
      </c>
      <c r="AU313" s="268" t="s">
        <v>86</v>
      </c>
      <c r="AV313" s="15" t="s">
        <v>84</v>
      </c>
      <c r="AW313" s="15" t="s">
        <v>32</v>
      </c>
      <c r="AX313" s="15" t="s">
        <v>76</v>
      </c>
      <c r="AY313" s="268" t="s">
        <v>171</v>
      </c>
    </row>
    <row r="314" spans="1:51" s="13" customFormat="1" ht="12">
      <c r="A314" s="13"/>
      <c r="B314" s="232"/>
      <c r="C314" s="233"/>
      <c r="D314" s="234" t="s">
        <v>180</v>
      </c>
      <c r="E314" s="235" t="s">
        <v>1</v>
      </c>
      <c r="F314" s="236" t="s">
        <v>1966</v>
      </c>
      <c r="G314" s="233"/>
      <c r="H314" s="237">
        <v>1118.69</v>
      </c>
      <c r="I314" s="238"/>
      <c r="J314" s="233"/>
      <c r="K314" s="233"/>
      <c r="L314" s="239"/>
      <c r="M314" s="240"/>
      <c r="N314" s="241"/>
      <c r="O314" s="241"/>
      <c r="P314" s="241"/>
      <c r="Q314" s="241"/>
      <c r="R314" s="241"/>
      <c r="S314" s="241"/>
      <c r="T314" s="242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3" t="s">
        <v>180</v>
      </c>
      <c r="AU314" s="243" t="s">
        <v>86</v>
      </c>
      <c r="AV314" s="13" t="s">
        <v>86</v>
      </c>
      <c r="AW314" s="13" t="s">
        <v>32</v>
      </c>
      <c r="AX314" s="13" t="s">
        <v>84</v>
      </c>
      <c r="AY314" s="243" t="s">
        <v>171</v>
      </c>
    </row>
    <row r="315" spans="1:65" s="2" customFormat="1" ht="24.15" customHeight="1">
      <c r="A315" s="39"/>
      <c r="B315" s="40"/>
      <c r="C315" s="219" t="s">
        <v>563</v>
      </c>
      <c r="D315" s="219" t="s">
        <v>173</v>
      </c>
      <c r="E315" s="220" t="s">
        <v>660</v>
      </c>
      <c r="F315" s="221" t="s">
        <v>661</v>
      </c>
      <c r="G315" s="222" t="s">
        <v>176</v>
      </c>
      <c r="H315" s="223">
        <v>73.575</v>
      </c>
      <c r="I315" s="224"/>
      <c r="J315" s="225">
        <f>ROUND(I315*H315,2)</f>
        <v>0</v>
      </c>
      <c r="K315" s="221" t="s">
        <v>177</v>
      </c>
      <c r="L315" s="45"/>
      <c r="M315" s="226" t="s">
        <v>1</v>
      </c>
      <c r="N315" s="227" t="s">
        <v>41</v>
      </c>
      <c r="O315" s="92"/>
      <c r="P315" s="228">
        <f>O315*H315</f>
        <v>0</v>
      </c>
      <c r="Q315" s="228">
        <v>0</v>
      </c>
      <c r="R315" s="228">
        <f>Q315*H315</f>
        <v>0</v>
      </c>
      <c r="S315" s="228">
        <v>0.089</v>
      </c>
      <c r="T315" s="229">
        <f>S315*H315</f>
        <v>6.548175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30" t="s">
        <v>178</v>
      </c>
      <c r="AT315" s="230" t="s">
        <v>173</v>
      </c>
      <c r="AU315" s="230" t="s">
        <v>86</v>
      </c>
      <c r="AY315" s="18" t="s">
        <v>171</v>
      </c>
      <c r="BE315" s="231">
        <f>IF(N315="základní",J315,0)</f>
        <v>0</v>
      </c>
      <c r="BF315" s="231">
        <f>IF(N315="snížená",J315,0)</f>
        <v>0</v>
      </c>
      <c r="BG315" s="231">
        <f>IF(N315="zákl. přenesená",J315,0)</f>
        <v>0</v>
      </c>
      <c r="BH315" s="231">
        <f>IF(N315="sníž. přenesená",J315,0)</f>
        <v>0</v>
      </c>
      <c r="BI315" s="231">
        <f>IF(N315="nulová",J315,0)</f>
        <v>0</v>
      </c>
      <c r="BJ315" s="18" t="s">
        <v>84</v>
      </c>
      <c r="BK315" s="231">
        <f>ROUND(I315*H315,2)</f>
        <v>0</v>
      </c>
      <c r="BL315" s="18" t="s">
        <v>178</v>
      </c>
      <c r="BM315" s="230" t="s">
        <v>2030</v>
      </c>
    </row>
    <row r="316" spans="1:51" s="13" customFormat="1" ht="12">
      <c r="A316" s="13"/>
      <c r="B316" s="232"/>
      <c r="C316" s="233"/>
      <c r="D316" s="234" t="s">
        <v>180</v>
      </c>
      <c r="E316" s="235" t="s">
        <v>1</v>
      </c>
      <c r="F316" s="236" t="s">
        <v>1964</v>
      </c>
      <c r="G316" s="233"/>
      <c r="H316" s="237">
        <v>73.575</v>
      </c>
      <c r="I316" s="238"/>
      <c r="J316" s="233"/>
      <c r="K316" s="233"/>
      <c r="L316" s="239"/>
      <c r="M316" s="240"/>
      <c r="N316" s="241"/>
      <c r="O316" s="241"/>
      <c r="P316" s="241"/>
      <c r="Q316" s="241"/>
      <c r="R316" s="241"/>
      <c r="S316" s="241"/>
      <c r="T316" s="242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3" t="s">
        <v>180</v>
      </c>
      <c r="AU316" s="243" t="s">
        <v>86</v>
      </c>
      <c r="AV316" s="13" t="s">
        <v>86</v>
      </c>
      <c r="AW316" s="13" t="s">
        <v>32</v>
      </c>
      <c r="AX316" s="13" t="s">
        <v>84</v>
      </c>
      <c r="AY316" s="243" t="s">
        <v>171</v>
      </c>
    </row>
    <row r="317" spans="1:65" s="2" customFormat="1" ht="21.75" customHeight="1">
      <c r="A317" s="39"/>
      <c r="B317" s="40"/>
      <c r="C317" s="219" t="s">
        <v>568</v>
      </c>
      <c r="D317" s="219" t="s">
        <v>173</v>
      </c>
      <c r="E317" s="220" t="s">
        <v>664</v>
      </c>
      <c r="F317" s="221" t="s">
        <v>665</v>
      </c>
      <c r="G317" s="222" t="s">
        <v>366</v>
      </c>
      <c r="H317" s="223">
        <v>45</v>
      </c>
      <c r="I317" s="224"/>
      <c r="J317" s="225">
        <f>ROUND(I317*H317,2)</f>
        <v>0</v>
      </c>
      <c r="K317" s="221" t="s">
        <v>227</v>
      </c>
      <c r="L317" s="45"/>
      <c r="M317" s="226" t="s">
        <v>1</v>
      </c>
      <c r="N317" s="227" t="s">
        <v>41</v>
      </c>
      <c r="O317" s="92"/>
      <c r="P317" s="228">
        <f>O317*H317</f>
        <v>0</v>
      </c>
      <c r="Q317" s="228">
        <v>0</v>
      </c>
      <c r="R317" s="228">
        <f>Q317*H317</f>
        <v>0</v>
      </c>
      <c r="S317" s="228">
        <v>0</v>
      </c>
      <c r="T317" s="229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30" t="s">
        <v>178</v>
      </c>
      <c r="AT317" s="230" t="s">
        <v>173</v>
      </c>
      <c r="AU317" s="230" t="s">
        <v>86</v>
      </c>
      <c r="AY317" s="18" t="s">
        <v>171</v>
      </c>
      <c r="BE317" s="231">
        <f>IF(N317="základní",J317,0)</f>
        <v>0</v>
      </c>
      <c r="BF317" s="231">
        <f>IF(N317="snížená",J317,0)</f>
        <v>0</v>
      </c>
      <c r="BG317" s="231">
        <f>IF(N317="zákl. přenesená",J317,0)</f>
        <v>0</v>
      </c>
      <c r="BH317" s="231">
        <f>IF(N317="sníž. přenesená",J317,0)</f>
        <v>0</v>
      </c>
      <c r="BI317" s="231">
        <f>IF(N317="nulová",J317,0)</f>
        <v>0</v>
      </c>
      <c r="BJ317" s="18" t="s">
        <v>84</v>
      </c>
      <c r="BK317" s="231">
        <f>ROUND(I317*H317,2)</f>
        <v>0</v>
      </c>
      <c r="BL317" s="18" t="s">
        <v>178</v>
      </c>
      <c r="BM317" s="230" t="s">
        <v>2031</v>
      </c>
    </row>
    <row r="318" spans="1:65" s="2" customFormat="1" ht="24.15" customHeight="1">
      <c r="A318" s="39"/>
      <c r="B318" s="40"/>
      <c r="C318" s="219" t="s">
        <v>572</v>
      </c>
      <c r="D318" s="219" t="s">
        <v>173</v>
      </c>
      <c r="E318" s="220" t="s">
        <v>669</v>
      </c>
      <c r="F318" s="221" t="s">
        <v>670</v>
      </c>
      <c r="G318" s="222" t="s">
        <v>176</v>
      </c>
      <c r="H318" s="223">
        <v>114</v>
      </c>
      <c r="I318" s="224"/>
      <c r="J318" s="225">
        <f>ROUND(I318*H318,2)</f>
        <v>0</v>
      </c>
      <c r="K318" s="221" t="s">
        <v>227</v>
      </c>
      <c r="L318" s="45"/>
      <c r="M318" s="226" t="s">
        <v>1</v>
      </c>
      <c r="N318" s="227" t="s">
        <v>41</v>
      </c>
      <c r="O318" s="92"/>
      <c r="P318" s="228">
        <f>O318*H318</f>
        <v>0</v>
      </c>
      <c r="Q318" s="228">
        <v>0</v>
      </c>
      <c r="R318" s="228">
        <f>Q318*H318</f>
        <v>0</v>
      </c>
      <c r="S318" s="228">
        <v>0</v>
      </c>
      <c r="T318" s="229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30" t="s">
        <v>178</v>
      </c>
      <c r="AT318" s="230" t="s">
        <v>173</v>
      </c>
      <c r="AU318" s="230" t="s">
        <v>86</v>
      </c>
      <c r="AY318" s="18" t="s">
        <v>171</v>
      </c>
      <c r="BE318" s="231">
        <f>IF(N318="základní",J318,0)</f>
        <v>0</v>
      </c>
      <c r="BF318" s="231">
        <f>IF(N318="snížená",J318,0)</f>
        <v>0</v>
      </c>
      <c r="BG318" s="231">
        <f>IF(N318="zákl. přenesená",J318,0)</f>
        <v>0</v>
      </c>
      <c r="BH318" s="231">
        <f>IF(N318="sníž. přenesená",J318,0)</f>
        <v>0</v>
      </c>
      <c r="BI318" s="231">
        <f>IF(N318="nulová",J318,0)</f>
        <v>0</v>
      </c>
      <c r="BJ318" s="18" t="s">
        <v>84</v>
      </c>
      <c r="BK318" s="231">
        <f>ROUND(I318*H318,2)</f>
        <v>0</v>
      </c>
      <c r="BL318" s="18" t="s">
        <v>178</v>
      </c>
      <c r="BM318" s="230" t="s">
        <v>2032</v>
      </c>
    </row>
    <row r="319" spans="1:65" s="2" customFormat="1" ht="16.5" customHeight="1">
      <c r="A319" s="39"/>
      <c r="B319" s="40"/>
      <c r="C319" s="219" t="s">
        <v>576</v>
      </c>
      <c r="D319" s="219" t="s">
        <v>173</v>
      </c>
      <c r="E319" s="220" t="s">
        <v>673</v>
      </c>
      <c r="F319" s="221" t="s">
        <v>674</v>
      </c>
      <c r="G319" s="222" t="s">
        <v>226</v>
      </c>
      <c r="H319" s="223">
        <v>6</v>
      </c>
      <c r="I319" s="224"/>
      <c r="J319" s="225">
        <f>ROUND(I319*H319,2)</f>
        <v>0</v>
      </c>
      <c r="K319" s="221" t="s">
        <v>227</v>
      </c>
      <c r="L319" s="45"/>
      <c r="M319" s="226" t="s">
        <v>1</v>
      </c>
      <c r="N319" s="227" t="s">
        <v>41</v>
      </c>
      <c r="O319" s="92"/>
      <c r="P319" s="228">
        <f>O319*H319</f>
        <v>0</v>
      </c>
      <c r="Q319" s="228">
        <v>0</v>
      </c>
      <c r="R319" s="228">
        <f>Q319*H319</f>
        <v>0</v>
      </c>
      <c r="S319" s="228">
        <v>0</v>
      </c>
      <c r="T319" s="229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30" t="s">
        <v>178</v>
      </c>
      <c r="AT319" s="230" t="s">
        <v>173</v>
      </c>
      <c r="AU319" s="230" t="s">
        <v>86</v>
      </c>
      <c r="AY319" s="18" t="s">
        <v>171</v>
      </c>
      <c r="BE319" s="231">
        <f>IF(N319="základní",J319,0)</f>
        <v>0</v>
      </c>
      <c r="BF319" s="231">
        <f>IF(N319="snížená",J319,0)</f>
        <v>0</v>
      </c>
      <c r="BG319" s="231">
        <f>IF(N319="zákl. přenesená",J319,0)</f>
        <v>0</v>
      </c>
      <c r="BH319" s="231">
        <f>IF(N319="sníž. přenesená",J319,0)</f>
        <v>0</v>
      </c>
      <c r="BI319" s="231">
        <f>IF(N319="nulová",J319,0)</f>
        <v>0</v>
      </c>
      <c r="BJ319" s="18" t="s">
        <v>84</v>
      </c>
      <c r="BK319" s="231">
        <f>ROUND(I319*H319,2)</f>
        <v>0</v>
      </c>
      <c r="BL319" s="18" t="s">
        <v>178</v>
      </c>
      <c r="BM319" s="230" t="s">
        <v>2033</v>
      </c>
    </row>
    <row r="320" spans="1:51" s="13" customFormat="1" ht="12">
      <c r="A320" s="13"/>
      <c r="B320" s="232"/>
      <c r="C320" s="233"/>
      <c r="D320" s="234" t="s">
        <v>180</v>
      </c>
      <c r="E320" s="235" t="s">
        <v>1</v>
      </c>
      <c r="F320" s="236" t="s">
        <v>2034</v>
      </c>
      <c r="G320" s="233"/>
      <c r="H320" s="237">
        <v>6</v>
      </c>
      <c r="I320" s="238"/>
      <c r="J320" s="233"/>
      <c r="K320" s="233"/>
      <c r="L320" s="239"/>
      <c r="M320" s="240"/>
      <c r="N320" s="241"/>
      <c r="O320" s="241"/>
      <c r="P320" s="241"/>
      <c r="Q320" s="241"/>
      <c r="R320" s="241"/>
      <c r="S320" s="241"/>
      <c r="T320" s="242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3" t="s">
        <v>180</v>
      </c>
      <c r="AU320" s="243" t="s">
        <v>86</v>
      </c>
      <c r="AV320" s="13" t="s">
        <v>86</v>
      </c>
      <c r="AW320" s="13" t="s">
        <v>32</v>
      </c>
      <c r="AX320" s="13" t="s">
        <v>84</v>
      </c>
      <c r="AY320" s="243" t="s">
        <v>171</v>
      </c>
    </row>
    <row r="321" spans="1:63" s="12" customFormat="1" ht="22.8" customHeight="1">
      <c r="A321" s="12"/>
      <c r="B321" s="203"/>
      <c r="C321" s="204"/>
      <c r="D321" s="205" t="s">
        <v>75</v>
      </c>
      <c r="E321" s="217" t="s">
        <v>677</v>
      </c>
      <c r="F321" s="217" t="s">
        <v>678</v>
      </c>
      <c r="G321" s="204"/>
      <c r="H321" s="204"/>
      <c r="I321" s="207"/>
      <c r="J321" s="218">
        <f>BK321</f>
        <v>0</v>
      </c>
      <c r="K321" s="204"/>
      <c r="L321" s="209"/>
      <c r="M321" s="210"/>
      <c r="N321" s="211"/>
      <c r="O321" s="211"/>
      <c r="P321" s="212">
        <f>SUM(P322:P332)</f>
        <v>0</v>
      </c>
      <c r="Q321" s="211"/>
      <c r="R321" s="212">
        <f>SUM(R322:R332)</f>
        <v>0</v>
      </c>
      <c r="S321" s="211"/>
      <c r="T321" s="213">
        <f>SUM(T322:T332)</f>
        <v>0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214" t="s">
        <v>84</v>
      </c>
      <c r="AT321" s="215" t="s">
        <v>75</v>
      </c>
      <c r="AU321" s="215" t="s">
        <v>84</v>
      </c>
      <c r="AY321" s="214" t="s">
        <v>171</v>
      </c>
      <c r="BK321" s="216">
        <f>SUM(BK322:BK332)</f>
        <v>0</v>
      </c>
    </row>
    <row r="322" spans="1:65" s="2" customFormat="1" ht="33" customHeight="1">
      <c r="A322" s="39"/>
      <c r="B322" s="40"/>
      <c r="C322" s="219" t="s">
        <v>580</v>
      </c>
      <c r="D322" s="219" t="s">
        <v>173</v>
      </c>
      <c r="E322" s="220" t="s">
        <v>680</v>
      </c>
      <c r="F322" s="221" t="s">
        <v>681</v>
      </c>
      <c r="G322" s="222" t="s">
        <v>208</v>
      </c>
      <c r="H322" s="223">
        <v>383.192</v>
      </c>
      <c r="I322" s="224"/>
      <c r="J322" s="225">
        <f>ROUND(I322*H322,2)</f>
        <v>0</v>
      </c>
      <c r="K322" s="221" t="s">
        <v>177</v>
      </c>
      <c r="L322" s="45"/>
      <c r="M322" s="226" t="s">
        <v>1</v>
      </c>
      <c r="N322" s="227" t="s">
        <v>41</v>
      </c>
      <c r="O322" s="92"/>
      <c r="P322" s="228">
        <f>O322*H322</f>
        <v>0</v>
      </c>
      <c r="Q322" s="228">
        <v>0</v>
      </c>
      <c r="R322" s="228">
        <f>Q322*H322</f>
        <v>0</v>
      </c>
      <c r="S322" s="228">
        <v>0</v>
      </c>
      <c r="T322" s="229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0" t="s">
        <v>178</v>
      </c>
      <c r="AT322" s="230" t="s">
        <v>173</v>
      </c>
      <c r="AU322" s="230" t="s">
        <v>86</v>
      </c>
      <c r="AY322" s="18" t="s">
        <v>171</v>
      </c>
      <c r="BE322" s="231">
        <f>IF(N322="základní",J322,0)</f>
        <v>0</v>
      </c>
      <c r="BF322" s="231">
        <f>IF(N322="snížená",J322,0)</f>
        <v>0</v>
      </c>
      <c r="BG322" s="231">
        <f>IF(N322="zákl. přenesená",J322,0)</f>
        <v>0</v>
      </c>
      <c r="BH322" s="231">
        <f>IF(N322="sníž. přenesená",J322,0)</f>
        <v>0</v>
      </c>
      <c r="BI322" s="231">
        <f>IF(N322="nulová",J322,0)</f>
        <v>0</v>
      </c>
      <c r="BJ322" s="18" t="s">
        <v>84</v>
      </c>
      <c r="BK322" s="231">
        <f>ROUND(I322*H322,2)</f>
        <v>0</v>
      </c>
      <c r="BL322" s="18" t="s">
        <v>178</v>
      </c>
      <c r="BM322" s="230" t="s">
        <v>682</v>
      </c>
    </row>
    <row r="323" spans="1:65" s="2" customFormat="1" ht="24.15" customHeight="1">
      <c r="A323" s="39"/>
      <c r="B323" s="40"/>
      <c r="C323" s="219" t="s">
        <v>584</v>
      </c>
      <c r="D323" s="219" t="s">
        <v>173</v>
      </c>
      <c r="E323" s="220" t="s">
        <v>684</v>
      </c>
      <c r="F323" s="221" t="s">
        <v>685</v>
      </c>
      <c r="G323" s="222" t="s">
        <v>208</v>
      </c>
      <c r="H323" s="223">
        <v>383.192</v>
      </c>
      <c r="I323" s="224"/>
      <c r="J323" s="225">
        <f>ROUND(I323*H323,2)</f>
        <v>0</v>
      </c>
      <c r="K323" s="221" t="s">
        <v>177</v>
      </c>
      <c r="L323" s="45"/>
      <c r="M323" s="226" t="s">
        <v>1</v>
      </c>
      <c r="N323" s="227" t="s">
        <v>41</v>
      </c>
      <c r="O323" s="92"/>
      <c r="P323" s="228">
        <f>O323*H323</f>
        <v>0</v>
      </c>
      <c r="Q323" s="228">
        <v>0</v>
      </c>
      <c r="R323" s="228">
        <f>Q323*H323</f>
        <v>0</v>
      </c>
      <c r="S323" s="228">
        <v>0</v>
      </c>
      <c r="T323" s="229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30" t="s">
        <v>178</v>
      </c>
      <c r="AT323" s="230" t="s">
        <v>173</v>
      </c>
      <c r="AU323" s="230" t="s">
        <v>86</v>
      </c>
      <c r="AY323" s="18" t="s">
        <v>171</v>
      </c>
      <c r="BE323" s="231">
        <f>IF(N323="základní",J323,0)</f>
        <v>0</v>
      </c>
      <c r="BF323" s="231">
        <f>IF(N323="snížená",J323,0)</f>
        <v>0</v>
      </c>
      <c r="BG323" s="231">
        <f>IF(N323="zákl. přenesená",J323,0)</f>
        <v>0</v>
      </c>
      <c r="BH323" s="231">
        <f>IF(N323="sníž. přenesená",J323,0)</f>
        <v>0</v>
      </c>
      <c r="BI323" s="231">
        <f>IF(N323="nulová",J323,0)</f>
        <v>0</v>
      </c>
      <c r="BJ323" s="18" t="s">
        <v>84</v>
      </c>
      <c r="BK323" s="231">
        <f>ROUND(I323*H323,2)</f>
        <v>0</v>
      </c>
      <c r="BL323" s="18" t="s">
        <v>178</v>
      </c>
      <c r="BM323" s="230" t="s">
        <v>686</v>
      </c>
    </row>
    <row r="324" spans="1:65" s="2" customFormat="1" ht="24.15" customHeight="1">
      <c r="A324" s="39"/>
      <c r="B324" s="40"/>
      <c r="C324" s="219" t="s">
        <v>589</v>
      </c>
      <c r="D324" s="219" t="s">
        <v>173</v>
      </c>
      <c r="E324" s="220" t="s">
        <v>688</v>
      </c>
      <c r="F324" s="221" t="s">
        <v>689</v>
      </c>
      <c r="G324" s="222" t="s">
        <v>208</v>
      </c>
      <c r="H324" s="223">
        <v>5364.688</v>
      </c>
      <c r="I324" s="224"/>
      <c r="J324" s="225">
        <f>ROUND(I324*H324,2)</f>
        <v>0</v>
      </c>
      <c r="K324" s="221" t="s">
        <v>177</v>
      </c>
      <c r="L324" s="45"/>
      <c r="M324" s="226" t="s">
        <v>1</v>
      </c>
      <c r="N324" s="227" t="s">
        <v>41</v>
      </c>
      <c r="O324" s="92"/>
      <c r="P324" s="228">
        <f>O324*H324</f>
        <v>0</v>
      </c>
      <c r="Q324" s="228">
        <v>0</v>
      </c>
      <c r="R324" s="228">
        <f>Q324*H324</f>
        <v>0</v>
      </c>
      <c r="S324" s="228">
        <v>0</v>
      </c>
      <c r="T324" s="229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0" t="s">
        <v>178</v>
      </c>
      <c r="AT324" s="230" t="s">
        <v>173</v>
      </c>
      <c r="AU324" s="230" t="s">
        <v>86</v>
      </c>
      <c r="AY324" s="18" t="s">
        <v>171</v>
      </c>
      <c r="BE324" s="231">
        <f>IF(N324="základní",J324,0)</f>
        <v>0</v>
      </c>
      <c r="BF324" s="231">
        <f>IF(N324="snížená",J324,0)</f>
        <v>0</v>
      </c>
      <c r="BG324" s="231">
        <f>IF(N324="zákl. přenesená",J324,0)</f>
        <v>0</v>
      </c>
      <c r="BH324" s="231">
        <f>IF(N324="sníž. přenesená",J324,0)</f>
        <v>0</v>
      </c>
      <c r="BI324" s="231">
        <f>IF(N324="nulová",J324,0)</f>
        <v>0</v>
      </c>
      <c r="BJ324" s="18" t="s">
        <v>84</v>
      </c>
      <c r="BK324" s="231">
        <f>ROUND(I324*H324,2)</f>
        <v>0</v>
      </c>
      <c r="BL324" s="18" t="s">
        <v>178</v>
      </c>
      <c r="BM324" s="230" t="s">
        <v>690</v>
      </c>
    </row>
    <row r="325" spans="1:51" s="13" customFormat="1" ht="12">
      <c r="A325" s="13"/>
      <c r="B325" s="232"/>
      <c r="C325" s="233"/>
      <c r="D325" s="234" t="s">
        <v>180</v>
      </c>
      <c r="E325" s="233"/>
      <c r="F325" s="236" t="s">
        <v>2035</v>
      </c>
      <c r="G325" s="233"/>
      <c r="H325" s="237">
        <v>5364.688</v>
      </c>
      <c r="I325" s="238"/>
      <c r="J325" s="233"/>
      <c r="K325" s="233"/>
      <c r="L325" s="239"/>
      <c r="M325" s="240"/>
      <c r="N325" s="241"/>
      <c r="O325" s="241"/>
      <c r="P325" s="241"/>
      <c r="Q325" s="241"/>
      <c r="R325" s="241"/>
      <c r="S325" s="241"/>
      <c r="T325" s="242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3" t="s">
        <v>180</v>
      </c>
      <c r="AU325" s="243" t="s">
        <v>86</v>
      </c>
      <c r="AV325" s="13" t="s">
        <v>86</v>
      </c>
      <c r="AW325" s="13" t="s">
        <v>4</v>
      </c>
      <c r="AX325" s="13" t="s">
        <v>84</v>
      </c>
      <c r="AY325" s="243" t="s">
        <v>171</v>
      </c>
    </row>
    <row r="326" spans="1:65" s="2" customFormat="1" ht="37.8" customHeight="1">
      <c r="A326" s="39"/>
      <c r="B326" s="40"/>
      <c r="C326" s="219" t="s">
        <v>594</v>
      </c>
      <c r="D326" s="219" t="s">
        <v>173</v>
      </c>
      <c r="E326" s="220" t="s">
        <v>693</v>
      </c>
      <c r="F326" s="221" t="s">
        <v>694</v>
      </c>
      <c r="G326" s="222" t="s">
        <v>208</v>
      </c>
      <c r="H326" s="223">
        <v>140.792</v>
      </c>
      <c r="I326" s="224"/>
      <c r="J326" s="225">
        <f>ROUND(I326*H326,2)</f>
        <v>0</v>
      </c>
      <c r="K326" s="221" t="s">
        <v>177</v>
      </c>
      <c r="L326" s="45"/>
      <c r="M326" s="226" t="s">
        <v>1</v>
      </c>
      <c r="N326" s="227" t="s">
        <v>41</v>
      </c>
      <c r="O326" s="92"/>
      <c r="P326" s="228">
        <f>O326*H326</f>
        <v>0</v>
      </c>
      <c r="Q326" s="228">
        <v>0</v>
      </c>
      <c r="R326" s="228">
        <f>Q326*H326</f>
        <v>0</v>
      </c>
      <c r="S326" s="228">
        <v>0</v>
      </c>
      <c r="T326" s="229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30" t="s">
        <v>178</v>
      </c>
      <c r="AT326" s="230" t="s">
        <v>173</v>
      </c>
      <c r="AU326" s="230" t="s">
        <v>86</v>
      </c>
      <c r="AY326" s="18" t="s">
        <v>171</v>
      </c>
      <c r="BE326" s="231">
        <f>IF(N326="základní",J326,0)</f>
        <v>0</v>
      </c>
      <c r="BF326" s="231">
        <f>IF(N326="snížená",J326,0)</f>
        <v>0</v>
      </c>
      <c r="BG326" s="231">
        <f>IF(N326="zákl. přenesená",J326,0)</f>
        <v>0</v>
      </c>
      <c r="BH326" s="231">
        <f>IF(N326="sníž. přenesená",J326,0)</f>
        <v>0</v>
      </c>
      <c r="BI326" s="231">
        <f>IF(N326="nulová",J326,0)</f>
        <v>0</v>
      </c>
      <c r="BJ326" s="18" t="s">
        <v>84</v>
      </c>
      <c r="BK326" s="231">
        <f>ROUND(I326*H326,2)</f>
        <v>0</v>
      </c>
      <c r="BL326" s="18" t="s">
        <v>178</v>
      </c>
      <c r="BM326" s="230" t="s">
        <v>2036</v>
      </c>
    </row>
    <row r="327" spans="1:65" s="2" customFormat="1" ht="33" customHeight="1">
      <c r="A327" s="39"/>
      <c r="B327" s="40"/>
      <c r="C327" s="219" t="s">
        <v>604</v>
      </c>
      <c r="D327" s="219" t="s">
        <v>173</v>
      </c>
      <c r="E327" s="220" t="s">
        <v>697</v>
      </c>
      <c r="F327" s="221" t="s">
        <v>698</v>
      </c>
      <c r="G327" s="222" t="s">
        <v>208</v>
      </c>
      <c r="H327" s="223">
        <v>192.389</v>
      </c>
      <c r="I327" s="224"/>
      <c r="J327" s="225">
        <f>ROUND(I327*H327,2)</f>
        <v>0</v>
      </c>
      <c r="K327" s="221" t="s">
        <v>177</v>
      </c>
      <c r="L327" s="45"/>
      <c r="M327" s="226" t="s">
        <v>1</v>
      </c>
      <c r="N327" s="227" t="s">
        <v>41</v>
      </c>
      <c r="O327" s="92"/>
      <c r="P327" s="228">
        <f>O327*H327</f>
        <v>0</v>
      </c>
      <c r="Q327" s="228">
        <v>0</v>
      </c>
      <c r="R327" s="228">
        <f>Q327*H327</f>
        <v>0</v>
      </c>
      <c r="S327" s="228">
        <v>0</v>
      </c>
      <c r="T327" s="229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0" t="s">
        <v>178</v>
      </c>
      <c r="AT327" s="230" t="s">
        <v>173</v>
      </c>
      <c r="AU327" s="230" t="s">
        <v>86</v>
      </c>
      <c r="AY327" s="18" t="s">
        <v>171</v>
      </c>
      <c r="BE327" s="231">
        <f>IF(N327="základní",J327,0)</f>
        <v>0</v>
      </c>
      <c r="BF327" s="231">
        <f>IF(N327="snížená",J327,0)</f>
        <v>0</v>
      </c>
      <c r="BG327" s="231">
        <f>IF(N327="zákl. přenesená",J327,0)</f>
        <v>0</v>
      </c>
      <c r="BH327" s="231">
        <f>IF(N327="sníž. přenesená",J327,0)</f>
        <v>0</v>
      </c>
      <c r="BI327" s="231">
        <f>IF(N327="nulová",J327,0)</f>
        <v>0</v>
      </c>
      <c r="BJ327" s="18" t="s">
        <v>84</v>
      </c>
      <c r="BK327" s="231">
        <f>ROUND(I327*H327,2)</f>
        <v>0</v>
      </c>
      <c r="BL327" s="18" t="s">
        <v>178</v>
      </c>
      <c r="BM327" s="230" t="s">
        <v>2037</v>
      </c>
    </row>
    <row r="328" spans="1:65" s="2" customFormat="1" ht="33" customHeight="1">
      <c r="A328" s="39"/>
      <c r="B328" s="40"/>
      <c r="C328" s="219" t="s">
        <v>609</v>
      </c>
      <c r="D328" s="219" t="s">
        <v>173</v>
      </c>
      <c r="E328" s="220" t="s">
        <v>701</v>
      </c>
      <c r="F328" s="221" t="s">
        <v>702</v>
      </c>
      <c r="G328" s="222" t="s">
        <v>208</v>
      </c>
      <c r="H328" s="223">
        <v>6.635</v>
      </c>
      <c r="I328" s="224"/>
      <c r="J328" s="225">
        <f>ROUND(I328*H328,2)</f>
        <v>0</v>
      </c>
      <c r="K328" s="221" t="s">
        <v>177</v>
      </c>
      <c r="L328" s="45"/>
      <c r="M328" s="226" t="s">
        <v>1</v>
      </c>
      <c r="N328" s="227" t="s">
        <v>41</v>
      </c>
      <c r="O328" s="92"/>
      <c r="P328" s="228">
        <f>O328*H328</f>
        <v>0</v>
      </c>
      <c r="Q328" s="228">
        <v>0</v>
      </c>
      <c r="R328" s="228">
        <f>Q328*H328</f>
        <v>0</v>
      </c>
      <c r="S328" s="228">
        <v>0</v>
      </c>
      <c r="T328" s="229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30" t="s">
        <v>178</v>
      </c>
      <c r="AT328" s="230" t="s">
        <v>173</v>
      </c>
      <c r="AU328" s="230" t="s">
        <v>86</v>
      </c>
      <c r="AY328" s="18" t="s">
        <v>171</v>
      </c>
      <c r="BE328" s="231">
        <f>IF(N328="základní",J328,0)</f>
        <v>0</v>
      </c>
      <c r="BF328" s="231">
        <f>IF(N328="snížená",J328,0)</f>
        <v>0</v>
      </c>
      <c r="BG328" s="231">
        <f>IF(N328="zákl. přenesená",J328,0)</f>
        <v>0</v>
      </c>
      <c r="BH328" s="231">
        <f>IF(N328="sníž. přenesená",J328,0)</f>
        <v>0</v>
      </c>
      <c r="BI328" s="231">
        <f>IF(N328="nulová",J328,0)</f>
        <v>0</v>
      </c>
      <c r="BJ328" s="18" t="s">
        <v>84</v>
      </c>
      <c r="BK328" s="231">
        <f>ROUND(I328*H328,2)</f>
        <v>0</v>
      </c>
      <c r="BL328" s="18" t="s">
        <v>178</v>
      </c>
      <c r="BM328" s="230" t="s">
        <v>2038</v>
      </c>
    </row>
    <row r="329" spans="1:65" s="2" customFormat="1" ht="24.15" customHeight="1">
      <c r="A329" s="39"/>
      <c r="B329" s="40"/>
      <c r="C329" s="219" t="s">
        <v>614</v>
      </c>
      <c r="D329" s="219" t="s">
        <v>173</v>
      </c>
      <c r="E329" s="220" t="s">
        <v>705</v>
      </c>
      <c r="F329" s="221" t="s">
        <v>207</v>
      </c>
      <c r="G329" s="222" t="s">
        <v>208</v>
      </c>
      <c r="H329" s="223">
        <v>6.92</v>
      </c>
      <c r="I329" s="224"/>
      <c r="J329" s="225">
        <f>ROUND(I329*H329,2)</f>
        <v>0</v>
      </c>
      <c r="K329" s="221" t="s">
        <v>184</v>
      </c>
      <c r="L329" s="45"/>
      <c r="M329" s="226" t="s">
        <v>1</v>
      </c>
      <c r="N329" s="227" t="s">
        <v>41</v>
      </c>
      <c r="O329" s="92"/>
      <c r="P329" s="228">
        <f>O329*H329</f>
        <v>0</v>
      </c>
      <c r="Q329" s="228">
        <v>0</v>
      </c>
      <c r="R329" s="228">
        <f>Q329*H329</f>
        <v>0</v>
      </c>
      <c r="S329" s="228">
        <v>0</v>
      </c>
      <c r="T329" s="229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30" t="s">
        <v>178</v>
      </c>
      <c r="AT329" s="230" t="s">
        <v>173</v>
      </c>
      <c r="AU329" s="230" t="s">
        <v>86</v>
      </c>
      <c r="AY329" s="18" t="s">
        <v>171</v>
      </c>
      <c r="BE329" s="231">
        <f>IF(N329="základní",J329,0)</f>
        <v>0</v>
      </c>
      <c r="BF329" s="231">
        <f>IF(N329="snížená",J329,0)</f>
        <v>0</v>
      </c>
      <c r="BG329" s="231">
        <f>IF(N329="zákl. přenesená",J329,0)</f>
        <v>0</v>
      </c>
      <c r="BH329" s="231">
        <f>IF(N329="sníž. přenesená",J329,0)</f>
        <v>0</v>
      </c>
      <c r="BI329" s="231">
        <f>IF(N329="nulová",J329,0)</f>
        <v>0</v>
      </c>
      <c r="BJ329" s="18" t="s">
        <v>84</v>
      </c>
      <c r="BK329" s="231">
        <f>ROUND(I329*H329,2)</f>
        <v>0</v>
      </c>
      <c r="BL329" s="18" t="s">
        <v>178</v>
      </c>
      <c r="BM329" s="230" t="s">
        <v>2039</v>
      </c>
    </row>
    <row r="330" spans="1:65" s="2" customFormat="1" ht="33" customHeight="1">
      <c r="A330" s="39"/>
      <c r="B330" s="40"/>
      <c r="C330" s="219" t="s">
        <v>619</v>
      </c>
      <c r="D330" s="219" t="s">
        <v>173</v>
      </c>
      <c r="E330" s="220" t="s">
        <v>709</v>
      </c>
      <c r="F330" s="221" t="s">
        <v>710</v>
      </c>
      <c r="G330" s="222" t="s">
        <v>208</v>
      </c>
      <c r="H330" s="223">
        <v>8.366</v>
      </c>
      <c r="I330" s="224"/>
      <c r="J330" s="225">
        <f>ROUND(I330*H330,2)</f>
        <v>0</v>
      </c>
      <c r="K330" s="221" t="s">
        <v>177</v>
      </c>
      <c r="L330" s="45"/>
      <c r="M330" s="226" t="s">
        <v>1</v>
      </c>
      <c r="N330" s="227" t="s">
        <v>41</v>
      </c>
      <c r="O330" s="92"/>
      <c r="P330" s="228">
        <f>O330*H330</f>
        <v>0</v>
      </c>
      <c r="Q330" s="228">
        <v>0</v>
      </c>
      <c r="R330" s="228">
        <f>Q330*H330</f>
        <v>0</v>
      </c>
      <c r="S330" s="228">
        <v>0</v>
      </c>
      <c r="T330" s="229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0" t="s">
        <v>178</v>
      </c>
      <c r="AT330" s="230" t="s">
        <v>173</v>
      </c>
      <c r="AU330" s="230" t="s">
        <v>86</v>
      </c>
      <c r="AY330" s="18" t="s">
        <v>171</v>
      </c>
      <c r="BE330" s="231">
        <f>IF(N330="základní",J330,0)</f>
        <v>0</v>
      </c>
      <c r="BF330" s="231">
        <f>IF(N330="snížená",J330,0)</f>
        <v>0</v>
      </c>
      <c r="BG330" s="231">
        <f>IF(N330="zákl. přenesená",J330,0)</f>
        <v>0</v>
      </c>
      <c r="BH330" s="231">
        <f>IF(N330="sníž. přenesená",J330,0)</f>
        <v>0</v>
      </c>
      <c r="BI330" s="231">
        <f>IF(N330="nulová",J330,0)</f>
        <v>0</v>
      </c>
      <c r="BJ330" s="18" t="s">
        <v>84</v>
      </c>
      <c r="BK330" s="231">
        <f>ROUND(I330*H330,2)</f>
        <v>0</v>
      </c>
      <c r="BL330" s="18" t="s">
        <v>178</v>
      </c>
      <c r="BM330" s="230" t="s">
        <v>711</v>
      </c>
    </row>
    <row r="331" spans="1:65" s="2" customFormat="1" ht="33" customHeight="1">
      <c r="A331" s="39"/>
      <c r="B331" s="40"/>
      <c r="C331" s="219" t="s">
        <v>626</v>
      </c>
      <c r="D331" s="219" t="s">
        <v>173</v>
      </c>
      <c r="E331" s="220" t="s">
        <v>713</v>
      </c>
      <c r="F331" s="221" t="s">
        <v>714</v>
      </c>
      <c r="G331" s="222" t="s">
        <v>208</v>
      </c>
      <c r="H331" s="223">
        <v>8.366</v>
      </c>
      <c r="I331" s="224"/>
      <c r="J331" s="225">
        <f>ROUND(I331*H331,2)</f>
        <v>0</v>
      </c>
      <c r="K331" s="221" t="s">
        <v>177</v>
      </c>
      <c r="L331" s="45"/>
      <c r="M331" s="226" t="s">
        <v>1</v>
      </c>
      <c r="N331" s="227" t="s">
        <v>41</v>
      </c>
      <c r="O331" s="92"/>
      <c r="P331" s="228">
        <f>O331*H331</f>
        <v>0</v>
      </c>
      <c r="Q331" s="228">
        <v>0</v>
      </c>
      <c r="R331" s="228">
        <f>Q331*H331</f>
        <v>0</v>
      </c>
      <c r="S331" s="228">
        <v>0</v>
      </c>
      <c r="T331" s="229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30" t="s">
        <v>178</v>
      </c>
      <c r="AT331" s="230" t="s">
        <v>173</v>
      </c>
      <c r="AU331" s="230" t="s">
        <v>86</v>
      </c>
      <c r="AY331" s="18" t="s">
        <v>171</v>
      </c>
      <c r="BE331" s="231">
        <f>IF(N331="základní",J331,0)</f>
        <v>0</v>
      </c>
      <c r="BF331" s="231">
        <f>IF(N331="snížená",J331,0)</f>
        <v>0</v>
      </c>
      <c r="BG331" s="231">
        <f>IF(N331="zákl. přenesená",J331,0)</f>
        <v>0</v>
      </c>
      <c r="BH331" s="231">
        <f>IF(N331="sníž. přenesená",J331,0)</f>
        <v>0</v>
      </c>
      <c r="BI331" s="231">
        <f>IF(N331="nulová",J331,0)</f>
        <v>0</v>
      </c>
      <c r="BJ331" s="18" t="s">
        <v>84</v>
      </c>
      <c r="BK331" s="231">
        <f>ROUND(I331*H331,2)</f>
        <v>0</v>
      </c>
      <c r="BL331" s="18" t="s">
        <v>178</v>
      </c>
      <c r="BM331" s="230" t="s">
        <v>715</v>
      </c>
    </row>
    <row r="332" spans="1:65" s="2" customFormat="1" ht="33" customHeight="1">
      <c r="A332" s="39"/>
      <c r="B332" s="40"/>
      <c r="C332" s="219" t="s">
        <v>634</v>
      </c>
      <c r="D332" s="219" t="s">
        <v>173</v>
      </c>
      <c r="E332" s="220" t="s">
        <v>717</v>
      </c>
      <c r="F332" s="221" t="s">
        <v>718</v>
      </c>
      <c r="G332" s="222" t="s">
        <v>208</v>
      </c>
      <c r="H332" s="223">
        <v>19.724</v>
      </c>
      <c r="I332" s="224"/>
      <c r="J332" s="225">
        <f>ROUND(I332*H332,2)</f>
        <v>0</v>
      </c>
      <c r="K332" s="221" t="s">
        <v>177</v>
      </c>
      <c r="L332" s="45"/>
      <c r="M332" s="226" t="s">
        <v>1</v>
      </c>
      <c r="N332" s="227" t="s">
        <v>41</v>
      </c>
      <c r="O332" s="92"/>
      <c r="P332" s="228">
        <f>O332*H332</f>
        <v>0</v>
      </c>
      <c r="Q332" s="228">
        <v>0</v>
      </c>
      <c r="R332" s="228">
        <f>Q332*H332</f>
        <v>0</v>
      </c>
      <c r="S332" s="228">
        <v>0</v>
      </c>
      <c r="T332" s="229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0" t="s">
        <v>178</v>
      </c>
      <c r="AT332" s="230" t="s">
        <v>173</v>
      </c>
      <c r="AU332" s="230" t="s">
        <v>86</v>
      </c>
      <c r="AY332" s="18" t="s">
        <v>171</v>
      </c>
      <c r="BE332" s="231">
        <f>IF(N332="základní",J332,0)</f>
        <v>0</v>
      </c>
      <c r="BF332" s="231">
        <f>IF(N332="snížená",J332,0)</f>
        <v>0</v>
      </c>
      <c r="BG332" s="231">
        <f>IF(N332="zákl. přenesená",J332,0)</f>
        <v>0</v>
      </c>
      <c r="BH332" s="231">
        <f>IF(N332="sníž. přenesená",J332,0)</f>
        <v>0</v>
      </c>
      <c r="BI332" s="231">
        <f>IF(N332="nulová",J332,0)</f>
        <v>0</v>
      </c>
      <c r="BJ332" s="18" t="s">
        <v>84</v>
      </c>
      <c r="BK332" s="231">
        <f>ROUND(I332*H332,2)</f>
        <v>0</v>
      </c>
      <c r="BL332" s="18" t="s">
        <v>178</v>
      </c>
      <c r="BM332" s="230" t="s">
        <v>719</v>
      </c>
    </row>
    <row r="333" spans="1:63" s="12" customFormat="1" ht="22.8" customHeight="1">
      <c r="A333" s="12"/>
      <c r="B333" s="203"/>
      <c r="C333" s="204"/>
      <c r="D333" s="205" t="s">
        <v>75</v>
      </c>
      <c r="E333" s="217" t="s">
        <v>720</v>
      </c>
      <c r="F333" s="217" t="s">
        <v>721</v>
      </c>
      <c r="G333" s="204"/>
      <c r="H333" s="204"/>
      <c r="I333" s="207"/>
      <c r="J333" s="218">
        <f>BK333</f>
        <v>0</v>
      </c>
      <c r="K333" s="204"/>
      <c r="L333" s="209"/>
      <c r="M333" s="210"/>
      <c r="N333" s="211"/>
      <c r="O333" s="211"/>
      <c r="P333" s="212">
        <f>P334</f>
        <v>0</v>
      </c>
      <c r="Q333" s="211"/>
      <c r="R333" s="212">
        <f>R334</f>
        <v>0</v>
      </c>
      <c r="S333" s="211"/>
      <c r="T333" s="213">
        <f>T334</f>
        <v>0</v>
      </c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R333" s="214" t="s">
        <v>84</v>
      </c>
      <c r="AT333" s="215" t="s">
        <v>75</v>
      </c>
      <c r="AU333" s="215" t="s">
        <v>84</v>
      </c>
      <c r="AY333" s="214" t="s">
        <v>171</v>
      </c>
      <c r="BK333" s="216">
        <f>BK334</f>
        <v>0</v>
      </c>
    </row>
    <row r="334" spans="1:65" s="2" customFormat="1" ht="16.5" customHeight="1">
      <c r="A334" s="39"/>
      <c r="B334" s="40"/>
      <c r="C334" s="219" t="s">
        <v>644</v>
      </c>
      <c r="D334" s="219" t="s">
        <v>173</v>
      </c>
      <c r="E334" s="220" t="s">
        <v>723</v>
      </c>
      <c r="F334" s="221" t="s">
        <v>724</v>
      </c>
      <c r="G334" s="222" t="s">
        <v>208</v>
      </c>
      <c r="H334" s="223">
        <v>167.419</v>
      </c>
      <c r="I334" s="224"/>
      <c r="J334" s="225">
        <f>ROUND(I334*H334,2)</f>
        <v>0</v>
      </c>
      <c r="K334" s="221" t="s">
        <v>177</v>
      </c>
      <c r="L334" s="45"/>
      <c r="M334" s="226" t="s">
        <v>1</v>
      </c>
      <c r="N334" s="227" t="s">
        <v>41</v>
      </c>
      <c r="O334" s="92"/>
      <c r="P334" s="228">
        <f>O334*H334</f>
        <v>0</v>
      </c>
      <c r="Q334" s="228">
        <v>0</v>
      </c>
      <c r="R334" s="228">
        <f>Q334*H334</f>
        <v>0</v>
      </c>
      <c r="S334" s="228">
        <v>0</v>
      </c>
      <c r="T334" s="229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30" t="s">
        <v>178</v>
      </c>
      <c r="AT334" s="230" t="s">
        <v>173</v>
      </c>
      <c r="AU334" s="230" t="s">
        <v>86</v>
      </c>
      <c r="AY334" s="18" t="s">
        <v>171</v>
      </c>
      <c r="BE334" s="231">
        <f>IF(N334="základní",J334,0)</f>
        <v>0</v>
      </c>
      <c r="BF334" s="231">
        <f>IF(N334="snížená",J334,0)</f>
        <v>0</v>
      </c>
      <c r="BG334" s="231">
        <f>IF(N334="zákl. přenesená",J334,0)</f>
        <v>0</v>
      </c>
      <c r="BH334" s="231">
        <f>IF(N334="sníž. přenesená",J334,0)</f>
        <v>0</v>
      </c>
      <c r="BI334" s="231">
        <f>IF(N334="nulová",J334,0)</f>
        <v>0</v>
      </c>
      <c r="BJ334" s="18" t="s">
        <v>84</v>
      </c>
      <c r="BK334" s="231">
        <f>ROUND(I334*H334,2)</f>
        <v>0</v>
      </c>
      <c r="BL334" s="18" t="s">
        <v>178</v>
      </c>
      <c r="BM334" s="230" t="s">
        <v>725</v>
      </c>
    </row>
    <row r="335" spans="1:63" s="12" customFormat="1" ht="25.9" customHeight="1">
      <c r="A335" s="12"/>
      <c r="B335" s="203"/>
      <c r="C335" s="204"/>
      <c r="D335" s="205" t="s">
        <v>75</v>
      </c>
      <c r="E335" s="206" t="s">
        <v>726</v>
      </c>
      <c r="F335" s="206" t="s">
        <v>727</v>
      </c>
      <c r="G335" s="204"/>
      <c r="H335" s="204"/>
      <c r="I335" s="207"/>
      <c r="J335" s="208">
        <f>BK335</f>
        <v>0</v>
      </c>
      <c r="K335" s="204"/>
      <c r="L335" s="209"/>
      <c r="M335" s="210"/>
      <c r="N335" s="211"/>
      <c r="O335" s="211"/>
      <c r="P335" s="212">
        <f>P336+P345+P362+P377+P380+P384+P408+P461+P492+P496</f>
        <v>0</v>
      </c>
      <c r="Q335" s="211"/>
      <c r="R335" s="212">
        <f>R336+R345+R362+R377+R380+R384+R408+R461+R492+R496</f>
        <v>23.066472399999995</v>
      </c>
      <c r="S335" s="211"/>
      <c r="T335" s="213">
        <f>T336+T345+T362+T377+T380+T384+T408+T461+T492+T496</f>
        <v>22.843164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14" t="s">
        <v>86</v>
      </c>
      <c r="AT335" s="215" t="s">
        <v>75</v>
      </c>
      <c r="AU335" s="215" t="s">
        <v>76</v>
      </c>
      <c r="AY335" s="214" t="s">
        <v>171</v>
      </c>
      <c r="BK335" s="216">
        <f>BK336+BK345+BK362+BK377+BK380+BK384+BK408+BK461+BK492+BK496</f>
        <v>0</v>
      </c>
    </row>
    <row r="336" spans="1:63" s="12" customFormat="1" ht="22.8" customHeight="1">
      <c r="A336" s="12"/>
      <c r="B336" s="203"/>
      <c r="C336" s="204"/>
      <c r="D336" s="205" t="s">
        <v>75</v>
      </c>
      <c r="E336" s="217" t="s">
        <v>728</v>
      </c>
      <c r="F336" s="217" t="s">
        <v>729</v>
      </c>
      <c r="G336" s="204"/>
      <c r="H336" s="204"/>
      <c r="I336" s="207"/>
      <c r="J336" s="218">
        <f>BK336</f>
        <v>0</v>
      </c>
      <c r="K336" s="204"/>
      <c r="L336" s="209"/>
      <c r="M336" s="210"/>
      <c r="N336" s="211"/>
      <c r="O336" s="211"/>
      <c r="P336" s="212">
        <f>SUM(P337:P344)</f>
        <v>0</v>
      </c>
      <c r="Q336" s="211"/>
      <c r="R336" s="212">
        <f>SUM(R337:R344)</f>
        <v>0.04656</v>
      </c>
      <c r="S336" s="211"/>
      <c r="T336" s="213">
        <f>SUM(T337:T344)</f>
        <v>0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14" t="s">
        <v>86</v>
      </c>
      <c r="AT336" s="215" t="s">
        <v>75</v>
      </c>
      <c r="AU336" s="215" t="s">
        <v>84</v>
      </c>
      <c r="AY336" s="214" t="s">
        <v>171</v>
      </c>
      <c r="BK336" s="216">
        <f>SUM(BK337:BK344)</f>
        <v>0</v>
      </c>
    </row>
    <row r="337" spans="1:65" s="2" customFormat="1" ht="24.15" customHeight="1">
      <c r="A337" s="39"/>
      <c r="B337" s="40"/>
      <c r="C337" s="219" t="s">
        <v>649</v>
      </c>
      <c r="D337" s="219" t="s">
        <v>173</v>
      </c>
      <c r="E337" s="220" t="s">
        <v>731</v>
      </c>
      <c r="F337" s="221" t="s">
        <v>732</v>
      </c>
      <c r="G337" s="222" t="s">
        <v>176</v>
      </c>
      <c r="H337" s="223">
        <v>49</v>
      </c>
      <c r="I337" s="224"/>
      <c r="J337" s="225">
        <f>ROUND(I337*H337,2)</f>
        <v>0</v>
      </c>
      <c r="K337" s="221" t="s">
        <v>177</v>
      </c>
      <c r="L337" s="45"/>
      <c r="M337" s="226" t="s">
        <v>1</v>
      </c>
      <c r="N337" s="227" t="s">
        <v>41</v>
      </c>
      <c r="O337" s="92"/>
      <c r="P337" s="228">
        <f>O337*H337</f>
        <v>0</v>
      </c>
      <c r="Q337" s="228">
        <v>0.0008</v>
      </c>
      <c r="R337" s="228">
        <f>Q337*H337</f>
        <v>0.0392</v>
      </c>
      <c r="S337" s="228">
        <v>0</v>
      </c>
      <c r="T337" s="229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30" t="s">
        <v>267</v>
      </c>
      <c r="AT337" s="230" t="s">
        <v>173</v>
      </c>
      <c r="AU337" s="230" t="s">
        <v>86</v>
      </c>
      <c r="AY337" s="18" t="s">
        <v>171</v>
      </c>
      <c r="BE337" s="231">
        <f>IF(N337="základní",J337,0)</f>
        <v>0</v>
      </c>
      <c r="BF337" s="231">
        <f>IF(N337="snížená",J337,0)</f>
        <v>0</v>
      </c>
      <c r="BG337" s="231">
        <f>IF(N337="zákl. přenesená",J337,0)</f>
        <v>0</v>
      </c>
      <c r="BH337" s="231">
        <f>IF(N337="sníž. přenesená",J337,0)</f>
        <v>0</v>
      </c>
      <c r="BI337" s="231">
        <f>IF(N337="nulová",J337,0)</f>
        <v>0</v>
      </c>
      <c r="BJ337" s="18" t="s">
        <v>84</v>
      </c>
      <c r="BK337" s="231">
        <f>ROUND(I337*H337,2)</f>
        <v>0</v>
      </c>
      <c r="BL337" s="18" t="s">
        <v>267</v>
      </c>
      <c r="BM337" s="230" t="s">
        <v>2040</v>
      </c>
    </row>
    <row r="338" spans="1:51" s="13" customFormat="1" ht="12">
      <c r="A338" s="13"/>
      <c r="B338" s="232"/>
      <c r="C338" s="233"/>
      <c r="D338" s="234" t="s">
        <v>180</v>
      </c>
      <c r="E338" s="235" t="s">
        <v>1</v>
      </c>
      <c r="F338" s="236" t="s">
        <v>2041</v>
      </c>
      <c r="G338" s="233"/>
      <c r="H338" s="237">
        <v>49</v>
      </c>
      <c r="I338" s="238"/>
      <c r="J338" s="233"/>
      <c r="K338" s="233"/>
      <c r="L338" s="239"/>
      <c r="M338" s="240"/>
      <c r="N338" s="241"/>
      <c r="O338" s="241"/>
      <c r="P338" s="241"/>
      <c r="Q338" s="241"/>
      <c r="R338" s="241"/>
      <c r="S338" s="241"/>
      <c r="T338" s="242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3" t="s">
        <v>180</v>
      </c>
      <c r="AU338" s="243" t="s">
        <v>86</v>
      </c>
      <c r="AV338" s="13" t="s">
        <v>86</v>
      </c>
      <c r="AW338" s="13" t="s">
        <v>32</v>
      </c>
      <c r="AX338" s="13" t="s">
        <v>84</v>
      </c>
      <c r="AY338" s="243" t="s">
        <v>171</v>
      </c>
    </row>
    <row r="339" spans="1:65" s="2" customFormat="1" ht="24.15" customHeight="1">
      <c r="A339" s="39"/>
      <c r="B339" s="40"/>
      <c r="C339" s="219" t="s">
        <v>654</v>
      </c>
      <c r="D339" s="219" t="s">
        <v>173</v>
      </c>
      <c r="E339" s="220" t="s">
        <v>736</v>
      </c>
      <c r="F339" s="221" t="s">
        <v>737</v>
      </c>
      <c r="G339" s="222" t="s">
        <v>366</v>
      </c>
      <c r="H339" s="223">
        <v>46</v>
      </c>
      <c r="I339" s="224"/>
      <c r="J339" s="225">
        <f>ROUND(I339*H339,2)</f>
        <v>0</v>
      </c>
      <c r="K339" s="221" t="s">
        <v>177</v>
      </c>
      <c r="L339" s="45"/>
      <c r="M339" s="226" t="s">
        <v>1</v>
      </c>
      <c r="N339" s="227" t="s">
        <v>41</v>
      </c>
      <c r="O339" s="92"/>
      <c r="P339" s="228">
        <f>O339*H339</f>
        <v>0</v>
      </c>
      <c r="Q339" s="228">
        <v>0.00016</v>
      </c>
      <c r="R339" s="228">
        <f>Q339*H339</f>
        <v>0.00736</v>
      </c>
      <c r="S339" s="228">
        <v>0</v>
      </c>
      <c r="T339" s="229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30" t="s">
        <v>267</v>
      </c>
      <c r="AT339" s="230" t="s">
        <v>173</v>
      </c>
      <c r="AU339" s="230" t="s">
        <v>86</v>
      </c>
      <c r="AY339" s="18" t="s">
        <v>171</v>
      </c>
      <c r="BE339" s="231">
        <f>IF(N339="základní",J339,0)</f>
        <v>0</v>
      </c>
      <c r="BF339" s="231">
        <f>IF(N339="snížená",J339,0)</f>
        <v>0</v>
      </c>
      <c r="BG339" s="231">
        <f>IF(N339="zákl. přenesená",J339,0)</f>
        <v>0</v>
      </c>
      <c r="BH339" s="231">
        <f>IF(N339="sníž. přenesená",J339,0)</f>
        <v>0</v>
      </c>
      <c r="BI339" s="231">
        <f>IF(N339="nulová",J339,0)</f>
        <v>0</v>
      </c>
      <c r="BJ339" s="18" t="s">
        <v>84</v>
      </c>
      <c r="BK339" s="231">
        <f>ROUND(I339*H339,2)</f>
        <v>0</v>
      </c>
      <c r="BL339" s="18" t="s">
        <v>267</v>
      </c>
      <c r="BM339" s="230" t="s">
        <v>2042</v>
      </c>
    </row>
    <row r="340" spans="1:51" s="13" customFormat="1" ht="12">
      <c r="A340" s="13"/>
      <c r="B340" s="232"/>
      <c r="C340" s="233"/>
      <c r="D340" s="234" t="s">
        <v>180</v>
      </c>
      <c r="E340" s="235" t="s">
        <v>1</v>
      </c>
      <c r="F340" s="236" t="s">
        <v>469</v>
      </c>
      <c r="G340" s="233"/>
      <c r="H340" s="237">
        <v>46</v>
      </c>
      <c r="I340" s="238"/>
      <c r="J340" s="233"/>
      <c r="K340" s="233"/>
      <c r="L340" s="239"/>
      <c r="M340" s="240"/>
      <c r="N340" s="241"/>
      <c r="O340" s="241"/>
      <c r="P340" s="241"/>
      <c r="Q340" s="241"/>
      <c r="R340" s="241"/>
      <c r="S340" s="241"/>
      <c r="T340" s="242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3" t="s">
        <v>180</v>
      </c>
      <c r="AU340" s="243" t="s">
        <v>86</v>
      </c>
      <c r="AV340" s="13" t="s">
        <v>86</v>
      </c>
      <c r="AW340" s="13" t="s">
        <v>32</v>
      </c>
      <c r="AX340" s="13" t="s">
        <v>84</v>
      </c>
      <c r="AY340" s="243" t="s">
        <v>171</v>
      </c>
    </row>
    <row r="341" spans="1:65" s="2" customFormat="1" ht="24.15" customHeight="1">
      <c r="A341" s="39"/>
      <c r="B341" s="40"/>
      <c r="C341" s="219" t="s">
        <v>659</v>
      </c>
      <c r="D341" s="219" t="s">
        <v>173</v>
      </c>
      <c r="E341" s="220" t="s">
        <v>740</v>
      </c>
      <c r="F341" s="221" t="s">
        <v>741</v>
      </c>
      <c r="G341" s="222" t="s">
        <v>742</v>
      </c>
      <c r="H341" s="279"/>
      <c r="I341" s="224"/>
      <c r="J341" s="225">
        <f>ROUND(I341*H341,2)</f>
        <v>0</v>
      </c>
      <c r="K341" s="221" t="s">
        <v>177</v>
      </c>
      <c r="L341" s="45"/>
      <c r="M341" s="226" t="s">
        <v>1</v>
      </c>
      <c r="N341" s="227" t="s">
        <v>41</v>
      </c>
      <c r="O341" s="92"/>
      <c r="P341" s="228">
        <f>O341*H341</f>
        <v>0</v>
      </c>
      <c r="Q341" s="228">
        <v>0</v>
      </c>
      <c r="R341" s="228">
        <f>Q341*H341</f>
        <v>0</v>
      </c>
      <c r="S341" s="228">
        <v>0</v>
      </c>
      <c r="T341" s="229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30" t="s">
        <v>267</v>
      </c>
      <c r="AT341" s="230" t="s">
        <v>173</v>
      </c>
      <c r="AU341" s="230" t="s">
        <v>86</v>
      </c>
      <c r="AY341" s="18" t="s">
        <v>171</v>
      </c>
      <c r="BE341" s="231">
        <f>IF(N341="základní",J341,0)</f>
        <v>0</v>
      </c>
      <c r="BF341" s="231">
        <f>IF(N341="snížená",J341,0)</f>
        <v>0</v>
      </c>
      <c r="BG341" s="231">
        <f>IF(N341="zákl. přenesená",J341,0)</f>
        <v>0</v>
      </c>
      <c r="BH341" s="231">
        <f>IF(N341="sníž. přenesená",J341,0)</f>
        <v>0</v>
      </c>
      <c r="BI341" s="231">
        <f>IF(N341="nulová",J341,0)</f>
        <v>0</v>
      </c>
      <c r="BJ341" s="18" t="s">
        <v>84</v>
      </c>
      <c r="BK341" s="231">
        <f>ROUND(I341*H341,2)</f>
        <v>0</v>
      </c>
      <c r="BL341" s="18" t="s">
        <v>267</v>
      </c>
      <c r="BM341" s="230" t="s">
        <v>2043</v>
      </c>
    </row>
    <row r="342" spans="1:65" s="2" customFormat="1" ht="33" customHeight="1">
      <c r="A342" s="39"/>
      <c r="B342" s="40"/>
      <c r="C342" s="219" t="s">
        <v>663</v>
      </c>
      <c r="D342" s="219" t="s">
        <v>173</v>
      </c>
      <c r="E342" s="220" t="s">
        <v>745</v>
      </c>
      <c r="F342" s="221" t="s">
        <v>746</v>
      </c>
      <c r="G342" s="222" t="s">
        <v>176</v>
      </c>
      <c r="H342" s="223">
        <v>47</v>
      </c>
      <c r="I342" s="224"/>
      <c r="J342" s="225">
        <f>ROUND(I342*H342,2)</f>
        <v>0</v>
      </c>
      <c r="K342" s="221" t="s">
        <v>227</v>
      </c>
      <c r="L342" s="45"/>
      <c r="M342" s="226" t="s">
        <v>1</v>
      </c>
      <c r="N342" s="227" t="s">
        <v>41</v>
      </c>
      <c r="O342" s="92"/>
      <c r="P342" s="228">
        <f>O342*H342</f>
        <v>0</v>
      </c>
      <c r="Q342" s="228">
        <v>0</v>
      </c>
      <c r="R342" s="228">
        <f>Q342*H342</f>
        <v>0</v>
      </c>
      <c r="S342" s="228">
        <v>0</v>
      </c>
      <c r="T342" s="229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30" t="s">
        <v>267</v>
      </c>
      <c r="AT342" s="230" t="s">
        <v>173</v>
      </c>
      <c r="AU342" s="230" t="s">
        <v>86</v>
      </c>
      <c r="AY342" s="18" t="s">
        <v>171</v>
      </c>
      <c r="BE342" s="231">
        <f>IF(N342="základní",J342,0)</f>
        <v>0</v>
      </c>
      <c r="BF342" s="231">
        <f>IF(N342="snížená",J342,0)</f>
        <v>0</v>
      </c>
      <c r="BG342" s="231">
        <f>IF(N342="zákl. přenesená",J342,0)</f>
        <v>0</v>
      </c>
      <c r="BH342" s="231">
        <f>IF(N342="sníž. přenesená",J342,0)</f>
        <v>0</v>
      </c>
      <c r="BI342" s="231">
        <f>IF(N342="nulová",J342,0)</f>
        <v>0</v>
      </c>
      <c r="BJ342" s="18" t="s">
        <v>84</v>
      </c>
      <c r="BK342" s="231">
        <f>ROUND(I342*H342,2)</f>
        <v>0</v>
      </c>
      <c r="BL342" s="18" t="s">
        <v>267</v>
      </c>
      <c r="BM342" s="230" t="s">
        <v>2044</v>
      </c>
    </row>
    <row r="343" spans="1:47" s="2" customFormat="1" ht="12">
      <c r="A343" s="39"/>
      <c r="B343" s="40"/>
      <c r="C343" s="41"/>
      <c r="D343" s="234" t="s">
        <v>229</v>
      </c>
      <c r="E343" s="41"/>
      <c r="F343" s="255" t="s">
        <v>748</v>
      </c>
      <c r="G343" s="41"/>
      <c r="H343" s="41"/>
      <c r="I343" s="256"/>
      <c r="J343" s="41"/>
      <c r="K343" s="41"/>
      <c r="L343" s="45"/>
      <c r="M343" s="257"/>
      <c r="N343" s="258"/>
      <c r="O343" s="92"/>
      <c r="P343" s="92"/>
      <c r="Q343" s="92"/>
      <c r="R343" s="92"/>
      <c r="S343" s="92"/>
      <c r="T343" s="93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T343" s="18" t="s">
        <v>229</v>
      </c>
      <c r="AU343" s="18" t="s">
        <v>86</v>
      </c>
    </row>
    <row r="344" spans="1:51" s="13" customFormat="1" ht="12">
      <c r="A344" s="13"/>
      <c r="B344" s="232"/>
      <c r="C344" s="233"/>
      <c r="D344" s="234" t="s">
        <v>180</v>
      </c>
      <c r="E344" s="235" t="s">
        <v>1</v>
      </c>
      <c r="F344" s="236" t="s">
        <v>2045</v>
      </c>
      <c r="G344" s="233"/>
      <c r="H344" s="237">
        <v>47</v>
      </c>
      <c r="I344" s="238"/>
      <c r="J344" s="233"/>
      <c r="K344" s="233"/>
      <c r="L344" s="239"/>
      <c r="M344" s="240"/>
      <c r="N344" s="241"/>
      <c r="O344" s="241"/>
      <c r="P344" s="241"/>
      <c r="Q344" s="241"/>
      <c r="R344" s="241"/>
      <c r="S344" s="241"/>
      <c r="T344" s="242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3" t="s">
        <v>180</v>
      </c>
      <c r="AU344" s="243" t="s">
        <v>86</v>
      </c>
      <c r="AV344" s="13" t="s">
        <v>86</v>
      </c>
      <c r="AW344" s="13" t="s">
        <v>32</v>
      </c>
      <c r="AX344" s="13" t="s">
        <v>84</v>
      </c>
      <c r="AY344" s="243" t="s">
        <v>171</v>
      </c>
    </row>
    <row r="345" spans="1:63" s="12" customFormat="1" ht="22.8" customHeight="1">
      <c r="A345" s="12"/>
      <c r="B345" s="203"/>
      <c r="C345" s="204"/>
      <c r="D345" s="205" t="s">
        <v>75</v>
      </c>
      <c r="E345" s="217" t="s">
        <v>750</v>
      </c>
      <c r="F345" s="217" t="s">
        <v>751</v>
      </c>
      <c r="G345" s="204"/>
      <c r="H345" s="204"/>
      <c r="I345" s="207"/>
      <c r="J345" s="218">
        <f>BK345</f>
        <v>0</v>
      </c>
      <c r="K345" s="204"/>
      <c r="L345" s="209"/>
      <c r="M345" s="210"/>
      <c r="N345" s="211"/>
      <c r="O345" s="211"/>
      <c r="P345" s="212">
        <f>SUM(P346:P361)</f>
        <v>0</v>
      </c>
      <c r="Q345" s="211"/>
      <c r="R345" s="212">
        <f>SUM(R346:R361)</f>
        <v>11.1640432</v>
      </c>
      <c r="S345" s="211"/>
      <c r="T345" s="213">
        <f>SUM(T346:T361)</f>
        <v>12.662000000000003</v>
      </c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R345" s="214" t="s">
        <v>86</v>
      </c>
      <c r="AT345" s="215" t="s">
        <v>75</v>
      </c>
      <c r="AU345" s="215" t="s">
        <v>84</v>
      </c>
      <c r="AY345" s="214" t="s">
        <v>171</v>
      </c>
      <c r="BK345" s="216">
        <f>SUM(BK346:BK361)</f>
        <v>0</v>
      </c>
    </row>
    <row r="346" spans="1:65" s="2" customFormat="1" ht="21.75" customHeight="1">
      <c r="A346" s="39"/>
      <c r="B346" s="40"/>
      <c r="C346" s="219" t="s">
        <v>668</v>
      </c>
      <c r="D346" s="219" t="s">
        <v>173</v>
      </c>
      <c r="E346" s="220" t="s">
        <v>753</v>
      </c>
      <c r="F346" s="221" t="s">
        <v>754</v>
      </c>
      <c r="G346" s="222" t="s">
        <v>176</v>
      </c>
      <c r="H346" s="223">
        <v>487</v>
      </c>
      <c r="I346" s="224"/>
      <c r="J346" s="225">
        <f>ROUND(I346*H346,2)</f>
        <v>0</v>
      </c>
      <c r="K346" s="221" t="s">
        <v>184</v>
      </c>
      <c r="L346" s="45"/>
      <c r="M346" s="226" t="s">
        <v>1</v>
      </c>
      <c r="N346" s="227" t="s">
        <v>41</v>
      </c>
      <c r="O346" s="92"/>
      <c r="P346" s="228">
        <f>O346*H346</f>
        <v>0</v>
      </c>
      <c r="Q346" s="228">
        <v>0</v>
      </c>
      <c r="R346" s="228">
        <f>Q346*H346</f>
        <v>0</v>
      </c>
      <c r="S346" s="228">
        <v>0.014</v>
      </c>
      <c r="T346" s="229">
        <f>S346*H346</f>
        <v>6.8180000000000005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30" t="s">
        <v>267</v>
      </c>
      <c r="AT346" s="230" t="s">
        <v>173</v>
      </c>
      <c r="AU346" s="230" t="s">
        <v>86</v>
      </c>
      <c r="AY346" s="18" t="s">
        <v>171</v>
      </c>
      <c r="BE346" s="231">
        <f>IF(N346="základní",J346,0)</f>
        <v>0</v>
      </c>
      <c r="BF346" s="231">
        <f>IF(N346="snížená",J346,0)</f>
        <v>0</v>
      </c>
      <c r="BG346" s="231">
        <f>IF(N346="zákl. přenesená",J346,0)</f>
        <v>0</v>
      </c>
      <c r="BH346" s="231">
        <f>IF(N346="sníž. přenesená",J346,0)</f>
        <v>0</v>
      </c>
      <c r="BI346" s="231">
        <f>IF(N346="nulová",J346,0)</f>
        <v>0</v>
      </c>
      <c r="BJ346" s="18" t="s">
        <v>84</v>
      </c>
      <c r="BK346" s="231">
        <f>ROUND(I346*H346,2)</f>
        <v>0</v>
      </c>
      <c r="BL346" s="18" t="s">
        <v>267</v>
      </c>
      <c r="BM346" s="230" t="s">
        <v>755</v>
      </c>
    </row>
    <row r="347" spans="1:65" s="2" customFormat="1" ht="24.15" customHeight="1">
      <c r="A347" s="39"/>
      <c r="B347" s="40"/>
      <c r="C347" s="219" t="s">
        <v>672</v>
      </c>
      <c r="D347" s="219" t="s">
        <v>173</v>
      </c>
      <c r="E347" s="220" t="s">
        <v>757</v>
      </c>
      <c r="F347" s="221" t="s">
        <v>758</v>
      </c>
      <c r="G347" s="222" t="s">
        <v>176</v>
      </c>
      <c r="H347" s="223">
        <v>974</v>
      </c>
      <c r="I347" s="224"/>
      <c r="J347" s="225">
        <f>ROUND(I347*H347,2)</f>
        <v>0</v>
      </c>
      <c r="K347" s="221" t="s">
        <v>184</v>
      </c>
      <c r="L347" s="45"/>
      <c r="M347" s="226" t="s">
        <v>1</v>
      </c>
      <c r="N347" s="227" t="s">
        <v>41</v>
      </c>
      <c r="O347" s="92"/>
      <c r="P347" s="228">
        <f>O347*H347</f>
        <v>0</v>
      </c>
      <c r="Q347" s="228">
        <v>0</v>
      </c>
      <c r="R347" s="228">
        <f>Q347*H347</f>
        <v>0</v>
      </c>
      <c r="S347" s="228">
        <v>0.006</v>
      </c>
      <c r="T347" s="229">
        <f>S347*H347</f>
        <v>5.844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30" t="s">
        <v>267</v>
      </c>
      <c r="AT347" s="230" t="s">
        <v>173</v>
      </c>
      <c r="AU347" s="230" t="s">
        <v>86</v>
      </c>
      <c r="AY347" s="18" t="s">
        <v>171</v>
      </c>
      <c r="BE347" s="231">
        <f>IF(N347="základní",J347,0)</f>
        <v>0</v>
      </c>
      <c r="BF347" s="231">
        <f>IF(N347="snížená",J347,0)</f>
        <v>0</v>
      </c>
      <c r="BG347" s="231">
        <f>IF(N347="zákl. přenesená",J347,0)</f>
        <v>0</v>
      </c>
      <c r="BH347" s="231">
        <f>IF(N347="sníž. přenesená",J347,0)</f>
        <v>0</v>
      </c>
      <c r="BI347" s="231">
        <f>IF(N347="nulová",J347,0)</f>
        <v>0</v>
      </c>
      <c r="BJ347" s="18" t="s">
        <v>84</v>
      </c>
      <c r="BK347" s="231">
        <f>ROUND(I347*H347,2)</f>
        <v>0</v>
      </c>
      <c r="BL347" s="18" t="s">
        <v>267</v>
      </c>
      <c r="BM347" s="230" t="s">
        <v>760</v>
      </c>
    </row>
    <row r="348" spans="1:51" s="13" customFormat="1" ht="12">
      <c r="A348" s="13"/>
      <c r="B348" s="232"/>
      <c r="C348" s="233"/>
      <c r="D348" s="234" t="s">
        <v>180</v>
      </c>
      <c r="E348" s="235" t="s">
        <v>1</v>
      </c>
      <c r="F348" s="236" t="s">
        <v>2046</v>
      </c>
      <c r="G348" s="233"/>
      <c r="H348" s="237">
        <v>974</v>
      </c>
      <c r="I348" s="238"/>
      <c r="J348" s="233"/>
      <c r="K348" s="233"/>
      <c r="L348" s="239"/>
      <c r="M348" s="240"/>
      <c r="N348" s="241"/>
      <c r="O348" s="241"/>
      <c r="P348" s="241"/>
      <c r="Q348" s="241"/>
      <c r="R348" s="241"/>
      <c r="S348" s="241"/>
      <c r="T348" s="242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3" t="s">
        <v>180</v>
      </c>
      <c r="AU348" s="243" t="s">
        <v>86</v>
      </c>
      <c r="AV348" s="13" t="s">
        <v>86</v>
      </c>
      <c r="AW348" s="13" t="s">
        <v>32</v>
      </c>
      <c r="AX348" s="13" t="s">
        <v>84</v>
      </c>
      <c r="AY348" s="243" t="s">
        <v>171</v>
      </c>
    </row>
    <row r="349" spans="1:65" s="2" customFormat="1" ht="24.15" customHeight="1">
      <c r="A349" s="39"/>
      <c r="B349" s="40"/>
      <c r="C349" s="219" t="s">
        <v>679</v>
      </c>
      <c r="D349" s="219" t="s">
        <v>173</v>
      </c>
      <c r="E349" s="220" t="s">
        <v>763</v>
      </c>
      <c r="F349" s="221" t="s">
        <v>764</v>
      </c>
      <c r="G349" s="222" t="s">
        <v>176</v>
      </c>
      <c r="H349" s="223">
        <v>1312.64</v>
      </c>
      <c r="I349" s="224"/>
      <c r="J349" s="225">
        <f>ROUND(I349*H349,2)</f>
        <v>0</v>
      </c>
      <c r="K349" s="221" t="s">
        <v>177</v>
      </c>
      <c r="L349" s="45"/>
      <c r="M349" s="226" t="s">
        <v>1</v>
      </c>
      <c r="N349" s="227" t="s">
        <v>41</v>
      </c>
      <c r="O349" s="92"/>
      <c r="P349" s="228">
        <f>O349*H349</f>
        <v>0</v>
      </c>
      <c r="Q349" s="228">
        <v>3E-05</v>
      </c>
      <c r="R349" s="228">
        <f>Q349*H349</f>
        <v>0.0393792</v>
      </c>
      <c r="S349" s="228">
        <v>0</v>
      </c>
      <c r="T349" s="229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30" t="s">
        <v>267</v>
      </c>
      <c r="AT349" s="230" t="s">
        <v>173</v>
      </c>
      <c r="AU349" s="230" t="s">
        <v>86</v>
      </c>
      <c r="AY349" s="18" t="s">
        <v>171</v>
      </c>
      <c r="BE349" s="231">
        <f>IF(N349="základní",J349,0)</f>
        <v>0</v>
      </c>
      <c r="BF349" s="231">
        <f>IF(N349="snížená",J349,0)</f>
        <v>0</v>
      </c>
      <c r="BG349" s="231">
        <f>IF(N349="zákl. přenesená",J349,0)</f>
        <v>0</v>
      </c>
      <c r="BH349" s="231">
        <f>IF(N349="sníž. přenesená",J349,0)</f>
        <v>0</v>
      </c>
      <c r="BI349" s="231">
        <f>IF(N349="nulová",J349,0)</f>
        <v>0</v>
      </c>
      <c r="BJ349" s="18" t="s">
        <v>84</v>
      </c>
      <c r="BK349" s="231">
        <f>ROUND(I349*H349,2)</f>
        <v>0</v>
      </c>
      <c r="BL349" s="18" t="s">
        <v>267</v>
      </c>
      <c r="BM349" s="230" t="s">
        <v>765</v>
      </c>
    </row>
    <row r="350" spans="1:51" s="13" customFormat="1" ht="12">
      <c r="A350" s="13"/>
      <c r="B350" s="232"/>
      <c r="C350" s="233"/>
      <c r="D350" s="234" t="s">
        <v>180</v>
      </c>
      <c r="E350" s="235" t="s">
        <v>1</v>
      </c>
      <c r="F350" s="236" t="s">
        <v>2047</v>
      </c>
      <c r="G350" s="233"/>
      <c r="H350" s="237">
        <v>1312.64</v>
      </c>
      <c r="I350" s="238"/>
      <c r="J350" s="233"/>
      <c r="K350" s="233"/>
      <c r="L350" s="239"/>
      <c r="M350" s="240"/>
      <c r="N350" s="241"/>
      <c r="O350" s="241"/>
      <c r="P350" s="241"/>
      <c r="Q350" s="241"/>
      <c r="R350" s="241"/>
      <c r="S350" s="241"/>
      <c r="T350" s="242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3" t="s">
        <v>180</v>
      </c>
      <c r="AU350" s="243" t="s">
        <v>86</v>
      </c>
      <c r="AV350" s="13" t="s">
        <v>86</v>
      </c>
      <c r="AW350" s="13" t="s">
        <v>32</v>
      </c>
      <c r="AX350" s="13" t="s">
        <v>84</v>
      </c>
      <c r="AY350" s="243" t="s">
        <v>171</v>
      </c>
    </row>
    <row r="351" spans="1:65" s="2" customFormat="1" ht="16.5" customHeight="1">
      <c r="A351" s="39"/>
      <c r="B351" s="40"/>
      <c r="C351" s="269" t="s">
        <v>683</v>
      </c>
      <c r="D351" s="269" t="s">
        <v>304</v>
      </c>
      <c r="E351" s="270" t="s">
        <v>768</v>
      </c>
      <c r="F351" s="271" t="s">
        <v>769</v>
      </c>
      <c r="G351" s="272" t="s">
        <v>208</v>
      </c>
      <c r="H351" s="273">
        <v>1.969</v>
      </c>
      <c r="I351" s="274"/>
      <c r="J351" s="275">
        <f>ROUND(I351*H351,2)</f>
        <v>0</v>
      </c>
      <c r="K351" s="271" t="s">
        <v>177</v>
      </c>
      <c r="L351" s="276"/>
      <c r="M351" s="277" t="s">
        <v>1</v>
      </c>
      <c r="N351" s="278" t="s">
        <v>41</v>
      </c>
      <c r="O351" s="92"/>
      <c r="P351" s="228">
        <f>O351*H351</f>
        <v>0</v>
      </c>
      <c r="Q351" s="228">
        <v>1</v>
      </c>
      <c r="R351" s="228">
        <f>Q351*H351</f>
        <v>1.969</v>
      </c>
      <c r="S351" s="228">
        <v>0</v>
      </c>
      <c r="T351" s="229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30" t="s">
        <v>392</v>
      </c>
      <c r="AT351" s="230" t="s">
        <v>304</v>
      </c>
      <c r="AU351" s="230" t="s">
        <v>86</v>
      </c>
      <c r="AY351" s="18" t="s">
        <v>171</v>
      </c>
      <c r="BE351" s="231">
        <f>IF(N351="základní",J351,0)</f>
        <v>0</v>
      </c>
      <c r="BF351" s="231">
        <f>IF(N351="snížená",J351,0)</f>
        <v>0</v>
      </c>
      <c r="BG351" s="231">
        <f>IF(N351="zákl. přenesená",J351,0)</f>
        <v>0</v>
      </c>
      <c r="BH351" s="231">
        <f>IF(N351="sníž. přenesená",J351,0)</f>
        <v>0</v>
      </c>
      <c r="BI351" s="231">
        <f>IF(N351="nulová",J351,0)</f>
        <v>0</v>
      </c>
      <c r="BJ351" s="18" t="s">
        <v>84</v>
      </c>
      <c r="BK351" s="231">
        <f>ROUND(I351*H351,2)</f>
        <v>0</v>
      </c>
      <c r="BL351" s="18" t="s">
        <v>267</v>
      </c>
      <c r="BM351" s="230" t="s">
        <v>770</v>
      </c>
    </row>
    <row r="352" spans="1:51" s="13" customFormat="1" ht="12">
      <c r="A352" s="13"/>
      <c r="B352" s="232"/>
      <c r="C352" s="233"/>
      <c r="D352" s="234" t="s">
        <v>180</v>
      </c>
      <c r="E352" s="233"/>
      <c r="F352" s="236" t="s">
        <v>2048</v>
      </c>
      <c r="G352" s="233"/>
      <c r="H352" s="237">
        <v>1.969</v>
      </c>
      <c r="I352" s="238"/>
      <c r="J352" s="233"/>
      <c r="K352" s="233"/>
      <c r="L352" s="239"/>
      <c r="M352" s="240"/>
      <c r="N352" s="241"/>
      <c r="O352" s="241"/>
      <c r="P352" s="241"/>
      <c r="Q352" s="241"/>
      <c r="R352" s="241"/>
      <c r="S352" s="241"/>
      <c r="T352" s="242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3" t="s">
        <v>180</v>
      </c>
      <c r="AU352" s="243" t="s">
        <v>86</v>
      </c>
      <c r="AV352" s="13" t="s">
        <v>86</v>
      </c>
      <c r="AW352" s="13" t="s">
        <v>4</v>
      </c>
      <c r="AX352" s="13" t="s">
        <v>84</v>
      </c>
      <c r="AY352" s="243" t="s">
        <v>171</v>
      </c>
    </row>
    <row r="353" spans="1:65" s="2" customFormat="1" ht="24.15" customHeight="1">
      <c r="A353" s="39"/>
      <c r="B353" s="40"/>
      <c r="C353" s="219" t="s">
        <v>687</v>
      </c>
      <c r="D353" s="219" t="s">
        <v>173</v>
      </c>
      <c r="E353" s="220" t="s">
        <v>773</v>
      </c>
      <c r="F353" s="221" t="s">
        <v>774</v>
      </c>
      <c r="G353" s="222" t="s">
        <v>176</v>
      </c>
      <c r="H353" s="223">
        <v>1312.64</v>
      </c>
      <c r="I353" s="224"/>
      <c r="J353" s="225">
        <f>ROUND(I353*H353,2)</f>
        <v>0</v>
      </c>
      <c r="K353" s="221" t="s">
        <v>177</v>
      </c>
      <c r="L353" s="45"/>
      <c r="M353" s="226" t="s">
        <v>1</v>
      </c>
      <c r="N353" s="227" t="s">
        <v>41</v>
      </c>
      <c r="O353" s="92"/>
      <c r="P353" s="228">
        <f>O353*H353</f>
        <v>0</v>
      </c>
      <c r="Q353" s="228">
        <v>0.00088</v>
      </c>
      <c r="R353" s="228">
        <f>Q353*H353</f>
        <v>1.1551232000000002</v>
      </c>
      <c r="S353" s="228">
        <v>0</v>
      </c>
      <c r="T353" s="229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30" t="s">
        <v>267</v>
      </c>
      <c r="AT353" s="230" t="s">
        <v>173</v>
      </c>
      <c r="AU353" s="230" t="s">
        <v>86</v>
      </c>
      <c r="AY353" s="18" t="s">
        <v>171</v>
      </c>
      <c r="BE353" s="231">
        <f>IF(N353="základní",J353,0)</f>
        <v>0</v>
      </c>
      <c r="BF353" s="231">
        <f>IF(N353="snížená",J353,0)</f>
        <v>0</v>
      </c>
      <c r="BG353" s="231">
        <f>IF(N353="zákl. přenesená",J353,0)</f>
        <v>0</v>
      </c>
      <c r="BH353" s="231">
        <f>IF(N353="sníž. přenesená",J353,0)</f>
        <v>0</v>
      </c>
      <c r="BI353" s="231">
        <f>IF(N353="nulová",J353,0)</f>
        <v>0</v>
      </c>
      <c r="BJ353" s="18" t="s">
        <v>84</v>
      </c>
      <c r="BK353" s="231">
        <f>ROUND(I353*H353,2)</f>
        <v>0</v>
      </c>
      <c r="BL353" s="18" t="s">
        <v>267</v>
      </c>
      <c r="BM353" s="230" t="s">
        <v>775</v>
      </c>
    </row>
    <row r="354" spans="1:51" s="13" customFormat="1" ht="12">
      <c r="A354" s="13"/>
      <c r="B354" s="232"/>
      <c r="C354" s="233"/>
      <c r="D354" s="234" t="s">
        <v>180</v>
      </c>
      <c r="E354" s="235" t="s">
        <v>1</v>
      </c>
      <c r="F354" s="236" t="s">
        <v>2047</v>
      </c>
      <c r="G354" s="233"/>
      <c r="H354" s="237">
        <v>1312.64</v>
      </c>
      <c r="I354" s="238"/>
      <c r="J354" s="233"/>
      <c r="K354" s="233"/>
      <c r="L354" s="239"/>
      <c r="M354" s="240"/>
      <c r="N354" s="241"/>
      <c r="O354" s="241"/>
      <c r="P354" s="241"/>
      <c r="Q354" s="241"/>
      <c r="R354" s="241"/>
      <c r="S354" s="241"/>
      <c r="T354" s="242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3" t="s">
        <v>180</v>
      </c>
      <c r="AU354" s="243" t="s">
        <v>86</v>
      </c>
      <c r="AV354" s="13" t="s">
        <v>86</v>
      </c>
      <c r="AW354" s="13" t="s">
        <v>32</v>
      </c>
      <c r="AX354" s="13" t="s">
        <v>84</v>
      </c>
      <c r="AY354" s="243" t="s">
        <v>171</v>
      </c>
    </row>
    <row r="355" spans="1:65" s="2" customFormat="1" ht="21.75" customHeight="1">
      <c r="A355" s="39"/>
      <c r="B355" s="40"/>
      <c r="C355" s="269" t="s">
        <v>692</v>
      </c>
      <c r="D355" s="269" t="s">
        <v>304</v>
      </c>
      <c r="E355" s="270" t="s">
        <v>777</v>
      </c>
      <c r="F355" s="271" t="s">
        <v>778</v>
      </c>
      <c r="G355" s="272" t="s">
        <v>176</v>
      </c>
      <c r="H355" s="273">
        <v>1509.536</v>
      </c>
      <c r="I355" s="274"/>
      <c r="J355" s="275">
        <f>ROUND(I355*H355,2)</f>
        <v>0</v>
      </c>
      <c r="K355" s="271" t="s">
        <v>177</v>
      </c>
      <c r="L355" s="276"/>
      <c r="M355" s="277" t="s">
        <v>1</v>
      </c>
      <c r="N355" s="278" t="s">
        <v>41</v>
      </c>
      <c r="O355" s="92"/>
      <c r="P355" s="228">
        <f>O355*H355</f>
        <v>0</v>
      </c>
      <c r="Q355" s="228">
        <v>0.0053</v>
      </c>
      <c r="R355" s="228">
        <f>Q355*H355</f>
        <v>8.0005408</v>
      </c>
      <c r="S355" s="228">
        <v>0</v>
      </c>
      <c r="T355" s="229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30" t="s">
        <v>392</v>
      </c>
      <c r="AT355" s="230" t="s">
        <v>304</v>
      </c>
      <c r="AU355" s="230" t="s">
        <v>86</v>
      </c>
      <c r="AY355" s="18" t="s">
        <v>171</v>
      </c>
      <c r="BE355" s="231">
        <f>IF(N355="základní",J355,0)</f>
        <v>0</v>
      </c>
      <c r="BF355" s="231">
        <f>IF(N355="snížená",J355,0)</f>
        <v>0</v>
      </c>
      <c r="BG355" s="231">
        <f>IF(N355="zákl. přenesená",J355,0)</f>
        <v>0</v>
      </c>
      <c r="BH355" s="231">
        <f>IF(N355="sníž. přenesená",J355,0)</f>
        <v>0</v>
      </c>
      <c r="BI355" s="231">
        <f>IF(N355="nulová",J355,0)</f>
        <v>0</v>
      </c>
      <c r="BJ355" s="18" t="s">
        <v>84</v>
      </c>
      <c r="BK355" s="231">
        <f>ROUND(I355*H355,2)</f>
        <v>0</v>
      </c>
      <c r="BL355" s="18" t="s">
        <v>267</v>
      </c>
      <c r="BM355" s="230" t="s">
        <v>779</v>
      </c>
    </row>
    <row r="356" spans="1:51" s="13" customFormat="1" ht="12">
      <c r="A356" s="13"/>
      <c r="B356" s="232"/>
      <c r="C356" s="233"/>
      <c r="D356" s="234" t="s">
        <v>180</v>
      </c>
      <c r="E356" s="233"/>
      <c r="F356" s="236" t="s">
        <v>2049</v>
      </c>
      <c r="G356" s="233"/>
      <c r="H356" s="237">
        <v>1509.536</v>
      </c>
      <c r="I356" s="238"/>
      <c r="J356" s="233"/>
      <c r="K356" s="233"/>
      <c r="L356" s="239"/>
      <c r="M356" s="240"/>
      <c r="N356" s="241"/>
      <c r="O356" s="241"/>
      <c r="P356" s="241"/>
      <c r="Q356" s="241"/>
      <c r="R356" s="241"/>
      <c r="S356" s="241"/>
      <c r="T356" s="242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3" t="s">
        <v>180</v>
      </c>
      <c r="AU356" s="243" t="s">
        <v>86</v>
      </c>
      <c r="AV356" s="13" t="s">
        <v>86</v>
      </c>
      <c r="AW356" s="13" t="s">
        <v>4</v>
      </c>
      <c r="AX356" s="13" t="s">
        <v>84</v>
      </c>
      <c r="AY356" s="243" t="s">
        <v>171</v>
      </c>
    </row>
    <row r="357" spans="1:65" s="2" customFormat="1" ht="24.15" customHeight="1">
      <c r="A357" s="39"/>
      <c r="B357" s="40"/>
      <c r="C357" s="219" t="s">
        <v>696</v>
      </c>
      <c r="D357" s="219" t="s">
        <v>173</v>
      </c>
      <c r="E357" s="220" t="s">
        <v>782</v>
      </c>
      <c r="F357" s="221" t="s">
        <v>783</v>
      </c>
      <c r="G357" s="222" t="s">
        <v>742</v>
      </c>
      <c r="H357" s="279"/>
      <c r="I357" s="224"/>
      <c r="J357" s="225">
        <f>ROUND(I357*H357,2)</f>
        <v>0</v>
      </c>
      <c r="K357" s="221" t="s">
        <v>177</v>
      </c>
      <c r="L357" s="45"/>
      <c r="M357" s="226" t="s">
        <v>1</v>
      </c>
      <c r="N357" s="227" t="s">
        <v>41</v>
      </c>
      <c r="O357" s="92"/>
      <c r="P357" s="228">
        <f>O357*H357</f>
        <v>0</v>
      </c>
      <c r="Q357" s="228">
        <v>0</v>
      </c>
      <c r="R357" s="228">
        <f>Q357*H357</f>
        <v>0</v>
      </c>
      <c r="S357" s="228">
        <v>0</v>
      </c>
      <c r="T357" s="229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30" t="s">
        <v>267</v>
      </c>
      <c r="AT357" s="230" t="s">
        <v>173</v>
      </c>
      <c r="AU357" s="230" t="s">
        <v>86</v>
      </c>
      <c r="AY357" s="18" t="s">
        <v>171</v>
      </c>
      <c r="BE357" s="231">
        <f>IF(N357="základní",J357,0)</f>
        <v>0</v>
      </c>
      <c r="BF357" s="231">
        <f>IF(N357="snížená",J357,0)</f>
        <v>0</v>
      </c>
      <c r="BG357" s="231">
        <f>IF(N357="zákl. přenesená",J357,0)</f>
        <v>0</v>
      </c>
      <c r="BH357" s="231">
        <f>IF(N357="sníž. přenesená",J357,0)</f>
        <v>0</v>
      </c>
      <c r="BI357" s="231">
        <f>IF(N357="nulová",J357,0)</f>
        <v>0</v>
      </c>
      <c r="BJ357" s="18" t="s">
        <v>84</v>
      </c>
      <c r="BK357" s="231">
        <f>ROUND(I357*H357,2)</f>
        <v>0</v>
      </c>
      <c r="BL357" s="18" t="s">
        <v>267</v>
      </c>
      <c r="BM357" s="230" t="s">
        <v>784</v>
      </c>
    </row>
    <row r="358" spans="1:65" s="2" customFormat="1" ht="37.8" customHeight="1">
      <c r="A358" s="39"/>
      <c r="B358" s="40"/>
      <c r="C358" s="219" t="s">
        <v>700</v>
      </c>
      <c r="D358" s="219" t="s">
        <v>173</v>
      </c>
      <c r="E358" s="220" t="s">
        <v>786</v>
      </c>
      <c r="F358" s="221" t="s">
        <v>787</v>
      </c>
      <c r="G358" s="222" t="s">
        <v>176</v>
      </c>
      <c r="H358" s="223">
        <v>656.32</v>
      </c>
      <c r="I358" s="224"/>
      <c r="J358" s="225">
        <f>ROUND(I358*H358,2)</f>
        <v>0</v>
      </c>
      <c r="K358" s="221" t="s">
        <v>227</v>
      </c>
      <c r="L358" s="45"/>
      <c r="M358" s="226" t="s">
        <v>1</v>
      </c>
      <c r="N358" s="227" t="s">
        <v>41</v>
      </c>
      <c r="O358" s="92"/>
      <c r="P358" s="228">
        <f>O358*H358</f>
        <v>0</v>
      </c>
      <c r="Q358" s="228">
        <v>0</v>
      </c>
      <c r="R358" s="228">
        <f>Q358*H358</f>
        <v>0</v>
      </c>
      <c r="S358" s="228">
        <v>0</v>
      </c>
      <c r="T358" s="229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30" t="s">
        <v>267</v>
      </c>
      <c r="AT358" s="230" t="s">
        <v>173</v>
      </c>
      <c r="AU358" s="230" t="s">
        <v>86</v>
      </c>
      <c r="AY358" s="18" t="s">
        <v>171</v>
      </c>
      <c r="BE358" s="231">
        <f>IF(N358="základní",J358,0)</f>
        <v>0</v>
      </c>
      <c r="BF358" s="231">
        <f>IF(N358="snížená",J358,0)</f>
        <v>0</v>
      </c>
      <c r="BG358" s="231">
        <f>IF(N358="zákl. přenesená",J358,0)</f>
        <v>0</v>
      </c>
      <c r="BH358" s="231">
        <f>IF(N358="sníž. přenesená",J358,0)</f>
        <v>0</v>
      </c>
      <c r="BI358" s="231">
        <f>IF(N358="nulová",J358,0)</f>
        <v>0</v>
      </c>
      <c r="BJ358" s="18" t="s">
        <v>84</v>
      </c>
      <c r="BK358" s="231">
        <f>ROUND(I358*H358,2)</f>
        <v>0</v>
      </c>
      <c r="BL358" s="18" t="s">
        <v>267</v>
      </c>
      <c r="BM358" s="230" t="s">
        <v>788</v>
      </c>
    </row>
    <row r="359" spans="1:47" s="2" customFormat="1" ht="12">
      <c r="A359" s="39"/>
      <c r="B359" s="40"/>
      <c r="C359" s="41"/>
      <c r="D359" s="234" t="s">
        <v>229</v>
      </c>
      <c r="E359" s="41"/>
      <c r="F359" s="255" t="s">
        <v>789</v>
      </c>
      <c r="G359" s="41"/>
      <c r="H359" s="41"/>
      <c r="I359" s="256"/>
      <c r="J359" s="41"/>
      <c r="K359" s="41"/>
      <c r="L359" s="45"/>
      <c r="M359" s="257"/>
      <c r="N359" s="258"/>
      <c r="O359" s="92"/>
      <c r="P359" s="92"/>
      <c r="Q359" s="92"/>
      <c r="R359" s="92"/>
      <c r="S359" s="92"/>
      <c r="T359" s="93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8" t="s">
        <v>229</v>
      </c>
      <c r="AU359" s="18" t="s">
        <v>86</v>
      </c>
    </row>
    <row r="360" spans="1:51" s="13" customFormat="1" ht="12">
      <c r="A360" s="13"/>
      <c r="B360" s="232"/>
      <c r="C360" s="233"/>
      <c r="D360" s="234" t="s">
        <v>180</v>
      </c>
      <c r="E360" s="235" t="s">
        <v>1</v>
      </c>
      <c r="F360" s="236" t="s">
        <v>2050</v>
      </c>
      <c r="G360" s="233"/>
      <c r="H360" s="237">
        <v>656.32</v>
      </c>
      <c r="I360" s="238"/>
      <c r="J360" s="233"/>
      <c r="K360" s="233"/>
      <c r="L360" s="239"/>
      <c r="M360" s="240"/>
      <c r="N360" s="241"/>
      <c r="O360" s="241"/>
      <c r="P360" s="241"/>
      <c r="Q360" s="241"/>
      <c r="R360" s="241"/>
      <c r="S360" s="241"/>
      <c r="T360" s="242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3" t="s">
        <v>180</v>
      </c>
      <c r="AU360" s="243" t="s">
        <v>86</v>
      </c>
      <c r="AV360" s="13" t="s">
        <v>86</v>
      </c>
      <c r="AW360" s="13" t="s">
        <v>32</v>
      </c>
      <c r="AX360" s="13" t="s">
        <v>84</v>
      </c>
      <c r="AY360" s="243" t="s">
        <v>171</v>
      </c>
    </row>
    <row r="361" spans="1:65" s="2" customFormat="1" ht="21.75" customHeight="1">
      <c r="A361" s="39"/>
      <c r="B361" s="40"/>
      <c r="C361" s="219" t="s">
        <v>704</v>
      </c>
      <c r="D361" s="219" t="s">
        <v>173</v>
      </c>
      <c r="E361" s="220" t="s">
        <v>792</v>
      </c>
      <c r="F361" s="221" t="s">
        <v>793</v>
      </c>
      <c r="G361" s="222" t="s">
        <v>176</v>
      </c>
      <c r="H361" s="223">
        <v>128</v>
      </c>
      <c r="I361" s="224"/>
      <c r="J361" s="225">
        <f>ROUND(I361*H361,2)</f>
        <v>0</v>
      </c>
      <c r="K361" s="221" t="s">
        <v>227</v>
      </c>
      <c r="L361" s="45"/>
      <c r="M361" s="226" t="s">
        <v>1</v>
      </c>
      <c r="N361" s="227" t="s">
        <v>41</v>
      </c>
      <c r="O361" s="92"/>
      <c r="P361" s="228">
        <f>O361*H361</f>
        <v>0</v>
      </c>
      <c r="Q361" s="228">
        <v>0</v>
      </c>
      <c r="R361" s="228">
        <f>Q361*H361</f>
        <v>0</v>
      </c>
      <c r="S361" s="228">
        <v>0</v>
      </c>
      <c r="T361" s="229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30" t="s">
        <v>267</v>
      </c>
      <c r="AT361" s="230" t="s">
        <v>173</v>
      </c>
      <c r="AU361" s="230" t="s">
        <v>86</v>
      </c>
      <c r="AY361" s="18" t="s">
        <v>171</v>
      </c>
      <c r="BE361" s="231">
        <f>IF(N361="základní",J361,0)</f>
        <v>0</v>
      </c>
      <c r="BF361" s="231">
        <f>IF(N361="snížená",J361,0)</f>
        <v>0</v>
      </c>
      <c r="BG361" s="231">
        <f>IF(N361="zákl. přenesená",J361,0)</f>
        <v>0</v>
      </c>
      <c r="BH361" s="231">
        <f>IF(N361="sníž. přenesená",J361,0)</f>
        <v>0</v>
      </c>
      <c r="BI361" s="231">
        <f>IF(N361="nulová",J361,0)</f>
        <v>0</v>
      </c>
      <c r="BJ361" s="18" t="s">
        <v>84</v>
      </c>
      <c r="BK361" s="231">
        <f>ROUND(I361*H361,2)</f>
        <v>0</v>
      </c>
      <c r="BL361" s="18" t="s">
        <v>267</v>
      </c>
      <c r="BM361" s="230" t="s">
        <v>794</v>
      </c>
    </row>
    <row r="362" spans="1:63" s="12" customFormat="1" ht="22.8" customHeight="1">
      <c r="A362" s="12"/>
      <c r="B362" s="203"/>
      <c r="C362" s="204"/>
      <c r="D362" s="205" t="s">
        <v>75</v>
      </c>
      <c r="E362" s="217" t="s">
        <v>795</v>
      </c>
      <c r="F362" s="217" t="s">
        <v>796</v>
      </c>
      <c r="G362" s="204"/>
      <c r="H362" s="204"/>
      <c r="I362" s="207"/>
      <c r="J362" s="218">
        <f>BK362</f>
        <v>0</v>
      </c>
      <c r="K362" s="204"/>
      <c r="L362" s="209"/>
      <c r="M362" s="210"/>
      <c r="N362" s="211"/>
      <c r="O362" s="211"/>
      <c r="P362" s="212">
        <f>SUM(P363:P376)</f>
        <v>0</v>
      </c>
      <c r="Q362" s="211"/>
      <c r="R362" s="212">
        <f>SUM(R363:R376)</f>
        <v>7.160344200000001</v>
      </c>
      <c r="S362" s="211"/>
      <c r="T362" s="213">
        <f>SUM(T363:T376)</f>
        <v>7.0615000000000006</v>
      </c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R362" s="214" t="s">
        <v>86</v>
      </c>
      <c r="AT362" s="215" t="s">
        <v>75</v>
      </c>
      <c r="AU362" s="215" t="s">
        <v>84</v>
      </c>
      <c r="AY362" s="214" t="s">
        <v>171</v>
      </c>
      <c r="BK362" s="216">
        <f>SUM(BK363:BK376)</f>
        <v>0</v>
      </c>
    </row>
    <row r="363" spans="1:65" s="2" customFormat="1" ht="33" customHeight="1">
      <c r="A363" s="39"/>
      <c r="B363" s="40"/>
      <c r="C363" s="219" t="s">
        <v>708</v>
      </c>
      <c r="D363" s="219" t="s">
        <v>173</v>
      </c>
      <c r="E363" s="220" t="s">
        <v>798</v>
      </c>
      <c r="F363" s="221" t="s">
        <v>799</v>
      </c>
      <c r="G363" s="222" t="s">
        <v>176</v>
      </c>
      <c r="H363" s="223">
        <v>487</v>
      </c>
      <c r="I363" s="224"/>
      <c r="J363" s="225">
        <f>ROUND(I363*H363,2)</f>
        <v>0</v>
      </c>
      <c r="K363" s="221" t="s">
        <v>177</v>
      </c>
      <c r="L363" s="45"/>
      <c r="M363" s="226" t="s">
        <v>1</v>
      </c>
      <c r="N363" s="227" t="s">
        <v>41</v>
      </c>
      <c r="O363" s="92"/>
      <c r="P363" s="228">
        <f>O363*H363</f>
        <v>0</v>
      </c>
      <c r="Q363" s="228">
        <v>0</v>
      </c>
      <c r="R363" s="228">
        <f>Q363*H363</f>
        <v>0</v>
      </c>
      <c r="S363" s="228">
        <v>0.0145</v>
      </c>
      <c r="T363" s="229">
        <f>S363*H363</f>
        <v>7.0615000000000006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30" t="s">
        <v>267</v>
      </c>
      <c r="AT363" s="230" t="s">
        <v>173</v>
      </c>
      <c r="AU363" s="230" t="s">
        <v>86</v>
      </c>
      <c r="AY363" s="18" t="s">
        <v>171</v>
      </c>
      <c r="BE363" s="231">
        <f>IF(N363="základní",J363,0)</f>
        <v>0</v>
      </c>
      <c r="BF363" s="231">
        <f>IF(N363="snížená",J363,0)</f>
        <v>0</v>
      </c>
      <c r="BG363" s="231">
        <f>IF(N363="zákl. přenesená",J363,0)</f>
        <v>0</v>
      </c>
      <c r="BH363" s="231">
        <f>IF(N363="sníž. přenesená",J363,0)</f>
        <v>0</v>
      </c>
      <c r="BI363" s="231">
        <f>IF(N363="nulová",J363,0)</f>
        <v>0</v>
      </c>
      <c r="BJ363" s="18" t="s">
        <v>84</v>
      </c>
      <c r="BK363" s="231">
        <f>ROUND(I363*H363,2)</f>
        <v>0</v>
      </c>
      <c r="BL363" s="18" t="s">
        <v>267</v>
      </c>
      <c r="BM363" s="230" t="s">
        <v>800</v>
      </c>
    </row>
    <row r="364" spans="1:65" s="2" customFormat="1" ht="24.15" customHeight="1">
      <c r="A364" s="39"/>
      <c r="B364" s="40"/>
      <c r="C364" s="219" t="s">
        <v>712</v>
      </c>
      <c r="D364" s="219" t="s">
        <v>173</v>
      </c>
      <c r="E364" s="220" t="s">
        <v>803</v>
      </c>
      <c r="F364" s="221" t="s">
        <v>804</v>
      </c>
      <c r="G364" s="222" t="s">
        <v>176</v>
      </c>
      <c r="H364" s="223">
        <v>487</v>
      </c>
      <c r="I364" s="224"/>
      <c r="J364" s="225">
        <f>ROUND(I364*H364,2)</f>
        <v>0</v>
      </c>
      <c r="K364" s="221" t="s">
        <v>177</v>
      </c>
      <c r="L364" s="45"/>
      <c r="M364" s="226" t="s">
        <v>1</v>
      </c>
      <c r="N364" s="227" t="s">
        <v>41</v>
      </c>
      <c r="O364" s="92"/>
      <c r="P364" s="228">
        <f>O364*H364</f>
        <v>0</v>
      </c>
      <c r="Q364" s="228">
        <v>0</v>
      </c>
      <c r="R364" s="228">
        <f>Q364*H364</f>
        <v>0</v>
      </c>
      <c r="S364" s="228">
        <v>0</v>
      </c>
      <c r="T364" s="229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30" t="s">
        <v>267</v>
      </c>
      <c r="AT364" s="230" t="s">
        <v>173</v>
      </c>
      <c r="AU364" s="230" t="s">
        <v>86</v>
      </c>
      <c r="AY364" s="18" t="s">
        <v>171</v>
      </c>
      <c r="BE364" s="231">
        <f>IF(N364="základní",J364,0)</f>
        <v>0</v>
      </c>
      <c r="BF364" s="231">
        <f>IF(N364="snížená",J364,0)</f>
        <v>0</v>
      </c>
      <c r="BG364" s="231">
        <f>IF(N364="zákl. přenesená",J364,0)</f>
        <v>0</v>
      </c>
      <c r="BH364" s="231">
        <f>IF(N364="sníž. přenesená",J364,0)</f>
        <v>0</v>
      </c>
      <c r="BI364" s="231">
        <f>IF(N364="nulová",J364,0)</f>
        <v>0</v>
      </c>
      <c r="BJ364" s="18" t="s">
        <v>84</v>
      </c>
      <c r="BK364" s="231">
        <f>ROUND(I364*H364,2)</f>
        <v>0</v>
      </c>
      <c r="BL364" s="18" t="s">
        <v>267</v>
      </c>
      <c r="BM364" s="230" t="s">
        <v>805</v>
      </c>
    </row>
    <row r="365" spans="1:65" s="2" customFormat="1" ht="21.75" customHeight="1">
      <c r="A365" s="39"/>
      <c r="B365" s="40"/>
      <c r="C365" s="269" t="s">
        <v>716</v>
      </c>
      <c r="D365" s="269" t="s">
        <v>304</v>
      </c>
      <c r="E365" s="270" t="s">
        <v>808</v>
      </c>
      <c r="F365" s="271" t="s">
        <v>809</v>
      </c>
      <c r="G365" s="272" t="s">
        <v>176</v>
      </c>
      <c r="H365" s="273">
        <v>1071.4</v>
      </c>
      <c r="I365" s="274"/>
      <c r="J365" s="275">
        <f>ROUND(I365*H365,2)</f>
        <v>0</v>
      </c>
      <c r="K365" s="271" t="s">
        <v>177</v>
      </c>
      <c r="L365" s="276"/>
      <c r="M365" s="277" t="s">
        <v>1</v>
      </c>
      <c r="N365" s="278" t="s">
        <v>41</v>
      </c>
      <c r="O365" s="92"/>
      <c r="P365" s="228">
        <f>O365*H365</f>
        <v>0</v>
      </c>
      <c r="Q365" s="228">
        <v>0.00386</v>
      </c>
      <c r="R365" s="228">
        <f>Q365*H365</f>
        <v>4.135604000000001</v>
      </c>
      <c r="S365" s="228">
        <v>0</v>
      </c>
      <c r="T365" s="229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30" t="s">
        <v>392</v>
      </c>
      <c r="AT365" s="230" t="s">
        <v>304</v>
      </c>
      <c r="AU365" s="230" t="s">
        <v>86</v>
      </c>
      <c r="AY365" s="18" t="s">
        <v>171</v>
      </c>
      <c r="BE365" s="231">
        <f>IF(N365="základní",J365,0)</f>
        <v>0</v>
      </c>
      <c r="BF365" s="231">
        <f>IF(N365="snížená",J365,0)</f>
        <v>0</v>
      </c>
      <c r="BG365" s="231">
        <f>IF(N365="zákl. přenesená",J365,0)</f>
        <v>0</v>
      </c>
      <c r="BH365" s="231">
        <f>IF(N365="sníž. přenesená",J365,0)</f>
        <v>0</v>
      </c>
      <c r="BI365" s="231">
        <f>IF(N365="nulová",J365,0)</f>
        <v>0</v>
      </c>
      <c r="BJ365" s="18" t="s">
        <v>84</v>
      </c>
      <c r="BK365" s="231">
        <f>ROUND(I365*H365,2)</f>
        <v>0</v>
      </c>
      <c r="BL365" s="18" t="s">
        <v>267</v>
      </c>
      <c r="BM365" s="230" t="s">
        <v>810</v>
      </c>
    </row>
    <row r="366" spans="1:51" s="13" customFormat="1" ht="12">
      <c r="A366" s="13"/>
      <c r="B366" s="232"/>
      <c r="C366" s="233"/>
      <c r="D366" s="234" t="s">
        <v>180</v>
      </c>
      <c r="E366" s="233"/>
      <c r="F366" s="236" t="s">
        <v>2051</v>
      </c>
      <c r="G366" s="233"/>
      <c r="H366" s="237">
        <v>1071.4</v>
      </c>
      <c r="I366" s="238"/>
      <c r="J366" s="233"/>
      <c r="K366" s="233"/>
      <c r="L366" s="239"/>
      <c r="M366" s="240"/>
      <c r="N366" s="241"/>
      <c r="O366" s="241"/>
      <c r="P366" s="241"/>
      <c r="Q366" s="241"/>
      <c r="R366" s="241"/>
      <c r="S366" s="241"/>
      <c r="T366" s="242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3" t="s">
        <v>180</v>
      </c>
      <c r="AU366" s="243" t="s">
        <v>86</v>
      </c>
      <c r="AV366" s="13" t="s">
        <v>86</v>
      </c>
      <c r="AW366" s="13" t="s">
        <v>4</v>
      </c>
      <c r="AX366" s="13" t="s">
        <v>84</v>
      </c>
      <c r="AY366" s="243" t="s">
        <v>171</v>
      </c>
    </row>
    <row r="367" spans="1:65" s="2" customFormat="1" ht="24.15" customHeight="1">
      <c r="A367" s="39"/>
      <c r="B367" s="40"/>
      <c r="C367" s="219" t="s">
        <v>722</v>
      </c>
      <c r="D367" s="219" t="s">
        <v>173</v>
      </c>
      <c r="E367" s="220" t="s">
        <v>813</v>
      </c>
      <c r="F367" s="221" t="s">
        <v>814</v>
      </c>
      <c r="G367" s="222" t="s">
        <v>176</v>
      </c>
      <c r="H367" s="223">
        <v>487</v>
      </c>
      <c r="I367" s="224"/>
      <c r="J367" s="225">
        <f>ROUND(I367*H367,2)</f>
        <v>0</v>
      </c>
      <c r="K367" s="221" t="s">
        <v>177</v>
      </c>
      <c r="L367" s="45"/>
      <c r="M367" s="226" t="s">
        <v>1</v>
      </c>
      <c r="N367" s="227" t="s">
        <v>41</v>
      </c>
      <c r="O367" s="92"/>
      <c r="P367" s="228">
        <f>O367*H367</f>
        <v>0</v>
      </c>
      <c r="Q367" s="228">
        <v>0.0001</v>
      </c>
      <c r="R367" s="228">
        <f>Q367*H367</f>
        <v>0.0487</v>
      </c>
      <c r="S367" s="228">
        <v>0</v>
      </c>
      <c r="T367" s="229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30" t="s">
        <v>267</v>
      </c>
      <c r="AT367" s="230" t="s">
        <v>173</v>
      </c>
      <c r="AU367" s="230" t="s">
        <v>86</v>
      </c>
      <c r="AY367" s="18" t="s">
        <v>171</v>
      </c>
      <c r="BE367" s="231">
        <f>IF(N367="základní",J367,0)</f>
        <v>0</v>
      </c>
      <c r="BF367" s="231">
        <f>IF(N367="snížená",J367,0)</f>
        <v>0</v>
      </c>
      <c r="BG367" s="231">
        <f>IF(N367="zákl. přenesená",J367,0)</f>
        <v>0</v>
      </c>
      <c r="BH367" s="231">
        <f>IF(N367="sníž. přenesená",J367,0)</f>
        <v>0</v>
      </c>
      <c r="BI367" s="231">
        <f>IF(N367="nulová",J367,0)</f>
        <v>0</v>
      </c>
      <c r="BJ367" s="18" t="s">
        <v>84</v>
      </c>
      <c r="BK367" s="231">
        <f>ROUND(I367*H367,2)</f>
        <v>0</v>
      </c>
      <c r="BL367" s="18" t="s">
        <v>267</v>
      </c>
      <c r="BM367" s="230" t="s">
        <v>815</v>
      </c>
    </row>
    <row r="368" spans="1:65" s="2" customFormat="1" ht="24.15" customHeight="1">
      <c r="A368" s="39"/>
      <c r="B368" s="40"/>
      <c r="C368" s="219" t="s">
        <v>730</v>
      </c>
      <c r="D368" s="219" t="s">
        <v>173</v>
      </c>
      <c r="E368" s="220" t="s">
        <v>817</v>
      </c>
      <c r="F368" s="221" t="s">
        <v>818</v>
      </c>
      <c r="G368" s="222" t="s">
        <v>176</v>
      </c>
      <c r="H368" s="223">
        <v>523.72</v>
      </c>
      <c r="I368" s="224"/>
      <c r="J368" s="225">
        <f>ROUND(I368*H368,2)</f>
        <v>0</v>
      </c>
      <c r="K368" s="221" t="s">
        <v>177</v>
      </c>
      <c r="L368" s="45"/>
      <c r="M368" s="226" t="s">
        <v>1</v>
      </c>
      <c r="N368" s="227" t="s">
        <v>41</v>
      </c>
      <c r="O368" s="92"/>
      <c r="P368" s="228">
        <f>O368*H368</f>
        <v>0</v>
      </c>
      <c r="Q368" s="228">
        <v>0.00116</v>
      </c>
      <c r="R368" s="228">
        <f>Q368*H368</f>
        <v>0.6075152</v>
      </c>
      <c r="S368" s="228">
        <v>0</v>
      </c>
      <c r="T368" s="229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30" t="s">
        <v>267</v>
      </c>
      <c r="AT368" s="230" t="s">
        <v>173</v>
      </c>
      <c r="AU368" s="230" t="s">
        <v>86</v>
      </c>
      <c r="AY368" s="18" t="s">
        <v>171</v>
      </c>
      <c r="BE368" s="231">
        <f>IF(N368="základní",J368,0)</f>
        <v>0</v>
      </c>
      <c r="BF368" s="231">
        <f>IF(N368="snížená",J368,0)</f>
        <v>0</v>
      </c>
      <c r="BG368" s="231">
        <f>IF(N368="zákl. přenesená",J368,0)</f>
        <v>0</v>
      </c>
      <c r="BH368" s="231">
        <f>IF(N368="sníž. přenesená",J368,0)</f>
        <v>0</v>
      </c>
      <c r="BI368" s="231">
        <f>IF(N368="nulová",J368,0)</f>
        <v>0</v>
      </c>
      <c r="BJ368" s="18" t="s">
        <v>84</v>
      </c>
      <c r="BK368" s="231">
        <f>ROUND(I368*H368,2)</f>
        <v>0</v>
      </c>
      <c r="BL368" s="18" t="s">
        <v>267</v>
      </c>
      <c r="BM368" s="230" t="s">
        <v>819</v>
      </c>
    </row>
    <row r="369" spans="1:51" s="13" customFormat="1" ht="12">
      <c r="A369" s="13"/>
      <c r="B369" s="232"/>
      <c r="C369" s="233"/>
      <c r="D369" s="234" t="s">
        <v>180</v>
      </c>
      <c r="E369" s="235" t="s">
        <v>1</v>
      </c>
      <c r="F369" s="236" t="s">
        <v>2052</v>
      </c>
      <c r="G369" s="233"/>
      <c r="H369" s="237">
        <v>487</v>
      </c>
      <c r="I369" s="238"/>
      <c r="J369" s="233"/>
      <c r="K369" s="233"/>
      <c r="L369" s="239"/>
      <c r="M369" s="240"/>
      <c r="N369" s="241"/>
      <c r="O369" s="241"/>
      <c r="P369" s="241"/>
      <c r="Q369" s="241"/>
      <c r="R369" s="241"/>
      <c r="S369" s="241"/>
      <c r="T369" s="242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3" t="s">
        <v>180</v>
      </c>
      <c r="AU369" s="243" t="s">
        <v>86</v>
      </c>
      <c r="AV369" s="13" t="s">
        <v>86</v>
      </c>
      <c r="AW369" s="13" t="s">
        <v>32</v>
      </c>
      <c r="AX369" s="13" t="s">
        <v>76</v>
      </c>
      <c r="AY369" s="243" t="s">
        <v>171</v>
      </c>
    </row>
    <row r="370" spans="1:51" s="13" customFormat="1" ht="12">
      <c r="A370" s="13"/>
      <c r="B370" s="232"/>
      <c r="C370" s="233"/>
      <c r="D370" s="234" t="s">
        <v>180</v>
      </c>
      <c r="E370" s="235" t="s">
        <v>1</v>
      </c>
      <c r="F370" s="236" t="s">
        <v>2053</v>
      </c>
      <c r="G370" s="233"/>
      <c r="H370" s="237">
        <v>36.72</v>
      </c>
      <c r="I370" s="238"/>
      <c r="J370" s="233"/>
      <c r="K370" s="233"/>
      <c r="L370" s="239"/>
      <c r="M370" s="240"/>
      <c r="N370" s="241"/>
      <c r="O370" s="241"/>
      <c r="P370" s="241"/>
      <c r="Q370" s="241"/>
      <c r="R370" s="241"/>
      <c r="S370" s="241"/>
      <c r="T370" s="242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3" t="s">
        <v>180</v>
      </c>
      <c r="AU370" s="243" t="s">
        <v>86</v>
      </c>
      <c r="AV370" s="13" t="s">
        <v>86</v>
      </c>
      <c r="AW370" s="13" t="s">
        <v>32</v>
      </c>
      <c r="AX370" s="13" t="s">
        <v>76</v>
      </c>
      <c r="AY370" s="243" t="s">
        <v>171</v>
      </c>
    </row>
    <row r="371" spans="1:51" s="14" customFormat="1" ht="12">
      <c r="A371" s="14"/>
      <c r="B371" s="244"/>
      <c r="C371" s="245"/>
      <c r="D371" s="234" t="s">
        <v>180</v>
      </c>
      <c r="E371" s="246" t="s">
        <v>1</v>
      </c>
      <c r="F371" s="247" t="s">
        <v>221</v>
      </c>
      <c r="G371" s="245"/>
      <c r="H371" s="248">
        <v>523.72</v>
      </c>
      <c r="I371" s="249"/>
      <c r="J371" s="245"/>
      <c r="K371" s="245"/>
      <c r="L371" s="250"/>
      <c r="M371" s="251"/>
      <c r="N371" s="252"/>
      <c r="O371" s="252"/>
      <c r="P371" s="252"/>
      <c r="Q371" s="252"/>
      <c r="R371" s="252"/>
      <c r="S371" s="252"/>
      <c r="T371" s="253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4" t="s">
        <v>180</v>
      </c>
      <c r="AU371" s="254" t="s">
        <v>86</v>
      </c>
      <c r="AV371" s="14" t="s">
        <v>178</v>
      </c>
      <c r="AW371" s="14" t="s">
        <v>32</v>
      </c>
      <c r="AX371" s="14" t="s">
        <v>84</v>
      </c>
      <c r="AY371" s="254" t="s">
        <v>171</v>
      </c>
    </row>
    <row r="372" spans="1:65" s="2" customFormat="1" ht="21.75" customHeight="1">
      <c r="A372" s="39"/>
      <c r="B372" s="40"/>
      <c r="C372" s="269" t="s">
        <v>735</v>
      </c>
      <c r="D372" s="269" t="s">
        <v>304</v>
      </c>
      <c r="E372" s="270" t="s">
        <v>823</v>
      </c>
      <c r="F372" s="271" t="s">
        <v>824</v>
      </c>
      <c r="G372" s="272" t="s">
        <v>193</v>
      </c>
      <c r="H372" s="273">
        <v>94.741</v>
      </c>
      <c r="I372" s="274"/>
      <c r="J372" s="275">
        <f>ROUND(I372*H372,2)</f>
        <v>0</v>
      </c>
      <c r="K372" s="271" t="s">
        <v>177</v>
      </c>
      <c r="L372" s="276"/>
      <c r="M372" s="277" t="s">
        <v>1</v>
      </c>
      <c r="N372" s="278" t="s">
        <v>41</v>
      </c>
      <c r="O372" s="92"/>
      <c r="P372" s="228">
        <f>O372*H372</f>
        <v>0</v>
      </c>
      <c r="Q372" s="228">
        <v>0.025</v>
      </c>
      <c r="R372" s="228">
        <f>Q372*H372</f>
        <v>2.368525</v>
      </c>
      <c r="S372" s="228">
        <v>0</v>
      </c>
      <c r="T372" s="229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30" t="s">
        <v>392</v>
      </c>
      <c r="AT372" s="230" t="s">
        <v>304</v>
      </c>
      <c r="AU372" s="230" t="s">
        <v>86</v>
      </c>
      <c r="AY372" s="18" t="s">
        <v>171</v>
      </c>
      <c r="BE372" s="231">
        <f>IF(N372="základní",J372,0)</f>
        <v>0</v>
      </c>
      <c r="BF372" s="231">
        <f>IF(N372="snížená",J372,0)</f>
        <v>0</v>
      </c>
      <c r="BG372" s="231">
        <f>IF(N372="zákl. přenesená",J372,0)</f>
        <v>0</v>
      </c>
      <c r="BH372" s="231">
        <f>IF(N372="sníž. přenesená",J372,0)</f>
        <v>0</v>
      </c>
      <c r="BI372" s="231">
        <f>IF(N372="nulová",J372,0)</f>
        <v>0</v>
      </c>
      <c r="BJ372" s="18" t="s">
        <v>84</v>
      </c>
      <c r="BK372" s="231">
        <f>ROUND(I372*H372,2)</f>
        <v>0</v>
      </c>
      <c r="BL372" s="18" t="s">
        <v>267</v>
      </c>
      <c r="BM372" s="230" t="s">
        <v>825</v>
      </c>
    </row>
    <row r="373" spans="1:51" s="13" customFormat="1" ht="12">
      <c r="A373" s="13"/>
      <c r="B373" s="232"/>
      <c r="C373" s="233"/>
      <c r="D373" s="234" t="s">
        <v>180</v>
      </c>
      <c r="E373" s="235" t="s">
        <v>1</v>
      </c>
      <c r="F373" s="236" t="s">
        <v>2054</v>
      </c>
      <c r="G373" s="233"/>
      <c r="H373" s="237">
        <v>91.069</v>
      </c>
      <c r="I373" s="238"/>
      <c r="J373" s="233"/>
      <c r="K373" s="233"/>
      <c r="L373" s="239"/>
      <c r="M373" s="240"/>
      <c r="N373" s="241"/>
      <c r="O373" s="241"/>
      <c r="P373" s="241"/>
      <c r="Q373" s="241"/>
      <c r="R373" s="241"/>
      <c r="S373" s="241"/>
      <c r="T373" s="242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3" t="s">
        <v>180</v>
      </c>
      <c r="AU373" s="243" t="s">
        <v>86</v>
      </c>
      <c r="AV373" s="13" t="s">
        <v>86</v>
      </c>
      <c r="AW373" s="13" t="s">
        <v>32</v>
      </c>
      <c r="AX373" s="13" t="s">
        <v>76</v>
      </c>
      <c r="AY373" s="243" t="s">
        <v>171</v>
      </c>
    </row>
    <row r="374" spans="1:51" s="13" customFormat="1" ht="12">
      <c r="A374" s="13"/>
      <c r="B374" s="232"/>
      <c r="C374" s="233"/>
      <c r="D374" s="234" t="s">
        <v>180</v>
      </c>
      <c r="E374" s="235" t="s">
        <v>1</v>
      </c>
      <c r="F374" s="236" t="s">
        <v>2055</v>
      </c>
      <c r="G374" s="233"/>
      <c r="H374" s="237">
        <v>3.672</v>
      </c>
      <c r="I374" s="238"/>
      <c r="J374" s="233"/>
      <c r="K374" s="233"/>
      <c r="L374" s="239"/>
      <c r="M374" s="240"/>
      <c r="N374" s="241"/>
      <c r="O374" s="241"/>
      <c r="P374" s="241"/>
      <c r="Q374" s="241"/>
      <c r="R374" s="241"/>
      <c r="S374" s="241"/>
      <c r="T374" s="242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3" t="s">
        <v>180</v>
      </c>
      <c r="AU374" s="243" t="s">
        <v>86</v>
      </c>
      <c r="AV374" s="13" t="s">
        <v>86</v>
      </c>
      <c r="AW374" s="13" t="s">
        <v>32</v>
      </c>
      <c r="AX374" s="13" t="s">
        <v>76</v>
      </c>
      <c r="AY374" s="243" t="s">
        <v>171</v>
      </c>
    </row>
    <row r="375" spans="1:51" s="14" customFormat="1" ht="12">
      <c r="A375" s="14"/>
      <c r="B375" s="244"/>
      <c r="C375" s="245"/>
      <c r="D375" s="234" t="s">
        <v>180</v>
      </c>
      <c r="E375" s="246" t="s">
        <v>1</v>
      </c>
      <c r="F375" s="247" t="s">
        <v>221</v>
      </c>
      <c r="G375" s="245"/>
      <c r="H375" s="248">
        <v>94.741</v>
      </c>
      <c r="I375" s="249"/>
      <c r="J375" s="245"/>
      <c r="K375" s="245"/>
      <c r="L375" s="250"/>
      <c r="M375" s="251"/>
      <c r="N375" s="252"/>
      <c r="O375" s="252"/>
      <c r="P375" s="252"/>
      <c r="Q375" s="252"/>
      <c r="R375" s="252"/>
      <c r="S375" s="252"/>
      <c r="T375" s="253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4" t="s">
        <v>180</v>
      </c>
      <c r="AU375" s="254" t="s">
        <v>86</v>
      </c>
      <c r="AV375" s="14" t="s">
        <v>178</v>
      </c>
      <c r="AW375" s="14" t="s">
        <v>32</v>
      </c>
      <c r="AX375" s="14" t="s">
        <v>84</v>
      </c>
      <c r="AY375" s="254" t="s">
        <v>171</v>
      </c>
    </row>
    <row r="376" spans="1:65" s="2" customFormat="1" ht="24.15" customHeight="1">
      <c r="A376" s="39"/>
      <c r="B376" s="40"/>
      <c r="C376" s="219" t="s">
        <v>739</v>
      </c>
      <c r="D376" s="219" t="s">
        <v>173</v>
      </c>
      <c r="E376" s="220" t="s">
        <v>830</v>
      </c>
      <c r="F376" s="221" t="s">
        <v>831</v>
      </c>
      <c r="G376" s="222" t="s">
        <v>742</v>
      </c>
      <c r="H376" s="279"/>
      <c r="I376" s="224"/>
      <c r="J376" s="225">
        <f>ROUND(I376*H376,2)</f>
        <v>0</v>
      </c>
      <c r="K376" s="221" t="s">
        <v>177</v>
      </c>
      <c r="L376" s="45"/>
      <c r="M376" s="226" t="s">
        <v>1</v>
      </c>
      <c r="N376" s="227" t="s">
        <v>41</v>
      </c>
      <c r="O376" s="92"/>
      <c r="P376" s="228">
        <f>O376*H376</f>
        <v>0</v>
      </c>
      <c r="Q376" s="228">
        <v>0</v>
      </c>
      <c r="R376" s="228">
        <f>Q376*H376</f>
        <v>0</v>
      </c>
      <c r="S376" s="228">
        <v>0</v>
      </c>
      <c r="T376" s="229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30" t="s">
        <v>267</v>
      </c>
      <c r="AT376" s="230" t="s">
        <v>173</v>
      </c>
      <c r="AU376" s="230" t="s">
        <v>86</v>
      </c>
      <c r="AY376" s="18" t="s">
        <v>171</v>
      </c>
      <c r="BE376" s="231">
        <f>IF(N376="základní",J376,0)</f>
        <v>0</v>
      </c>
      <c r="BF376" s="231">
        <f>IF(N376="snížená",J376,0)</f>
        <v>0</v>
      </c>
      <c r="BG376" s="231">
        <f>IF(N376="zákl. přenesená",J376,0)</f>
        <v>0</v>
      </c>
      <c r="BH376" s="231">
        <f>IF(N376="sníž. přenesená",J376,0)</f>
        <v>0</v>
      </c>
      <c r="BI376" s="231">
        <f>IF(N376="nulová",J376,0)</f>
        <v>0</v>
      </c>
      <c r="BJ376" s="18" t="s">
        <v>84</v>
      </c>
      <c r="BK376" s="231">
        <f>ROUND(I376*H376,2)</f>
        <v>0</v>
      </c>
      <c r="BL376" s="18" t="s">
        <v>267</v>
      </c>
      <c r="BM376" s="230" t="s">
        <v>832</v>
      </c>
    </row>
    <row r="377" spans="1:63" s="12" customFormat="1" ht="22.8" customHeight="1">
      <c r="A377" s="12"/>
      <c r="B377" s="203"/>
      <c r="C377" s="204"/>
      <c r="D377" s="205" t="s">
        <v>75</v>
      </c>
      <c r="E377" s="217" t="s">
        <v>1412</v>
      </c>
      <c r="F377" s="217" t="s">
        <v>1413</v>
      </c>
      <c r="G377" s="204"/>
      <c r="H377" s="204"/>
      <c r="I377" s="207"/>
      <c r="J377" s="218">
        <f>BK377</f>
        <v>0</v>
      </c>
      <c r="K377" s="204"/>
      <c r="L377" s="209"/>
      <c r="M377" s="210"/>
      <c r="N377" s="211"/>
      <c r="O377" s="211"/>
      <c r="P377" s="212">
        <f>SUM(P378:P379)</f>
        <v>0</v>
      </c>
      <c r="Q377" s="211"/>
      <c r="R377" s="212">
        <f>SUM(R378:R379)</f>
        <v>0</v>
      </c>
      <c r="S377" s="211"/>
      <c r="T377" s="213">
        <f>SUM(T378:T379)</f>
        <v>0</v>
      </c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R377" s="214" t="s">
        <v>86</v>
      </c>
      <c r="AT377" s="215" t="s">
        <v>75</v>
      </c>
      <c r="AU377" s="215" t="s">
        <v>84</v>
      </c>
      <c r="AY377" s="214" t="s">
        <v>171</v>
      </c>
      <c r="BK377" s="216">
        <f>SUM(BK378:BK379)</f>
        <v>0</v>
      </c>
    </row>
    <row r="378" spans="1:65" s="2" customFormat="1" ht="24.15" customHeight="1">
      <c r="A378" s="39"/>
      <c r="B378" s="40"/>
      <c r="C378" s="219" t="s">
        <v>744</v>
      </c>
      <c r="D378" s="219" t="s">
        <v>173</v>
      </c>
      <c r="E378" s="220" t="s">
        <v>1414</v>
      </c>
      <c r="F378" s="221" t="s">
        <v>1415</v>
      </c>
      <c r="G378" s="222" t="s">
        <v>742</v>
      </c>
      <c r="H378" s="279"/>
      <c r="I378" s="224"/>
      <c r="J378" s="225">
        <f>ROUND(I378*H378,2)</f>
        <v>0</v>
      </c>
      <c r="K378" s="221" t="s">
        <v>177</v>
      </c>
      <c r="L378" s="45"/>
      <c r="M378" s="226" t="s">
        <v>1</v>
      </c>
      <c r="N378" s="227" t="s">
        <v>41</v>
      </c>
      <c r="O378" s="92"/>
      <c r="P378" s="228">
        <f>O378*H378</f>
        <v>0</v>
      </c>
      <c r="Q378" s="228">
        <v>0</v>
      </c>
      <c r="R378" s="228">
        <f>Q378*H378</f>
        <v>0</v>
      </c>
      <c r="S378" s="228">
        <v>0</v>
      </c>
      <c r="T378" s="229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30" t="s">
        <v>267</v>
      </c>
      <c r="AT378" s="230" t="s">
        <v>173</v>
      </c>
      <c r="AU378" s="230" t="s">
        <v>86</v>
      </c>
      <c r="AY378" s="18" t="s">
        <v>171</v>
      </c>
      <c r="BE378" s="231">
        <f>IF(N378="základní",J378,0)</f>
        <v>0</v>
      </c>
      <c r="BF378" s="231">
        <f>IF(N378="snížená",J378,0)</f>
        <v>0</v>
      </c>
      <c r="BG378" s="231">
        <f>IF(N378="zákl. přenesená",J378,0)</f>
        <v>0</v>
      </c>
      <c r="BH378" s="231">
        <f>IF(N378="sníž. přenesená",J378,0)</f>
        <v>0</v>
      </c>
      <c r="BI378" s="231">
        <f>IF(N378="nulová",J378,0)</f>
        <v>0</v>
      </c>
      <c r="BJ378" s="18" t="s">
        <v>84</v>
      </c>
      <c r="BK378" s="231">
        <f>ROUND(I378*H378,2)</f>
        <v>0</v>
      </c>
      <c r="BL378" s="18" t="s">
        <v>267</v>
      </c>
      <c r="BM378" s="230" t="s">
        <v>2056</v>
      </c>
    </row>
    <row r="379" spans="1:65" s="2" customFormat="1" ht="37.8" customHeight="1">
      <c r="A379" s="39"/>
      <c r="B379" s="40"/>
      <c r="C379" s="219" t="s">
        <v>752</v>
      </c>
      <c r="D379" s="219" t="s">
        <v>173</v>
      </c>
      <c r="E379" s="220" t="s">
        <v>1417</v>
      </c>
      <c r="F379" s="221" t="s">
        <v>1418</v>
      </c>
      <c r="G379" s="222" t="s">
        <v>226</v>
      </c>
      <c r="H379" s="223">
        <v>3</v>
      </c>
      <c r="I379" s="224"/>
      <c r="J379" s="225">
        <f>ROUND(I379*H379,2)</f>
        <v>0</v>
      </c>
      <c r="K379" s="221" t="s">
        <v>227</v>
      </c>
      <c r="L379" s="45"/>
      <c r="M379" s="226" t="s">
        <v>1</v>
      </c>
      <c r="N379" s="227" t="s">
        <v>41</v>
      </c>
      <c r="O379" s="92"/>
      <c r="P379" s="228">
        <f>O379*H379</f>
        <v>0</v>
      </c>
      <c r="Q379" s="228">
        <v>0</v>
      </c>
      <c r="R379" s="228">
        <f>Q379*H379</f>
        <v>0</v>
      </c>
      <c r="S379" s="228">
        <v>0</v>
      </c>
      <c r="T379" s="229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30" t="s">
        <v>267</v>
      </c>
      <c r="AT379" s="230" t="s">
        <v>173</v>
      </c>
      <c r="AU379" s="230" t="s">
        <v>86</v>
      </c>
      <c r="AY379" s="18" t="s">
        <v>171</v>
      </c>
      <c r="BE379" s="231">
        <f>IF(N379="základní",J379,0)</f>
        <v>0</v>
      </c>
      <c r="BF379" s="231">
        <f>IF(N379="snížená",J379,0)</f>
        <v>0</v>
      </c>
      <c r="BG379" s="231">
        <f>IF(N379="zákl. přenesená",J379,0)</f>
        <v>0</v>
      </c>
      <c r="BH379" s="231">
        <f>IF(N379="sníž. přenesená",J379,0)</f>
        <v>0</v>
      </c>
      <c r="BI379" s="231">
        <f>IF(N379="nulová",J379,0)</f>
        <v>0</v>
      </c>
      <c r="BJ379" s="18" t="s">
        <v>84</v>
      </c>
      <c r="BK379" s="231">
        <f>ROUND(I379*H379,2)</f>
        <v>0</v>
      </c>
      <c r="BL379" s="18" t="s">
        <v>267</v>
      </c>
      <c r="BM379" s="230" t="s">
        <v>2057</v>
      </c>
    </row>
    <row r="380" spans="1:63" s="12" customFormat="1" ht="22.8" customHeight="1">
      <c r="A380" s="12"/>
      <c r="B380" s="203"/>
      <c r="C380" s="204"/>
      <c r="D380" s="205" t="s">
        <v>75</v>
      </c>
      <c r="E380" s="217" t="s">
        <v>833</v>
      </c>
      <c r="F380" s="217" t="s">
        <v>834</v>
      </c>
      <c r="G380" s="204"/>
      <c r="H380" s="204"/>
      <c r="I380" s="207"/>
      <c r="J380" s="218">
        <f>BK380</f>
        <v>0</v>
      </c>
      <c r="K380" s="204"/>
      <c r="L380" s="209"/>
      <c r="M380" s="210"/>
      <c r="N380" s="211"/>
      <c r="O380" s="211"/>
      <c r="P380" s="212">
        <f>SUM(P381:P383)</f>
        <v>0</v>
      </c>
      <c r="Q380" s="211"/>
      <c r="R380" s="212">
        <f>SUM(R381:R383)</f>
        <v>0</v>
      </c>
      <c r="S380" s="211"/>
      <c r="T380" s="213">
        <f>SUM(T381:T383)</f>
        <v>0</v>
      </c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R380" s="214" t="s">
        <v>86</v>
      </c>
      <c r="AT380" s="215" t="s">
        <v>75</v>
      </c>
      <c r="AU380" s="215" t="s">
        <v>84</v>
      </c>
      <c r="AY380" s="214" t="s">
        <v>171</v>
      </c>
      <c r="BK380" s="216">
        <f>SUM(BK381:BK383)</f>
        <v>0</v>
      </c>
    </row>
    <row r="381" spans="1:65" s="2" customFormat="1" ht="24.15" customHeight="1">
      <c r="A381" s="39"/>
      <c r="B381" s="40"/>
      <c r="C381" s="219" t="s">
        <v>756</v>
      </c>
      <c r="D381" s="219" t="s">
        <v>173</v>
      </c>
      <c r="E381" s="220" t="s">
        <v>836</v>
      </c>
      <c r="F381" s="221" t="s">
        <v>837</v>
      </c>
      <c r="G381" s="222" t="s">
        <v>742</v>
      </c>
      <c r="H381" s="279"/>
      <c r="I381" s="224"/>
      <c r="J381" s="225">
        <f>ROUND(I381*H381,2)</f>
        <v>0</v>
      </c>
      <c r="K381" s="221" t="s">
        <v>177</v>
      </c>
      <c r="L381" s="45"/>
      <c r="M381" s="226" t="s">
        <v>1</v>
      </c>
      <c r="N381" s="227" t="s">
        <v>41</v>
      </c>
      <c r="O381" s="92"/>
      <c r="P381" s="228">
        <f>O381*H381</f>
        <v>0</v>
      </c>
      <c r="Q381" s="228">
        <v>0</v>
      </c>
      <c r="R381" s="228">
        <f>Q381*H381</f>
        <v>0</v>
      </c>
      <c r="S381" s="228">
        <v>0</v>
      </c>
      <c r="T381" s="229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30" t="s">
        <v>267</v>
      </c>
      <c r="AT381" s="230" t="s">
        <v>173</v>
      </c>
      <c r="AU381" s="230" t="s">
        <v>86</v>
      </c>
      <c r="AY381" s="18" t="s">
        <v>171</v>
      </c>
      <c r="BE381" s="231">
        <f>IF(N381="základní",J381,0)</f>
        <v>0</v>
      </c>
      <c r="BF381" s="231">
        <f>IF(N381="snížená",J381,0)</f>
        <v>0</v>
      </c>
      <c r="BG381" s="231">
        <f>IF(N381="zákl. přenesená",J381,0)</f>
        <v>0</v>
      </c>
      <c r="BH381" s="231">
        <f>IF(N381="sníž. přenesená",J381,0)</f>
        <v>0</v>
      </c>
      <c r="BI381" s="231">
        <f>IF(N381="nulová",J381,0)</f>
        <v>0</v>
      </c>
      <c r="BJ381" s="18" t="s">
        <v>84</v>
      </c>
      <c r="BK381" s="231">
        <f>ROUND(I381*H381,2)</f>
        <v>0</v>
      </c>
      <c r="BL381" s="18" t="s">
        <v>267</v>
      </c>
      <c r="BM381" s="230" t="s">
        <v>2058</v>
      </c>
    </row>
    <row r="382" spans="1:65" s="2" customFormat="1" ht="37.8" customHeight="1">
      <c r="A382" s="39"/>
      <c r="B382" s="40"/>
      <c r="C382" s="219" t="s">
        <v>762</v>
      </c>
      <c r="D382" s="219" t="s">
        <v>173</v>
      </c>
      <c r="E382" s="220" t="s">
        <v>840</v>
      </c>
      <c r="F382" s="221" t="s">
        <v>841</v>
      </c>
      <c r="G382" s="222" t="s">
        <v>842</v>
      </c>
      <c r="H382" s="223">
        <v>73.44</v>
      </c>
      <c r="I382" s="224"/>
      <c r="J382" s="225">
        <f>ROUND(I382*H382,2)</f>
        <v>0</v>
      </c>
      <c r="K382" s="221" t="s">
        <v>227</v>
      </c>
      <c r="L382" s="45"/>
      <c r="M382" s="226" t="s">
        <v>1</v>
      </c>
      <c r="N382" s="227" t="s">
        <v>41</v>
      </c>
      <c r="O382" s="92"/>
      <c r="P382" s="228">
        <f>O382*H382</f>
        <v>0</v>
      </c>
      <c r="Q382" s="228">
        <v>0</v>
      </c>
      <c r="R382" s="228">
        <f>Q382*H382</f>
        <v>0</v>
      </c>
      <c r="S382" s="228">
        <v>0</v>
      </c>
      <c r="T382" s="229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30" t="s">
        <v>267</v>
      </c>
      <c r="AT382" s="230" t="s">
        <v>173</v>
      </c>
      <c r="AU382" s="230" t="s">
        <v>86</v>
      </c>
      <c r="AY382" s="18" t="s">
        <v>171</v>
      </c>
      <c r="BE382" s="231">
        <f>IF(N382="základní",J382,0)</f>
        <v>0</v>
      </c>
      <c r="BF382" s="231">
        <f>IF(N382="snížená",J382,0)</f>
        <v>0</v>
      </c>
      <c r="BG382" s="231">
        <f>IF(N382="zákl. přenesená",J382,0)</f>
        <v>0</v>
      </c>
      <c r="BH382" s="231">
        <f>IF(N382="sníž. přenesená",J382,0)</f>
        <v>0</v>
      </c>
      <c r="BI382" s="231">
        <f>IF(N382="nulová",J382,0)</f>
        <v>0</v>
      </c>
      <c r="BJ382" s="18" t="s">
        <v>84</v>
      </c>
      <c r="BK382" s="231">
        <f>ROUND(I382*H382,2)</f>
        <v>0</v>
      </c>
      <c r="BL382" s="18" t="s">
        <v>267</v>
      </c>
      <c r="BM382" s="230" t="s">
        <v>2059</v>
      </c>
    </row>
    <row r="383" spans="1:51" s="13" customFormat="1" ht="12">
      <c r="A383" s="13"/>
      <c r="B383" s="232"/>
      <c r="C383" s="233"/>
      <c r="D383" s="234" t="s">
        <v>180</v>
      </c>
      <c r="E383" s="235" t="s">
        <v>1</v>
      </c>
      <c r="F383" s="236" t="s">
        <v>2060</v>
      </c>
      <c r="G383" s="233"/>
      <c r="H383" s="237">
        <v>73.44</v>
      </c>
      <c r="I383" s="238"/>
      <c r="J383" s="233"/>
      <c r="K383" s="233"/>
      <c r="L383" s="239"/>
      <c r="M383" s="240"/>
      <c r="N383" s="241"/>
      <c r="O383" s="241"/>
      <c r="P383" s="241"/>
      <c r="Q383" s="241"/>
      <c r="R383" s="241"/>
      <c r="S383" s="241"/>
      <c r="T383" s="242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3" t="s">
        <v>180</v>
      </c>
      <c r="AU383" s="243" t="s">
        <v>86</v>
      </c>
      <c r="AV383" s="13" t="s">
        <v>86</v>
      </c>
      <c r="AW383" s="13" t="s">
        <v>32</v>
      </c>
      <c r="AX383" s="13" t="s">
        <v>84</v>
      </c>
      <c r="AY383" s="243" t="s">
        <v>171</v>
      </c>
    </row>
    <row r="384" spans="1:63" s="12" customFormat="1" ht="22.8" customHeight="1">
      <c r="A384" s="12"/>
      <c r="B384" s="203"/>
      <c r="C384" s="204"/>
      <c r="D384" s="205" t="s">
        <v>75</v>
      </c>
      <c r="E384" s="217" t="s">
        <v>845</v>
      </c>
      <c r="F384" s="217" t="s">
        <v>846</v>
      </c>
      <c r="G384" s="204"/>
      <c r="H384" s="204"/>
      <c r="I384" s="207"/>
      <c r="J384" s="218">
        <f>BK384</f>
        <v>0</v>
      </c>
      <c r="K384" s="204"/>
      <c r="L384" s="209"/>
      <c r="M384" s="210"/>
      <c r="N384" s="211"/>
      <c r="O384" s="211"/>
      <c r="P384" s="212">
        <f>SUM(P385:P407)</f>
        <v>0</v>
      </c>
      <c r="Q384" s="211"/>
      <c r="R384" s="212">
        <f>SUM(R385:R407)</f>
        <v>0.898925</v>
      </c>
      <c r="S384" s="211"/>
      <c r="T384" s="213">
        <f>SUM(T385:T407)</f>
        <v>0.6282240000000001</v>
      </c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R384" s="214" t="s">
        <v>86</v>
      </c>
      <c r="AT384" s="215" t="s">
        <v>75</v>
      </c>
      <c r="AU384" s="215" t="s">
        <v>84</v>
      </c>
      <c r="AY384" s="214" t="s">
        <v>171</v>
      </c>
      <c r="BK384" s="216">
        <f>SUM(BK385:BK407)</f>
        <v>0</v>
      </c>
    </row>
    <row r="385" spans="1:65" s="2" customFormat="1" ht="16.5" customHeight="1">
      <c r="A385" s="39"/>
      <c r="B385" s="40"/>
      <c r="C385" s="219" t="s">
        <v>767</v>
      </c>
      <c r="D385" s="219" t="s">
        <v>173</v>
      </c>
      <c r="E385" s="220" t="s">
        <v>848</v>
      </c>
      <c r="F385" s="221" t="s">
        <v>849</v>
      </c>
      <c r="G385" s="222" t="s">
        <v>366</v>
      </c>
      <c r="H385" s="223">
        <v>162.2</v>
      </c>
      <c r="I385" s="224"/>
      <c r="J385" s="225">
        <f>ROUND(I385*H385,2)</f>
        <v>0</v>
      </c>
      <c r="K385" s="221" t="s">
        <v>177</v>
      </c>
      <c r="L385" s="45"/>
      <c r="M385" s="226" t="s">
        <v>1</v>
      </c>
      <c r="N385" s="227" t="s">
        <v>41</v>
      </c>
      <c r="O385" s="92"/>
      <c r="P385" s="228">
        <f>O385*H385</f>
        <v>0</v>
      </c>
      <c r="Q385" s="228">
        <v>0</v>
      </c>
      <c r="R385" s="228">
        <f>Q385*H385</f>
        <v>0</v>
      </c>
      <c r="S385" s="228">
        <v>0.00167</v>
      </c>
      <c r="T385" s="229">
        <f>S385*H385</f>
        <v>0.270874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30" t="s">
        <v>267</v>
      </c>
      <c r="AT385" s="230" t="s">
        <v>173</v>
      </c>
      <c r="AU385" s="230" t="s">
        <v>86</v>
      </c>
      <c r="AY385" s="18" t="s">
        <v>171</v>
      </c>
      <c r="BE385" s="231">
        <f>IF(N385="základní",J385,0)</f>
        <v>0</v>
      </c>
      <c r="BF385" s="231">
        <f>IF(N385="snížená",J385,0)</f>
        <v>0</v>
      </c>
      <c r="BG385" s="231">
        <f>IF(N385="zákl. přenesená",J385,0)</f>
        <v>0</v>
      </c>
      <c r="BH385" s="231">
        <f>IF(N385="sníž. přenesená",J385,0)</f>
        <v>0</v>
      </c>
      <c r="BI385" s="231">
        <f>IF(N385="nulová",J385,0)</f>
        <v>0</v>
      </c>
      <c r="BJ385" s="18" t="s">
        <v>84</v>
      </c>
      <c r="BK385" s="231">
        <f>ROUND(I385*H385,2)</f>
        <v>0</v>
      </c>
      <c r="BL385" s="18" t="s">
        <v>267</v>
      </c>
      <c r="BM385" s="230" t="s">
        <v>2061</v>
      </c>
    </row>
    <row r="386" spans="1:51" s="13" customFormat="1" ht="12">
      <c r="A386" s="13"/>
      <c r="B386" s="232"/>
      <c r="C386" s="233"/>
      <c r="D386" s="234" t="s">
        <v>180</v>
      </c>
      <c r="E386" s="235" t="s">
        <v>1</v>
      </c>
      <c r="F386" s="236" t="s">
        <v>2062</v>
      </c>
      <c r="G386" s="233"/>
      <c r="H386" s="237">
        <v>162.2</v>
      </c>
      <c r="I386" s="238"/>
      <c r="J386" s="233"/>
      <c r="K386" s="233"/>
      <c r="L386" s="239"/>
      <c r="M386" s="240"/>
      <c r="N386" s="241"/>
      <c r="O386" s="241"/>
      <c r="P386" s="241"/>
      <c r="Q386" s="241"/>
      <c r="R386" s="241"/>
      <c r="S386" s="241"/>
      <c r="T386" s="242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3" t="s">
        <v>180</v>
      </c>
      <c r="AU386" s="243" t="s">
        <v>86</v>
      </c>
      <c r="AV386" s="13" t="s">
        <v>86</v>
      </c>
      <c r="AW386" s="13" t="s">
        <v>32</v>
      </c>
      <c r="AX386" s="13" t="s">
        <v>84</v>
      </c>
      <c r="AY386" s="243" t="s">
        <v>171</v>
      </c>
    </row>
    <row r="387" spans="1:65" s="2" customFormat="1" ht="16.5" customHeight="1">
      <c r="A387" s="39"/>
      <c r="B387" s="40"/>
      <c r="C387" s="219" t="s">
        <v>772</v>
      </c>
      <c r="D387" s="219" t="s">
        <v>173</v>
      </c>
      <c r="E387" s="220" t="s">
        <v>865</v>
      </c>
      <c r="F387" s="221" t="s">
        <v>866</v>
      </c>
      <c r="G387" s="222" t="s">
        <v>366</v>
      </c>
      <c r="H387" s="223">
        <v>171</v>
      </c>
      <c r="I387" s="224"/>
      <c r="J387" s="225">
        <f>ROUND(I387*H387,2)</f>
        <v>0</v>
      </c>
      <c r="K387" s="221" t="s">
        <v>177</v>
      </c>
      <c r="L387" s="45"/>
      <c r="M387" s="226" t="s">
        <v>1</v>
      </c>
      <c r="N387" s="227" t="s">
        <v>41</v>
      </c>
      <c r="O387" s="92"/>
      <c r="P387" s="228">
        <f>O387*H387</f>
        <v>0</v>
      </c>
      <c r="Q387" s="228">
        <v>0</v>
      </c>
      <c r="R387" s="228">
        <f>Q387*H387</f>
        <v>0</v>
      </c>
      <c r="S387" s="228">
        <v>0.00175</v>
      </c>
      <c r="T387" s="229">
        <f>S387*H387</f>
        <v>0.29925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30" t="s">
        <v>267</v>
      </c>
      <c r="AT387" s="230" t="s">
        <v>173</v>
      </c>
      <c r="AU387" s="230" t="s">
        <v>86</v>
      </c>
      <c r="AY387" s="18" t="s">
        <v>171</v>
      </c>
      <c r="BE387" s="231">
        <f>IF(N387="základní",J387,0)</f>
        <v>0</v>
      </c>
      <c r="BF387" s="231">
        <f>IF(N387="snížená",J387,0)</f>
        <v>0</v>
      </c>
      <c r="BG387" s="231">
        <f>IF(N387="zákl. přenesená",J387,0)</f>
        <v>0</v>
      </c>
      <c r="BH387" s="231">
        <f>IF(N387="sníž. přenesená",J387,0)</f>
        <v>0</v>
      </c>
      <c r="BI387" s="231">
        <f>IF(N387="nulová",J387,0)</f>
        <v>0</v>
      </c>
      <c r="BJ387" s="18" t="s">
        <v>84</v>
      </c>
      <c r="BK387" s="231">
        <f>ROUND(I387*H387,2)</f>
        <v>0</v>
      </c>
      <c r="BL387" s="18" t="s">
        <v>267</v>
      </c>
      <c r="BM387" s="230" t="s">
        <v>2063</v>
      </c>
    </row>
    <row r="388" spans="1:51" s="13" customFormat="1" ht="12">
      <c r="A388" s="13"/>
      <c r="B388" s="232"/>
      <c r="C388" s="233"/>
      <c r="D388" s="234" t="s">
        <v>180</v>
      </c>
      <c r="E388" s="235" t="s">
        <v>1</v>
      </c>
      <c r="F388" s="236" t="s">
        <v>2064</v>
      </c>
      <c r="G388" s="233"/>
      <c r="H388" s="237">
        <v>135</v>
      </c>
      <c r="I388" s="238"/>
      <c r="J388" s="233"/>
      <c r="K388" s="233"/>
      <c r="L388" s="239"/>
      <c r="M388" s="240"/>
      <c r="N388" s="241"/>
      <c r="O388" s="241"/>
      <c r="P388" s="241"/>
      <c r="Q388" s="241"/>
      <c r="R388" s="241"/>
      <c r="S388" s="241"/>
      <c r="T388" s="242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3" t="s">
        <v>180</v>
      </c>
      <c r="AU388" s="243" t="s">
        <v>86</v>
      </c>
      <c r="AV388" s="13" t="s">
        <v>86</v>
      </c>
      <c r="AW388" s="13" t="s">
        <v>32</v>
      </c>
      <c r="AX388" s="13" t="s">
        <v>76</v>
      </c>
      <c r="AY388" s="243" t="s">
        <v>171</v>
      </c>
    </row>
    <row r="389" spans="1:51" s="13" customFormat="1" ht="12">
      <c r="A389" s="13"/>
      <c r="B389" s="232"/>
      <c r="C389" s="233"/>
      <c r="D389" s="234" t="s">
        <v>180</v>
      </c>
      <c r="E389" s="235" t="s">
        <v>1</v>
      </c>
      <c r="F389" s="236" t="s">
        <v>2065</v>
      </c>
      <c r="G389" s="233"/>
      <c r="H389" s="237">
        <v>36</v>
      </c>
      <c r="I389" s="238"/>
      <c r="J389" s="233"/>
      <c r="K389" s="233"/>
      <c r="L389" s="239"/>
      <c r="M389" s="240"/>
      <c r="N389" s="241"/>
      <c r="O389" s="241"/>
      <c r="P389" s="241"/>
      <c r="Q389" s="241"/>
      <c r="R389" s="241"/>
      <c r="S389" s="241"/>
      <c r="T389" s="242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3" t="s">
        <v>180</v>
      </c>
      <c r="AU389" s="243" t="s">
        <v>86</v>
      </c>
      <c r="AV389" s="13" t="s">
        <v>86</v>
      </c>
      <c r="AW389" s="13" t="s">
        <v>32</v>
      </c>
      <c r="AX389" s="13" t="s">
        <v>76</v>
      </c>
      <c r="AY389" s="243" t="s">
        <v>171</v>
      </c>
    </row>
    <row r="390" spans="1:51" s="14" customFormat="1" ht="12">
      <c r="A390" s="14"/>
      <c r="B390" s="244"/>
      <c r="C390" s="245"/>
      <c r="D390" s="234" t="s">
        <v>180</v>
      </c>
      <c r="E390" s="246" t="s">
        <v>1</v>
      </c>
      <c r="F390" s="247" t="s">
        <v>221</v>
      </c>
      <c r="G390" s="245"/>
      <c r="H390" s="248">
        <v>171</v>
      </c>
      <c r="I390" s="249"/>
      <c r="J390" s="245"/>
      <c r="K390" s="245"/>
      <c r="L390" s="250"/>
      <c r="M390" s="251"/>
      <c r="N390" s="252"/>
      <c r="O390" s="252"/>
      <c r="P390" s="252"/>
      <c r="Q390" s="252"/>
      <c r="R390" s="252"/>
      <c r="S390" s="252"/>
      <c r="T390" s="253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4" t="s">
        <v>180</v>
      </c>
      <c r="AU390" s="254" t="s">
        <v>86</v>
      </c>
      <c r="AV390" s="14" t="s">
        <v>178</v>
      </c>
      <c r="AW390" s="14" t="s">
        <v>32</v>
      </c>
      <c r="AX390" s="14" t="s">
        <v>84</v>
      </c>
      <c r="AY390" s="254" t="s">
        <v>171</v>
      </c>
    </row>
    <row r="391" spans="1:65" s="2" customFormat="1" ht="16.5" customHeight="1">
      <c r="A391" s="39"/>
      <c r="B391" s="40"/>
      <c r="C391" s="219" t="s">
        <v>776</v>
      </c>
      <c r="D391" s="219" t="s">
        <v>173</v>
      </c>
      <c r="E391" s="220" t="s">
        <v>872</v>
      </c>
      <c r="F391" s="221" t="s">
        <v>873</v>
      </c>
      <c r="G391" s="222" t="s">
        <v>366</v>
      </c>
      <c r="H391" s="223">
        <v>17.8</v>
      </c>
      <c r="I391" s="224"/>
      <c r="J391" s="225">
        <f>ROUND(I391*H391,2)</f>
        <v>0</v>
      </c>
      <c r="K391" s="221" t="s">
        <v>177</v>
      </c>
      <c r="L391" s="45"/>
      <c r="M391" s="226" t="s">
        <v>1</v>
      </c>
      <c r="N391" s="227" t="s">
        <v>41</v>
      </c>
      <c r="O391" s="92"/>
      <c r="P391" s="228">
        <f>O391*H391</f>
        <v>0</v>
      </c>
      <c r="Q391" s="228">
        <v>0</v>
      </c>
      <c r="R391" s="228">
        <f>Q391*H391</f>
        <v>0</v>
      </c>
      <c r="S391" s="228">
        <v>0.0026</v>
      </c>
      <c r="T391" s="229">
        <f>S391*H391</f>
        <v>0.04628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30" t="s">
        <v>267</v>
      </c>
      <c r="AT391" s="230" t="s">
        <v>173</v>
      </c>
      <c r="AU391" s="230" t="s">
        <v>86</v>
      </c>
      <c r="AY391" s="18" t="s">
        <v>171</v>
      </c>
      <c r="BE391" s="231">
        <f>IF(N391="základní",J391,0)</f>
        <v>0</v>
      </c>
      <c r="BF391" s="231">
        <f>IF(N391="snížená",J391,0)</f>
        <v>0</v>
      </c>
      <c r="BG391" s="231">
        <f>IF(N391="zákl. přenesená",J391,0)</f>
        <v>0</v>
      </c>
      <c r="BH391" s="231">
        <f>IF(N391="sníž. přenesená",J391,0)</f>
        <v>0</v>
      </c>
      <c r="BI391" s="231">
        <f>IF(N391="nulová",J391,0)</f>
        <v>0</v>
      </c>
      <c r="BJ391" s="18" t="s">
        <v>84</v>
      </c>
      <c r="BK391" s="231">
        <f>ROUND(I391*H391,2)</f>
        <v>0</v>
      </c>
      <c r="BL391" s="18" t="s">
        <v>267</v>
      </c>
      <c r="BM391" s="230" t="s">
        <v>2066</v>
      </c>
    </row>
    <row r="392" spans="1:65" s="2" customFormat="1" ht="16.5" customHeight="1">
      <c r="A392" s="39"/>
      <c r="B392" s="40"/>
      <c r="C392" s="219" t="s">
        <v>781</v>
      </c>
      <c r="D392" s="219" t="s">
        <v>173</v>
      </c>
      <c r="E392" s="220" t="s">
        <v>876</v>
      </c>
      <c r="F392" s="221" t="s">
        <v>877</v>
      </c>
      <c r="G392" s="222" t="s">
        <v>366</v>
      </c>
      <c r="H392" s="223">
        <v>3</v>
      </c>
      <c r="I392" s="224"/>
      <c r="J392" s="225">
        <f>ROUND(I392*H392,2)</f>
        <v>0</v>
      </c>
      <c r="K392" s="221" t="s">
        <v>177</v>
      </c>
      <c r="L392" s="45"/>
      <c r="M392" s="226" t="s">
        <v>1</v>
      </c>
      <c r="N392" s="227" t="s">
        <v>41</v>
      </c>
      <c r="O392" s="92"/>
      <c r="P392" s="228">
        <f>O392*H392</f>
        <v>0</v>
      </c>
      <c r="Q392" s="228">
        <v>0</v>
      </c>
      <c r="R392" s="228">
        <f>Q392*H392</f>
        <v>0</v>
      </c>
      <c r="S392" s="228">
        <v>0.00394</v>
      </c>
      <c r="T392" s="229">
        <f>S392*H392</f>
        <v>0.01182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30" t="s">
        <v>267</v>
      </c>
      <c r="AT392" s="230" t="s">
        <v>173</v>
      </c>
      <c r="AU392" s="230" t="s">
        <v>86</v>
      </c>
      <c r="AY392" s="18" t="s">
        <v>171</v>
      </c>
      <c r="BE392" s="231">
        <f>IF(N392="základní",J392,0)</f>
        <v>0</v>
      </c>
      <c r="BF392" s="231">
        <f>IF(N392="snížená",J392,0)</f>
        <v>0</v>
      </c>
      <c r="BG392" s="231">
        <f>IF(N392="zákl. přenesená",J392,0)</f>
        <v>0</v>
      </c>
      <c r="BH392" s="231">
        <f>IF(N392="sníž. přenesená",J392,0)</f>
        <v>0</v>
      </c>
      <c r="BI392" s="231">
        <f>IF(N392="nulová",J392,0)</f>
        <v>0</v>
      </c>
      <c r="BJ392" s="18" t="s">
        <v>84</v>
      </c>
      <c r="BK392" s="231">
        <f>ROUND(I392*H392,2)</f>
        <v>0</v>
      </c>
      <c r="BL392" s="18" t="s">
        <v>267</v>
      </c>
      <c r="BM392" s="230" t="s">
        <v>2067</v>
      </c>
    </row>
    <row r="393" spans="1:65" s="2" customFormat="1" ht="24.15" customHeight="1">
      <c r="A393" s="39"/>
      <c r="B393" s="40"/>
      <c r="C393" s="219" t="s">
        <v>785</v>
      </c>
      <c r="D393" s="219" t="s">
        <v>173</v>
      </c>
      <c r="E393" s="220" t="s">
        <v>1432</v>
      </c>
      <c r="F393" s="221" t="s">
        <v>1433</v>
      </c>
      <c r="G393" s="222" t="s">
        <v>366</v>
      </c>
      <c r="H393" s="223">
        <v>106.1</v>
      </c>
      <c r="I393" s="224"/>
      <c r="J393" s="225">
        <f>ROUND(I393*H393,2)</f>
        <v>0</v>
      </c>
      <c r="K393" s="221" t="s">
        <v>177</v>
      </c>
      <c r="L393" s="45"/>
      <c r="M393" s="226" t="s">
        <v>1</v>
      </c>
      <c r="N393" s="227" t="s">
        <v>41</v>
      </c>
      <c r="O393" s="92"/>
      <c r="P393" s="228">
        <f>O393*H393</f>
        <v>0</v>
      </c>
      <c r="Q393" s="228">
        <v>0.0029099999999999994</v>
      </c>
      <c r="R393" s="228">
        <f>Q393*H393</f>
        <v>0.30875099999999994</v>
      </c>
      <c r="S393" s="228">
        <v>0</v>
      </c>
      <c r="T393" s="229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30" t="s">
        <v>267</v>
      </c>
      <c r="AT393" s="230" t="s">
        <v>173</v>
      </c>
      <c r="AU393" s="230" t="s">
        <v>86</v>
      </c>
      <c r="AY393" s="18" t="s">
        <v>171</v>
      </c>
      <c r="BE393" s="231">
        <f>IF(N393="základní",J393,0)</f>
        <v>0</v>
      </c>
      <c r="BF393" s="231">
        <f>IF(N393="snížená",J393,0)</f>
        <v>0</v>
      </c>
      <c r="BG393" s="231">
        <f>IF(N393="zákl. přenesená",J393,0)</f>
        <v>0</v>
      </c>
      <c r="BH393" s="231">
        <f>IF(N393="sníž. přenesená",J393,0)</f>
        <v>0</v>
      </c>
      <c r="BI393" s="231">
        <f>IF(N393="nulová",J393,0)</f>
        <v>0</v>
      </c>
      <c r="BJ393" s="18" t="s">
        <v>84</v>
      </c>
      <c r="BK393" s="231">
        <f>ROUND(I393*H393,2)</f>
        <v>0</v>
      </c>
      <c r="BL393" s="18" t="s">
        <v>267</v>
      </c>
      <c r="BM393" s="230" t="s">
        <v>2068</v>
      </c>
    </row>
    <row r="394" spans="1:47" s="2" customFormat="1" ht="12">
      <c r="A394" s="39"/>
      <c r="B394" s="40"/>
      <c r="C394" s="41"/>
      <c r="D394" s="234" t="s">
        <v>229</v>
      </c>
      <c r="E394" s="41"/>
      <c r="F394" s="255" t="s">
        <v>1435</v>
      </c>
      <c r="G394" s="41"/>
      <c r="H394" s="41"/>
      <c r="I394" s="256"/>
      <c r="J394" s="41"/>
      <c r="K394" s="41"/>
      <c r="L394" s="45"/>
      <c r="M394" s="257"/>
      <c r="N394" s="258"/>
      <c r="O394" s="92"/>
      <c r="P394" s="92"/>
      <c r="Q394" s="92"/>
      <c r="R394" s="92"/>
      <c r="S394" s="92"/>
      <c r="T394" s="93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T394" s="18" t="s">
        <v>229</v>
      </c>
      <c r="AU394" s="18" t="s">
        <v>86</v>
      </c>
    </row>
    <row r="395" spans="1:51" s="13" customFormat="1" ht="12">
      <c r="A395" s="13"/>
      <c r="B395" s="232"/>
      <c r="C395" s="233"/>
      <c r="D395" s="234" t="s">
        <v>180</v>
      </c>
      <c r="E395" s="235" t="s">
        <v>1</v>
      </c>
      <c r="F395" s="236" t="s">
        <v>2069</v>
      </c>
      <c r="G395" s="233"/>
      <c r="H395" s="237">
        <v>106.1</v>
      </c>
      <c r="I395" s="238"/>
      <c r="J395" s="233"/>
      <c r="K395" s="233"/>
      <c r="L395" s="239"/>
      <c r="M395" s="240"/>
      <c r="N395" s="241"/>
      <c r="O395" s="241"/>
      <c r="P395" s="241"/>
      <c r="Q395" s="241"/>
      <c r="R395" s="241"/>
      <c r="S395" s="241"/>
      <c r="T395" s="242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3" t="s">
        <v>180</v>
      </c>
      <c r="AU395" s="243" t="s">
        <v>86</v>
      </c>
      <c r="AV395" s="13" t="s">
        <v>86</v>
      </c>
      <c r="AW395" s="13" t="s">
        <v>32</v>
      </c>
      <c r="AX395" s="13" t="s">
        <v>84</v>
      </c>
      <c r="AY395" s="243" t="s">
        <v>171</v>
      </c>
    </row>
    <row r="396" spans="1:65" s="2" customFormat="1" ht="24.15" customHeight="1">
      <c r="A396" s="39"/>
      <c r="B396" s="40"/>
      <c r="C396" s="219" t="s">
        <v>791</v>
      </c>
      <c r="D396" s="219" t="s">
        <v>173</v>
      </c>
      <c r="E396" s="220" t="s">
        <v>898</v>
      </c>
      <c r="F396" s="221" t="s">
        <v>899</v>
      </c>
      <c r="G396" s="222" t="s">
        <v>366</v>
      </c>
      <c r="H396" s="223">
        <v>160.2</v>
      </c>
      <c r="I396" s="224"/>
      <c r="J396" s="225">
        <f>ROUND(I396*H396,2)</f>
        <v>0</v>
      </c>
      <c r="K396" s="221" t="s">
        <v>177</v>
      </c>
      <c r="L396" s="45"/>
      <c r="M396" s="226" t="s">
        <v>1</v>
      </c>
      <c r="N396" s="227" t="s">
        <v>41</v>
      </c>
      <c r="O396" s="92"/>
      <c r="P396" s="228">
        <f>O396*H396</f>
        <v>0</v>
      </c>
      <c r="Q396" s="228">
        <v>0.0029099999999999994</v>
      </c>
      <c r="R396" s="228">
        <f>Q396*H396</f>
        <v>0.466182</v>
      </c>
      <c r="S396" s="228">
        <v>0</v>
      </c>
      <c r="T396" s="229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30" t="s">
        <v>267</v>
      </c>
      <c r="AT396" s="230" t="s">
        <v>173</v>
      </c>
      <c r="AU396" s="230" t="s">
        <v>86</v>
      </c>
      <c r="AY396" s="18" t="s">
        <v>171</v>
      </c>
      <c r="BE396" s="231">
        <f>IF(N396="základní",J396,0)</f>
        <v>0</v>
      </c>
      <c r="BF396" s="231">
        <f>IF(N396="snížená",J396,0)</f>
        <v>0</v>
      </c>
      <c r="BG396" s="231">
        <f>IF(N396="zákl. přenesená",J396,0)</f>
        <v>0</v>
      </c>
      <c r="BH396" s="231">
        <f>IF(N396="sníž. přenesená",J396,0)</f>
        <v>0</v>
      </c>
      <c r="BI396" s="231">
        <f>IF(N396="nulová",J396,0)</f>
        <v>0</v>
      </c>
      <c r="BJ396" s="18" t="s">
        <v>84</v>
      </c>
      <c r="BK396" s="231">
        <f>ROUND(I396*H396,2)</f>
        <v>0</v>
      </c>
      <c r="BL396" s="18" t="s">
        <v>267</v>
      </c>
      <c r="BM396" s="230" t="s">
        <v>2070</v>
      </c>
    </row>
    <row r="397" spans="1:47" s="2" customFormat="1" ht="12">
      <c r="A397" s="39"/>
      <c r="B397" s="40"/>
      <c r="C397" s="41"/>
      <c r="D397" s="234" t="s">
        <v>229</v>
      </c>
      <c r="E397" s="41"/>
      <c r="F397" s="255" t="s">
        <v>901</v>
      </c>
      <c r="G397" s="41"/>
      <c r="H397" s="41"/>
      <c r="I397" s="256"/>
      <c r="J397" s="41"/>
      <c r="K397" s="41"/>
      <c r="L397" s="45"/>
      <c r="M397" s="257"/>
      <c r="N397" s="258"/>
      <c r="O397" s="92"/>
      <c r="P397" s="92"/>
      <c r="Q397" s="92"/>
      <c r="R397" s="92"/>
      <c r="S397" s="92"/>
      <c r="T397" s="93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T397" s="18" t="s">
        <v>229</v>
      </c>
      <c r="AU397" s="18" t="s">
        <v>86</v>
      </c>
    </row>
    <row r="398" spans="1:51" s="13" customFormat="1" ht="12">
      <c r="A398" s="13"/>
      <c r="B398" s="232"/>
      <c r="C398" s="233"/>
      <c r="D398" s="234" t="s">
        <v>180</v>
      </c>
      <c r="E398" s="235" t="s">
        <v>1</v>
      </c>
      <c r="F398" s="236" t="s">
        <v>1980</v>
      </c>
      <c r="G398" s="233"/>
      <c r="H398" s="237">
        <v>160.2</v>
      </c>
      <c r="I398" s="238"/>
      <c r="J398" s="233"/>
      <c r="K398" s="233"/>
      <c r="L398" s="239"/>
      <c r="M398" s="240"/>
      <c r="N398" s="241"/>
      <c r="O398" s="241"/>
      <c r="P398" s="241"/>
      <c r="Q398" s="241"/>
      <c r="R398" s="241"/>
      <c r="S398" s="241"/>
      <c r="T398" s="242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3" t="s">
        <v>180</v>
      </c>
      <c r="AU398" s="243" t="s">
        <v>86</v>
      </c>
      <c r="AV398" s="13" t="s">
        <v>86</v>
      </c>
      <c r="AW398" s="13" t="s">
        <v>32</v>
      </c>
      <c r="AX398" s="13" t="s">
        <v>84</v>
      </c>
      <c r="AY398" s="243" t="s">
        <v>171</v>
      </c>
    </row>
    <row r="399" spans="1:65" s="2" customFormat="1" ht="24.15" customHeight="1">
      <c r="A399" s="39"/>
      <c r="B399" s="40"/>
      <c r="C399" s="219" t="s">
        <v>797</v>
      </c>
      <c r="D399" s="219" t="s">
        <v>173</v>
      </c>
      <c r="E399" s="220" t="s">
        <v>2071</v>
      </c>
      <c r="F399" s="221" t="s">
        <v>2072</v>
      </c>
      <c r="G399" s="222" t="s">
        <v>176</v>
      </c>
      <c r="H399" s="223">
        <v>11.5</v>
      </c>
      <c r="I399" s="224"/>
      <c r="J399" s="225">
        <f>ROUND(I399*H399,2)</f>
        <v>0</v>
      </c>
      <c r="K399" s="221" t="s">
        <v>177</v>
      </c>
      <c r="L399" s="45"/>
      <c r="M399" s="226" t="s">
        <v>1</v>
      </c>
      <c r="N399" s="227" t="s">
        <v>41</v>
      </c>
      <c r="O399" s="92"/>
      <c r="P399" s="228">
        <f>O399*H399</f>
        <v>0</v>
      </c>
      <c r="Q399" s="228">
        <v>0.0076</v>
      </c>
      <c r="R399" s="228">
        <f>Q399*H399</f>
        <v>0.0874</v>
      </c>
      <c r="S399" s="228">
        <v>0</v>
      </c>
      <c r="T399" s="229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30" t="s">
        <v>267</v>
      </c>
      <c r="AT399" s="230" t="s">
        <v>173</v>
      </c>
      <c r="AU399" s="230" t="s">
        <v>86</v>
      </c>
      <c r="AY399" s="18" t="s">
        <v>171</v>
      </c>
      <c r="BE399" s="231">
        <f>IF(N399="základní",J399,0)</f>
        <v>0</v>
      </c>
      <c r="BF399" s="231">
        <f>IF(N399="snížená",J399,0)</f>
        <v>0</v>
      </c>
      <c r="BG399" s="231">
        <f>IF(N399="zákl. přenesená",J399,0)</f>
        <v>0</v>
      </c>
      <c r="BH399" s="231">
        <f>IF(N399="sníž. přenesená",J399,0)</f>
        <v>0</v>
      </c>
      <c r="BI399" s="231">
        <f>IF(N399="nulová",J399,0)</f>
        <v>0</v>
      </c>
      <c r="BJ399" s="18" t="s">
        <v>84</v>
      </c>
      <c r="BK399" s="231">
        <f>ROUND(I399*H399,2)</f>
        <v>0</v>
      </c>
      <c r="BL399" s="18" t="s">
        <v>267</v>
      </c>
      <c r="BM399" s="230" t="s">
        <v>2073</v>
      </c>
    </row>
    <row r="400" spans="1:65" s="2" customFormat="1" ht="24.15" customHeight="1">
      <c r="A400" s="39"/>
      <c r="B400" s="40"/>
      <c r="C400" s="219" t="s">
        <v>802</v>
      </c>
      <c r="D400" s="219" t="s">
        <v>173</v>
      </c>
      <c r="E400" s="220" t="s">
        <v>903</v>
      </c>
      <c r="F400" s="221" t="s">
        <v>904</v>
      </c>
      <c r="G400" s="222" t="s">
        <v>366</v>
      </c>
      <c r="H400" s="223">
        <v>17.8</v>
      </c>
      <c r="I400" s="224"/>
      <c r="J400" s="225">
        <f>ROUND(I400*H400,2)</f>
        <v>0</v>
      </c>
      <c r="K400" s="221" t="s">
        <v>177</v>
      </c>
      <c r="L400" s="45"/>
      <c r="M400" s="226" t="s">
        <v>1</v>
      </c>
      <c r="N400" s="227" t="s">
        <v>41</v>
      </c>
      <c r="O400" s="92"/>
      <c r="P400" s="228">
        <f>O400*H400</f>
        <v>0</v>
      </c>
      <c r="Q400" s="228">
        <v>0.0016900000000000003</v>
      </c>
      <c r="R400" s="228">
        <f>Q400*H400</f>
        <v>0.030082000000000005</v>
      </c>
      <c r="S400" s="228">
        <v>0</v>
      </c>
      <c r="T400" s="229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30" t="s">
        <v>267</v>
      </c>
      <c r="AT400" s="230" t="s">
        <v>173</v>
      </c>
      <c r="AU400" s="230" t="s">
        <v>86</v>
      </c>
      <c r="AY400" s="18" t="s">
        <v>171</v>
      </c>
      <c r="BE400" s="231">
        <f>IF(N400="základní",J400,0)</f>
        <v>0</v>
      </c>
      <c r="BF400" s="231">
        <f>IF(N400="snížená",J400,0)</f>
        <v>0</v>
      </c>
      <c r="BG400" s="231">
        <f>IF(N400="zákl. přenesená",J400,0)</f>
        <v>0</v>
      </c>
      <c r="BH400" s="231">
        <f>IF(N400="sníž. přenesená",J400,0)</f>
        <v>0</v>
      </c>
      <c r="BI400" s="231">
        <f>IF(N400="nulová",J400,0)</f>
        <v>0</v>
      </c>
      <c r="BJ400" s="18" t="s">
        <v>84</v>
      </c>
      <c r="BK400" s="231">
        <f>ROUND(I400*H400,2)</f>
        <v>0</v>
      </c>
      <c r="BL400" s="18" t="s">
        <v>267</v>
      </c>
      <c r="BM400" s="230" t="s">
        <v>2074</v>
      </c>
    </row>
    <row r="401" spans="1:51" s="13" customFormat="1" ht="12">
      <c r="A401" s="13"/>
      <c r="B401" s="232"/>
      <c r="C401" s="233"/>
      <c r="D401" s="234" t="s">
        <v>180</v>
      </c>
      <c r="E401" s="235" t="s">
        <v>1</v>
      </c>
      <c r="F401" s="236" t="s">
        <v>2075</v>
      </c>
      <c r="G401" s="233"/>
      <c r="H401" s="237">
        <v>17.8</v>
      </c>
      <c r="I401" s="238"/>
      <c r="J401" s="233"/>
      <c r="K401" s="233"/>
      <c r="L401" s="239"/>
      <c r="M401" s="240"/>
      <c r="N401" s="241"/>
      <c r="O401" s="241"/>
      <c r="P401" s="241"/>
      <c r="Q401" s="241"/>
      <c r="R401" s="241"/>
      <c r="S401" s="241"/>
      <c r="T401" s="242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3" t="s">
        <v>180</v>
      </c>
      <c r="AU401" s="243" t="s">
        <v>86</v>
      </c>
      <c r="AV401" s="13" t="s">
        <v>86</v>
      </c>
      <c r="AW401" s="13" t="s">
        <v>32</v>
      </c>
      <c r="AX401" s="13" t="s">
        <v>84</v>
      </c>
      <c r="AY401" s="243" t="s">
        <v>171</v>
      </c>
    </row>
    <row r="402" spans="1:65" s="2" customFormat="1" ht="24.15" customHeight="1">
      <c r="A402" s="39"/>
      <c r="B402" s="40"/>
      <c r="C402" s="219" t="s">
        <v>807</v>
      </c>
      <c r="D402" s="219" t="s">
        <v>173</v>
      </c>
      <c r="E402" s="220" t="s">
        <v>908</v>
      </c>
      <c r="F402" s="221" t="s">
        <v>909</v>
      </c>
      <c r="G402" s="222" t="s">
        <v>366</v>
      </c>
      <c r="H402" s="223">
        <v>3</v>
      </c>
      <c r="I402" s="224"/>
      <c r="J402" s="225">
        <f>ROUND(I402*H402,2)</f>
        <v>0</v>
      </c>
      <c r="K402" s="221" t="s">
        <v>177</v>
      </c>
      <c r="L402" s="45"/>
      <c r="M402" s="226" t="s">
        <v>1</v>
      </c>
      <c r="N402" s="227" t="s">
        <v>41</v>
      </c>
      <c r="O402" s="92"/>
      <c r="P402" s="228">
        <f>O402*H402</f>
        <v>0</v>
      </c>
      <c r="Q402" s="228">
        <v>0.00217</v>
      </c>
      <c r="R402" s="228">
        <f>Q402*H402</f>
        <v>0.00651</v>
      </c>
      <c r="S402" s="228">
        <v>0</v>
      </c>
      <c r="T402" s="229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30" t="s">
        <v>267</v>
      </c>
      <c r="AT402" s="230" t="s">
        <v>173</v>
      </c>
      <c r="AU402" s="230" t="s">
        <v>86</v>
      </c>
      <c r="AY402" s="18" t="s">
        <v>171</v>
      </c>
      <c r="BE402" s="231">
        <f>IF(N402="základní",J402,0)</f>
        <v>0</v>
      </c>
      <c r="BF402" s="231">
        <f>IF(N402="snížená",J402,0)</f>
        <v>0</v>
      </c>
      <c r="BG402" s="231">
        <f>IF(N402="zákl. přenesená",J402,0)</f>
        <v>0</v>
      </c>
      <c r="BH402" s="231">
        <f>IF(N402="sníž. přenesená",J402,0)</f>
        <v>0</v>
      </c>
      <c r="BI402" s="231">
        <f>IF(N402="nulová",J402,0)</f>
        <v>0</v>
      </c>
      <c r="BJ402" s="18" t="s">
        <v>84</v>
      </c>
      <c r="BK402" s="231">
        <f>ROUND(I402*H402,2)</f>
        <v>0</v>
      </c>
      <c r="BL402" s="18" t="s">
        <v>267</v>
      </c>
      <c r="BM402" s="230" t="s">
        <v>2076</v>
      </c>
    </row>
    <row r="403" spans="1:51" s="13" customFormat="1" ht="12">
      <c r="A403" s="13"/>
      <c r="B403" s="232"/>
      <c r="C403" s="233"/>
      <c r="D403" s="234" t="s">
        <v>180</v>
      </c>
      <c r="E403" s="235" t="s">
        <v>1</v>
      </c>
      <c r="F403" s="236" t="s">
        <v>2077</v>
      </c>
      <c r="G403" s="233"/>
      <c r="H403" s="237">
        <v>3</v>
      </c>
      <c r="I403" s="238"/>
      <c r="J403" s="233"/>
      <c r="K403" s="233"/>
      <c r="L403" s="239"/>
      <c r="M403" s="240"/>
      <c r="N403" s="241"/>
      <c r="O403" s="241"/>
      <c r="P403" s="241"/>
      <c r="Q403" s="241"/>
      <c r="R403" s="241"/>
      <c r="S403" s="241"/>
      <c r="T403" s="242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3" t="s">
        <v>180</v>
      </c>
      <c r="AU403" s="243" t="s">
        <v>86</v>
      </c>
      <c r="AV403" s="13" t="s">
        <v>86</v>
      </c>
      <c r="AW403" s="13" t="s">
        <v>32</v>
      </c>
      <c r="AX403" s="13" t="s">
        <v>84</v>
      </c>
      <c r="AY403" s="243" t="s">
        <v>171</v>
      </c>
    </row>
    <row r="404" spans="1:65" s="2" customFormat="1" ht="24.15" customHeight="1">
      <c r="A404" s="39"/>
      <c r="B404" s="40"/>
      <c r="C404" s="219" t="s">
        <v>812</v>
      </c>
      <c r="D404" s="219" t="s">
        <v>173</v>
      </c>
      <c r="E404" s="220" t="s">
        <v>917</v>
      </c>
      <c r="F404" s="221" t="s">
        <v>918</v>
      </c>
      <c r="G404" s="222" t="s">
        <v>366</v>
      </c>
      <c r="H404" s="223">
        <v>17.8</v>
      </c>
      <c r="I404" s="224"/>
      <c r="J404" s="225">
        <f>ROUND(I404*H404,2)</f>
        <v>0</v>
      </c>
      <c r="K404" s="221" t="s">
        <v>227</v>
      </c>
      <c r="L404" s="45"/>
      <c r="M404" s="226" t="s">
        <v>1</v>
      </c>
      <c r="N404" s="227" t="s">
        <v>41</v>
      </c>
      <c r="O404" s="92"/>
      <c r="P404" s="228">
        <f>O404*H404</f>
        <v>0</v>
      </c>
      <c r="Q404" s="228">
        <v>0</v>
      </c>
      <c r="R404" s="228">
        <f>Q404*H404</f>
        <v>0</v>
      </c>
      <c r="S404" s="228">
        <v>0</v>
      </c>
      <c r="T404" s="229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30" t="s">
        <v>267</v>
      </c>
      <c r="AT404" s="230" t="s">
        <v>173</v>
      </c>
      <c r="AU404" s="230" t="s">
        <v>86</v>
      </c>
      <c r="AY404" s="18" t="s">
        <v>171</v>
      </c>
      <c r="BE404" s="231">
        <f>IF(N404="základní",J404,0)</f>
        <v>0</v>
      </c>
      <c r="BF404" s="231">
        <f>IF(N404="snížená",J404,0)</f>
        <v>0</v>
      </c>
      <c r="BG404" s="231">
        <f>IF(N404="zákl. přenesená",J404,0)</f>
        <v>0</v>
      </c>
      <c r="BH404" s="231">
        <f>IF(N404="sníž. přenesená",J404,0)</f>
        <v>0</v>
      </c>
      <c r="BI404" s="231">
        <f>IF(N404="nulová",J404,0)</f>
        <v>0</v>
      </c>
      <c r="BJ404" s="18" t="s">
        <v>84</v>
      </c>
      <c r="BK404" s="231">
        <f>ROUND(I404*H404,2)</f>
        <v>0</v>
      </c>
      <c r="BL404" s="18" t="s">
        <v>267</v>
      </c>
      <c r="BM404" s="230" t="s">
        <v>2078</v>
      </c>
    </row>
    <row r="405" spans="1:65" s="2" customFormat="1" ht="37.8" customHeight="1">
      <c r="A405" s="39"/>
      <c r="B405" s="40"/>
      <c r="C405" s="219" t="s">
        <v>816</v>
      </c>
      <c r="D405" s="219" t="s">
        <v>173</v>
      </c>
      <c r="E405" s="220" t="s">
        <v>921</v>
      </c>
      <c r="F405" s="221" t="s">
        <v>922</v>
      </c>
      <c r="G405" s="222" t="s">
        <v>226</v>
      </c>
      <c r="H405" s="223">
        <v>12</v>
      </c>
      <c r="I405" s="224"/>
      <c r="J405" s="225">
        <f>ROUND(I405*H405,2)</f>
        <v>0</v>
      </c>
      <c r="K405" s="221" t="s">
        <v>227</v>
      </c>
      <c r="L405" s="45"/>
      <c r="M405" s="226" t="s">
        <v>1</v>
      </c>
      <c r="N405" s="227" t="s">
        <v>41</v>
      </c>
      <c r="O405" s="92"/>
      <c r="P405" s="228">
        <f>O405*H405</f>
        <v>0</v>
      </c>
      <c r="Q405" s="228">
        <v>0</v>
      </c>
      <c r="R405" s="228">
        <f>Q405*H405</f>
        <v>0</v>
      </c>
      <c r="S405" s="228">
        <v>0</v>
      </c>
      <c r="T405" s="229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30" t="s">
        <v>267</v>
      </c>
      <c r="AT405" s="230" t="s">
        <v>173</v>
      </c>
      <c r="AU405" s="230" t="s">
        <v>86</v>
      </c>
      <c r="AY405" s="18" t="s">
        <v>171</v>
      </c>
      <c r="BE405" s="231">
        <f>IF(N405="základní",J405,0)</f>
        <v>0</v>
      </c>
      <c r="BF405" s="231">
        <f>IF(N405="snížená",J405,0)</f>
        <v>0</v>
      </c>
      <c r="BG405" s="231">
        <f>IF(N405="zákl. přenesená",J405,0)</f>
        <v>0</v>
      </c>
      <c r="BH405" s="231">
        <f>IF(N405="sníž. přenesená",J405,0)</f>
        <v>0</v>
      </c>
      <c r="BI405" s="231">
        <f>IF(N405="nulová",J405,0)</f>
        <v>0</v>
      </c>
      <c r="BJ405" s="18" t="s">
        <v>84</v>
      </c>
      <c r="BK405" s="231">
        <f>ROUND(I405*H405,2)</f>
        <v>0</v>
      </c>
      <c r="BL405" s="18" t="s">
        <v>267</v>
      </c>
      <c r="BM405" s="230" t="s">
        <v>2079</v>
      </c>
    </row>
    <row r="406" spans="1:47" s="2" customFormat="1" ht="12">
      <c r="A406" s="39"/>
      <c r="B406" s="40"/>
      <c r="C406" s="41"/>
      <c r="D406" s="234" t="s">
        <v>229</v>
      </c>
      <c r="E406" s="41"/>
      <c r="F406" s="255" t="s">
        <v>1446</v>
      </c>
      <c r="G406" s="41"/>
      <c r="H406" s="41"/>
      <c r="I406" s="256"/>
      <c r="J406" s="41"/>
      <c r="K406" s="41"/>
      <c r="L406" s="45"/>
      <c r="M406" s="257"/>
      <c r="N406" s="258"/>
      <c r="O406" s="92"/>
      <c r="P406" s="92"/>
      <c r="Q406" s="92"/>
      <c r="R406" s="92"/>
      <c r="S406" s="92"/>
      <c r="T406" s="93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T406" s="18" t="s">
        <v>229</v>
      </c>
      <c r="AU406" s="18" t="s">
        <v>86</v>
      </c>
    </row>
    <row r="407" spans="1:65" s="2" customFormat="1" ht="24.15" customHeight="1">
      <c r="A407" s="39"/>
      <c r="B407" s="40"/>
      <c r="C407" s="219" t="s">
        <v>822</v>
      </c>
      <c r="D407" s="219" t="s">
        <v>173</v>
      </c>
      <c r="E407" s="220" t="s">
        <v>1447</v>
      </c>
      <c r="F407" s="221" t="s">
        <v>1448</v>
      </c>
      <c r="G407" s="222" t="s">
        <v>366</v>
      </c>
      <c r="H407" s="223">
        <v>36.3</v>
      </c>
      <c r="I407" s="224"/>
      <c r="J407" s="225">
        <f>ROUND(I407*H407,2)</f>
        <v>0</v>
      </c>
      <c r="K407" s="221" t="s">
        <v>227</v>
      </c>
      <c r="L407" s="45"/>
      <c r="M407" s="226" t="s">
        <v>1</v>
      </c>
      <c r="N407" s="227" t="s">
        <v>41</v>
      </c>
      <c r="O407" s="92"/>
      <c r="P407" s="228">
        <f>O407*H407</f>
        <v>0</v>
      </c>
      <c r="Q407" s="228">
        <v>0</v>
      </c>
      <c r="R407" s="228">
        <f>Q407*H407</f>
        <v>0</v>
      </c>
      <c r="S407" s="228">
        <v>0</v>
      </c>
      <c r="T407" s="229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30" t="s">
        <v>267</v>
      </c>
      <c r="AT407" s="230" t="s">
        <v>173</v>
      </c>
      <c r="AU407" s="230" t="s">
        <v>86</v>
      </c>
      <c r="AY407" s="18" t="s">
        <v>171</v>
      </c>
      <c r="BE407" s="231">
        <f>IF(N407="základní",J407,0)</f>
        <v>0</v>
      </c>
      <c r="BF407" s="231">
        <f>IF(N407="snížená",J407,0)</f>
        <v>0</v>
      </c>
      <c r="BG407" s="231">
        <f>IF(N407="zákl. přenesená",J407,0)</f>
        <v>0</v>
      </c>
      <c r="BH407" s="231">
        <f>IF(N407="sníž. přenesená",J407,0)</f>
        <v>0</v>
      </c>
      <c r="BI407" s="231">
        <f>IF(N407="nulová",J407,0)</f>
        <v>0</v>
      </c>
      <c r="BJ407" s="18" t="s">
        <v>84</v>
      </c>
      <c r="BK407" s="231">
        <f>ROUND(I407*H407,2)</f>
        <v>0</v>
      </c>
      <c r="BL407" s="18" t="s">
        <v>267</v>
      </c>
      <c r="BM407" s="230" t="s">
        <v>2080</v>
      </c>
    </row>
    <row r="408" spans="1:63" s="12" customFormat="1" ht="22.8" customHeight="1">
      <c r="A408" s="12"/>
      <c r="B408" s="203"/>
      <c r="C408" s="204"/>
      <c r="D408" s="205" t="s">
        <v>75</v>
      </c>
      <c r="E408" s="217" t="s">
        <v>924</v>
      </c>
      <c r="F408" s="217" t="s">
        <v>925</v>
      </c>
      <c r="G408" s="204"/>
      <c r="H408" s="204"/>
      <c r="I408" s="207"/>
      <c r="J408" s="218">
        <f>BK408</f>
        <v>0</v>
      </c>
      <c r="K408" s="204"/>
      <c r="L408" s="209"/>
      <c r="M408" s="210"/>
      <c r="N408" s="211"/>
      <c r="O408" s="211"/>
      <c r="P408" s="212">
        <f>SUM(P409:P460)</f>
        <v>0</v>
      </c>
      <c r="Q408" s="211"/>
      <c r="R408" s="212">
        <f>SUM(R409:R460)</f>
        <v>1.1025</v>
      </c>
      <c r="S408" s="211"/>
      <c r="T408" s="213">
        <f>SUM(T409:T460)</f>
        <v>0.33</v>
      </c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R408" s="214" t="s">
        <v>86</v>
      </c>
      <c r="AT408" s="215" t="s">
        <v>75</v>
      </c>
      <c r="AU408" s="215" t="s">
        <v>84</v>
      </c>
      <c r="AY408" s="214" t="s">
        <v>171</v>
      </c>
      <c r="BK408" s="216">
        <f>SUM(BK409:BK460)</f>
        <v>0</v>
      </c>
    </row>
    <row r="409" spans="1:65" s="2" customFormat="1" ht="24.15" customHeight="1">
      <c r="A409" s="39"/>
      <c r="B409" s="40"/>
      <c r="C409" s="219" t="s">
        <v>829</v>
      </c>
      <c r="D409" s="219" t="s">
        <v>173</v>
      </c>
      <c r="E409" s="220" t="s">
        <v>927</v>
      </c>
      <c r="F409" s="221" t="s">
        <v>928</v>
      </c>
      <c r="G409" s="222" t="s">
        <v>226</v>
      </c>
      <c r="H409" s="223">
        <v>66</v>
      </c>
      <c r="I409" s="224"/>
      <c r="J409" s="225">
        <f>ROUND(I409*H409,2)</f>
        <v>0</v>
      </c>
      <c r="K409" s="221" t="s">
        <v>177</v>
      </c>
      <c r="L409" s="45"/>
      <c r="M409" s="226" t="s">
        <v>1</v>
      </c>
      <c r="N409" s="227" t="s">
        <v>41</v>
      </c>
      <c r="O409" s="92"/>
      <c r="P409" s="228">
        <f>O409*H409</f>
        <v>0</v>
      </c>
      <c r="Q409" s="228">
        <v>0</v>
      </c>
      <c r="R409" s="228">
        <f>Q409*H409</f>
        <v>0</v>
      </c>
      <c r="S409" s="228">
        <v>0.005</v>
      </c>
      <c r="T409" s="229">
        <f>S409*H409</f>
        <v>0.33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30" t="s">
        <v>267</v>
      </c>
      <c r="AT409" s="230" t="s">
        <v>173</v>
      </c>
      <c r="AU409" s="230" t="s">
        <v>86</v>
      </c>
      <c r="AY409" s="18" t="s">
        <v>171</v>
      </c>
      <c r="BE409" s="231">
        <f>IF(N409="základní",J409,0)</f>
        <v>0</v>
      </c>
      <c r="BF409" s="231">
        <f>IF(N409="snížená",J409,0)</f>
        <v>0</v>
      </c>
      <c r="BG409" s="231">
        <f>IF(N409="zákl. přenesená",J409,0)</f>
        <v>0</v>
      </c>
      <c r="BH409" s="231">
        <f>IF(N409="sníž. přenesená",J409,0)</f>
        <v>0</v>
      </c>
      <c r="BI409" s="231">
        <f>IF(N409="nulová",J409,0)</f>
        <v>0</v>
      </c>
      <c r="BJ409" s="18" t="s">
        <v>84</v>
      </c>
      <c r="BK409" s="231">
        <f>ROUND(I409*H409,2)</f>
        <v>0</v>
      </c>
      <c r="BL409" s="18" t="s">
        <v>267</v>
      </c>
      <c r="BM409" s="230" t="s">
        <v>2081</v>
      </c>
    </row>
    <row r="410" spans="1:51" s="13" customFormat="1" ht="12">
      <c r="A410" s="13"/>
      <c r="B410" s="232"/>
      <c r="C410" s="233"/>
      <c r="D410" s="234" t="s">
        <v>180</v>
      </c>
      <c r="E410" s="235" t="s">
        <v>1</v>
      </c>
      <c r="F410" s="236" t="s">
        <v>2082</v>
      </c>
      <c r="G410" s="233"/>
      <c r="H410" s="237">
        <v>66</v>
      </c>
      <c r="I410" s="238"/>
      <c r="J410" s="233"/>
      <c r="K410" s="233"/>
      <c r="L410" s="239"/>
      <c r="M410" s="240"/>
      <c r="N410" s="241"/>
      <c r="O410" s="241"/>
      <c r="P410" s="241"/>
      <c r="Q410" s="241"/>
      <c r="R410" s="241"/>
      <c r="S410" s="241"/>
      <c r="T410" s="242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3" t="s">
        <v>180</v>
      </c>
      <c r="AU410" s="243" t="s">
        <v>86</v>
      </c>
      <c r="AV410" s="13" t="s">
        <v>86</v>
      </c>
      <c r="AW410" s="13" t="s">
        <v>32</v>
      </c>
      <c r="AX410" s="13" t="s">
        <v>84</v>
      </c>
      <c r="AY410" s="243" t="s">
        <v>171</v>
      </c>
    </row>
    <row r="411" spans="1:65" s="2" customFormat="1" ht="24.15" customHeight="1">
      <c r="A411" s="39"/>
      <c r="B411" s="40"/>
      <c r="C411" s="219" t="s">
        <v>835</v>
      </c>
      <c r="D411" s="219" t="s">
        <v>173</v>
      </c>
      <c r="E411" s="220" t="s">
        <v>945</v>
      </c>
      <c r="F411" s="221" t="s">
        <v>946</v>
      </c>
      <c r="G411" s="222" t="s">
        <v>226</v>
      </c>
      <c r="H411" s="223">
        <v>66</v>
      </c>
      <c r="I411" s="224"/>
      <c r="J411" s="225">
        <f>ROUND(I411*H411,2)</f>
        <v>0</v>
      </c>
      <c r="K411" s="221" t="s">
        <v>177</v>
      </c>
      <c r="L411" s="45"/>
      <c r="M411" s="226" t="s">
        <v>1</v>
      </c>
      <c r="N411" s="227" t="s">
        <v>41</v>
      </c>
      <c r="O411" s="92"/>
      <c r="P411" s="228">
        <f>O411*H411</f>
        <v>0</v>
      </c>
      <c r="Q411" s="228">
        <v>0</v>
      </c>
      <c r="R411" s="228">
        <f>Q411*H411</f>
        <v>0</v>
      </c>
      <c r="S411" s="228">
        <v>0</v>
      </c>
      <c r="T411" s="229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30" t="s">
        <v>267</v>
      </c>
      <c r="AT411" s="230" t="s">
        <v>173</v>
      </c>
      <c r="AU411" s="230" t="s">
        <v>86</v>
      </c>
      <c r="AY411" s="18" t="s">
        <v>171</v>
      </c>
      <c r="BE411" s="231">
        <f>IF(N411="základní",J411,0)</f>
        <v>0</v>
      </c>
      <c r="BF411" s="231">
        <f>IF(N411="snížená",J411,0)</f>
        <v>0</v>
      </c>
      <c r="BG411" s="231">
        <f>IF(N411="zákl. přenesená",J411,0)</f>
        <v>0</v>
      </c>
      <c r="BH411" s="231">
        <f>IF(N411="sníž. přenesená",J411,0)</f>
        <v>0</v>
      </c>
      <c r="BI411" s="231">
        <f>IF(N411="nulová",J411,0)</f>
        <v>0</v>
      </c>
      <c r="BJ411" s="18" t="s">
        <v>84</v>
      </c>
      <c r="BK411" s="231">
        <f>ROUND(I411*H411,2)</f>
        <v>0</v>
      </c>
      <c r="BL411" s="18" t="s">
        <v>267</v>
      </c>
      <c r="BM411" s="230" t="s">
        <v>2083</v>
      </c>
    </row>
    <row r="412" spans="1:51" s="13" customFormat="1" ht="12">
      <c r="A412" s="13"/>
      <c r="B412" s="232"/>
      <c r="C412" s="233"/>
      <c r="D412" s="234" t="s">
        <v>180</v>
      </c>
      <c r="E412" s="235" t="s">
        <v>1</v>
      </c>
      <c r="F412" s="236" t="s">
        <v>2084</v>
      </c>
      <c r="G412" s="233"/>
      <c r="H412" s="237">
        <v>66</v>
      </c>
      <c r="I412" s="238"/>
      <c r="J412" s="233"/>
      <c r="K412" s="233"/>
      <c r="L412" s="239"/>
      <c r="M412" s="240"/>
      <c r="N412" s="241"/>
      <c r="O412" s="241"/>
      <c r="P412" s="241"/>
      <c r="Q412" s="241"/>
      <c r="R412" s="241"/>
      <c r="S412" s="241"/>
      <c r="T412" s="242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3" t="s">
        <v>180</v>
      </c>
      <c r="AU412" s="243" t="s">
        <v>86</v>
      </c>
      <c r="AV412" s="13" t="s">
        <v>86</v>
      </c>
      <c r="AW412" s="13" t="s">
        <v>32</v>
      </c>
      <c r="AX412" s="13" t="s">
        <v>84</v>
      </c>
      <c r="AY412" s="243" t="s">
        <v>171</v>
      </c>
    </row>
    <row r="413" spans="1:65" s="2" customFormat="1" ht="33" customHeight="1">
      <c r="A413" s="39"/>
      <c r="B413" s="40"/>
      <c r="C413" s="269" t="s">
        <v>839</v>
      </c>
      <c r="D413" s="269" t="s">
        <v>304</v>
      </c>
      <c r="E413" s="270" t="s">
        <v>950</v>
      </c>
      <c r="F413" s="271" t="s">
        <v>951</v>
      </c>
      <c r="G413" s="272" t="s">
        <v>366</v>
      </c>
      <c r="H413" s="273">
        <v>157.5</v>
      </c>
      <c r="I413" s="274"/>
      <c r="J413" s="275">
        <f>ROUND(I413*H413,2)</f>
        <v>0</v>
      </c>
      <c r="K413" s="271" t="s">
        <v>177</v>
      </c>
      <c r="L413" s="276"/>
      <c r="M413" s="277" t="s">
        <v>1</v>
      </c>
      <c r="N413" s="278" t="s">
        <v>41</v>
      </c>
      <c r="O413" s="92"/>
      <c r="P413" s="228">
        <f>O413*H413</f>
        <v>0</v>
      </c>
      <c r="Q413" s="228">
        <v>0.007</v>
      </c>
      <c r="R413" s="228">
        <f>Q413*H413</f>
        <v>1.1025</v>
      </c>
      <c r="S413" s="228">
        <v>0</v>
      </c>
      <c r="T413" s="229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30" t="s">
        <v>392</v>
      </c>
      <c r="AT413" s="230" t="s">
        <v>304</v>
      </c>
      <c r="AU413" s="230" t="s">
        <v>86</v>
      </c>
      <c r="AY413" s="18" t="s">
        <v>171</v>
      </c>
      <c r="BE413" s="231">
        <f>IF(N413="základní",J413,0)</f>
        <v>0</v>
      </c>
      <c r="BF413" s="231">
        <f>IF(N413="snížená",J413,0)</f>
        <v>0</v>
      </c>
      <c r="BG413" s="231">
        <f>IF(N413="zákl. přenesená",J413,0)</f>
        <v>0</v>
      </c>
      <c r="BH413" s="231">
        <f>IF(N413="sníž. přenesená",J413,0)</f>
        <v>0</v>
      </c>
      <c r="BI413" s="231">
        <f>IF(N413="nulová",J413,0)</f>
        <v>0</v>
      </c>
      <c r="BJ413" s="18" t="s">
        <v>84</v>
      </c>
      <c r="BK413" s="231">
        <f>ROUND(I413*H413,2)</f>
        <v>0</v>
      </c>
      <c r="BL413" s="18" t="s">
        <v>267</v>
      </c>
      <c r="BM413" s="230" t="s">
        <v>2085</v>
      </c>
    </row>
    <row r="414" spans="1:51" s="13" customFormat="1" ht="12">
      <c r="A414" s="13"/>
      <c r="B414" s="232"/>
      <c r="C414" s="233"/>
      <c r="D414" s="234" t="s">
        <v>180</v>
      </c>
      <c r="E414" s="235" t="s">
        <v>1</v>
      </c>
      <c r="F414" s="236" t="s">
        <v>2086</v>
      </c>
      <c r="G414" s="233"/>
      <c r="H414" s="237">
        <v>157.5</v>
      </c>
      <c r="I414" s="238"/>
      <c r="J414" s="233"/>
      <c r="K414" s="233"/>
      <c r="L414" s="239"/>
      <c r="M414" s="240"/>
      <c r="N414" s="241"/>
      <c r="O414" s="241"/>
      <c r="P414" s="241"/>
      <c r="Q414" s="241"/>
      <c r="R414" s="241"/>
      <c r="S414" s="241"/>
      <c r="T414" s="242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3" t="s">
        <v>180</v>
      </c>
      <c r="AU414" s="243" t="s">
        <v>86</v>
      </c>
      <c r="AV414" s="13" t="s">
        <v>86</v>
      </c>
      <c r="AW414" s="13" t="s">
        <v>32</v>
      </c>
      <c r="AX414" s="13" t="s">
        <v>84</v>
      </c>
      <c r="AY414" s="243" t="s">
        <v>171</v>
      </c>
    </row>
    <row r="415" spans="1:65" s="2" customFormat="1" ht="24.15" customHeight="1">
      <c r="A415" s="39"/>
      <c r="B415" s="40"/>
      <c r="C415" s="219" t="s">
        <v>847</v>
      </c>
      <c r="D415" s="219" t="s">
        <v>173</v>
      </c>
      <c r="E415" s="220" t="s">
        <v>955</v>
      </c>
      <c r="F415" s="221" t="s">
        <v>956</v>
      </c>
      <c r="G415" s="222" t="s">
        <v>742</v>
      </c>
      <c r="H415" s="279"/>
      <c r="I415" s="224"/>
      <c r="J415" s="225">
        <f>ROUND(I415*H415,2)</f>
        <v>0</v>
      </c>
      <c r="K415" s="221" t="s">
        <v>177</v>
      </c>
      <c r="L415" s="45"/>
      <c r="M415" s="226" t="s">
        <v>1</v>
      </c>
      <c r="N415" s="227" t="s">
        <v>41</v>
      </c>
      <c r="O415" s="92"/>
      <c r="P415" s="228">
        <f>O415*H415</f>
        <v>0</v>
      </c>
      <c r="Q415" s="228">
        <v>0</v>
      </c>
      <c r="R415" s="228">
        <f>Q415*H415</f>
        <v>0</v>
      </c>
      <c r="S415" s="228">
        <v>0</v>
      </c>
      <c r="T415" s="229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30" t="s">
        <v>267</v>
      </c>
      <c r="AT415" s="230" t="s">
        <v>173</v>
      </c>
      <c r="AU415" s="230" t="s">
        <v>86</v>
      </c>
      <c r="AY415" s="18" t="s">
        <v>171</v>
      </c>
      <c r="BE415" s="231">
        <f>IF(N415="základní",J415,0)</f>
        <v>0</v>
      </c>
      <c r="BF415" s="231">
        <f>IF(N415="snížená",J415,0)</f>
        <v>0</v>
      </c>
      <c r="BG415" s="231">
        <f>IF(N415="zákl. přenesená",J415,0)</f>
        <v>0</v>
      </c>
      <c r="BH415" s="231">
        <f>IF(N415="sníž. přenesená",J415,0)</f>
        <v>0</v>
      </c>
      <c r="BI415" s="231">
        <f>IF(N415="nulová",J415,0)</f>
        <v>0</v>
      </c>
      <c r="BJ415" s="18" t="s">
        <v>84</v>
      </c>
      <c r="BK415" s="231">
        <f>ROUND(I415*H415,2)</f>
        <v>0</v>
      </c>
      <c r="BL415" s="18" t="s">
        <v>267</v>
      </c>
      <c r="BM415" s="230" t="s">
        <v>957</v>
      </c>
    </row>
    <row r="416" spans="1:65" s="2" customFormat="1" ht="24.15" customHeight="1">
      <c r="A416" s="39"/>
      <c r="B416" s="40"/>
      <c r="C416" s="219" t="s">
        <v>864</v>
      </c>
      <c r="D416" s="219" t="s">
        <v>173</v>
      </c>
      <c r="E416" s="220" t="s">
        <v>959</v>
      </c>
      <c r="F416" s="221" t="s">
        <v>960</v>
      </c>
      <c r="G416" s="222" t="s">
        <v>742</v>
      </c>
      <c r="H416" s="279"/>
      <c r="I416" s="224"/>
      <c r="J416" s="225">
        <f>ROUND(I416*H416,2)</f>
        <v>0</v>
      </c>
      <c r="K416" s="221" t="s">
        <v>177</v>
      </c>
      <c r="L416" s="45"/>
      <c r="M416" s="226" t="s">
        <v>1</v>
      </c>
      <c r="N416" s="227" t="s">
        <v>41</v>
      </c>
      <c r="O416" s="92"/>
      <c r="P416" s="228">
        <f>O416*H416</f>
        <v>0</v>
      </c>
      <c r="Q416" s="228">
        <v>0</v>
      </c>
      <c r="R416" s="228">
        <f>Q416*H416</f>
        <v>0</v>
      </c>
      <c r="S416" s="228">
        <v>0</v>
      </c>
      <c r="T416" s="229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30" t="s">
        <v>267</v>
      </c>
      <c r="AT416" s="230" t="s">
        <v>173</v>
      </c>
      <c r="AU416" s="230" t="s">
        <v>86</v>
      </c>
      <c r="AY416" s="18" t="s">
        <v>171</v>
      </c>
      <c r="BE416" s="231">
        <f>IF(N416="základní",J416,0)</f>
        <v>0</v>
      </c>
      <c r="BF416" s="231">
        <f>IF(N416="snížená",J416,0)</f>
        <v>0</v>
      </c>
      <c r="BG416" s="231">
        <f>IF(N416="zákl. přenesená",J416,0)</f>
        <v>0</v>
      </c>
      <c r="BH416" s="231">
        <f>IF(N416="sníž. přenesená",J416,0)</f>
        <v>0</v>
      </c>
      <c r="BI416" s="231">
        <f>IF(N416="nulová",J416,0)</f>
        <v>0</v>
      </c>
      <c r="BJ416" s="18" t="s">
        <v>84</v>
      </c>
      <c r="BK416" s="231">
        <f>ROUND(I416*H416,2)</f>
        <v>0</v>
      </c>
      <c r="BL416" s="18" t="s">
        <v>267</v>
      </c>
      <c r="BM416" s="230" t="s">
        <v>961</v>
      </c>
    </row>
    <row r="417" spans="1:65" s="2" customFormat="1" ht="33" customHeight="1">
      <c r="A417" s="39"/>
      <c r="B417" s="40"/>
      <c r="C417" s="219" t="s">
        <v>871</v>
      </c>
      <c r="D417" s="219" t="s">
        <v>173</v>
      </c>
      <c r="E417" s="220" t="s">
        <v>967</v>
      </c>
      <c r="F417" s="221" t="s">
        <v>2087</v>
      </c>
      <c r="G417" s="222" t="s">
        <v>226</v>
      </c>
      <c r="H417" s="223">
        <v>4</v>
      </c>
      <c r="I417" s="224"/>
      <c r="J417" s="225">
        <f>ROUND(I417*H417,2)</f>
        <v>0</v>
      </c>
      <c r="K417" s="221" t="s">
        <v>227</v>
      </c>
      <c r="L417" s="45"/>
      <c r="M417" s="226" t="s">
        <v>1</v>
      </c>
      <c r="N417" s="227" t="s">
        <v>41</v>
      </c>
      <c r="O417" s="92"/>
      <c r="P417" s="228">
        <f>O417*H417</f>
        <v>0</v>
      </c>
      <c r="Q417" s="228">
        <v>0</v>
      </c>
      <c r="R417" s="228">
        <f>Q417*H417</f>
        <v>0</v>
      </c>
      <c r="S417" s="228">
        <v>0</v>
      </c>
      <c r="T417" s="229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30" t="s">
        <v>267</v>
      </c>
      <c r="AT417" s="230" t="s">
        <v>173</v>
      </c>
      <c r="AU417" s="230" t="s">
        <v>86</v>
      </c>
      <c r="AY417" s="18" t="s">
        <v>171</v>
      </c>
      <c r="BE417" s="231">
        <f>IF(N417="základní",J417,0)</f>
        <v>0</v>
      </c>
      <c r="BF417" s="231">
        <f>IF(N417="snížená",J417,0)</f>
        <v>0</v>
      </c>
      <c r="BG417" s="231">
        <f>IF(N417="zákl. přenesená",J417,0)</f>
        <v>0</v>
      </c>
      <c r="BH417" s="231">
        <f>IF(N417="sníž. přenesená",J417,0)</f>
        <v>0</v>
      </c>
      <c r="BI417" s="231">
        <f>IF(N417="nulová",J417,0)</f>
        <v>0</v>
      </c>
      <c r="BJ417" s="18" t="s">
        <v>84</v>
      </c>
      <c r="BK417" s="231">
        <f>ROUND(I417*H417,2)</f>
        <v>0</v>
      </c>
      <c r="BL417" s="18" t="s">
        <v>267</v>
      </c>
      <c r="BM417" s="230" t="s">
        <v>2088</v>
      </c>
    </row>
    <row r="418" spans="1:47" s="2" customFormat="1" ht="12">
      <c r="A418" s="39"/>
      <c r="B418" s="40"/>
      <c r="C418" s="41"/>
      <c r="D418" s="234" t="s">
        <v>229</v>
      </c>
      <c r="E418" s="41"/>
      <c r="F418" s="255" t="s">
        <v>1467</v>
      </c>
      <c r="G418" s="41"/>
      <c r="H418" s="41"/>
      <c r="I418" s="256"/>
      <c r="J418" s="41"/>
      <c r="K418" s="41"/>
      <c r="L418" s="45"/>
      <c r="M418" s="257"/>
      <c r="N418" s="258"/>
      <c r="O418" s="92"/>
      <c r="P418" s="92"/>
      <c r="Q418" s="92"/>
      <c r="R418" s="92"/>
      <c r="S418" s="92"/>
      <c r="T418" s="93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T418" s="18" t="s">
        <v>229</v>
      </c>
      <c r="AU418" s="18" t="s">
        <v>86</v>
      </c>
    </row>
    <row r="419" spans="1:65" s="2" customFormat="1" ht="33" customHeight="1">
      <c r="A419" s="39"/>
      <c r="B419" s="40"/>
      <c r="C419" s="219" t="s">
        <v>875</v>
      </c>
      <c r="D419" s="219" t="s">
        <v>173</v>
      </c>
      <c r="E419" s="220" t="s">
        <v>2089</v>
      </c>
      <c r="F419" s="221" t="s">
        <v>2090</v>
      </c>
      <c r="G419" s="222" t="s">
        <v>226</v>
      </c>
      <c r="H419" s="223">
        <v>7</v>
      </c>
      <c r="I419" s="224"/>
      <c r="J419" s="225">
        <f>ROUND(I419*H419,2)</f>
        <v>0</v>
      </c>
      <c r="K419" s="221" t="s">
        <v>227</v>
      </c>
      <c r="L419" s="45"/>
      <c r="M419" s="226" t="s">
        <v>1</v>
      </c>
      <c r="N419" s="227" t="s">
        <v>41</v>
      </c>
      <c r="O419" s="92"/>
      <c r="P419" s="228">
        <f>O419*H419</f>
        <v>0</v>
      </c>
      <c r="Q419" s="228">
        <v>0</v>
      </c>
      <c r="R419" s="228">
        <f>Q419*H419</f>
        <v>0</v>
      </c>
      <c r="S419" s="228">
        <v>0</v>
      </c>
      <c r="T419" s="229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30" t="s">
        <v>267</v>
      </c>
      <c r="AT419" s="230" t="s">
        <v>173</v>
      </c>
      <c r="AU419" s="230" t="s">
        <v>86</v>
      </c>
      <c r="AY419" s="18" t="s">
        <v>171</v>
      </c>
      <c r="BE419" s="231">
        <f>IF(N419="základní",J419,0)</f>
        <v>0</v>
      </c>
      <c r="BF419" s="231">
        <f>IF(N419="snížená",J419,0)</f>
        <v>0</v>
      </c>
      <c r="BG419" s="231">
        <f>IF(N419="zákl. přenesená",J419,0)</f>
        <v>0</v>
      </c>
      <c r="BH419" s="231">
        <f>IF(N419="sníž. přenesená",J419,0)</f>
        <v>0</v>
      </c>
      <c r="BI419" s="231">
        <f>IF(N419="nulová",J419,0)</f>
        <v>0</v>
      </c>
      <c r="BJ419" s="18" t="s">
        <v>84</v>
      </c>
      <c r="BK419" s="231">
        <f>ROUND(I419*H419,2)</f>
        <v>0</v>
      </c>
      <c r="BL419" s="18" t="s">
        <v>267</v>
      </c>
      <c r="BM419" s="230" t="s">
        <v>2091</v>
      </c>
    </row>
    <row r="420" spans="1:47" s="2" customFormat="1" ht="12">
      <c r="A420" s="39"/>
      <c r="B420" s="40"/>
      <c r="C420" s="41"/>
      <c r="D420" s="234" t="s">
        <v>229</v>
      </c>
      <c r="E420" s="41"/>
      <c r="F420" s="255" t="s">
        <v>1467</v>
      </c>
      <c r="G420" s="41"/>
      <c r="H420" s="41"/>
      <c r="I420" s="256"/>
      <c r="J420" s="41"/>
      <c r="K420" s="41"/>
      <c r="L420" s="45"/>
      <c r="M420" s="257"/>
      <c r="N420" s="258"/>
      <c r="O420" s="92"/>
      <c r="P420" s="92"/>
      <c r="Q420" s="92"/>
      <c r="R420" s="92"/>
      <c r="S420" s="92"/>
      <c r="T420" s="93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T420" s="18" t="s">
        <v>229</v>
      </c>
      <c r="AU420" s="18" t="s">
        <v>86</v>
      </c>
    </row>
    <row r="421" spans="1:65" s="2" customFormat="1" ht="33" customHeight="1">
      <c r="A421" s="39"/>
      <c r="B421" s="40"/>
      <c r="C421" s="219" t="s">
        <v>879</v>
      </c>
      <c r="D421" s="219" t="s">
        <v>173</v>
      </c>
      <c r="E421" s="220" t="s">
        <v>2092</v>
      </c>
      <c r="F421" s="221" t="s">
        <v>2093</v>
      </c>
      <c r="G421" s="222" t="s">
        <v>226</v>
      </c>
      <c r="H421" s="223">
        <v>4</v>
      </c>
      <c r="I421" s="224"/>
      <c r="J421" s="225">
        <f>ROUND(I421*H421,2)</f>
        <v>0</v>
      </c>
      <c r="K421" s="221" t="s">
        <v>227</v>
      </c>
      <c r="L421" s="45"/>
      <c r="M421" s="226" t="s">
        <v>1</v>
      </c>
      <c r="N421" s="227" t="s">
        <v>41</v>
      </c>
      <c r="O421" s="92"/>
      <c r="P421" s="228">
        <f>O421*H421</f>
        <v>0</v>
      </c>
      <c r="Q421" s="228">
        <v>0</v>
      </c>
      <c r="R421" s="228">
        <f>Q421*H421</f>
        <v>0</v>
      </c>
      <c r="S421" s="228">
        <v>0</v>
      </c>
      <c r="T421" s="229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30" t="s">
        <v>267</v>
      </c>
      <c r="AT421" s="230" t="s">
        <v>173</v>
      </c>
      <c r="AU421" s="230" t="s">
        <v>86</v>
      </c>
      <c r="AY421" s="18" t="s">
        <v>171</v>
      </c>
      <c r="BE421" s="231">
        <f>IF(N421="základní",J421,0)</f>
        <v>0</v>
      </c>
      <c r="BF421" s="231">
        <f>IF(N421="snížená",J421,0)</f>
        <v>0</v>
      </c>
      <c r="BG421" s="231">
        <f>IF(N421="zákl. přenesená",J421,0)</f>
        <v>0</v>
      </c>
      <c r="BH421" s="231">
        <f>IF(N421="sníž. přenesená",J421,0)</f>
        <v>0</v>
      </c>
      <c r="BI421" s="231">
        <f>IF(N421="nulová",J421,0)</f>
        <v>0</v>
      </c>
      <c r="BJ421" s="18" t="s">
        <v>84</v>
      </c>
      <c r="BK421" s="231">
        <f>ROUND(I421*H421,2)</f>
        <v>0</v>
      </c>
      <c r="BL421" s="18" t="s">
        <v>267</v>
      </c>
      <c r="BM421" s="230" t="s">
        <v>2094</v>
      </c>
    </row>
    <row r="422" spans="1:47" s="2" customFormat="1" ht="12">
      <c r="A422" s="39"/>
      <c r="B422" s="40"/>
      <c r="C422" s="41"/>
      <c r="D422" s="234" t="s">
        <v>229</v>
      </c>
      <c r="E422" s="41"/>
      <c r="F422" s="255" t="s">
        <v>1467</v>
      </c>
      <c r="G422" s="41"/>
      <c r="H422" s="41"/>
      <c r="I422" s="256"/>
      <c r="J422" s="41"/>
      <c r="K422" s="41"/>
      <c r="L422" s="45"/>
      <c r="M422" s="257"/>
      <c r="N422" s="258"/>
      <c r="O422" s="92"/>
      <c r="P422" s="92"/>
      <c r="Q422" s="92"/>
      <c r="R422" s="92"/>
      <c r="S422" s="92"/>
      <c r="T422" s="93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T422" s="18" t="s">
        <v>229</v>
      </c>
      <c r="AU422" s="18" t="s">
        <v>86</v>
      </c>
    </row>
    <row r="423" spans="1:65" s="2" customFormat="1" ht="33" customHeight="1">
      <c r="A423" s="39"/>
      <c r="B423" s="40"/>
      <c r="C423" s="219" t="s">
        <v>885</v>
      </c>
      <c r="D423" s="219" t="s">
        <v>173</v>
      </c>
      <c r="E423" s="220" t="s">
        <v>999</v>
      </c>
      <c r="F423" s="221" t="s">
        <v>2095</v>
      </c>
      <c r="G423" s="222" t="s">
        <v>226</v>
      </c>
      <c r="H423" s="223">
        <v>16</v>
      </c>
      <c r="I423" s="224"/>
      <c r="J423" s="225">
        <f>ROUND(I423*H423,2)</f>
        <v>0</v>
      </c>
      <c r="K423" s="221" t="s">
        <v>227</v>
      </c>
      <c r="L423" s="45"/>
      <c r="M423" s="226" t="s">
        <v>1</v>
      </c>
      <c r="N423" s="227" t="s">
        <v>41</v>
      </c>
      <c r="O423" s="92"/>
      <c r="P423" s="228">
        <f>O423*H423</f>
        <v>0</v>
      </c>
      <c r="Q423" s="228">
        <v>0</v>
      </c>
      <c r="R423" s="228">
        <f>Q423*H423</f>
        <v>0</v>
      </c>
      <c r="S423" s="228">
        <v>0</v>
      </c>
      <c r="T423" s="229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30" t="s">
        <v>267</v>
      </c>
      <c r="AT423" s="230" t="s">
        <v>173</v>
      </c>
      <c r="AU423" s="230" t="s">
        <v>86</v>
      </c>
      <c r="AY423" s="18" t="s">
        <v>171</v>
      </c>
      <c r="BE423" s="231">
        <f>IF(N423="základní",J423,0)</f>
        <v>0</v>
      </c>
      <c r="BF423" s="231">
        <f>IF(N423="snížená",J423,0)</f>
        <v>0</v>
      </c>
      <c r="BG423" s="231">
        <f>IF(N423="zákl. přenesená",J423,0)</f>
        <v>0</v>
      </c>
      <c r="BH423" s="231">
        <f>IF(N423="sníž. přenesená",J423,0)</f>
        <v>0</v>
      </c>
      <c r="BI423" s="231">
        <f>IF(N423="nulová",J423,0)</f>
        <v>0</v>
      </c>
      <c r="BJ423" s="18" t="s">
        <v>84</v>
      </c>
      <c r="BK423" s="231">
        <f>ROUND(I423*H423,2)</f>
        <v>0</v>
      </c>
      <c r="BL423" s="18" t="s">
        <v>267</v>
      </c>
      <c r="BM423" s="230" t="s">
        <v>2096</v>
      </c>
    </row>
    <row r="424" spans="1:47" s="2" customFormat="1" ht="12">
      <c r="A424" s="39"/>
      <c r="B424" s="40"/>
      <c r="C424" s="41"/>
      <c r="D424" s="234" t="s">
        <v>229</v>
      </c>
      <c r="E424" s="41"/>
      <c r="F424" s="255" t="s">
        <v>1467</v>
      </c>
      <c r="G424" s="41"/>
      <c r="H424" s="41"/>
      <c r="I424" s="256"/>
      <c r="J424" s="41"/>
      <c r="K424" s="41"/>
      <c r="L424" s="45"/>
      <c r="M424" s="257"/>
      <c r="N424" s="258"/>
      <c r="O424" s="92"/>
      <c r="P424" s="92"/>
      <c r="Q424" s="92"/>
      <c r="R424" s="92"/>
      <c r="S424" s="92"/>
      <c r="T424" s="93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T424" s="18" t="s">
        <v>229</v>
      </c>
      <c r="AU424" s="18" t="s">
        <v>86</v>
      </c>
    </row>
    <row r="425" spans="1:65" s="2" customFormat="1" ht="33" customHeight="1">
      <c r="A425" s="39"/>
      <c r="B425" s="40"/>
      <c r="C425" s="219" t="s">
        <v>891</v>
      </c>
      <c r="D425" s="219" t="s">
        <v>173</v>
      </c>
      <c r="E425" s="220" t="s">
        <v>1464</v>
      </c>
      <c r="F425" s="221" t="s">
        <v>2097</v>
      </c>
      <c r="G425" s="222" t="s">
        <v>226</v>
      </c>
      <c r="H425" s="223">
        <v>7</v>
      </c>
      <c r="I425" s="224"/>
      <c r="J425" s="225">
        <f>ROUND(I425*H425,2)</f>
        <v>0</v>
      </c>
      <c r="K425" s="221" t="s">
        <v>227</v>
      </c>
      <c r="L425" s="45"/>
      <c r="M425" s="226" t="s">
        <v>1</v>
      </c>
      <c r="N425" s="227" t="s">
        <v>41</v>
      </c>
      <c r="O425" s="92"/>
      <c r="P425" s="228">
        <f>O425*H425</f>
        <v>0</v>
      </c>
      <c r="Q425" s="228">
        <v>0</v>
      </c>
      <c r="R425" s="228">
        <f>Q425*H425</f>
        <v>0</v>
      </c>
      <c r="S425" s="228">
        <v>0</v>
      </c>
      <c r="T425" s="229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30" t="s">
        <v>267</v>
      </c>
      <c r="AT425" s="230" t="s">
        <v>173</v>
      </c>
      <c r="AU425" s="230" t="s">
        <v>86</v>
      </c>
      <c r="AY425" s="18" t="s">
        <v>171</v>
      </c>
      <c r="BE425" s="231">
        <f>IF(N425="základní",J425,0)</f>
        <v>0</v>
      </c>
      <c r="BF425" s="231">
        <f>IF(N425="snížená",J425,0)</f>
        <v>0</v>
      </c>
      <c r="BG425" s="231">
        <f>IF(N425="zákl. přenesená",J425,0)</f>
        <v>0</v>
      </c>
      <c r="BH425" s="231">
        <f>IF(N425="sníž. přenesená",J425,0)</f>
        <v>0</v>
      </c>
      <c r="BI425" s="231">
        <f>IF(N425="nulová",J425,0)</f>
        <v>0</v>
      </c>
      <c r="BJ425" s="18" t="s">
        <v>84</v>
      </c>
      <c r="BK425" s="231">
        <f>ROUND(I425*H425,2)</f>
        <v>0</v>
      </c>
      <c r="BL425" s="18" t="s">
        <v>267</v>
      </c>
      <c r="BM425" s="230" t="s">
        <v>2098</v>
      </c>
    </row>
    <row r="426" spans="1:47" s="2" customFormat="1" ht="12">
      <c r="A426" s="39"/>
      <c r="B426" s="40"/>
      <c r="C426" s="41"/>
      <c r="D426" s="234" t="s">
        <v>229</v>
      </c>
      <c r="E426" s="41"/>
      <c r="F426" s="255" t="s">
        <v>1467</v>
      </c>
      <c r="G426" s="41"/>
      <c r="H426" s="41"/>
      <c r="I426" s="256"/>
      <c r="J426" s="41"/>
      <c r="K426" s="41"/>
      <c r="L426" s="45"/>
      <c r="M426" s="257"/>
      <c r="N426" s="258"/>
      <c r="O426" s="92"/>
      <c r="P426" s="92"/>
      <c r="Q426" s="92"/>
      <c r="R426" s="92"/>
      <c r="S426" s="92"/>
      <c r="T426" s="93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T426" s="18" t="s">
        <v>229</v>
      </c>
      <c r="AU426" s="18" t="s">
        <v>86</v>
      </c>
    </row>
    <row r="427" spans="1:65" s="2" customFormat="1" ht="33" customHeight="1">
      <c r="A427" s="39"/>
      <c r="B427" s="40"/>
      <c r="C427" s="219" t="s">
        <v>897</v>
      </c>
      <c r="D427" s="219" t="s">
        <v>173</v>
      </c>
      <c r="E427" s="220" t="s">
        <v>1011</v>
      </c>
      <c r="F427" s="221" t="s">
        <v>2099</v>
      </c>
      <c r="G427" s="222" t="s">
        <v>226</v>
      </c>
      <c r="H427" s="223">
        <v>8</v>
      </c>
      <c r="I427" s="224"/>
      <c r="J427" s="225">
        <f>ROUND(I427*H427,2)</f>
        <v>0</v>
      </c>
      <c r="K427" s="221" t="s">
        <v>227</v>
      </c>
      <c r="L427" s="45"/>
      <c r="M427" s="226" t="s">
        <v>1</v>
      </c>
      <c r="N427" s="227" t="s">
        <v>41</v>
      </c>
      <c r="O427" s="92"/>
      <c r="P427" s="228">
        <f>O427*H427</f>
        <v>0</v>
      </c>
      <c r="Q427" s="228">
        <v>0</v>
      </c>
      <c r="R427" s="228">
        <f>Q427*H427</f>
        <v>0</v>
      </c>
      <c r="S427" s="228">
        <v>0</v>
      </c>
      <c r="T427" s="229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30" t="s">
        <v>267</v>
      </c>
      <c r="AT427" s="230" t="s">
        <v>173</v>
      </c>
      <c r="AU427" s="230" t="s">
        <v>86</v>
      </c>
      <c r="AY427" s="18" t="s">
        <v>171</v>
      </c>
      <c r="BE427" s="231">
        <f>IF(N427="základní",J427,0)</f>
        <v>0</v>
      </c>
      <c r="BF427" s="231">
        <f>IF(N427="snížená",J427,0)</f>
        <v>0</v>
      </c>
      <c r="BG427" s="231">
        <f>IF(N427="zákl. přenesená",J427,0)</f>
        <v>0</v>
      </c>
      <c r="BH427" s="231">
        <f>IF(N427="sníž. přenesená",J427,0)</f>
        <v>0</v>
      </c>
      <c r="BI427" s="231">
        <f>IF(N427="nulová",J427,0)</f>
        <v>0</v>
      </c>
      <c r="BJ427" s="18" t="s">
        <v>84</v>
      </c>
      <c r="BK427" s="231">
        <f>ROUND(I427*H427,2)</f>
        <v>0</v>
      </c>
      <c r="BL427" s="18" t="s">
        <v>267</v>
      </c>
      <c r="BM427" s="230" t="s">
        <v>2100</v>
      </c>
    </row>
    <row r="428" spans="1:47" s="2" customFormat="1" ht="12">
      <c r="A428" s="39"/>
      <c r="B428" s="40"/>
      <c r="C428" s="41"/>
      <c r="D428" s="234" t="s">
        <v>229</v>
      </c>
      <c r="E428" s="41"/>
      <c r="F428" s="255" t="s">
        <v>1467</v>
      </c>
      <c r="G428" s="41"/>
      <c r="H428" s="41"/>
      <c r="I428" s="256"/>
      <c r="J428" s="41"/>
      <c r="K428" s="41"/>
      <c r="L428" s="45"/>
      <c r="M428" s="257"/>
      <c r="N428" s="258"/>
      <c r="O428" s="92"/>
      <c r="P428" s="92"/>
      <c r="Q428" s="92"/>
      <c r="R428" s="92"/>
      <c r="S428" s="92"/>
      <c r="T428" s="93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T428" s="18" t="s">
        <v>229</v>
      </c>
      <c r="AU428" s="18" t="s">
        <v>86</v>
      </c>
    </row>
    <row r="429" spans="1:65" s="2" customFormat="1" ht="33" customHeight="1">
      <c r="A429" s="39"/>
      <c r="B429" s="40"/>
      <c r="C429" s="219" t="s">
        <v>902</v>
      </c>
      <c r="D429" s="219" t="s">
        <v>173</v>
      </c>
      <c r="E429" s="220" t="s">
        <v>1470</v>
      </c>
      <c r="F429" s="221" t="s">
        <v>2101</v>
      </c>
      <c r="G429" s="222" t="s">
        <v>226</v>
      </c>
      <c r="H429" s="223">
        <v>14</v>
      </c>
      <c r="I429" s="224"/>
      <c r="J429" s="225">
        <f>ROUND(I429*H429,2)</f>
        <v>0</v>
      </c>
      <c r="K429" s="221" t="s">
        <v>227</v>
      </c>
      <c r="L429" s="45"/>
      <c r="M429" s="226" t="s">
        <v>1</v>
      </c>
      <c r="N429" s="227" t="s">
        <v>41</v>
      </c>
      <c r="O429" s="92"/>
      <c r="P429" s="228">
        <f>O429*H429</f>
        <v>0</v>
      </c>
      <c r="Q429" s="228">
        <v>0</v>
      </c>
      <c r="R429" s="228">
        <f>Q429*H429</f>
        <v>0</v>
      </c>
      <c r="S429" s="228">
        <v>0</v>
      </c>
      <c r="T429" s="229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30" t="s">
        <v>267</v>
      </c>
      <c r="AT429" s="230" t="s">
        <v>173</v>
      </c>
      <c r="AU429" s="230" t="s">
        <v>86</v>
      </c>
      <c r="AY429" s="18" t="s">
        <v>171</v>
      </c>
      <c r="BE429" s="231">
        <f>IF(N429="základní",J429,0)</f>
        <v>0</v>
      </c>
      <c r="BF429" s="231">
        <f>IF(N429="snížená",J429,0)</f>
        <v>0</v>
      </c>
      <c r="BG429" s="231">
        <f>IF(N429="zákl. přenesená",J429,0)</f>
        <v>0</v>
      </c>
      <c r="BH429" s="231">
        <f>IF(N429="sníž. přenesená",J429,0)</f>
        <v>0</v>
      </c>
      <c r="BI429" s="231">
        <f>IF(N429="nulová",J429,0)</f>
        <v>0</v>
      </c>
      <c r="BJ429" s="18" t="s">
        <v>84</v>
      </c>
      <c r="BK429" s="231">
        <f>ROUND(I429*H429,2)</f>
        <v>0</v>
      </c>
      <c r="BL429" s="18" t="s">
        <v>267</v>
      </c>
      <c r="BM429" s="230" t="s">
        <v>2102</v>
      </c>
    </row>
    <row r="430" spans="1:47" s="2" customFormat="1" ht="12">
      <c r="A430" s="39"/>
      <c r="B430" s="40"/>
      <c r="C430" s="41"/>
      <c r="D430" s="234" t="s">
        <v>229</v>
      </c>
      <c r="E430" s="41"/>
      <c r="F430" s="255" t="s">
        <v>1467</v>
      </c>
      <c r="G430" s="41"/>
      <c r="H430" s="41"/>
      <c r="I430" s="256"/>
      <c r="J430" s="41"/>
      <c r="K430" s="41"/>
      <c r="L430" s="45"/>
      <c r="M430" s="257"/>
      <c r="N430" s="258"/>
      <c r="O430" s="92"/>
      <c r="P430" s="92"/>
      <c r="Q430" s="92"/>
      <c r="R430" s="92"/>
      <c r="S430" s="92"/>
      <c r="T430" s="93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T430" s="18" t="s">
        <v>229</v>
      </c>
      <c r="AU430" s="18" t="s">
        <v>86</v>
      </c>
    </row>
    <row r="431" spans="1:65" s="2" customFormat="1" ht="37.8" customHeight="1">
      <c r="A431" s="39"/>
      <c r="B431" s="40"/>
      <c r="C431" s="219" t="s">
        <v>907</v>
      </c>
      <c r="D431" s="219" t="s">
        <v>173</v>
      </c>
      <c r="E431" s="220" t="s">
        <v>1491</v>
      </c>
      <c r="F431" s="221" t="s">
        <v>2103</v>
      </c>
      <c r="G431" s="222" t="s">
        <v>226</v>
      </c>
      <c r="H431" s="223">
        <v>2</v>
      </c>
      <c r="I431" s="224"/>
      <c r="J431" s="225">
        <f>ROUND(I431*H431,2)</f>
        <v>0</v>
      </c>
      <c r="K431" s="221" t="s">
        <v>227</v>
      </c>
      <c r="L431" s="45"/>
      <c r="M431" s="226" t="s">
        <v>1</v>
      </c>
      <c r="N431" s="227" t="s">
        <v>41</v>
      </c>
      <c r="O431" s="92"/>
      <c r="P431" s="228">
        <f>O431*H431</f>
        <v>0</v>
      </c>
      <c r="Q431" s="228">
        <v>0</v>
      </c>
      <c r="R431" s="228">
        <f>Q431*H431</f>
        <v>0</v>
      </c>
      <c r="S431" s="228">
        <v>0</v>
      </c>
      <c r="T431" s="229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30" t="s">
        <v>267</v>
      </c>
      <c r="AT431" s="230" t="s">
        <v>173</v>
      </c>
      <c r="AU431" s="230" t="s">
        <v>86</v>
      </c>
      <c r="AY431" s="18" t="s">
        <v>171</v>
      </c>
      <c r="BE431" s="231">
        <f>IF(N431="základní",J431,0)</f>
        <v>0</v>
      </c>
      <c r="BF431" s="231">
        <f>IF(N431="snížená",J431,0)</f>
        <v>0</v>
      </c>
      <c r="BG431" s="231">
        <f>IF(N431="zákl. přenesená",J431,0)</f>
        <v>0</v>
      </c>
      <c r="BH431" s="231">
        <f>IF(N431="sníž. přenesená",J431,0)</f>
        <v>0</v>
      </c>
      <c r="BI431" s="231">
        <f>IF(N431="nulová",J431,0)</f>
        <v>0</v>
      </c>
      <c r="BJ431" s="18" t="s">
        <v>84</v>
      </c>
      <c r="BK431" s="231">
        <f>ROUND(I431*H431,2)</f>
        <v>0</v>
      </c>
      <c r="BL431" s="18" t="s">
        <v>267</v>
      </c>
      <c r="BM431" s="230" t="s">
        <v>2104</v>
      </c>
    </row>
    <row r="432" spans="1:47" s="2" customFormat="1" ht="12">
      <c r="A432" s="39"/>
      <c r="B432" s="40"/>
      <c r="C432" s="41"/>
      <c r="D432" s="234" t="s">
        <v>229</v>
      </c>
      <c r="E432" s="41"/>
      <c r="F432" s="255" t="s">
        <v>1467</v>
      </c>
      <c r="G432" s="41"/>
      <c r="H432" s="41"/>
      <c r="I432" s="256"/>
      <c r="J432" s="41"/>
      <c r="K432" s="41"/>
      <c r="L432" s="45"/>
      <c r="M432" s="257"/>
      <c r="N432" s="258"/>
      <c r="O432" s="92"/>
      <c r="P432" s="92"/>
      <c r="Q432" s="92"/>
      <c r="R432" s="92"/>
      <c r="S432" s="92"/>
      <c r="T432" s="93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T432" s="18" t="s">
        <v>229</v>
      </c>
      <c r="AU432" s="18" t="s">
        <v>86</v>
      </c>
    </row>
    <row r="433" spans="1:65" s="2" customFormat="1" ht="33" customHeight="1">
      <c r="A433" s="39"/>
      <c r="B433" s="40"/>
      <c r="C433" s="219" t="s">
        <v>912</v>
      </c>
      <c r="D433" s="219" t="s">
        <v>173</v>
      </c>
      <c r="E433" s="220" t="s">
        <v>2105</v>
      </c>
      <c r="F433" s="221" t="s">
        <v>2106</v>
      </c>
      <c r="G433" s="222" t="s">
        <v>226</v>
      </c>
      <c r="H433" s="223">
        <v>6</v>
      </c>
      <c r="I433" s="224"/>
      <c r="J433" s="225">
        <f>ROUND(I433*H433,2)</f>
        <v>0</v>
      </c>
      <c r="K433" s="221" t="s">
        <v>227</v>
      </c>
      <c r="L433" s="45"/>
      <c r="M433" s="226" t="s">
        <v>1</v>
      </c>
      <c r="N433" s="227" t="s">
        <v>41</v>
      </c>
      <c r="O433" s="92"/>
      <c r="P433" s="228">
        <f>O433*H433</f>
        <v>0</v>
      </c>
      <c r="Q433" s="228">
        <v>0</v>
      </c>
      <c r="R433" s="228">
        <f>Q433*H433</f>
        <v>0</v>
      </c>
      <c r="S433" s="228">
        <v>0</v>
      </c>
      <c r="T433" s="229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30" t="s">
        <v>267</v>
      </c>
      <c r="AT433" s="230" t="s">
        <v>173</v>
      </c>
      <c r="AU433" s="230" t="s">
        <v>86</v>
      </c>
      <c r="AY433" s="18" t="s">
        <v>171</v>
      </c>
      <c r="BE433" s="231">
        <f>IF(N433="základní",J433,0)</f>
        <v>0</v>
      </c>
      <c r="BF433" s="231">
        <f>IF(N433="snížená",J433,0)</f>
        <v>0</v>
      </c>
      <c r="BG433" s="231">
        <f>IF(N433="zákl. přenesená",J433,0)</f>
        <v>0</v>
      </c>
      <c r="BH433" s="231">
        <f>IF(N433="sníž. přenesená",J433,0)</f>
        <v>0</v>
      </c>
      <c r="BI433" s="231">
        <f>IF(N433="nulová",J433,0)</f>
        <v>0</v>
      </c>
      <c r="BJ433" s="18" t="s">
        <v>84</v>
      </c>
      <c r="BK433" s="231">
        <f>ROUND(I433*H433,2)</f>
        <v>0</v>
      </c>
      <c r="BL433" s="18" t="s">
        <v>267</v>
      </c>
      <c r="BM433" s="230" t="s">
        <v>2107</v>
      </c>
    </row>
    <row r="434" spans="1:47" s="2" customFormat="1" ht="12">
      <c r="A434" s="39"/>
      <c r="B434" s="40"/>
      <c r="C434" s="41"/>
      <c r="D434" s="234" t="s">
        <v>229</v>
      </c>
      <c r="E434" s="41"/>
      <c r="F434" s="255" t="s">
        <v>1467</v>
      </c>
      <c r="G434" s="41"/>
      <c r="H434" s="41"/>
      <c r="I434" s="256"/>
      <c r="J434" s="41"/>
      <c r="K434" s="41"/>
      <c r="L434" s="45"/>
      <c r="M434" s="257"/>
      <c r="N434" s="258"/>
      <c r="O434" s="92"/>
      <c r="P434" s="92"/>
      <c r="Q434" s="92"/>
      <c r="R434" s="92"/>
      <c r="S434" s="92"/>
      <c r="T434" s="93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T434" s="18" t="s">
        <v>229</v>
      </c>
      <c r="AU434" s="18" t="s">
        <v>86</v>
      </c>
    </row>
    <row r="435" spans="1:65" s="2" customFormat="1" ht="33" customHeight="1">
      <c r="A435" s="39"/>
      <c r="B435" s="40"/>
      <c r="C435" s="219" t="s">
        <v>916</v>
      </c>
      <c r="D435" s="219" t="s">
        <v>173</v>
      </c>
      <c r="E435" s="220" t="s">
        <v>2108</v>
      </c>
      <c r="F435" s="221" t="s">
        <v>2109</v>
      </c>
      <c r="G435" s="222" t="s">
        <v>226</v>
      </c>
      <c r="H435" s="223">
        <v>1</v>
      </c>
      <c r="I435" s="224"/>
      <c r="J435" s="225">
        <f>ROUND(I435*H435,2)</f>
        <v>0</v>
      </c>
      <c r="K435" s="221" t="s">
        <v>227</v>
      </c>
      <c r="L435" s="45"/>
      <c r="M435" s="226" t="s">
        <v>1</v>
      </c>
      <c r="N435" s="227" t="s">
        <v>41</v>
      </c>
      <c r="O435" s="92"/>
      <c r="P435" s="228">
        <f>O435*H435</f>
        <v>0</v>
      </c>
      <c r="Q435" s="228">
        <v>0</v>
      </c>
      <c r="R435" s="228">
        <f>Q435*H435</f>
        <v>0</v>
      </c>
      <c r="S435" s="228">
        <v>0</v>
      </c>
      <c r="T435" s="229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30" t="s">
        <v>267</v>
      </c>
      <c r="AT435" s="230" t="s">
        <v>173</v>
      </c>
      <c r="AU435" s="230" t="s">
        <v>86</v>
      </c>
      <c r="AY435" s="18" t="s">
        <v>171</v>
      </c>
      <c r="BE435" s="231">
        <f>IF(N435="základní",J435,0)</f>
        <v>0</v>
      </c>
      <c r="BF435" s="231">
        <f>IF(N435="snížená",J435,0)</f>
        <v>0</v>
      </c>
      <c r="BG435" s="231">
        <f>IF(N435="zákl. přenesená",J435,0)</f>
        <v>0</v>
      </c>
      <c r="BH435" s="231">
        <f>IF(N435="sníž. přenesená",J435,0)</f>
        <v>0</v>
      </c>
      <c r="BI435" s="231">
        <f>IF(N435="nulová",J435,0)</f>
        <v>0</v>
      </c>
      <c r="BJ435" s="18" t="s">
        <v>84</v>
      </c>
      <c r="BK435" s="231">
        <f>ROUND(I435*H435,2)</f>
        <v>0</v>
      </c>
      <c r="BL435" s="18" t="s">
        <v>267</v>
      </c>
      <c r="BM435" s="230" t="s">
        <v>2110</v>
      </c>
    </row>
    <row r="436" spans="1:47" s="2" customFormat="1" ht="12">
      <c r="A436" s="39"/>
      <c r="B436" s="40"/>
      <c r="C436" s="41"/>
      <c r="D436" s="234" t="s">
        <v>229</v>
      </c>
      <c r="E436" s="41"/>
      <c r="F436" s="255" t="s">
        <v>1467</v>
      </c>
      <c r="G436" s="41"/>
      <c r="H436" s="41"/>
      <c r="I436" s="256"/>
      <c r="J436" s="41"/>
      <c r="K436" s="41"/>
      <c r="L436" s="45"/>
      <c r="M436" s="257"/>
      <c r="N436" s="258"/>
      <c r="O436" s="92"/>
      <c r="P436" s="92"/>
      <c r="Q436" s="92"/>
      <c r="R436" s="92"/>
      <c r="S436" s="92"/>
      <c r="T436" s="93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T436" s="18" t="s">
        <v>229</v>
      </c>
      <c r="AU436" s="18" t="s">
        <v>86</v>
      </c>
    </row>
    <row r="437" spans="1:65" s="2" customFormat="1" ht="33" customHeight="1">
      <c r="A437" s="39"/>
      <c r="B437" s="40"/>
      <c r="C437" s="219" t="s">
        <v>920</v>
      </c>
      <c r="D437" s="219" t="s">
        <v>173</v>
      </c>
      <c r="E437" s="220" t="s">
        <v>2111</v>
      </c>
      <c r="F437" s="221" t="s">
        <v>2112</v>
      </c>
      <c r="G437" s="222" t="s">
        <v>226</v>
      </c>
      <c r="H437" s="223">
        <v>1</v>
      </c>
      <c r="I437" s="224"/>
      <c r="J437" s="225">
        <f>ROUND(I437*H437,2)</f>
        <v>0</v>
      </c>
      <c r="K437" s="221" t="s">
        <v>227</v>
      </c>
      <c r="L437" s="45"/>
      <c r="M437" s="226" t="s">
        <v>1</v>
      </c>
      <c r="N437" s="227" t="s">
        <v>41</v>
      </c>
      <c r="O437" s="92"/>
      <c r="P437" s="228">
        <f>O437*H437</f>
        <v>0</v>
      </c>
      <c r="Q437" s="228">
        <v>0</v>
      </c>
      <c r="R437" s="228">
        <f>Q437*H437</f>
        <v>0</v>
      </c>
      <c r="S437" s="228">
        <v>0</v>
      </c>
      <c r="T437" s="229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30" t="s">
        <v>267</v>
      </c>
      <c r="AT437" s="230" t="s">
        <v>173</v>
      </c>
      <c r="AU437" s="230" t="s">
        <v>86</v>
      </c>
      <c r="AY437" s="18" t="s">
        <v>171</v>
      </c>
      <c r="BE437" s="231">
        <f>IF(N437="základní",J437,0)</f>
        <v>0</v>
      </c>
      <c r="BF437" s="231">
        <f>IF(N437="snížená",J437,0)</f>
        <v>0</v>
      </c>
      <c r="BG437" s="231">
        <f>IF(N437="zákl. přenesená",J437,0)</f>
        <v>0</v>
      </c>
      <c r="BH437" s="231">
        <f>IF(N437="sníž. přenesená",J437,0)</f>
        <v>0</v>
      </c>
      <c r="BI437" s="231">
        <f>IF(N437="nulová",J437,0)</f>
        <v>0</v>
      </c>
      <c r="BJ437" s="18" t="s">
        <v>84</v>
      </c>
      <c r="BK437" s="231">
        <f>ROUND(I437*H437,2)</f>
        <v>0</v>
      </c>
      <c r="BL437" s="18" t="s">
        <v>267</v>
      </c>
      <c r="BM437" s="230" t="s">
        <v>2113</v>
      </c>
    </row>
    <row r="438" spans="1:47" s="2" customFormat="1" ht="12">
      <c r="A438" s="39"/>
      <c r="B438" s="40"/>
      <c r="C438" s="41"/>
      <c r="D438" s="234" t="s">
        <v>229</v>
      </c>
      <c r="E438" s="41"/>
      <c r="F438" s="255" t="s">
        <v>1467</v>
      </c>
      <c r="G438" s="41"/>
      <c r="H438" s="41"/>
      <c r="I438" s="256"/>
      <c r="J438" s="41"/>
      <c r="K438" s="41"/>
      <c r="L438" s="45"/>
      <c r="M438" s="257"/>
      <c r="N438" s="258"/>
      <c r="O438" s="92"/>
      <c r="P438" s="92"/>
      <c r="Q438" s="92"/>
      <c r="R438" s="92"/>
      <c r="S438" s="92"/>
      <c r="T438" s="93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T438" s="18" t="s">
        <v>229</v>
      </c>
      <c r="AU438" s="18" t="s">
        <v>86</v>
      </c>
    </row>
    <row r="439" spans="1:65" s="2" customFormat="1" ht="33" customHeight="1">
      <c r="A439" s="39"/>
      <c r="B439" s="40"/>
      <c r="C439" s="219" t="s">
        <v>926</v>
      </c>
      <c r="D439" s="219" t="s">
        <v>173</v>
      </c>
      <c r="E439" s="220" t="s">
        <v>2114</v>
      </c>
      <c r="F439" s="221" t="s">
        <v>2115</v>
      </c>
      <c r="G439" s="222" t="s">
        <v>226</v>
      </c>
      <c r="H439" s="223">
        <v>2</v>
      </c>
      <c r="I439" s="224"/>
      <c r="J439" s="225">
        <f>ROUND(I439*H439,2)</f>
        <v>0</v>
      </c>
      <c r="K439" s="221" t="s">
        <v>227</v>
      </c>
      <c r="L439" s="45"/>
      <c r="M439" s="226" t="s">
        <v>1</v>
      </c>
      <c r="N439" s="227" t="s">
        <v>41</v>
      </c>
      <c r="O439" s="92"/>
      <c r="P439" s="228">
        <f>O439*H439</f>
        <v>0</v>
      </c>
      <c r="Q439" s="228">
        <v>0</v>
      </c>
      <c r="R439" s="228">
        <f>Q439*H439</f>
        <v>0</v>
      </c>
      <c r="S439" s="228">
        <v>0</v>
      </c>
      <c r="T439" s="229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30" t="s">
        <v>267</v>
      </c>
      <c r="AT439" s="230" t="s">
        <v>173</v>
      </c>
      <c r="AU439" s="230" t="s">
        <v>86</v>
      </c>
      <c r="AY439" s="18" t="s">
        <v>171</v>
      </c>
      <c r="BE439" s="231">
        <f>IF(N439="základní",J439,0)</f>
        <v>0</v>
      </c>
      <c r="BF439" s="231">
        <f>IF(N439="snížená",J439,0)</f>
        <v>0</v>
      </c>
      <c r="BG439" s="231">
        <f>IF(N439="zákl. přenesená",J439,0)</f>
        <v>0</v>
      </c>
      <c r="BH439" s="231">
        <f>IF(N439="sníž. přenesená",J439,0)</f>
        <v>0</v>
      </c>
      <c r="BI439" s="231">
        <f>IF(N439="nulová",J439,0)</f>
        <v>0</v>
      </c>
      <c r="BJ439" s="18" t="s">
        <v>84</v>
      </c>
      <c r="BK439" s="231">
        <f>ROUND(I439*H439,2)</f>
        <v>0</v>
      </c>
      <c r="BL439" s="18" t="s">
        <v>267</v>
      </c>
      <c r="BM439" s="230" t="s">
        <v>2116</v>
      </c>
    </row>
    <row r="440" spans="1:47" s="2" customFormat="1" ht="12">
      <c r="A440" s="39"/>
      <c r="B440" s="40"/>
      <c r="C440" s="41"/>
      <c r="D440" s="234" t="s">
        <v>229</v>
      </c>
      <c r="E440" s="41"/>
      <c r="F440" s="255" t="s">
        <v>1467</v>
      </c>
      <c r="G440" s="41"/>
      <c r="H440" s="41"/>
      <c r="I440" s="256"/>
      <c r="J440" s="41"/>
      <c r="K440" s="41"/>
      <c r="L440" s="45"/>
      <c r="M440" s="257"/>
      <c r="N440" s="258"/>
      <c r="O440" s="92"/>
      <c r="P440" s="92"/>
      <c r="Q440" s="92"/>
      <c r="R440" s="92"/>
      <c r="S440" s="92"/>
      <c r="T440" s="93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T440" s="18" t="s">
        <v>229</v>
      </c>
      <c r="AU440" s="18" t="s">
        <v>86</v>
      </c>
    </row>
    <row r="441" spans="1:65" s="2" customFormat="1" ht="33" customHeight="1">
      <c r="A441" s="39"/>
      <c r="B441" s="40"/>
      <c r="C441" s="219" t="s">
        <v>944</v>
      </c>
      <c r="D441" s="219" t="s">
        <v>173</v>
      </c>
      <c r="E441" s="220" t="s">
        <v>2117</v>
      </c>
      <c r="F441" s="221" t="s">
        <v>2118</v>
      </c>
      <c r="G441" s="222" t="s">
        <v>226</v>
      </c>
      <c r="H441" s="223">
        <v>2</v>
      </c>
      <c r="I441" s="224"/>
      <c r="J441" s="225">
        <f>ROUND(I441*H441,2)</f>
        <v>0</v>
      </c>
      <c r="K441" s="221" t="s">
        <v>227</v>
      </c>
      <c r="L441" s="45"/>
      <c r="M441" s="226" t="s">
        <v>1</v>
      </c>
      <c r="N441" s="227" t="s">
        <v>41</v>
      </c>
      <c r="O441" s="92"/>
      <c r="P441" s="228">
        <f>O441*H441</f>
        <v>0</v>
      </c>
      <c r="Q441" s="228">
        <v>0</v>
      </c>
      <c r="R441" s="228">
        <f>Q441*H441</f>
        <v>0</v>
      </c>
      <c r="S441" s="228">
        <v>0</v>
      </c>
      <c r="T441" s="229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30" t="s">
        <v>267</v>
      </c>
      <c r="AT441" s="230" t="s">
        <v>173</v>
      </c>
      <c r="AU441" s="230" t="s">
        <v>86</v>
      </c>
      <c r="AY441" s="18" t="s">
        <v>171</v>
      </c>
      <c r="BE441" s="231">
        <f>IF(N441="základní",J441,0)</f>
        <v>0</v>
      </c>
      <c r="BF441" s="231">
        <f>IF(N441="snížená",J441,0)</f>
        <v>0</v>
      </c>
      <c r="BG441" s="231">
        <f>IF(N441="zákl. přenesená",J441,0)</f>
        <v>0</v>
      </c>
      <c r="BH441" s="231">
        <f>IF(N441="sníž. přenesená",J441,0)</f>
        <v>0</v>
      </c>
      <c r="BI441" s="231">
        <f>IF(N441="nulová",J441,0)</f>
        <v>0</v>
      </c>
      <c r="BJ441" s="18" t="s">
        <v>84</v>
      </c>
      <c r="BK441" s="231">
        <f>ROUND(I441*H441,2)</f>
        <v>0</v>
      </c>
      <c r="BL441" s="18" t="s">
        <v>267</v>
      </c>
      <c r="BM441" s="230" t="s">
        <v>2119</v>
      </c>
    </row>
    <row r="442" spans="1:47" s="2" customFormat="1" ht="12">
      <c r="A442" s="39"/>
      <c r="B442" s="40"/>
      <c r="C442" s="41"/>
      <c r="D442" s="234" t="s">
        <v>229</v>
      </c>
      <c r="E442" s="41"/>
      <c r="F442" s="255" t="s">
        <v>1467</v>
      </c>
      <c r="G442" s="41"/>
      <c r="H442" s="41"/>
      <c r="I442" s="256"/>
      <c r="J442" s="41"/>
      <c r="K442" s="41"/>
      <c r="L442" s="45"/>
      <c r="M442" s="257"/>
      <c r="N442" s="258"/>
      <c r="O442" s="92"/>
      <c r="P442" s="92"/>
      <c r="Q442" s="92"/>
      <c r="R442" s="92"/>
      <c r="S442" s="92"/>
      <c r="T442" s="93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T442" s="18" t="s">
        <v>229</v>
      </c>
      <c r="AU442" s="18" t="s">
        <v>86</v>
      </c>
    </row>
    <row r="443" spans="1:65" s="2" customFormat="1" ht="33" customHeight="1">
      <c r="A443" s="39"/>
      <c r="B443" s="40"/>
      <c r="C443" s="219" t="s">
        <v>949</v>
      </c>
      <c r="D443" s="219" t="s">
        <v>173</v>
      </c>
      <c r="E443" s="220" t="s">
        <v>2120</v>
      </c>
      <c r="F443" s="221" t="s">
        <v>2121</v>
      </c>
      <c r="G443" s="222" t="s">
        <v>226</v>
      </c>
      <c r="H443" s="223">
        <v>3</v>
      </c>
      <c r="I443" s="224"/>
      <c r="J443" s="225">
        <f>ROUND(I443*H443,2)</f>
        <v>0</v>
      </c>
      <c r="K443" s="221" t="s">
        <v>227</v>
      </c>
      <c r="L443" s="45"/>
      <c r="M443" s="226" t="s">
        <v>1</v>
      </c>
      <c r="N443" s="227" t="s">
        <v>41</v>
      </c>
      <c r="O443" s="92"/>
      <c r="P443" s="228">
        <f>O443*H443</f>
        <v>0</v>
      </c>
      <c r="Q443" s="228">
        <v>0</v>
      </c>
      <c r="R443" s="228">
        <f>Q443*H443</f>
        <v>0</v>
      </c>
      <c r="S443" s="228">
        <v>0</v>
      </c>
      <c r="T443" s="229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30" t="s">
        <v>267</v>
      </c>
      <c r="AT443" s="230" t="s">
        <v>173</v>
      </c>
      <c r="AU443" s="230" t="s">
        <v>86</v>
      </c>
      <c r="AY443" s="18" t="s">
        <v>171</v>
      </c>
      <c r="BE443" s="231">
        <f>IF(N443="základní",J443,0)</f>
        <v>0</v>
      </c>
      <c r="BF443" s="231">
        <f>IF(N443="snížená",J443,0)</f>
        <v>0</v>
      </c>
      <c r="BG443" s="231">
        <f>IF(N443="zákl. přenesená",J443,0)</f>
        <v>0</v>
      </c>
      <c r="BH443" s="231">
        <f>IF(N443="sníž. přenesená",J443,0)</f>
        <v>0</v>
      </c>
      <c r="BI443" s="231">
        <f>IF(N443="nulová",J443,0)</f>
        <v>0</v>
      </c>
      <c r="BJ443" s="18" t="s">
        <v>84</v>
      </c>
      <c r="BK443" s="231">
        <f>ROUND(I443*H443,2)</f>
        <v>0</v>
      </c>
      <c r="BL443" s="18" t="s">
        <v>267</v>
      </c>
      <c r="BM443" s="230" t="s">
        <v>2122</v>
      </c>
    </row>
    <row r="444" spans="1:47" s="2" customFormat="1" ht="12">
      <c r="A444" s="39"/>
      <c r="B444" s="40"/>
      <c r="C444" s="41"/>
      <c r="D444" s="234" t="s">
        <v>229</v>
      </c>
      <c r="E444" s="41"/>
      <c r="F444" s="255" t="s">
        <v>1467</v>
      </c>
      <c r="G444" s="41"/>
      <c r="H444" s="41"/>
      <c r="I444" s="256"/>
      <c r="J444" s="41"/>
      <c r="K444" s="41"/>
      <c r="L444" s="45"/>
      <c r="M444" s="257"/>
      <c r="N444" s="258"/>
      <c r="O444" s="92"/>
      <c r="P444" s="92"/>
      <c r="Q444" s="92"/>
      <c r="R444" s="92"/>
      <c r="S444" s="92"/>
      <c r="T444" s="93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T444" s="18" t="s">
        <v>229</v>
      </c>
      <c r="AU444" s="18" t="s">
        <v>86</v>
      </c>
    </row>
    <row r="445" spans="1:65" s="2" customFormat="1" ht="33" customHeight="1">
      <c r="A445" s="39"/>
      <c r="B445" s="40"/>
      <c r="C445" s="219" t="s">
        <v>954</v>
      </c>
      <c r="D445" s="219" t="s">
        <v>173</v>
      </c>
      <c r="E445" s="220" t="s">
        <v>2123</v>
      </c>
      <c r="F445" s="221" t="s">
        <v>2124</v>
      </c>
      <c r="G445" s="222" t="s">
        <v>226</v>
      </c>
      <c r="H445" s="223">
        <v>6</v>
      </c>
      <c r="I445" s="224"/>
      <c r="J445" s="225">
        <f>ROUND(I445*H445,2)</f>
        <v>0</v>
      </c>
      <c r="K445" s="221" t="s">
        <v>227</v>
      </c>
      <c r="L445" s="45"/>
      <c r="M445" s="226" t="s">
        <v>1</v>
      </c>
      <c r="N445" s="227" t="s">
        <v>41</v>
      </c>
      <c r="O445" s="92"/>
      <c r="P445" s="228">
        <f>O445*H445</f>
        <v>0</v>
      </c>
      <c r="Q445" s="228">
        <v>0</v>
      </c>
      <c r="R445" s="228">
        <f>Q445*H445</f>
        <v>0</v>
      </c>
      <c r="S445" s="228">
        <v>0</v>
      </c>
      <c r="T445" s="229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30" t="s">
        <v>267</v>
      </c>
      <c r="AT445" s="230" t="s">
        <v>173</v>
      </c>
      <c r="AU445" s="230" t="s">
        <v>86</v>
      </c>
      <c r="AY445" s="18" t="s">
        <v>171</v>
      </c>
      <c r="BE445" s="231">
        <f>IF(N445="základní",J445,0)</f>
        <v>0</v>
      </c>
      <c r="BF445" s="231">
        <f>IF(N445="snížená",J445,0)</f>
        <v>0</v>
      </c>
      <c r="BG445" s="231">
        <f>IF(N445="zákl. přenesená",J445,0)</f>
        <v>0</v>
      </c>
      <c r="BH445" s="231">
        <f>IF(N445="sníž. přenesená",J445,0)</f>
        <v>0</v>
      </c>
      <c r="BI445" s="231">
        <f>IF(N445="nulová",J445,0)</f>
        <v>0</v>
      </c>
      <c r="BJ445" s="18" t="s">
        <v>84</v>
      </c>
      <c r="BK445" s="231">
        <f>ROUND(I445*H445,2)</f>
        <v>0</v>
      </c>
      <c r="BL445" s="18" t="s">
        <v>267</v>
      </c>
      <c r="BM445" s="230" t="s">
        <v>2125</v>
      </c>
    </row>
    <row r="446" spans="1:47" s="2" customFormat="1" ht="12">
      <c r="A446" s="39"/>
      <c r="B446" s="40"/>
      <c r="C446" s="41"/>
      <c r="D446" s="234" t="s">
        <v>229</v>
      </c>
      <c r="E446" s="41"/>
      <c r="F446" s="255" t="s">
        <v>1467</v>
      </c>
      <c r="G446" s="41"/>
      <c r="H446" s="41"/>
      <c r="I446" s="256"/>
      <c r="J446" s="41"/>
      <c r="K446" s="41"/>
      <c r="L446" s="45"/>
      <c r="M446" s="257"/>
      <c r="N446" s="258"/>
      <c r="O446" s="92"/>
      <c r="P446" s="92"/>
      <c r="Q446" s="92"/>
      <c r="R446" s="92"/>
      <c r="S446" s="92"/>
      <c r="T446" s="93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T446" s="18" t="s">
        <v>229</v>
      </c>
      <c r="AU446" s="18" t="s">
        <v>86</v>
      </c>
    </row>
    <row r="447" spans="1:65" s="2" customFormat="1" ht="33" customHeight="1">
      <c r="A447" s="39"/>
      <c r="B447" s="40"/>
      <c r="C447" s="219" t="s">
        <v>958</v>
      </c>
      <c r="D447" s="219" t="s">
        <v>173</v>
      </c>
      <c r="E447" s="220" t="s">
        <v>2126</v>
      </c>
      <c r="F447" s="221" t="s">
        <v>2127</v>
      </c>
      <c r="G447" s="222" t="s">
        <v>226</v>
      </c>
      <c r="H447" s="223">
        <v>1</v>
      </c>
      <c r="I447" s="224"/>
      <c r="J447" s="225">
        <f>ROUND(I447*H447,2)</f>
        <v>0</v>
      </c>
      <c r="K447" s="221" t="s">
        <v>227</v>
      </c>
      <c r="L447" s="45"/>
      <c r="M447" s="226" t="s">
        <v>1</v>
      </c>
      <c r="N447" s="227" t="s">
        <v>41</v>
      </c>
      <c r="O447" s="92"/>
      <c r="P447" s="228">
        <f>O447*H447</f>
        <v>0</v>
      </c>
      <c r="Q447" s="228">
        <v>0</v>
      </c>
      <c r="R447" s="228">
        <f>Q447*H447</f>
        <v>0</v>
      </c>
      <c r="S447" s="228">
        <v>0</v>
      </c>
      <c r="T447" s="229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30" t="s">
        <v>267</v>
      </c>
      <c r="AT447" s="230" t="s">
        <v>173</v>
      </c>
      <c r="AU447" s="230" t="s">
        <v>86</v>
      </c>
      <c r="AY447" s="18" t="s">
        <v>171</v>
      </c>
      <c r="BE447" s="231">
        <f>IF(N447="základní",J447,0)</f>
        <v>0</v>
      </c>
      <c r="BF447" s="231">
        <f>IF(N447="snížená",J447,0)</f>
        <v>0</v>
      </c>
      <c r="BG447" s="231">
        <f>IF(N447="zákl. přenesená",J447,0)</f>
        <v>0</v>
      </c>
      <c r="BH447" s="231">
        <f>IF(N447="sníž. přenesená",J447,0)</f>
        <v>0</v>
      </c>
      <c r="BI447" s="231">
        <f>IF(N447="nulová",J447,0)</f>
        <v>0</v>
      </c>
      <c r="BJ447" s="18" t="s">
        <v>84</v>
      </c>
      <c r="BK447" s="231">
        <f>ROUND(I447*H447,2)</f>
        <v>0</v>
      </c>
      <c r="BL447" s="18" t="s">
        <v>267</v>
      </c>
      <c r="BM447" s="230" t="s">
        <v>2128</v>
      </c>
    </row>
    <row r="448" spans="1:47" s="2" customFormat="1" ht="12">
      <c r="A448" s="39"/>
      <c r="B448" s="40"/>
      <c r="C448" s="41"/>
      <c r="D448" s="234" t="s">
        <v>229</v>
      </c>
      <c r="E448" s="41"/>
      <c r="F448" s="255" t="s">
        <v>1467</v>
      </c>
      <c r="G448" s="41"/>
      <c r="H448" s="41"/>
      <c r="I448" s="256"/>
      <c r="J448" s="41"/>
      <c r="K448" s="41"/>
      <c r="L448" s="45"/>
      <c r="M448" s="257"/>
      <c r="N448" s="258"/>
      <c r="O448" s="92"/>
      <c r="P448" s="92"/>
      <c r="Q448" s="92"/>
      <c r="R448" s="92"/>
      <c r="S448" s="92"/>
      <c r="T448" s="93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T448" s="18" t="s">
        <v>229</v>
      </c>
      <c r="AU448" s="18" t="s">
        <v>86</v>
      </c>
    </row>
    <row r="449" spans="1:65" s="2" customFormat="1" ht="33" customHeight="1">
      <c r="A449" s="39"/>
      <c r="B449" s="40"/>
      <c r="C449" s="219" t="s">
        <v>962</v>
      </c>
      <c r="D449" s="219" t="s">
        <v>173</v>
      </c>
      <c r="E449" s="220" t="s">
        <v>2129</v>
      </c>
      <c r="F449" s="221" t="s">
        <v>2130</v>
      </c>
      <c r="G449" s="222" t="s">
        <v>226</v>
      </c>
      <c r="H449" s="223">
        <v>1</v>
      </c>
      <c r="I449" s="224"/>
      <c r="J449" s="225">
        <f>ROUND(I449*H449,2)</f>
        <v>0</v>
      </c>
      <c r="K449" s="221" t="s">
        <v>227</v>
      </c>
      <c r="L449" s="45"/>
      <c r="M449" s="226" t="s">
        <v>1</v>
      </c>
      <c r="N449" s="227" t="s">
        <v>41</v>
      </c>
      <c r="O449" s="92"/>
      <c r="P449" s="228">
        <f>O449*H449</f>
        <v>0</v>
      </c>
      <c r="Q449" s="228">
        <v>0</v>
      </c>
      <c r="R449" s="228">
        <f>Q449*H449</f>
        <v>0</v>
      </c>
      <c r="S449" s="228">
        <v>0</v>
      </c>
      <c r="T449" s="229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30" t="s">
        <v>267</v>
      </c>
      <c r="AT449" s="230" t="s">
        <v>173</v>
      </c>
      <c r="AU449" s="230" t="s">
        <v>86</v>
      </c>
      <c r="AY449" s="18" t="s">
        <v>171</v>
      </c>
      <c r="BE449" s="231">
        <f>IF(N449="základní",J449,0)</f>
        <v>0</v>
      </c>
      <c r="BF449" s="231">
        <f>IF(N449="snížená",J449,0)</f>
        <v>0</v>
      </c>
      <c r="BG449" s="231">
        <f>IF(N449="zákl. přenesená",J449,0)</f>
        <v>0</v>
      </c>
      <c r="BH449" s="231">
        <f>IF(N449="sníž. přenesená",J449,0)</f>
        <v>0</v>
      </c>
      <c r="BI449" s="231">
        <f>IF(N449="nulová",J449,0)</f>
        <v>0</v>
      </c>
      <c r="BJ449" s="18" t="s">
        <v>84</v>
      </c>
      <c r="BK449" s="231">
        <f>ROUND(I449*H449,2)</f>
        <v>0</v>
      </c>
      <c r="BL449" s="18" t="s">
        <v>267</v>
      </c>
      <c r="BM449" s="230" t="s">
        <v>2131</v>
      </c>
    </row>
    <row r="450" spans="1:47" s="2" customFormat="1" ht="12">
      <c r="A450" s="39"/>
      <c r="B450" s="40"/>
      <c r="C450" s="41"/>
      <c r="D450" s="234" t="s">
        <v>229</v>
      </c>
      <c r="E450" s="41"/>
      <c r="F450" s="255" t="s">
        <v>1467</v>
      </c>
      <c r="G450" s="41"/>
      <c r="H450" s="41"/>
      <c r="I450" s="256"/>
      <c r="J450" s="41"/>
      <c r="K450" s="41"/>
      <c r="L450" s="45"/>
      <c r="M450" s="257"/>
      <c r="N450" s="258"/>
      <c r="O450" s="92"/>
      <c r="P450" s="92"/>
      <c r="Q450" s="92"/>
      <c r="R450" s="92"/>
      <c r="S450" s="92"/>
      <c r="T450" s="93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T450" s="18" t="s">
        <v>229</v>
      </c>
      <c r="AU450" s="18" t="s">
        <v>86</v>
      </c>
    </row>
    <row r="451" spans="1:65" s="2" customFormat="1" ht="37.8" customHeight="1">
      <c r="A451" s="39"/>
      <c r="B451" s="40"/>
      <c r="C451" s="219" t="s">
        <v>966</v>
      </c>
      <c r="D451" s="219" t="s">
        <v>173</v>
      </c>
      <c r="E451" s="220" t="s">
        <v>2132</v>
      </c>
      <c r="F451" s="221" t="s">
        <v>2133</v>
      </c>
      <c r="G451" s="222" t="s">
        <v>226</v>
      </c>
      <c r="H451" s="223">
        <v>1</v>
      </c>
      <c r="I451" s="224"/>
      <c r="J451" s="225">
        <f>ROUND(I451*H451,2)</f>
        <v>0</v>
      </c>
      <c r="K451" s="221" t="s">
        <v>227</v>
      </c>
      <c r="L451" s="45"/>
      <c r="M451" s="226" t="s">
        <v>1</v>
      </c>
      <c r="N451" s="227" t="s">
        <v>41</v>
      </c>
      <c r="O451" s="92"/>
      <c r="P451" s="228">
        <f>O451*H451</f>
        <v>0</v>
      </c>
      <c r="Q451" s="228">
        <v>0</v>
      </c>
      <c r="R451" s="228">
        <f>Q451*H451</f>
        <v>0</v>
      </c>
      <c r="S451" s="228">
        <v>0</v>
      </c>
      <c r="T451" s="229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30" t="s">
        <v>267</v>
      </c>
      <c r="AT451" s="230" t="s">
        <v>173</v>
      </c>
      <c r="AU451" s="230" t="s">
        <v>86</v>
      </c>
      <c r="AY451" s="18" t="s">
        <v>171</v>
      </c>
      <c r="BE451" s="231">
        <f>IF(N451="základní",J451,0)</f>
        <v>0</v>
      </c>
      <c r="BF451" s="231">
        <f>IF(N451="snížená",J451,0)</f>
        <v>0</v>
      </c>
      <c r="BG451" s="231">
        <f>IF(N451="zákl. přenesená",J451,0)</f>
        <v>0</v>
      </c>
      <c r="BH451" s="231">
        <f>IF(N451="sníž. přenesená",J451,0)</f>
        <v>0</v>
      </c>
      <c r="BI451" s="231">
        <f>IF(N451="nulová",J451,0)</f>
        <v>0</v>
      </c>
      <c r="BJ451" s="18" t="s">
        <v>84</v>
      </c>
      <c r="BK451" s="231">
        <f>ROUND(I451*H451,2)</f>
        <v>0</v>
      </c>
      <c r="BL451" s="18" t="s">
        <v>267</v>
      </c>
      <c r="BM451" s="230" t="s">
        <v>2134</v>
      </c>
    </row>
    <row r="452" spans="1:47" s="2" customFormat="1" ht="12">
      <c r="A452" s="39"/>
      <c r="B452" s="40"/>
      <c r="C452" s="41"/>
      <c r="D452" s="234" t="s">
        <v>229</v>
      </c>
      <c r="E452" s="41"/>
      <c r="F452" s="255" t="s">
        <v>1467</v>
      </c>
      <c r="G452" s="41"/>
      <c r="H452" s="41"/>
      <c r="I452" s="256"/>
      <c r="J452" s="41"/>
      <c r="K452" s="41"/>
      <c r="L452" s="45"/>
      <c r="M452" s="257"/>
      <c r="N452" s="258"/>
      <c r="O452" s="92"/>
      <c r="P452" s="92"/>
      <c r="Q452" s="92"/>
      <c r="R452" s="92"/>
      <c r="S452" s="92"/>
      <c r="T452" s="93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T452" s="18" t="s">
        <v>229</v>
      </c>
      <c r="AU452" s="18" t="s">
        <v>86</v>
      </c>
    </row>
    <row r="453" spans="1:65" s="2" customFormat="1" ht="33" customHeight="1">
      <c r="A453" s="39"/>
      <c r="B453" s="40"/>
      <c r="C453" s="219" t="s">
        <v>970</v>
      </c>
      <c r="D453" s="219" t="s">
        <v>173</v>
      </c>
      <c r="E453" s="220" t="s">
        <v>2135</v>
      </c>
      <c r="F453" s="221" t="s">
        <v>2136</v>
      </c>
      <c r="G453" s="222" t="s">
        <v>226</v>
      </c>
      <c r="H453" s="223">
        <v>2</v>
      </c>
      <c r="I453" s="224"/>
      <c r="J453" s="225">
        <f>ROUND(I453*H453,2)</f>
        <v>0</v>
      </c>
      <c r="K453" s="221" t="s">
        <v>227</v>
      </c>
      <c r="L453" s="45"/>
      <c r="M453" s="226" t="s">
        <v>1</v>
      </c>
      <c r="N453" s="227" t="s">
        <v>41</v>
      </c>
      <c r="O453" s="92"/>
      <c r="P453" s="228">
        <f>O453*H453</f>
        <v>0</v>
      </c>
      <c r="Q453" s="228">
        <v>0</v>
      </c>
      <c r="R453" s="228">
        <f>Q453*H453</f>
        <v>0</v>
      </c>
      <c r="S453" s="228">
        <v>0</v>
      </c>
      <c r="T453" s="229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30" t="s">
        <v>267</v>
      </c>
      <c r="AT453" s="230" t="s">
        <v>173</v>
      </c>
      <c r="AU453" s="230" t="s">
        <v>86</v>
      </c>
      <c r="AY453" s="18" t="s">
        <v>171</v>
      </c>
      <c r="BE453" s="231">
        <f>IF(N453="základní",J453,0)</f>
        <v>0</v>
      </c>
      <c r="BF453" s="231">
        <f>IF(N453="snížená",J453,0)</f>
        <v>0</v>
      </c>
      <c r="BG453" s="231">
        <f>IF(N453="zákl. přenesená",J453,0)</f>
        <v>0</v>
      </c>
      <c r="BH453" s="231">
        <f>IF(N453="sníž. přenesená",J453,0)</f>
        <v>0</v>
      </c>
      <c r="BI453" s="231">
        <f>IF(N453="nulová",J453,0)</f>
        <v>0</v>
      </c>
      <c r="BJ453" s="18" t="s">
        <v>84</v>
      </c>
      <c r="BK453" s="231">
        <f>ROUND(I453*H453,2)</f>
        <v>0</v>
      </c>
      <c r="BL453" s="18" t="s">
        <v>267</v>
      </c>
      <c r="BM453" s="230" t="s">
        <v>2137</v>
      </c>
    </row>
    <row r="454" spans="1:47" s="2" customFormat="1" ht="12">
      <c r="A454" s="39"/>
      <c r="B454" s="40"/>
      <c r="C454" s="41"/>
      <c r="D454" s="234" t="s">
        <v>229</v>
      </c>
      <c r="E454" s="41"/>
      <c r="F454" s="255" t="s">
        <v>1467</v>
      </c>
      <c r="G454" s="41"/>
      <c r="H454" s="41"/>
      <c r="I454" s="256"/>
      <c r="J454" s="41"/>
      <c r="K454" s="41"/>
      <c r="L454" s="45"/>
      <c r="M454" s="257"/>
      <c r="N454" s="258"/>
      <c r="O454" s="92"/>
      <c r="P454" s="92"/>
      <c r="Q454" s="92"/>
      <c r="R454" s="92"/>
      <c r="S454" s="92"/>
      <c r="T454" s="93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T454" s="18" t="s">
        <v>229</v>
      </c>
      <c r="AU454" s="18" t="s">
        <v>86</v>
      </c>
    </row>
    <row r="455" spans="1:65" s="2" customFormat="1" ht="33" customHeight="1">
      <c r="A455" s="39"/>
      <c r="B455" s="40"/>
      <c r="C455" s="219" t="s">
        <v>974</v>
      </c>
      <c r="D455" s="219" t="s">
        <v>173</v>
      </c>
      <c r="E455" s="220" t="s">
        <v>2138</v>
      </c>
      <c r="F455" s="221" t="s">
        <v>2139</v>
      </c>
      <c r="G455" s="222" t="s">
        <v>226</v>
      </c>
      <c r="H455" s="223">
        <v>1</v>
      </c>
      <c r="I455" s="224"/>
      <c r="J455" s="225">
        <f>ROUND(I455*H455,2)</f>
        <v>0</v>
      </c>
      <c r="K455" s="221" t="s">
        <v>227</v>
      </c>
      <c r="L455" s="45"/>
      <c r="M455" s="226" t="s">
        <v>1</v>
      </c>
      <c r="N455" s="227" t="s">
        <v>41</v>
      </c>
      <c r="O455" s="92"/>
      <c r="P455" s="228">
        <f>O455*H455</f>
        <v>0</v>
      </c>
      <c r="Q455" s="228">
        <v>0</v>
      </c>
      <c r="R455" s="228">
        <f>Q455*H455</f>
        <v>0</v>
      </c>
      <c r="S455" s="228">
        <v>0</v>
      </c>
      <c r="T455" s="229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30" t="s">
        <v>267</v>
      </c>
      <c r="AT455" s="230" t="s">
        <v>173</v>
      </c>
      <c r="AU455" s="230" t="s">
        <v>86</v>
      </c>
      <c r="AY455" s="18" t="s">
        <v>171</v>
      </c>
      <c r="BE455" s="231">
        <f>IF(N455="základní",J455,0)</f>
        <v>0</v>
      </c>
      <c r="BF455" s="231">
        <f>IF(N455="snížená",J455,0)</f>
        <v>0</v>
      </c>
      <c r="BG455" s="231">
        <f>IF(N455="zákl. přenesená",J455,0)</f>
        <v>0</v>
      </c>
      <c r="BH455" s="231">
        <f>IF(N455="sníž. přenesená",J455,0)</f>
        <v>0</v>
      </c>
      <c r="BI455" s="231">
        <f>IF(N455="nulová",J455,0)</f>
        <v>0</v>
      </c>
      <c r="BJ455" s="18" t="s">
        <v>84</v>
      </c>
      <c r="BK455" s="231">
        <f>ROUND(I455*H455,2)</f>
        <v>0</v>
      </c>
      <c r="BL455" s="18" t="s">
        <v>267</v>
      </c>
      <c r="BM455" s="230" t="s">
        <v>2140</v>
      </c>
    </row>
    <row r="456" spans="1:47" s="2" customFormat="1" ht="12">
      <c r="A456" s="39"/>
      <c r="B456" s="40"/>
      <c r="C456" s="41"/>
      <c r="D456" s="234" t="s">
        <v>229</v>
      </c>
      <c r="E456" s="41"/>
      <c r="F456" s="255" t="s">
        <v>1467</v>
      </c>
      <c r="G456" s="41"/>
      <c r="H456" s="41"/>
      <c r="I456" s="256"/>
      <c r="J456" s="41"/>
      <c r="K456" s="41"/>
      <c r="L456" s="45"/>
      <c r="M456" s="257"/>
      <c r="N456" s="258"/>
      <c r="O456" s="92"/>
      <c r="P456" s="92"/>
      <c r="Q456" s="92"/>
      <c r="R456" s="92"/>
      <c r="S456" s="92"/>
      <c r="T456" s="93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T456" s="18" t="s">
        <v>229</v>
      </c>
      <c r="AU456" s="18" t="s">
        <v>86</v>
      </c>
    </row>
    <row r="457" spans="1:65" s="2" customFormat="1" ht="33" customHeight="1">
      <c r="A457" s="39"/>
      <c r="B457" s="40"/>
      <c r="C457" s="219" t="s">
        <v>978</v>
      </c>
      <c r="D457" s="219" t="s">
        <v>173</v>
      </c>
      <c r="E457" s="220" t="s">
        <v>2141</v>
      </c>
      <c r="F457" s="221" t="s">
        <v>2142</v>
      </c>
      <c r="G457" s="222" t="s">
        <v>226</v>
      </c>
      <c r="H457" s="223">
        <v>1</v>
      </c>
      <c r="I457" s="224"/>
      <c r="J457" s="225">
        <f>ROUND(I457*H457,2)</f>
        <v>0</v>
      </c>
      <c r="K457" s="221" t="s">
        <v>227</v>
      </c>
      <c r="L457" s="45"/>
      <c r="M457" s="226" t="s">
        <v>1</v>
      </c>
      <c r="N457" s="227" t="s">
        <v>41</v>
      </c>
      <c r="O457" s="92"/>
      <c r="P457" s="228">
        <f>O457*H457</f>
        <v>0</v>
      </c>
      <c r="Q457" s="228">
        <v>0</v>
      </c>
      <c r="R457" s="228">
        <f>Q457*H457</f>
        <v>0</v>
      </c>
      <c r="S457" s="228">
        <v>0</v>
      </c>
      <c r="T457" s="229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30" t="s">
        <v>267</v>
      </c>
      <c r="AT457" s="230" t="s">
        <v>173</v>
      </c>
      <c r="AU457" s="230" t="s">
        <v>86</v>
      </c>
      <c r="AY457" s="18" t="s">
        <v>171</v>
      </c>
      <c r="BE457" s="231">
        <f>IF(N457="základní",J457,0)</f>
        <v>0</v>
      </c>
      <c r="BF457" s="231">
        <f>IF(N457="snížená",J457,0)</f>
        <v>0</v>
      </c>
      <c r="BG457" s="231">
        <f>IF(N457="zákl. přenesená",J457,0)</f>
        <v>0</v>
      </c>
      <c r="BH457" s="231">
        <f>IF(N457="sníž. přenesená",J457,0)</f>
        <v>0</v>
      </c>
      <c r="BI457" s="231">
        <f>IF(N457="nulová",J457,0)</f>
        <v>0</v>
      </c>
      <c r="BJ457" s="18" t="s">
        <v>84</v>
      </c>
      <c r="BK457" s="231">
        <f>ROUND(I457*H457,2)</f>
        <v>0</v>
      </c>
      <c r="BL457" s="18" t="s">
        <v>267</v>
      </c>
      <c r="BM457" s="230" t="s">
        <v>2143</v>
      </c>
    </row>
    <row r="458" spans="1:47" s="2" customFormat="1" ht="12">
      <c r="A458" s="39"/>
      <c r="B458" s="40"/>
      <c r="C458" s="41"/>
      <c r="D458" s="234" t="s">
        <v>229</v>
      </c>
      <c r="E458" s="41"/>
      <c r="F458" s="255" t="s">
        <v>1467</v>
      </c>
      <c r="G458" s="41"/>
      <c r="H458" s="41"/>
      <c r="I458" s="256"/>
      <c r="J458" s="41"/>
      <c r="K458" s="41"/>
      <c r="L458" s="45"/>
      <c r="M458" s="257"/>
      <c r="N458" s="258"/>
      <c r="O458" s="92"/>
      <c r="P458" s="92"/>
      <c r="Q458" s="92"/>
      <c r="R458" s="92"/>
      <c r="S458" s="92"/>
      <c r="T458" s="93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T458" s="18" t="s">
        <v>229</v>
      </c>
      <c r="AU458" s="18" t="s">
        <v>86</v>
      </c>
    </row>
    <row r="459" spans="1:65" s="2" customFormat="1" ht="37.8" customHeight="1">
      <c r="A459" s="39"/>
      <c r="B459" s="40"/>
      <c r="C459" s="219" t="s">
        <v>982</v>
      </c>
      <c r="D459" s="219" t="s">
        <v>173</v>
      </c>
      <c r="E459" s="220" t="s">
        <v>2144</v>
      </c>
      <c r="F459" s="221" t="s">
        <v>2145</v>
      </c>
      <c r="G459" s="222" t="s">
        <v>226</v>
      </c>
      <c r="H459" s="223">
        <v>1</v>
      </c>
      <c r="I459" s="224"/>
      <c r="J459" s="225">
        <f>ROUND(I459*H459,2)</f>
        <v>0</v>
      </c>
      <c r="K459" s="221" t="s">
        <v>227</v>
      </c>
      <c r="L459" s="45"/>
      <c r="M459" s="226" t="s">
        <v>1</v>
      </c>
      <c r="N459" s="227" t="s">
        <v>41</v>
      </c>
      <c r="O459" s="92"/>
      <c r="P459" s="228">
        <f>O459*H459</f>
        <v>0</v>
      </c>
      <c r="Q459" s="228">
        <v>0</v>
      </c>
      <c r="R459" s="228">
        <f>Q459*H459</f>
        <v>0</v>
      </c>
      <c r="S459" s="228">
        <v>0</v>
      </c>
      <c r="T459" s="229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30" t="s">
        <v>267</v>
      </c>
      <c r="AT459" s="230" t="s">
        <v>173</v>
      </c>
      <c r="AU459" s="230" t="s">
        <v>86</v>
      </c>
      <c r="AY459" s="18" t="s">
        <v>171</v>
      </c>
      <c r="BE459" s="231">
        <f>IF(N459="základní",J459,0)</f>
        <v>0</v>
      </c>
      <c r="BF459" s="231">
        <f>IF(N459="snížená",J459,0)</f>
        <v>0</v>
      </c>
      <c r="BG459" s="231">
        <f>IF(N459="zákl. přenesená",J459,0)</f>
        <v>0</v>
      </c>
      <c r="BH459" s="231">
        <f>IF(N459="sníž. přenesená",J459,0)</f>
        <v>0</v>
      </c>
      <c r="BI459" s="231">
        <f>IF(N459="nulová",J459,0)</f>
        <v>0</v>
      </c>
      <c r="BJ459" s="18" t="s">
        <v>84</v>
      </c>
      <c r="BK459" s="231">
        <f>ROUND(I459*H459,2)</f>
        <v>0</v>
      </c>
      <c r="BL459" s="18" t="s">
        <v>267</v>
      </c>
      <c r="BM459" s="230" t="s">
        <v>2146</v>
      </c>
    </row>
    <row r="460" spans="1:47" s="2" customFormat="1" ht="12">
      <c r="A460" s="39"/>
      <c r="B460" s="40"/>
      <c r="C460" s="41"/>
      <c r="D460" s="234" t="s">
        <v>229</v>
      </c>
      <c r="E460" s="41"/>
      <c r="F460" s="255" t="s">
        <v>1467</v>
      </c>
      <c r="G460" s="41"/>
      <c r="H460" s="41"/>
      <c r="I460" s="256"/>
      <c r="J460" s="41"/>
      <c r="K460" s="41"/>
      <c r="L460" s="45"/>
      <c r="M460" s="257"/>
      <c r="N460" s="258"/>
      <c r="O460" s="92"/>
      <c r="P460" s="92"/>
      <c r="Q460" s="92"/>
      <c r="R460" s="92"/>
      <c r="S460" s="92"/>
      <c r="T460" s="93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T460" s="18" t="s">
        <v>229</v>
      </c>
      <c r="AU460" s="18" t="s">
        <v>86</v>
      </c>
    </row>
    <row r="461" spans="1:63" s="12" customFormat="1" ht="22.8" customHeight="1">
      <c r="A461" s="12"/>
      <c r="B461" s="203"/>
      <c r="C461" s="204"/>
      <c r="D461" s="205" t="s">
        <v>75</v>
      </c>
      <c r="E461" s="217" t="s">
        <v>1054</v>
      </c>
      <c r="F461" s="217" t="s">
        <v>1055</v>
      </c>
      <c r="G461" s="204"/>
      <c r="H461" s="204"/>
      <c r="I461" s="207"/>
      <c r="J461" s="218">
        <f>BK461</f>
        <v>0</v>
      </c>
      <c r="K461" s="204"/>
      <c r="L461" s="209"/>
      <c r="M461" s="210"/>
      <c r="N461" s="211"/>
      <c r="O461" s="211"/>
      <c r="P461" s="212">
        <f>SUM(P462:P491)</f>
        <v>0</v>
      </c>
      <c r="Q461" s="211"/>
      <c r="R461" s="212">
        <f>SUM(R462:R491)</f>
        <v>0</v>
      </c>
      <c r="S461" s="211"/>
      <c r="T461" s="213">
        <f>SUM(T462:T491)</f>
        <v>0</v>
      </c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R461" s="214" t="s">
        <v>86</v>
      </c>
      <c r="AT461" s="215" t="s">
        <v>75</v>
      </c>
      <c r="AU461" s="215" t="s">
        <v>84</v>
      </c>
      <c r="AY461" s="214" t="s">
        <v>171</v>
      </c>
      <c r="BK461" s="216">
        <f>SUM(BK462:BK491)</f>
        <v>0</v>
      </c>
    </row>
    <row r="462" spans="1:65" s="2" customFormat="1" ht="24.15" customHeight="1">
      <c r="A462" s="39"/>
      <c r="B462" s="40"/>
      <c r="C462" s="219" t="s">
        <v>986</v>
      </c>
      <c r="D462" s="219" t="s">
        <v>173</v>
      </c>
      <c r="E462" s="220" t="s">
        <v>2147</v>
      </c>
      <c r="F462" s="221" t="s">
        <v>2148</v>
      </c>
      <c r="G462" s="222" t="s">
        <v>226</v>
      </c>
      <c r="H462" s="223">
        <v>2</v>
      </c>
      <c r="I462" s="224"/>
      <c r="J462" s="225">
        <f>ROUND(I462*H462,2)</f>
        <v>0</v>
      </c>
      <c r="K462" s="221" t="s">
        <v>227</v>
      </c>
      <c r="L462" s="45"/>
      <c r="M462" s="226" t="s">
        <v>1</v>
      </c>
      <c r="N462" s="227" t="s">
        <v>41</v>
      </c>
      <c r="O462" s="92"/>
      <c r="P462" s="228">
        <f>O462*H462</f>
        <v>0</v>
      </c>
      <c r="Q462" s="228">
        <v>0</v>
      </c>
      <c r="R462" s="228">
        <f>Q462*H462</f>
        <v>0</v>
      </c>
      <c r="S462" s="228">
        <v>0</v>
      </c>
      <c r="T462" s="229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30" t="s">
        <v>267</v>
      </c>
      <c r="AT462" s="230" t="s">
        <v>173</v>
      </c>
      <c r="AU462" s="230" t="s">
        <v>86</v>
      </c>
      <c r="AY462" s="18" t="s">
        <v>171</v>
      </c>
      <c r="BE462" s="231">
        <f>IF(N462="základní",J462,0)</f>
        <v>0</v>
      </c>
      <c r="BF462" s="231">
        <f>IF(N462="snížená",J462,0)</f>
        <v>0</v>
      </c>
      <c r="BG462" s="231">
        <f>IF(N462="zákl. přenesená",J462,0)</f>
        <v>0</v>
      </c>
      <c r="BH462" s="231">
        <f>IF(N462="sníž. přenesená",J462,0)</f>
        <v>0</v>
      </c>
      <c r="BI462" s="231">
        <f>IF(N462="nulová",J462,0)</f>
        <v>0</v>
      </c>
      <c r="BJ462" s="18" t="s">
        <v>84</v>
      </c>
      <c r="BK462" s="231">
        <f>ROUND(I462*H462,2)</f>
        <v>0</v>
      </c>
      <c r="BL462" s="18" t="s">
        <v>267</v>
      </c>
      <c r="BM462" s="230" t="s">
        <v>2149</v>
      </c>
    </row>
    <row r="463" spans="1:65" s="2" customFormat="1" ht="24.15" customHeight="1">
      <c r="A463" s="39"/>
      <c r="B463" s="40"/>
      <c r="C463" s="219" t="s">
        <v>990</v>
      </c>
      <c r="D463" s="219" t="s">
        <v>173</v>
      </c>
      <c r="E463" s="220" t="s">
        <v>2150</v>
      </c>
      <c r="F463" s="221" t="s">
        <v>2151</v>
      </c>
      <c r="G463" s="222" t="s">
        <v>226</v>
      </c>
      <c r="H463" s="223">
        <v>1</v>
      </c>
      <c r="I463" s="224"/>
      <c r="J463" s="225">
        <f>ROUND(I463*H463,2)</f>
        <v>0</v>
      </c>
      <c r="K463" s="221" t="s">
        <v>227</v>
      </c>
      <c r="L463" s="45"/>
      <c r="M463" s="226" t="s">
        <v>1</v>
      </c>
      <c r="N463" s="227" t="s">
        <v>41</v>
      </c>
      <c r="O463" s="92"/>
      <c r="P463" s="228">
        <f>O463*H463</f>
        <v>0</v>
      </c>
      <c r="Q463" s="228">
        <v>0</v>
      </c>
      <c r="R463" s="228">
        <f>Q463*H463</f>
        <v>0</v>
      </c>
      <c r="S463" s="228">
        <v>0</v>
      </c>
      <c r="T463" s="229">
        <f>S463*H463</f>
        <v>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30" t="s">
        <v>267</v>
      </c>
      <c r="AT463" s="230" t="s">
        <v>173</v>
      </c>
      <c r="AU463" s="230" t="s">
        <v>86</v>
      </c>
      <c r="AY463" s="18" t="s">
        <v>171</v>
      </c>
      <c r="BE463" s="231">
        <f>IF(N463="základní",J463,0)</f>
        <v>0</v>
      </c>
      <c r="BF463" s="231">
        <f>IF(N463="snížená",J463,0)</f>
        <v>0</v>
      </c>
      <c r="BG463" s="231">
        <f>IF(N463="zákl. přenesená",J463,0)</f>
        <v>0</v>
      </c>
      <c r="BH463" s="231">
        <f>IF(N463="sníž. přenesená",J463,0)</f>
        <v>0</v>
      </c>
      <c r="BI463" s="231">
        <f>IF(N463="nulová",J463,0)</f>
        <v>0</v>
      </c>
      <c r="BJ463" s="18" t="s">
        <v>84</v>
      </c>
      <c r="BK463" s="231">
        <f>ROUND(I463*H463,2)</f>
        <v>0</v>
      </c>
      <c r="BL463" s="18" t="s">
        <v>267</v>
      </c>
      <c r="BM463" s="230" t="s">
        <v>2152</v>
      </c>
    </row>
    <row r="464" spans="1:65" s="2" customFormat="1" ht="24.15" customHeight="1">
      <c r="A464" s="39"/>
      <c r="B464" s="40"/>
      <c r="C464" s="219" t="s">
        <v>994</v>
      </c>
      <c r="D464" s="219" t="s">
        <v>173</v>
      </c>
      <c r="E464" s="220" t="s">
        <v>1521</v>
      </c>
      <c r="F464" s="221" t="s">
        <v>1522</v>
      </c>
      <c r="G464" s="222" t="s">
        <v>226</v>
      </c>
      <c r="H464" s="223">
        <v>7</v>
      </c>
      <c r="I464" s="224"/>
      <c r="J464" s="225">
        <f>ROUND(I464*H464,2)</f>
        <v>0</v>
      </c>
      <c r="K464" s="221" t="s">
        <v>227</v>
      </c>
      <c r="L464" s="45"/>
      <c r="M464" s="226" t="s">
        <v>1</v>
      </c>
      <c r="N464" s="227" t="s">
        <v>41</v>
      </c>
      <c r="O464" s="92"/>
      <c r="P464" s="228">
        <f>O464*H464</f>
        <v>0</v>
      </c>
      <c r="Q464" s="228">
        <v>0</v>
      </c>
      <c r="R464" s="228">
        <f>Q464*H464</f>
        <v>0</v>
      </c>
      <c r="S464" s="228">
        <v>0</v>
      </c>
      <c r="T464" s="229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30" t="s">
        <v>267</v>
      </c>
      <c r="AT464" s="230" t="s">
        <v>173</v>
      </c>
      <c r="AU464" s="230" t="s">
        <v>86</v>
      </c>
      <c r="AY464" s="18" t="s">
        <v>171</v>
      </c>
      <c r="BE464" s="231">
        <f>IF(N464="základní",J464,0)</f>
        <v>0</v>
      </c>
      <c r="BF464" s="231">
        <f>IF(N464="snížená",J464,0)</f>
        <v>0</v>
      </c>
      <c r="BG464" s="231">
        <f>IF(N464="zákl. přenesená",J464,0)</f>
        <v>0</v>
      </c>
      <c r="BH464" s="231">
        <f>IF(N464="sníž. přenesená",J464,0)</f>
        <v>0</v>
      </c>
      <c r="BI464" s="231">
        <f>IF(N464="nulová",J464,0)</f>
        <v>0</v>
      </c>
      <c r="BJ464" s="18" t="s">
        <v>84</v>
      </c>
      <c r="BK464" s="231">
        <f>ROUND(I464*H464,2)</f>
        <v>0</v>
      </c>
      <c r="BL464" s="18" t="s">
        <v>267</v>
      </c>
      <c r="BM464" s="230" t="s">
        <v>2153</v>
      </c>
    </row>
    <row r="465" spans="1:65" s="2" customFormat="1" ht="24.15" customHeight="1">
      <c r="A465" s="39"/>
      <c r="B465" s="40"/>
      <c r="C465" s="219" t="s">
        <v>998</v>
      </c>
      <c r="D465" s="219" t="s">
        <v>173</v>
      </c>
      <c r="E465" s="220" t="s">
        <v>1524</v>
      </c>
      <c r="F465" s="221" t="s">
        <v>1525</v>
      </c>
      <c r="G465" s="222" t="s">
        <v>226</v>
      </c>
      <c r="H465" s="223">
        <v>1</v>
      </c>
      <c r="I465" s="224"/>
      <c r="J465" s="225">
        <f>ROUND(I465*H465,2)</f>
        <v>0</v>
      </c>
      <c r="K465" s="221" t="s">
        <v>227</v>
      </c>
      <c r="L465" s="45"/>
      <c r="M465" s="226" t="s">
        <v>1</v>
      </c>
      <c r="N465" s="227" t="s">
        <v>41</v>
      </c>
      <c r="O465" s="92"/>
      <c r="P465" s="228">
        <f>O465*H465</f>
        <v>0</v>
      </c>
      <c r="Q465" s="228">
        <v>0</v>
      </c>
      <c r="R465" s="228">
        <f>Q465*H465</f>
        <v>0</v>
      </c>
      <c r="S465" s="228">
        <v>0</v>
      </c>
      <c r="T465" s="229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30" t="s">
        <v>267</v>
      </c>
      <c r="AT465" s="230" t="s">
        <v>173</v>
      </c>
      <c r="AU465" s="230" t="s">
        <v>86</v>
      </c>
      <c r="AY465" s="18" t="s">
        <v>171</v>
      </c>
      <c r="BE465" s="231">
        <f>IF(N465="základní",J465,0)</f>
        <v>0</v>
      </c>
      <c r="BF465" s="231">
        <f>IF(N465="snížená",J465,0)</f>
        <v>0</v>
      </c>
      <c r="BG465" s="231">
        <f>IF(N465="zákl. přenesená",J465,0)</f>
        <v>0</v>
      </c>
      <c r="BH465" s="231">
        <f>IF(N465="sníž. přenesená",J465,0)</f>
        <v>0</v>
      </c>
      <c r="BI465" s="231">
        <f>IF(N465="nulová",J465,0)</f>
        <v>0</v>
      </c>
      <c r="BJ465" s="18" t="s">
        <v>84</v>
      </c>
      <c r="BK465" s="231">
        <f>ROUND(I465*H465,2)</f>
        <v>0</v>
      </c>
      <c r="BL465" s="18" t="s">
        <v>267</v>
      </c>
      <c r="BM465" s="230" t="s">
        <v>2154</v>
      </c>
    </row>
    <row r="466" spans="1:65" s="2" customFormat="1" ht="24.15" customHeight="1">
      <c r="A466" s="39"/>
      <c r="B466" s="40"/>
      <c r="C466" s="219" t="s">
        <v>1002</v>
      </c>
      <c r="D466" s="219" t="s">
        <v>173</v>
      </c>
      <c r="E466" s="220" t="s">
        <v>2155</v>
      </c>
      <c r="F466" s="221" t="s">
        <v>2156</v>
      </c>
      <c r="G466" s="222" t="s">
        <v>226</v>
      </c>
      <c r="H466" s="223">
        <v>1</v>
      </c>
      <c r="I466" s="224"/>
      <c r="J466" s="225">
        <f>ROUND(I466*H466,2)</f>
        <v>0</v>
      </c>
      <c r="K466" s="221" t="s">
        <v>227</v>
      </c>
      <c r="L466" s="45"/>
      <c r="M466" s="226" t="s">
        <v>1</v>
      </c>
      <c r="N466" s="227" t="s">
        <v>41</v>
      </c>
      <c r="O466" s="92"/>
      <c r="P466" s="228">
        <f>O466*H466</f>
        <v>0</v>
      </c>
      <c r="Q466" s="228">
        <v>0</v>
      </c>
      <c r="R466" s="228">
        <f>Q466*H466</f>
        <v>0</v>
      </c>
      <c r="S466" s="228">
        <v>0</v>
      </c>
      <c r="T466" s="229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30" t="s">
        <v>267</v>
      </c>
      <c r="AT466" s="230" t="s">
        <v>173</v>
      </c>
      <c r="AU466" s="230" t="s">
        <v>86</v>
      </c>
      <c r="AY466" s="18" t="s">
        <v>171</v>
      </c>
      <c r="BE466" s="231">
        <f>IF(N466="základní",J466,0)</f>
        <v>0</v>
      </c>
      <c r="BF466" s="231">
        <f>IF(N466="snížená",J466,0)</f>
        <v>0</v>
      </c>
      <c r="BG466" s="231">
        <f>IF(N466="zákl. přenesená",J466,0)</f>
        <v>0</v>
      </c>
      <c r="BH466" s="231">
        <f>IF(N466="sníž. přenesená",J466,0)</f>
        <v>0</v>
      </c>
      <c r="BI466" s="231">
        <f>IF(N466="nulová",J466,0)</f>
        <v>0</v>
      </c>
      <c r="BJ466" s="18" t="s">
        <v>84</v>
      </c>
      <c r="BK466" s="231">
        <f>ROUND(I466*H466,2)</f>
        <v>0</v>
      </c>
      <c r="BL466" s="18" t="s">
        <v>267</v>
      </c>
      <c r="BM466" s="230" t="s">
        <v>2157</v>
      </c>
    </row>
    <row r="467" spans="1:65" s="2" customFormat="1" ht="24.15" customHeight="1">
      <c r="A467" s="39"/>
      <c r="B467" s="40"/>
      <c r="C467" s="219" t="s">
        <v>1006</v>
      </c>
      <c r="D467" s="219" t="s">
        <v>173</v>
      </c>
      <c r="E467" s="220" t="s">
        <v>2158</v>
      </c>
      <c r="F467" s="221" t="s">
        <v>2159</v>
      </c>
      <c r="G467" s="222" t="s">
        <v>226</v>
      </c>
      <c r="H467" s="223">
        <v>1</v>
      </c>
      <c r="I467" s="224"/>
      <c r="J467" s="225">
        <f>ROUND(I467*H467,2)</f>
        <v>0</v>
      </c>
      <c r="K467" s="221" t="s">
        <v>227</v>
      </c>
      <c r="L467" s="45"/>
      <c r="M467" s="226" t="s">
        <v>1</v>
      </c>
      <c r="N467" s="227" t="s">
        <v>41</v>
      </c>
      <c r="O467" s="92"/>
      <c r="P467" s="228">
        <f>O467*H467</f>
        <v>0</v>
      </c>
      <c r="Q467" s="228">
        <v>0</v>
      </c>
      <c r="R467" s="228">
        <f>Q467*H467</f>
        <v>0</v>
      </c>
      <c r="S467" s="228">
        <v>0</v>
      </c>
      <c r="T467" s="229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30" t="s">
        <v>267</v>
      </c>
      <c r="AT467" s="230" t="s">
        <v>173</v>
      </c>
      <c r="AU467" s="230" t="s">
        <v>86</v>
      </c>
      <c r="AY467" s="18" t="s">
        <v>171</v>
      </c>
      <c r="BE467" s="231">
        <f>IF(N467="základní",J467,0)</f>
        <v>0</v>
      </c>
      <c r="BF467" s="231">
        <f>IF(N467="snížená",J467,0)</f>
        <v>0</v>
      </c>
      <c r="BG467" s="231">
        <f>IF(N467="zákl. přenesená",J467,0)</f>
        <v>0</v>
      </c>
      <c r="BH467" s="231">
        <f>IF(N467="sníž. přenesená",J467,0)</f>
        <v>0</v>
      </c>
      <c r="BI467" s="231">
        <f>IF(N467="nulová",J467,0)</f>
        <v>0</v>
      </c>
      <c r="BJ467" s="18" t="s">
        <v>84</v>
      </c>
      <c r="BK467" s="231">
        <f>ROUND(I467*H467,2)</f>
        <v>0</v>
      </c>
      <c r="BL467" s="18" t="s">
        <v>267</v>
      </c>
      <c r="BM467" s="230" t="s">
        <v>2160</v>
      </c>
    </row>
    <row r="468" spans="1:65" s="2" customFormat="1" ht="16.5" customHeight="1">
      <c r="A468" s="39"/>
      <c r="B468" s="40"/>
      <c r="C468" s="219" t="s">
        <v>1010</v>
      </c>
      <c r="D468" s="219" t="s">
        <v>173</v>
      </c>
      <c r="E468" s="220" t="s">
        <v>1076</v>
      </c>
      <c r="F468" s="221" t="s">
        <v>1077</v>
      </c>
      <c r="G468" s="222" t="s">
        <v>226</v>
      </c>
      <c r="H468" s="223">
        <v>3</v>
      </c>
      <c r="I468" s="224"/>
      <c r="J468" s="225">
        <f>ROUND(I468*H468,2)</f>
        <v>0</v>
      </c>
      <c r="K468" s="221" t="s">
        <v>227</v>
      </c>
      <c r="L468" s="45"/>
      <c r="M468" s="226" t="s">
        <v>1</v>
      </c>
      <c r="N468" s="227" t="s">
        <v>41</v>
      </c>
      <c r="O468" s="92"/>
      <c r="P468" s="228">
        <f>O468*H468</f>
        <v>0</v>
      </c>
      <c r="Q468" s="228">
        <v>0</v>
      </c>
      <c r="R468" s="228">
        <f>Q468*H468</f>
        <v>0</v>
      </c>
      <c r="S468" s="228">
        <v>0</v>
      </c>
      <c r="T468" s="229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30" t="s">
        <v>267</v>
      </c>
      <c r="AT468" s="230" t="s">
        <v>173</v>
      </c>
      <c r="AU468" s="230" t="s">
        <v>86</v>
      </c>
      <c r="AY468" s="18" t="s">
        <v>171</v>
      </c>
      <c r="BE468" s="231">
        <f>IF(N468="základní",J468,0)</f>
        <v>0</v>
      </c>
      <c r="BF468" s="231">
        <f>IF(N468="snížená",J468,0)</f>
        <v>0</v>
      </c>
      <c r="BG468" s="231">
        <f>IF(N468="zákl. přenesená",J468,0)</f>
        <v>0</v>
      </c>
      <c r="BH468" s="231">
        <f>IF(N468="sníž. přenesená",J468,0)</f>
        <v>0</v>
      </c>
      <c r="BI468" s="231">
        <f>IF(N468="nulová",J468,0)</f>
        <v>0</v>
      </c>
      <c r="BJ468" s="18" t="s">
        <v>84</v>
      </c>
      <c r="BK468" s="231">
        <f>ROUND(I468*H468,2)</f>
        <v>0</v>
      </c>
      <c r="BL468" s="18" t="s">
        <v>267</v>
      </c>
      <c r="BM468" s="230" t="s">
        <v>2161</v>
      </c>
    </row>
    <row r="469" spans="1:47" s="2" customFormat="1" ht="12">
      <c r="A469" s="39"/>
      <c r="B469" s="40"/>
      <c r="C469" s="41"/>
      <c r="D469" s="234" t="s">
        <v>229</v>
      </c>
      <c r="E469" s="41"/>
      <c r="F469" s="255" t="s">
        <v>1079</v>
      </c>
      <c r="G469" s="41"/>
      <c r="H469" s="41"/>
      <c r="I469" s="256"/>
      <c r="J469" s="41"/>
      <c r="K469" s="41"/>
      <c r="L469" s="45"/>
      <c r="M469" s="257"/>
      <c r="N469" s="258"/>
      <c r="O469" s="92"/>
      <c r="P469" s="92"/>
      <c r="Q469" s="92"/>
      <c r="R469" s="92"/>
      <c r="S469" s="92"/>
      <c r="T469" s="93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T469" s="18" t="s">
        <v>229</v>
      </c>
      <c r="AU469" s="18" t="s">
        <v>86</v>
      </c>
    </row>
    <row r="470" spans="1:65" s="2" customFormat="1" ht="37.8" customHeight="1">
      <c r="A470" s="39"/>
      <c r="B470" s="40"/>
      <c r="C470" s="219" t="s">
        <v>1014</v>
      </c>
      <c r="D470" s="219" t="s">
        <v>173</v>
      </c>
      <c r="E470" s="220" t="s">
        <v>1529</v>
      </c>
      <c r="F470" s="221" t="s">
        <v>1530</v>
      </c>
      <c r="G470" s="222" t="s">
        <v>226</v>
      </c>
      <c r="H470" s="223">
        <v>1</v>
      </c>
      <c r="I470" s="224"/>
      <c r="J470" s="225">
        <f>ROUND(I470*H470,2)</f>
        <v>0</v>
      </c>
      <c r="K470" s="221" t="s">
        <v>227</v>
      </c>
      <c r="L470" s="45"/>
      <c r="M470" s="226" t="s">
        <v>1</v>
      </c>
      <c r="N470" s="227" t="s">
        <v>41</v>
      </c>
      <c r="O470" s="92"/>
      <c r="P470" s="228">
        <f>O470*H470</f>
        <v>0</v>
      </c>
      <c r="Q470" s="228">
        <v>0</v>
      </c>
      <c r="R470" s="228">
        <f>Q470*H470</f>
        <v>0</v>
      </c>
      <c r="S470" s="228">
        <v>0</v>
      </c>
      <c r="T470" s="229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30" t="s">
        <v>267</v>
      </c>
      <c r="AT470" s="230" t="s">
        <v>173</v>
      </c>
      <c r="AU470" s="230" t="s">
        <v>86</v>
      </c>
      <c r="AY470" s="18" t="s">
        <v>171</v>
      </c>
      <c r="BE470" s="231">
        <f>IF(N470="základní",J470,0)</f>
        <v>0</v>
      </c>
      <c r="BF470" s="231">
        <f>IF(N470="snížená",J470,0)</f>
        <v>0</v>
      </c>
      <c r="BG470" s="231">
        <f>IF(N470="zákl. přenesená",J470,0)</f>
        <v>0</v>
      </c>
      <c r="BH470" s="231">
        <f>IF(N470="sníž. přenesená",J470,0)</f>
        <v>0</v>
      </c>
      <c r="BI470" s="231">
        <f>IF(N470="nulová",J470,0)</f>
        <v>0</v>
      </c>
      <c r="BJ470" s="18" t="s">
        <v>84</v>
      </c>
      <c r="BK470" s="231">
        <f>ROUND(I470*H470,2)</f>
        <v>0</v>
      </c>
      <c r="BL470" s="18" t="s">
        <v>267</v>
      </c>
      <c r="BM470" s="230" t="s">
        <v>2162</v>
      </c>
    </row>
    <row r="471" spans="1:47" s="2" customFormat="1" ht="12">
      <c r="A471" s="39"/>
      <c r="B471" s="40"/>
      <c r="C471" s="41"/>
      <c r="D471" s="234" t="s">
        <v>229</v>
      </c>
      <c r="E471" s="41"/>
      <c r="F471" s="255" t="s">
        <v>1079</v>
      </c>
      <c r="G471" s="41"/>
      <c r="H471" s="41"/>
      <c r="I471" s="256"/>
      <c r="J471" s="41"/>
      <c r="K471" s="41"/>
      <c r="L471" s="45"/>
      <c r="M471" s="257"/>
      <c r="N471" s="258"/>
      <c r="O471" s="92"/>
      <c r="P471" s="92"/>
      <c r="Q471" s="92"/>
      <c r="R471" s="92"/>
      <c r="S471" s="92"/>
      <c r="T471" s="93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T471" s="18" t="s">
        <v>229</v>
      </c>
      <c r="AU471" s="18" t="s">
        <v>86</v>
      </c>
    </row>
    <row r="472" spans="1:65" s="2" customFormat="1" ht="24.15" customHeight="1">
      <c r="A472" s="39"/>
      <c r="B472" s="40"/>
      <c r="C472" s="219" t="s">
        <v>1018</v>
      </c>
      <c r="D472" s="219" t="s">
        <v>173</v>
      </c>
      <c r="E472" s="220" t="s">
        <v>2163</v>
      </c>
      <c r="F472" s="221" t="s">
        <v>2164</v>
      </c>
      <c r="G472" s="222" t="s">
        <v>226</v>
      </c>
      <c r="H472" s="223">
        <v>1</v>
      </c>
      <c r="I472" s="224"/>
      <c r="J472" s="225">
        <f>ROUND(I472*H472,2)</f>
        <v>0</v>
      </c>
      <c r="K472" s="221" t="s">
        <v>227</v>
      </c>
      <c r="L472" s="45"/>
      <c r="M472" s="226" t="s">
        <v>1</v>
      </c>
      <c r="N472" s="227" t="s">
        <v>41</v>
      </c>
      <c r="O472" s="92"/>
      <c r="P472" s="228">
        <f>O472*H472</f>
        <v>0</v>
      </c>
      <c r="Q472" s="228">
        <v>0</v>
      </c>
      <c r="R472" s="228">
        <f>Q472*H472</f>
        <v>0</v>
      </c>
      <c r="S472" s="228">
        <v>0</v>
      </c>
      <c r="T472" s="229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30" t="s">
        <v>267</v>
      </c>
      <c r="AT472" s="230" t="s">
        <v>173</v>
      </c>
      <c r="AU472" s="230" t="s">
        <v>86</v>
      </c>
      <c r="AY472" s="18" t="s">
        <v>171</v>
      </c>
      <c r="BE472" s="231">
        <f>IF(N472="základní",J472,0)</f>
        <v>0</v>
      </c>
      <c r="BF472" s="231">
        <f>IF(N472="snížená",J472,0)</f>
        <v>0</v>
      </c>
      <c r="BG472" s="231">
        <f>IF(N472="zákl. přenesená",J472,0)</f>
        <v>0</v>
      </c>
      <c r="BH472" s="231">
        <f>IF(N472="sníž. přenesená",J472,0)</f>
        <v>0</v>
      </c>
      <c r="BI472" s="231">
        <f>IF(N472="nulová",J472,0)</f>
        <v>0</v>
      </c>
      <c r="BJ472" s="18" t="s">
        <v>84</v>
      </c>
      <c r="BK472" s="231">
        <f>ROUND(I472*H472,2)</f>
        <v>0</v>
      </c>
      <c r="BL472" s="18" t="s">
        <v>267</v>
      </c>
      <c r="BM472" s="230" t="s">
        <v>2165</v>
      </c>
    </row>
    <row r="473" spans="1:47" s="2" customFormat="1" ht="12">
      <c r="A473" s="39"/>
      <c r="B473" s="40"/>
      <c r="C473" s="41"/>
      <c r="D473" s="234" t="s">
        <v>229</v>
      </c>
      <c r="E473" s="41"/>
      <c r="F473" s="255" t="s">
        <v>1079</v>
      </c>
      <c r="G473" s="41"/>
      <c r="H473" s="41"/>
      <c r="I473" s="256"/>
      <c r="J473" s="41"/>
      <c r="K473" s="41"/>
      <c r="L473" s="45"/>
      <c r="M473" s="257"/>
      <c r="N473" s="258"/>
      <c r="O473" s="92"/>
      <c r="P473" s="92"/>
      <c r="Q473" s="92"/>
      <c r="R473" s="92"/>
      <c r="S473" s="92"/>
      <c r="T473" s="93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T473" s="18" t="s">
        <v>229</v>
      </c>
      <c r="AU473" s="18" t="s">
        <v>86</v>
      </c>
    </row>
    <row r="474" spans="1:65" s="2" customFormat="1" ht="16.5" customHeight="1">
      <c r="A474" s="39"/>
      <c r="B474" s="40"/>
      <c r="C474" s="219" t="s">
        <v>1022</v>
      </c>
      <c r="D474" s="219" t="s">
        <v>173</v>
      </c>
      <c r="E474" s="220" t="s">
        <v>1066</v>
      </c>
      <c r="F474" s="221" t="s">
        <v>1067</v>
      </c>
      <c r="G474" s="222" t="s">
        <v>366</v>
      </c>
      <c r="H474" s="223">
        <v>58</v>
      </c>
      <c r="I474" s="224"/>
      <c r="J474" s="225">
        <f>ROUND(I474*H474,2)</f>
        <v>0</v>
      </c>
      <c r="K474" s="221" t="s">
        <v>227</v>
      </c>
      <c r="L474" s="45"/>
      <c r="M474" s="226" t="s">
        <v>1</v>
      </c>
      <c r="N474" s="227" t="s">
        <v>41</v>
      </c>
      <c r="O474" s="92"/>
      <c r="P474" s="228">
        <f>O474*H474</f>
        <v>0</v>
      </c>
      <c r="Q474" s="228">
        <v>0</v>
      </c>
      <c r="R474" s="228">
        <f>Q474*H474</f>
        <v>0</v>
      </c>
      <c r="S474" s="228">
        <v>0</v>
      </c>
      <c r="T474" s="229">
        <f>S474*H474</f>
        <v>0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30" t="s">
        <v>267</v>
      </c>
      <c r="AT474" s="230" t="s">
        <v>173</v>
      </c>
      <c r="AU474" s="230" t="s">
        <v>86</v>
      </c>
      <c r="AY474" s="18" t="s">
        <v>171</v>
      </c>
      <c r="BE474" s="231">
        <f>IF(N474="základní",J474,0)</f>
        <v>0</v>
      </c>
      <c r="BF474" s="231">
        <f>IF(N474="snížená",J474,0)</f>
        <v>0</v>
      </c>
      <c r="BG474" s="231">
        <f>IF(N474="zákl. přenesená",J474,0)</f>
        <v>0</v>
      </c>
      <c r="BH474" s="231">
        <f>IF(N474="sníž. přenesená",J474,0)</f>
        <v>0</v>
      </c>
      <c r="BI474" s="231">
        <f>IF(N474="nulová",J474,0)</f>
        <v>0</v>
      </c>
      <c r="BJ474" s="18" t="s">
        <v>84</v>
      </c>
      <c r="BK474" s="231">
        <f>ROUND(I474*H474,2)</f>
        <v>0</v>
      </c>
      <c r="BL474" s="18" t="s">
        <v>267</v>
      </c>
      <c r="BM474" s="230" t="s">
        <v>2166</v>
      </c>
    </row>
    <row r="475" spans="1:47" s="2" customFormat="1" ht="12">
      <c r="A475" s="39"/>
      <c r="B475" s="40"/>
      <c r="C475" s="41"/>
      <c r="D475" s="234" t="s">
        <v>229</v>
      </c>
      <c r="E475" s="41"/>
      <c r="F475" s="255" t="s">
        <v>1069</v>
      </c>
      <c r="G475" s="41"/>
      <c r="H475" s="41"/>
      <c r="I475" s="256"/>
      <c r="J475" s="41"/>
      <c r="K475" s="41"/>
      <c r="L475" s="45"/>
      <c r="M475" s="257"/>
      <c r="N475" s="258"/>
      <c r="O475" s="92"/>
      <c r="P475" s="92"/>
      <c r="Q475" s="92"/>
      <c r="R475" s="92"/>
      <c r="S475" s="92"/>
      <c r="T475" s="93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T475" s="18" t="s">
        <v>229</v>
      </c>
      <c r="AU475" s="18" t="s">
        <v>86</v>
      </c>
    </row>
    <row r="476" spans="1:65" s="2" customFormat="1" ht="37.8" customHeight="1">
      <c r="A476" s="39"/>
      <c r="B476" s="40"/>
      <c r="C476" s="219" t="s">
        <v>1026</v>
      </c>
      <c r="D476" s="219" t="s">
        <v>173</v>
      </c>
      <c r="E476" s="220" t="s">
        <v>2167</v>
      </c>
      <c r="F476" s="221" t="s">
        <v>2168</v>
      </c>
      <c r="G476" s="222" t="s">
        <v>226</v>
      </c>
      <c r="H476" s="223">
        <v>1</v>
      </c>
      <c r="I476" s="224"/>
      <c r="J476" s="225">
        <f>ROUND(I476*H476,2)</f>
        <v>0</v>
      </c>
      <c r="K476" s="221" t="s">
        <v>227</v>
      </c>
      <c r="L476" s="45"/>
      <c r="M476" s="226" t="s">
        <v>1</v>
      </c>
      <c r="N476" s="227" t="s">
        <v>41</v>
      </c>
      <c r="O476" s="92"/>
      <c r="P476" s="228">
        <f>O476*H476</f>
        <v>0</v>
      </c>
      <c r="Q476" s="228">
        <v>0</v>
      </c>
      <c r="R476" s="228">
        <f>Q476*H476</f>
        <v>0</v>
      </c>
      <c r="S476" s="228">
        <v>0</v>
      </c>
      <c r="T476" s="229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30" t="s">
        <v>267</v>
      </c>
      <c r="AT476" s="230" t="s">
        <v>173</v>
      </c>
      <c r="AU476" s="230" t="s">
        <v>86</v>
      </c>
      <c r="AY476" s="18" t="s">
        <v>171</v>
      </c>
      <c r="BE476" s="231">
        <f>IF(N476="základní",J476,0)</f>
        <v>0</v>
      </c>
      <c r="BF476" s="231">
        <f>IF(N476="snížená",J476,0)</f>
        <v>0</v>
      </c>
      <c r="BG476" s="231">
        <f>IF(N476="zákl. přenesená",J476,0)</f>
        <v>0</v>
      </c>
      <c r="BH476" s="231">
        <f>IF(N476="sníž. přenesená",J476,0)</f>
        <v>0</v>
      </c>
      <c r="BI476" s="231">
        <f>IF(N476="nulová",J476,0)</f>
        <v>0</v>
      </c>
      <c r="BJ476" s="18" t="s">
        <v>84</v>
      </c>
      <c r="BK476" s="231">
        <f>ROUND(I476*H476,2)</f>
        <v>0</v>
      </c>
      <c r="BL476" s="18" t="s">
        <v>267</v>
      </c>
      <c r="BM476" s="230" t="s">
        <v>2169</v>
      </c>
    </row>
    <row r="477" spans="1:47" s="2" customFormat="1" ht="12">
      <c r="A477" s="39"/>
      <c r="B477" s="40"/>
      <c r="C477" s="41"/>
      <c r="D477" s="234" t="s">
        <v>229</v>
      </c>
      <c r="E477" s="41"/>
      <c r="F477" s="255" t="s">
        <v>1079</v>
      </c>
      <c r="G477" s="41"/>
      <c r="H477" s="41"/>
      <c r="I477" s="256"/>
      <c r="J477" s="41"/>
      <c r="K477" s="41"/>
      <c r="L477" s="45"/>
      <c r="M477" s="257"/>
      <c r="N477" s="258"/>
      <c r="O477" s="92"/>
      <c r="P477" s="92"/>
      <c r="Q477" s="92"/>
      <c r="R477" s="92"/>
      <c r="S477" s="92"/>
      <c r="T477" s="93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T477" s="18" t="s">
        <v>229</v>
      </c>
      <c r="AU477" s="18" t="s">
        <v>86</v>
      </c>
    </row>
    <row r="478" spans="1:65" s="2" customFormat="1" ht="33" customHeight="1">
      <c r="A478" s="39"/>
      <c r="B478" s="40"/>
      <c r="C478" s="219" t="s">
        <v>1031</v>
      </c>
      <c r="D478" s="219" t="s">
        <v>173</v>
      </c>
      <c r="E478" s="220" t="s">
        <v>1089</v>
      </c>
      <c r="F478" s="221" t="s">
        <v>1090</v>
      </c>
      <c r="G478" s="222" t="s">
        <v>176</v>
      </c>
      <c r="H478" s="223">
        <v>118.08</v>
      </c>
      <c r="I478" s="224"/>
      <c r="J478" s="225">
        <f>ROUND(I478*H478,2)</f>
        <v>0</v>
      </c>
      <c r="K478" s="221" t="s">
        <v>227</v>
      </c>
      <c r="L478" s="45"/>
      <c r="M478" s="226" t="s">
        <v>1</v>
      </c>
      <c r="N478" s="227" t="s">
        <v>41</v>
      </c>
      <c r="O478" s="92"/>
      <c r="P478" s="228">
        <f>O478*H478</f>
        <v>0</v>
      </c>
      <c r="Q478" s="228">
        <v>0</v>
      </c>
      <c r="R478" s="228">
        <f>Q478*H478</f>
        <v>0</v>
      </c>
      <c r="S478" s="228">
        <v>0</v>
      </c>
      <c r="T478" s="229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30" t="s">
        <v>267</v>
      </c>
      <c r="AT478" s="230" t="s">
        <v>173</v>
      </c>
      <c r="AU478" s="230" t="s">
        <v>86</v>
      </c>
      <c r="AY478" s="18" t="s">
        <v>171</v>
      </c>
      <c r="BE478" s="231">
        <f>IF(N478="základní",J478,0)</f>
        <v>0</v>
      </c>
      <c r="BF478" s="231">
        <f>IF(N478="snížená",J478,0)</f>
        <v>0</v>
      </c>
      <c r="BG478" s="231">
        <f>IF(N478="zákl. přenesená",J478,0)</f>
        <v>0</v>
      </c>
      <c r="BH478" s="231">
        <f>IF(N478="sníž. přenesená",J478,0)</f>
        <v>0</v>
      </c>
      <c r="BI478" s="231">
        <f>IF(N478="nulová",J478,0)</f>
        <v>0</v>
      </c>
      <c r="BJ478" s="18" t="s">
        <v>84</v>
      </c>
      <c r="BK478" s="231">
        <f>ROUND(I478*H478,2)</f>
        <v>0</v>
      </c>
      <c r="BL478" s="18" t="s">
        <v>267</v>
      </c>
      <c r="BM478" s="230" t="s">
        <v>2170</v>
      </c>
    </row>
    <row r="479" spans="1:51" s="13" customFormat="1" ht="12">
      <c r="A479" s="13"/>
      <c r="B479" s="232"/>
      <c r="C479" s="233"/>
      <c r="D479" s="234" t="s">
        <v>180</v>
      </c>
      <c r="E479" s="235" t="s">
        <v>1</v>
      </c>
      <c r="F479" s="236" t="s">
        <v>2171</v>
      </c>
      <c r="G479" s="233"/>
      <c r="H479" s="237">
        <v>118.08</v>
      </c>
      <c r="I479" s="238"/>
      <c r="J479" s="233"/>
      <c r="K479" s="233"/>
      <c r="L479" s="239"/>
      <c r="M479" s="240"/>
      <c r="N479" s="241"/>
      <c r="O479" s="241"/>
      <c r="P479" s="241"/>
      <c r="Q479" s="241"/>
      <c r="R479" s="241"/>
      <c r="S479" s="241"/>
      <c r="T479" s="242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3" t="s">
        <v>180</v>
      </c>
      <c r="AU479" s="243" t="s">
        <v>86</v>
      </c>
      <c r="AV479" s="13" t="s">
        <v>86</v>
      </c>
      <c r="AW479" s="13" t="s">
        <v>32</v>
      </c>
      <c r="AX479" s="13" t="s">
        <v>84</v>
      </c>
      <c r="AY479" s="243" t="s">
        <v>171</v>
      </c>
    </row>
    <row r="480" spans="1:65" s="2" customFormat="1" ht="24.15" customHeight="1">
      <c r="A480" s="39"/>
      <c r="B480" s="40"/>
      <c r="C480" s="219" t="s">
        <v>1036</v>
      </c>
      <c r="D480" s="219" t="s">
        <v>173</v>
      </c>
      <c r="E480" s="220" t="s">
        <v>1541</v>
      </c>
      <c r="F480" s="221" t="s">
        <v>1542</v>
      </c>
      <c r="G480" s="222" t="s">
        <v>226</v>
      </c>
      <c r="H480" s="223">
        <v>1</v>
      </c>
      <c r="I480" s="224"/>
      <c r="J480" s="225">
        <f>ROUND(I480*H480,2)</f>
        <v>0</v>
      </c>
      <c r="K480" s="221" t="s">
        <v>227</v>
      </c>
      <c r="L480" s="45"/>
      <c r="M480" s="226" t="s">
        <v>1</v>
      </c>
      <c r="N480" s="227" t="s">
        <v>41</v>
      </c>
      <c r="O480" s="92"/>
      <c r="P480" s="228">
        <f>O480*H480</f>
        <v>0</v>
      </c>
      <c r="Q480" s="228">
        <v>0</v>
      </c>
      <c r="R480" s="228">
        <f>Q480*H480</f>
        <v>0</v>
      </c>
      <c r="S480" s="228">
        <v>0</v>
      </c>
      <c r="T480" s="229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30" t="s">
        <v>267</v>
      </c>
      <c r="AT480" s="230" t="s">
        <v>173</v>
      </c>
      <c r="AU480" s="230" t="s">
        <v>86</v>
      </c>
      <c r="AY480" s="18" t="s">
        <v>171</v>
      </c>
      <c r="BE480" s="231">
        <f>IF(N480="základní",J480,0)</f>
        <v>0</v>
      </c>
      <c r="BF480" s="231">
        <f>IF(N480="snížená",J480,0)</f>
        <v>0</v>
      </c>
      <c r="BG480" s="231">
        <f>IF(N480="zákl. přenesená",J480,0)</f>
        <v>0</v>
      </c>
      <c r="BH480" s="231">
        <f>IF(N480="sníž. přenesená",J480,0)</f>
        <v>0</v>
      </c>
      <c r="BI480" s="231">
        <f>IF(N480="nulová",J480,0)</f>
        <v>0</v>
      </c>
      <c r="BJ480" s="18" t="s">
        <v>84</v>
      </c>
      <c r="BK480" s="231">
        <f>ROUND(I480*H480,2)</f>
        <v>0</v>
      </c>
      <c r="BL480" s="18" t="s">
        <v>267</v>
      </c>
      <c r="BM480" s="230" t="s">
        <v>2172</v>
      </c>
    </row>
    <row r="481" spans="1:47" s="2" customFormat="1" ht="12">
      <c r="A481" s="39"/>
      <c r="B481" s="40"/>
      <c r="C481" s="41"/>
      <c r="D481" s="234" t="s">
        <v>229</v>
      </c>
      <c r="E481" s="41"/>
      <c r="F481" s="255" t="s">
        <v>1536</v>
      </c>
      <c r="G481" s="41"/>
      <c r="H481" s="41"/>
      <c r="I481" s="256"/>
      <c r="J481" s="41"/>
      <c r="K481" s="41"/>
      <c r="L481" s="45"/>
      <c r="M481" s="257"/>
      <c r="N481" s="258"/>
      <c r="O481" s="92"/>
      <c r="P481" s="92"/>
      <c r="Q481" s="92"/>
      <c r="R481" s="92"/>
      <c r="S481" s="92"/>
      <c r="T481" s="93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T481" s="18" t="s">
        <v>229</v>
      </c>
      <c r="AU481" s="18" t="s">
        <v>86</v>
      </c>
    </row>
    <row r="482" spans="1:65" s="2" customFormat="1" ht="21.75" customHeight="1">
      <c r="A482" s="39"/>
      <c r="B482" s="40"/>
      <c r="C482" s="219" t="s">
        <v>1040</v>
      </c>
      <c r="D482" s="219" t="s">
        <v>173</v>
      </c>
      <c r="E482" s="220" t="s">
        <v>2173</v>
      </c>
      <c r="F482" s="221" t="s">
        <v>2174</v>
      </c>
      <c r="G482" s="222" t="s">
        <v>226</v>
      </c>
      <c r="H482" s="223">
        <v>1</v>
      </c>
      <c r="I482" s="224"/>
      <c r="J482" s="225">
        <f>ROUND(I482*H482,2)</f>
        <v>0</v>
      </c>
      <c r="K482" s="221" t="s">
        <v>227</v>
      </c>
      <c r="L482" s="45"/>
      <c r="M482" s="226" t="s">
        <v>1</v>
      </c>
      <c r="N482" s="227" t="s">
        <v>41</v>
      </c>
      <c r="O482" s="92"/>
      <c r="P482" s="228">
        <f>O482*H482</f>
        <v>0</v>
      </c>
      <c r="Q482" s="228">
        <v>0</v>
      </c>
      <c r="R482" s="228">
        <f>Q482*H482</f>
        <v>0</v>
      </c>
      <c r="S482" s="228">
        <v>0</v>
      </c>
      <c r="T482" s="229">
        <f>S482*H482</f>
        <v>0</v>
      </c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R482" s="230" t="s">
        <v>267</v>
      </c>
      <c r="AT482" s="230" t="s">
        <v>173</v>
      </c>
      <c r="AU482" s="230" t="s">
        <v>86</v>
      </c>
      <c r="AY482" s="18" t="s">
        <v>171</v>
      </c>
      <c r="BE482" s="231">
        <f>IF(N482="základní",J482,0)</f>
        <v>0</v>
      </c>
      <c r="BF482" s="231">
        <f>IF(N482="snížená",J482,0)</f>
        <v>0</v>
      </c>
      <c r="BG482" s="231">
        <f>IF(N482="zákl. přenesená",J482,0)</f>
        <v>0</v>
      </c>
      <c r="BH482" s="231">
        <f>IF(N482="sníž. přenesená",J482,0)</f>
        <v>0</v>
      </c>
      <c r="BI482" s="231">
        <f>IF(N482="nulová",J482,0)</f>
        <v>0</v>
      </c>
      <c r="BJ482" s="18" t="s">
        <v>84</v>
      </c>
      <c r="BK482" s="231">
        <f>ROUND(I482*H482,2)</f>
        <v>0</v>
      </c>
      <c r="BL482" s="18" t="s">
        <v>267</v>
      </c>
      <c r="BM482" s="230" t="s">
        <v>2175</v>
      </c>
    </row>
    <row r="483" spans="1:47" s="2" customFormat="1" ht="12">
      <c r="A483" s="39"/>
      <c r="B483" s="40"/>
      <c r="C483" s="41"/>
      <c r="D483" s="234" t="s">
        <v>229</v>
      </c>
      <c r="E483" s="41"/>
      <c r="F483" s="255" t="s">
        <v>1536</v>
      </c>
      <c r="G483" s="41"/>
      <c r="H483" s="41"/>
      <c r="I483" s="256"/>
      <c r="J483" s="41"/>
      <c r="K483" s="41"/>
      <c r="L483" s="45"/>
      <c r="M483" s="257"/>
      <c r="N483" s="258"/>
      <c r="O483" s="92"/>
      <c r="P483" s="92"/>
      <c r="Q483" s="92"/>
      <c r="R483" s="92"/>
      <c r="S483" s="92"/>
      <c r="T483" s="93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T483" s="18" t="s">
        <v>229</v>
      </c>
      <c r="AU483" s="18" t="s">
        <v>86</v>
      </c>
    </row>
    <row r="484" spans="1:65" s="2" customFormat="1" ht="21.75" customHeight="1">
      <c r="A484" s="39"/>
      <c r="B484" s="40"/>
      <c r="C484" s="219" t="s">
        <v>1045</v>
      </c>
      <c r="D484" s="219" t="s">
        <v>173</v>
      </c>
      <c r="E484" s="220" t="s">
        <v>2176</v>
      </c>
      <c r="F484" s="221" t="s">
        <v>2177</v>
      </c>
      <c r="G484" s="222" t="s">
        <v>226</v>
      </c>
      <c r="H484" s="223">
        <v>1</v>
      </c>
      <c r="I484" s="224"/>
      <c r="J484" s="225">
        <f>ROUND(I484*H484,2)</f>
        <v>0</v>
      </c>
      <c r="K484" s="221" t="s">
        <v>227</v>
      </c>
      <c r="L484" s="45"/>
      <c r="M484" s="226" t="s">
        <v>1</v>
      </c>
      <c r="N484" s="227" t="s">
        <v>41</v>
      </c>
      <c r="O484" s="92"/>
      <c r="P484" s="228">
        <f>O484*H484</f>
        <v>0</v>
      </c>
      <c r="Q484" s="228">
        <v>0</v>
      </c>
      <c r="R484" s="228">
        <f>Q484*H484</f>
        <v>0</v>
      </c>
      <c r="S484" s="228">
        <v>0</v>
      </c>
      <c r="T484" s="229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30" t="s">
        <v>267</v>
      </c>
      <c r="AT484" s="230" t="s">
        <v>173</v>
      </c>
      <c r="AU484" s="230" t="s">
        <v>86</v>
      </c>
      <c r="AY484" s="18" t="s">
        <v>171</v>
      </c>
      <c r="BE484" s="231">
        <f>IF(N484="základní",J484,0)</f>
        <v>0</v>
      </c>
      <c r="BF484" s="231">
        <f>IF(N484="snížená",J484,0)</f>
        <v>0</v>
      </c>
      <c r="BG484" s="231">
        <f>IF(N484="zákl. přenesená",J484,0)</f>
        <v>0</v>
      </c>
      <c r="BH484" s="231">
        <f>IF(N484="sníž. přenesená",J484,0)</f>
        <v>0</v>
      </c>
      <c r="BI484" s="231">
        <f>IF(N484="nulová",J484,0)</f>
        <v>0</v>
      </c>
      <c r="BJ484" s="18" t="s">
        <v>84</v>
      </c>
      <c r="BK484" s="231">
        <f>ROUND(I484*H484,2)</f>
        <v>0</v>
      </c>
      <c r="BL484" s="18" t="s">
        <v>267</v>
      </c>
      <c r="BM484" s="230" t="s">
        <v>2178</v>
      </c>
    </row>
    <row r="485" spans="1:47" s="2" customFormat="1" ht="12">
      <c r="A485" s="39"/>
      <c r="B485" s="40"/>
      <c r="C485" s="41"/>
      <c r="D485" s="234" t="s">
        <v>229</v>
      </c>
      <c r="E485" s="41"/>
      <c r="F485" s="255" t="s">
        <v>1536</v>
      </c>
      <c r="G485" s="41"/>
      <c r="H485" s="41"/>
      <c r="I485" s="256"/>
      <c r="J485" s="41"/>
      <c r="K485" s="41"/>
      <c r="L485" s="45"/>
      <c r="M485" s="257"/>
      <c r="N485" s="258"/>
      <c r="O485" s="92"/>
      <c r="P485" s="92"/>
      <c r="Q485" s="92"/>
      <c r="R485" s="92"/>
      <c r="S485" s="92"/>
      <c r="T485" s="93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T485" s="18" t="s">
        <v>229</v>
      </c>
      <c r="AU485" s="18" t="s">
        <v>86</v>
      </c>
    </row>
    <row r="486" spans="1:65" s="2" customFormat="1" ht="16.5" customHeight="1">
      <c r="A486" s="39"/>
      <c r="B486" s="40"/>
      <c r="C486" s="219" t="s">
        <v>1049</v>
      </c>
      <c r="D486" s="219" t="s">
        <v>173</v>
      </c>
      <c r="E486" s="220" t="s">
        <v>1099</v>
      </c>
      <c r="F486" s="221" t="s">
        <v>1100</v>
      </c>
      <c r="G486" s="222" t="s">
        <v>226</v>
      </c>
      <c r="H486" s="223">
        <v>7</v>
      </c>
      <c r="I486" s="224"/>
      <c r="J486" s="225">
        <f>ROUND(I486*H486,2)</f>
        <v>0</v>
      </c>
      <c r="K486" s="221" t="s">
        <v>227</v>
      </c>
      <c r="L486" s="45"/>
      <c r="M486" s="226" t="s">
        <v>1</v>
      </c>
      <c r="N486" s="227" t="s">
        <v>41</v>
      </c>
      <c r="O486" s="92"/>
      <c r="P486" s="228">
        <f>O486*H486</f>
        <v>0</v>
      </c>
      <c r="Q486" s="228">
        <v>0</v>
      </c>
      <c r="R486" s="228">
        <f>Q486*H486</f>
        <v>0</v>
      </c>
      <c r="S486" s="228">
        <v>0</v>
      </c>
      <c r="T486" s="229">
        <f>S486*H486</f>
        <v>0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30" t="s">
        <v>267</v>
      </c>
      <c r="AT486" s="230" t="s">
        <v>173</v>
      </c>
      <c r="AU486" s="230" t="s">
        <v>86</v>
      </c>
      <c r="AY486" s="18" t="s">
        <v>171</v>
      </c>
      <c r="BE486" s="231">
        <f>IF(N486="základní",J486,0)</f>
        <v>0</v>
      </c>
      <c r="BF486" s="231">
        <f>IF(N486="snížená",J486,0)</f>
        <v>0</v>
      </c>
      <c r="BG486" s="231">
        <f>IF(N486="zákl. přenesená",J486,0)</f>
        <v>0</v>
      </c>
      <c r="BH486" s="231">
        <f>IF(N486="sníž. přenesená",J486,0)</f>
        <v>0</v>
      </c>
      <c r="BI486" s="231">
        <f>IF(N486="nulová",J486,0)</f>
        <v>0</v>
      </c>
      <c r="BJ486" s="18" t="s">
        <v>84</v>
      </c>
      <c r="BK486" s="231">
        <f>ROUND(I486*H486,2)</f>
        <v>0</v>
      </c>
      <c r="BL486" s="18" t="s">
        <v>267</v>
      </c>
      <c r="BM486" s="230" t="s">
        <v>2179</v>
      </c>
    </row>
    <row r="487" spans="1:47" s="2" customFormat="1" ht="12">
      <c r="A487" s="39"/>
      <c r="B487" s="40"/>
      <c r="C487" s="41"/>
      <c r="D487" s="234" t="s">
        <v>229</v>
      </c>
      <c r="E487" s="41"/>
      <c r="F487" s="255" t="s">
        <v>2180</v>
      </c>
      <c r="G487" s="41"/>
      <c r="H487" s="41"/>
      <c r="I487" s="256"/>
      <c r="J487" s="41"/>
      <c r="K487" s="41"/>
      <c r="L487" s="45"/>
      <c r="M487" s="257"/>
      <c r="N487" s="258"/>
      <c r="O487" s="92"/>
      <c r="P487" s="92"/>
      <c r="Q487" s="92"/>
      <c r="R487" s="92"/>
      <c r="S487" s="92"/>
      <c r="T487" s="93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T487" s="18" t="s">
        <v>229</v>
      </c>
      <c r="AU487" s="18" t="s">
        <v>86</v>
      </c>
    </row>
    <row r="488" spans="1:51" s="13" customFormat="1" ht="12">
      <c r="A488" s="13"/>
      <c r="B488" s="232"/>
      <c r="C488" s="233"/>
      <c r="D488" s="234" t="s">
        <v>180</v>
      </c>
      <c r="E488" s="235" t="s">
        <v>1</v>
      </c>
      <c r="F488" s="236" t="s">
        <v>2181</v>
      </c>
      <c r="G488" s="233"/>
      <c r="H488" s="237">
        <v>7</v>
      </c>
      <c r="I488" s="238"/>
      <c r="J488" s="233"/>
      <c r="K488" s="233"/>
      <c r="L488" s="239"/>
      <c r="M488" s="240"/>
      <c r="N488" s="241"/>
      <c r="O488" s="241"/>
      <c r="P488" s="241"/>
      <c r="Q488" s="241"/>
      <c r="R488" s="241"/>
      <c r="S488" s="241"/>
      <c r="T488" s="242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43" t="s">
        <v>180</v>
      </c>
      <c r="AU488" s="243" t="s">
        <v>86</v>
      </c>
      <c r="AV488" s="13" t="s">
        <v>86</v>
      </c>
      <c r="AW488" s="13" t="s">
        <v>32</v>
      </c>
      <c r="AX488" s="13" t="s">
        <v>84</v>
      </c>
      <c r="AY488" s="243" t="s">
        <v>171</v>
      </c>
    </row>
    <row r="489" spans="1:65" s="2" customFormat="1" ht="16.5" customHeight="1">
      <c r="A489" s="39"/>
      <c r="B489" s="40"/>
      <c r="C489" s="219" t="s">
        <v>1056</v>
      </c>
      <c r="D489" s="219" t="s">
        <v>173</v>
      </c>
      <c r="E489" s="220" t="s">
        <v>1108</v>
      </c>
      <c r="F489" s="221" t="s">
        <v>1109</v>
      </c>
      <c r="G489" s="222" t="s">
        <v>226</v>
      </c>
      <c r="H489" s="223">
        <v>21</v>
      </c>
      <c r="I489" s="224"/>
      <c r="J489" s="225">
        <f>ROUND(I489*H489,2)</f>
        <v>0</v>
      </c>
      <c r="K489" s="221" t="s">
        <v>227</v>
      </c>
      <c r="L489" s="45"/>
      <c r="M489" s="226" t="s">
        <v>1</v>
      </c>
      <c r="N489" s="227" t="s">
        <v>41</v>
      </c>
      <c r="O489" s="92"/>
      <c r="P489" s="228">
        <f>O489*H489</f>
        <v>0</v>
      </c>
      <c r="Q489" s="228">
        <v>0</v>
      </c>
      <c r="R489" s="228">
        <f>Q489*H489</f>
        <v>0</v>
      </c>
      <c r="S489" s="228">
        <v>0</v>
      </c>
      <c r="T489" s="229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30" t="s">
        <v>267</v>
      </c>
      <c r="AT489" s="230" t="s">
        <v>173</v>
      </c>
      <c r="AU489" s="230" t="s">
        <v>86</v>
      </c>
      <c r="AY489" s="18" t="s">
        <v>171</v>
      </c>
      <c r="BE489" s="231">
        <f>IF(N489="základní",J489,0)</f>
        <v>0</v>
      </c>
      <c r="BF489" s="231">
        <f>IF(N489="snížená",J489,0)</f>
        <v>0</v>
      </c>
      <c r="BG489" s="231">
        <f>IF(N489="zákl. přenesená",J489,0)</f>
        <v>0</v>
      </c>
      <c r="BH489" s="231">
        <f>IF(N489="sníž. přenesená",J489,0)</f>
        <v>0</v>
      </c>
      <c r="BI489" s="231">
        <f>IF(N489="nulová",J489,0)</f>
        <v>0</v>
      </c>
      <c r="BJ489" s="18" t="s">
        <v>84</v>
      </c>
      <c r="BK489" s="231">
        <f>ROUND(I489*H489,2)</f>
        <v>0</v>
      </c>
      <c r="BL489" s="18" t="s">
        <v>267</v>
      </c>
      <c r="BM489" s="230" t="s">
        <v>2182</v>
      </c>
    </row>
    <row r="490" spans="1:47" s="2" customFormat="1" ht="12">
      <c r="A490" s="39"/>
      <c r="B490" s="40"/>
      <c r="C490" s="41"/>
      <c r="D490" s="234" t="s">
        <v>229</v>
      </c>
      <c r="E490" s="41"/>
      <c r="F490" s="255" t="s">
        <v>2183</v>
      </c>
      <c r="G490" s="41"/>
      <c r="H490" s="41"/>
      <c r="I490" s="256"/>
      <c r="J490" s="41"/>
      <c r="K490" s="41"/>
      <c r="L490" s="45"/>
      <c r="M490" s="257"/>
      <c r="N490" s="258"/>
      <c r="O490" s="92"/>
      <c r="P490" s="92"/>
      <c r="Q490" s="92"/>
      <c r="R490" s="92"/>
      <c r="S490" s="92"/>
      <c r="T490" s="93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T490" s="18" t="s">
        <v>229</v>
      </c>
      <c r="AU490" s="18" t="s">
        <v>86</v>
      </c>
    </row>
    <row r="491" spans="1:51" s="13" customFormat="1" ht="12">
      <c r="A491" s="13"/>
      <c r="B491" s="232"/>
      <c r="C491" s="233"/>
      <c r="D491" s="234" t="s">
        <v>180</v>
      </c>
      <c r="E491" s="235" t="s">
        <v>1</v>
      </c>
      <c r="F491" s="236" t="s">
        <v>2184</v>
      </c>
      <c r="G491" s="233"/>
      <c r="H491" s="237">
        <v>21</v>
      </c>
      <c r="I491" s="238"/>
      <c r="J491" s="233"/>
      <c r="K491" s="233"/>
      <c r="L491" s="239"/>
      <c r="M491" s="240"/>
      <c r="N491" s="241"/>
      <c r="O491" s="241"/>
      <c r="P491" s="241"/>
      <c r="Q491" s="241"/>
      <c r="R491" s="241"/>
      <c r="S491" s="241"/>
      <c r="T491" s="242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3" t="s">
        <v>180</v>
      </c>
      <c r="AU491" s="243" t="s">
        <v>86</v>
      </c>
      <c r="AV491" s="13" t="s">
        <v>86</v>
      </c>
      <c r="AW491" s="13" t="s">
        <v>32</v>
      </c>
      <c r="AX491" s="13" t="s">
        <v>84</v>
      </c>
      <c r="AY491" s="243" t="s">
        <v>171</v>
      </c>
    </row>
    <row r="492" spans="1:63" s="12" customFormat="1" ht="22.8" customHeight="1">
      <c r="A492" s="12"/>
      <c r="B492" s="203"/>
      <c r="C492" s="204"/>
      <c r="D492" s="205" t="s">
        <v>75</v>
      </c>
      <c r="E492" s="217" t="s">
        <v>1111</v>
      </c>
      <c r="F492" s="217" t="s">
        <v>1112</v>
      </c>
      <c r="G492" s="204"/>
      <c r="H492" s="204"/>
      <c r="I492" s="207"/>
      <c r="J492" s="218">
        <f>BK492</f>
        <v>0</v>
      </c>
      <c r="K492" s="204"/>
      <c r="L492" s="209"/>
      <c r="M492" s="210"/>
      <c r="N492" s="211"/>
      <c r="O492" s="211"/>
      <c r="P492" s="212">
        <f>SUM(P493:P495)</f>
        <v>0</v>
      </c>
      <c r="Q492" s="211"/>
      <c r="R492" s="212">
        <f>SUM(R493:R495)</f>
        <v>2.2288</v>
      </c>
      <c r="S492" s="211"/>
      <c r="T492" s="213">
        <f>SUM(T493:T495)</f>
        <v>2.1614400000000002</v>
      </c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R492" s="214" t="s">
        <v>86</v>
      </c>
      <c r="AT492" s="215" t="s">
        <v>75</v>
      </c>
      <c r="AU492" s="215" t="s">
        <v>84</v>
      </c>
      <c r="AY492" s="214" t="s">
        <v>171</v>
      </c>
      <c r="BK492" s="216">
        <f>SUM(BK493:BK495)</f>
        <v>0</v>
      </c>
    </row>
    <row r="493" spans="1:65" s="2" customFormat="1" ht="24.15" customHeight="1">
      <c r="A493" s="39"/>
      <c r="B493" s="40"/>
      <c r="C493" s="219" t="s">
        <v>1061</v>
      </c>
      <c r="D493" s="219" t="s">
        <v>173</v>
      </c>
      <c r="E493" s="220" t="s">
        <v>1119</v>
      </c>
      <c r="F493" s="221" t="s">
        <v>1120</v>
      </c>
      <c r="G493" s="222" t="s">
        <v>226</v>
      </c>
      <c r="H493" s="223">
        <v>1368</v>
      </c>
      <c r="I493" s="224"/>
      <c r="J493" s="225">
        <f>ROUND(I493*H493,2)</f>
        <v>0</v>
      </c>
      <c r="K493" s="221" t="s">
        <v>177</v>
      </c>
      <c r="L493" s="45"/>
      <c r="M493" s="226" t="s">
        <v>1</v>
      </c>
      <c r="N493" s="227" t="s">
        <v>41</v>
      </c>
      <c r="O493" s="92"/>
      <c r="P493" s="228">
        <f>O493*H493</f>
        <v>0</v>
      </c>
      <c r="Q493" s="228">
        <v>0.0014</v>
      </c>
      <c r="R493" s="228">
        <f>Q493*H493</f>
        <v>1.9152</v>
      </c>
      <c r="S493" s="228">
        <v>0.00158</v>
      </c>
      <c r="T493" s="229">
        <f>S493*H493</f>
        <v>2.1614400000000002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30" t="s">
        <v>267</v>
      </c>
      <c r="AT493" s="230" t="s">
        <v>173</v>
      </c>
      <c r="AU493" s="230" t="s">
        <v>86</v>
      </c>
      <c r="AY493" s="18" t="s">
        <v>171</v>
      </c>
      <c r="BE493" s="231">
        <f>IF(N493="základní",J493,0)</f>
        <v>0</v>
      </c>
      <c r="BF493" s="231">
        <f>IF(N493="snížená",J493,0)</f>
        <v>0</v>
      </c>
      <c r="BG493" s="231">
        <f>IF(N493="zákl. přenesená",J493,0)</f>
        <v>0</v>
      </c>
      <c r="BH493" s="231">
        <f>IF(N493="sníž. přenesená",J493,0)</f>
        <v>0</v>
      </c>
      <c r="BI493" s="231">
        <f>IF(N493="nulová",J493,0)</f>
        <v>0</v>
      </c>
      <c r="BJ493" s="18" t="s">
        <v>84</v>
      </c>
      <c r="BK493" s="231">
        <f>ROUND(I493*H493,2)</f>
        <v>0</v>
      </c>
      <c r="BL493" s="18" t="s">
        <v>267</v>
      </c>
      <c r="BM493" s="230" t="s">
        <v>2185</v>
      </c>
    </row>
    <row r="494" spans="1:65" s="2" customFormat="1" ht="16.5" customHeight="1">
      <c r="A494" s="39"/>
      <c r="B494" s="40"/>
      <c r="C494" s="269" t="s">
        <v>1065</v>
      </c>
      <c r="D494" s="269" t="s">
        <v>304</v>
      </c>
      <c r="E494" s="270" t="s">
        <v>1124</v>
      </c>
      <c r="F494" s="271" t="s">
        <v>1125</v>
      </c>
      <c r="G494" s="272" t="s">
        <v>176</v>
      </c>
      <c r="H494" s="273">
        <v>32</v>
      </c>
      <c r="I494" s="274"/>
      <c r="J494" s="275">
        <f>ROUND(I494*H494,2)</f>
        <v>0</v>
      </c>
      <c r="K494" s="271" t="s">
        <v>177</v>
      </c>
      <c r="L494" s="276"/>
      <c r="M494" s="277" t="s">
        <v>1</v>
      </c>
      <c r="N494" s="278" t="s">
        <v>41</v>
      </c>
      <c r="O494" s="92"/>
      <c r="P494" s="228">
        <f>O494*H494</f>
        <v>0</v>
      </c>
      <c r="Q494" s="228">
        <v>0.009799999999999998</v>
      </c>
      <c r="R494" s="228">
        <f>Q494*H494</f>
        <v>0.3136</v>
      </c>
      <c r="S494" s="228">
        <v>0</v>
      </c>
      <c r="T494" s="229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30" t="s">
        <v>392</v>
      </c>
      <c r="AT494" s="230" t="s">
        <v>304</v>
      </c>
      <c r="AU494" s="230" t="s">
        <v>86</v>
      </c>
      <c r="AY494" s="18" t="s">
        <v>171</v>
      </c>
      <c r="BE494" s="231">
        <f>IF(N494="základní",J494,0)</f>
        <v>0</v>
      </c>
      <c r="BF494" s="231">
        <f>IF(N494="snížená",J494,0)</f>
        <v>0</v>
      </c>
      <c r="BG494" s="231">
        <f>IF(N494="zákl. přenesená",J494,0)</f>
        <v>0</v>
      </c>
      <c r="BH494" s="231">
        <f>IF(N494="sníž. přenesená",J494,0)</f>
        <v>0</v>
      </c>
      <c r="BI494" s="231">
        <f>IF(N494="nulová",J494,0)</f>
        <v>0</v>
      </c>
      <c r="BJ494" s="18" t="s">
        <v>84</v>
      </c>
      <c r="BK494" s="231">
        <f>ROUND(I494*H494,2)</f>
        <v>0</v>
      </c>
      <c r="BL494" s="18" t="s">
        <v>267</v>
      </c>
      <c r="BM494" s="230" t="s">
        <v>2186</v>
      </c>
    </row>
    <row r="495" spans="1:65" s="2" customFormat="1" ht="24.15" customHeight="1">
      <c r="A495" s="39"/>
      <c r="B495" s="40"/>
      <c r="C495" s="219" t="s">
        <v>1071</v>
      </c>
      <c r="D495" s="219" t="s">
        <v>173</v>
      </c>
      <c r="E495" s="220" t="s">
        <v>1138</v>
      </c>
      <c r="F495" s="221" t="s">
        <v>1139</v>
      </c>
      <c r="G495" s="222" t="s">
        <v>742</v>
      </c>
      <c r="H495" s="279"/>
      <c r="I495" s="224"/>
      <c r="J495" s="225">
        <f>ROUND(I495*H495,2)</f>
        <v>0</v>
      </c>
      <c r="K495" s="221" t="s">
        <v>177</v>
      </c>
      <c r="L495" s="45"/>
      <c r="M495" s="226" t="s">
        <v>1</v>
      </c>
      <c r="N495" s="227" t="s">
        <v>41</v>
      </c>
      <c r="O495" s="92"/>
      <c r="P495" s="228">
        <f>O495*H495</f>
        <v>0</v>
      </c>
      <c r="Q495" s="228">
        <v>0</v>
      </c>
      <c r="R495" s="228">
        <f>Q495*H495</f>
        <v>0</v>
      </c>
      <c r="S495" s="228">
        <v>0</v>
      </c>
      <c r="T495" s="229">
        <f>S495*H495</f>
        <v>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30" t="s">
        <v>267</v>
      </c>
      <c r="AT495" s="230" t="s">
        <v>173</v>
      </c>
      <c r="AU495" s="230" t="s">
        <v>86</v>
      </c>
      <c r="AY495" s="18" t="s">
        <v>171</v>
      </c>
      <c r="BE495" s="231">
        <f>IF(N495="základní",J495,0)</f>
        <v>0</v>
      </c>
      <c r="BF495" s="231">
        <f>IF(N495="snížená",J495,0)</f>
        <v>0</v>
      </c>
      <c r="BG495" s="231">
        <f>IF(N495="zákl. přenesená",J495,0)</f>
        <v>0</v>
      </c>
      <c r="BH495" s="231">
        <f>IF(N495="sníž. přenesená",J495,0)</f>
        <v>0</v>
      </c>
      <c r="BI495" s="231">
        <f>IF(N495="nulová",J495,0)</f>
        <v>0</v>
      </c>
      <c r="BJ495" s="18" t="s">
        <v>84</v>
      </c>
      <c r="BK495" s="231">
        <f>ROUND(I495*H495,2)</f>
        <v>0</v>
      </c>
      <c r="BL495" s="18" t="s">
        <v>267</v>
      </c>
      <c r="BM495" s="230" t="s">
        <v>2187</v>
      </c>
    </row>
    <row r="496" spans="1:63" s="12" customFormat="1" ht="22.8" customHeight="1">
      <c r="A496" s="12"/>
      <c r="B496" s="203"/>
      <c r="C496" s="204"/>
      <c r="D496" s="205" t="s">
        <v>75</v>
      </c>
      <c r="E496" s="217" t="s">
        <v>1141</v>
      </c>
      <c r="F496" s="217" t="s">
        <v>1142</v>
      </c>
      <c r="G496" s="204"/>
      <c r="H496" s="204"/>
      <c r="I496" s="207"/>
      <c r="J496" s="218">
        <f>BK496</f>
        <v>0</v>
      </c>
      <c r="K496" s="204"/>
      <c r="L496" s="209"/>
      <c r="M496" s="210"/>
      <c r="N496" s="211"/>
      <c r="O496" s="211"/>
      <c r="P496" s="212">
        <f>SUM(P497:P502)</f>
        <v>0</v>
      </c>
      <c r="Q496" s="211"/>
      <c r="R496" s="212">
        <f>SUM(R497:R502)</f>
        <v>0.4653000000000001</v>
      </c>
      <c r="S496" s="211"/>
      <c r="T496" s="213">
        <f>SUM(T497:T502)</f>
        <v>0</v>
      </c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R496" s="214" t="s">
        <v>86</v>
      </c>
      <c r="AT496" s="215" t="s">
        <v>75</v>
      </c>
      <c r="AU496" s="215" t="s">
        <v>84</v>
      </c>
      <c r="AY496" s="214" t="s">
        <v>171</v>
      </c>
      <c r="BK496" s="216">
        <f>SUM(BK497:BK502)</f>
        <v>0</v>
      </c>
    </row>
    <row r="497" spans="1:65" s="2" customFormat="1" ht="24.15" customHeight="1">
      <c r="A497" s="39"/>
      <c r="B497" s="40"/>
      <c r="C497" s="219" t="s">
        <v>1075</v>
      </c>
      <c r="D497" s="219" t="s">
        <v>173</v>
      </c>
      <c r="E497" s="220" t="s">
        <v>1144</v>
      </c>
      <c r="F497" s="221" t="s">
        <v>1145</v>
      </c>
      <c r="G497" s="222" t="s">
        <v>176</v>
      </c>
      <c r="H497" s="223">
        <v>930.6</v>
      </c>
      <c r="I497" s="224"/>
      <c r="J497" s="225">
        <f>ROUND(I497*H497,2)</f>
        <v>0</v>
      </c>
      <c r="K497" s="221" t="s">
        <v>177</v>
      </c>
      <c r="L497" s="45"/>
      <c r="M497" s="226" t="s">
        <v>1</v>
      </c>
      <c r="N497" s="227" t="s">
        <v>41</v>
      </c>
      <c r="O497" s="92"/>
      <c r="P497" s="228">
        <f>O497*H497</f>
        <v>0</v>
      </c>
      <c r="Q497" s="228">
        <v>0.00021</v>
      </c>
      <c r="R497" s="228">
        <f>Q497*H497</f>
        <v>0.195426</v>
      </c>
      <c r="S497" s="228">
        <v>0</v>
      </c>
      <c r="T497" s="229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30" t="s">
        <v>267</v>
      </c>
      <c r="AT497" s="230" t="s">
        <v>173</v>
      </c>
      <c r="AU497" s="230" t="s">
        <v>86</v>
      </c>
      <c r="AY497" s="18" t="s">
        <v>171</v>
      </c>
      <c r="BE497" s="231">
        <f>IF(N497="základní",J497,0)</f>
        <v>0</v>
      </c>
      <c r="BF497" s="231">
        <f>IF(N497="snížená",J497,0)</f>
        <v>0</v>
      </c>
      <c r="BG497" s="231">
        <f>IF(N497="zákl. přenesená",J497,0)</f>
        <v>0</v>
      </c>
      <c r="BH497" s="231">
        <f>IF(N497="sníž. přenesená",J497,0)</f>
        <v>0</v>
      </c>
      <c r="BI497" s="231">
        <f>IF(N497="nulová",J497,0)</f>
        <v>0</v>
      </c>
      <c r="BJ497" s="18" t="s">
        <v>84</v>
      </c>
      <c r="BK497" s="231">
        <f>ROUND(I497*H497,2)</f>
        <v>0</v>
      </c>
      <c r="BL497" s="18" t="s">
        <v>267</v>
      </c>
      <c r="BM497" s="230" t="s">
        <v>2188</v>
      </c>
    </row>
    <row r="498" spans="1:51" s="15" customFormat="1" ht="12">
      <c r="A498" s="15"/>
      <c r="B498" s="259"/>
      <c r="C498" s="260"/>
      <c r="D498" s="234" t="s">
        <v>180</v>
      </c>
      <c r="E498" s="261" t="s">
        <v>1</v>
      </c>
      <c r="F498" s="262" t="s">
        <v>1147</v>
      </c>
      <c r="G498" s="260"/>
      <c r="H498" s="261" t="s">
        <v>1</v>
      </c>
      <c r="I498" s="263"/>
      <c r="J498" s="260"/>
      <c r="K498" s="260"/>
      <c r="L498" s="264"/>
      <c r="M498" s="265"/>
      <c r="N498" s="266"/>
      <c r="O498" s="266"/>
      <c r="P498" s="266"/>
      <c r="Q498" s="266"/>
      <c r="R498" s="266"/>
      <c r="S498" s="266"/>
      <c r="T498" s="267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T498" s="268" t="s">
        <v>180</v>
      </c>
      <c r="AU498" s="268" t="s">
        <v>86</v>
      </c>
      <c r="AV498" s="15" t="s">
        <v>84</v>
      </c>
      <c r="AW498" s="15" t="s">
        <v>32</v>
      </c>
      <c r="AX498" s="15" t="s">
        <v>76</v>
      </c>
      <c r="AY498" s="268" t="s">
        <v>171</v>
      </c>
    </row>
    <row r="499" spans="1:51" s="13" customFormat="1" ht="12">
      <c r="A499" s="13"/>
      <c r="B499" s="232"/>
      <c r="C499" s="233"/>
      <c r="D499" s="234" t="s">
        <v>180</v>
      </c>
      <c r="E499" s="235" t="s">
        <v>1</v>
      </c>
      <c r="F499" s="236" t="s">
        <v>2189</v>
      </c>
      <c r="G499" s="233"/>
      <c r="H499" s="237">
        <v>930.6</v>
      </c>
      <c r="I499" s="238"/>
      <c r="J499" s="233"/>
      <c r="K499" s="233"/>
      <c r="L499" s="239"/>
      <c r="M499" s="240"/>
      <c r="N499" s="241"/>
      <c r="O499" s="241"/>
      <c r="P499" s="241"/>
      <c r="Q499" s="241"/>
      <c r="R499" s="241"/>
      <c r="S499" s="241"/>
      <c r="T499" s="242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3" t="s">
        <v>180</v>
      </c>
      <c r="AU499" s="243" t="s">
        <v>86</v>
      </c>
      <c r="AV499" s="13" t="s">
        <v>86</v>
      </c>
      <c r="AW499" s="13" t="s">
        <v>32</v>
      </c>
      <c r="AX499" s="13" t="s">
        <v>84</v>
      </c>
      <c r="AY499" s="243" t="s">
        <v>171</v>
      </c>
    </row>
    <row r="500" spans="1:65" s="2" customFormat="1" ht="24.15" customHeight="1">
      <c r="A500" s="39"/>
      <c r="B500" s="40"/>
      <c r="C500" s="219" t="s">
        <v>1080</v>
      </c>
      <c r="D500" s="219" t="s">
        <v>173</v>
      </c>
      <c r="E500" s="220" t="s">
        <v>1150</v>
      </c>
      <c r="F500" s="221" t="s">
        <v>1151</v>
      </c>
      <c r="G500" s="222" t="s">
        <v>176</v>
      </c>
      <c r="H500" s="223">
        <v>930.6</v>
      </c>
      <c r="I500" s="224"/>
      <c r="J500" s="225">
        <f>ROUND(I500*H500,2)</f>
        <v>0</v>
      </c>
      <c r="K500" s="221" t="s">
        <v>177</v>
      </c>
      <c r="L500" s="45"/>
      <c r="M500" s="226" t="s">
        <v>1</v>
      </c>
      <c r="N500" s="227" t="s">
        <v>41</v>
      </c>
      <c r="O500" s="92"/>
      <c r="P500" s="228">
        <f>O500*H500</f>
        <v>0</v>
      </c>
      <c r="Q500" s="228">
        <v>0.00029</v>
      </c>
      <c r="R500" s="228">
        <f>Q500*H500</f>
        <v>0.269874</v>
      </c>
      <c r="S500" s="228">
        <v>0</v>
      </c>
      <c r="T500" s="229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30" t="s">
        <v>267</v>
      </c>
      <c r="AT500" s="230" t="s">
        <v>173</v>
      </c>
      <c r="AU500" s="230" t="s">
        <v>86</v>
      </c>
      <c r="AY500" s="18" t="s">
        <v>171</v>
      </c>
      <c r="BE500" s="231">
        <f>IF(N500="základní",J500,0)</f>
        <v>0</v>
      </c>
      <c r="BF500" s="231">
        <f>IF(N500="snížená",J500,0)</f>
        <v>0</v>
      </c>
      <c r="BG500" s="231">
        <f>IF(N500="zákl. přenesená",J500,0)</f>
        <v>0</v>
      </c>
      <c r="BH500" s="231">
        <f>IF(N500="sníž. přenesená",J500,0)</f>
        <v>0</v>
      </c>
      <c r="BI500" s="231">
        <f>IF(N500="nulová",J500,0)</f>
        <v>0</v>
      </c>
      <c r="BJ500" s="18" t="s">
        <v>84</v>
      </c>
      <c r="BK500" s="231">
        <f>ROUND(I500*H500,2)</f>
        <v>0</v>
      </c>
      <c r="BL500" s="18" t="s">
        <v>267</v>
      </c>
      <c r="BM500" s="230" t="s">
        <v>2190</v>
      </c>
    </row>
    <row r="501" spans="1:51" s="15" customFormat="1" ht="12">
      <c r="A501" s="15"/>
      <c r="B501" s="259"/>
      <c r="C501" s="260"/>
      <c r="D501" s="234" t="s">
        <v>180</v>
      </c>
      <c r="E501" s="261" t="s">
        <v>1</v>
      </c>
      <c r="F501" s="262" t="s">
        <v>1147</v>
      </c>
      <c r="G501" s="260"/>
      <c r="H501" s="261" t="s">
        <v>1</v>
      </c>
      <c r="I501" s="263"/>
      <c r="J501" s="260"/>
      <c r="K501" s="260"/>
      <c r="L501" s="264"/>
      <c r="M501" s="265"/>
      <c r="N501" s="266"/>
      <c r="O501" s="266"/>
      <c r="P501" s="266"/>
      <c r="Q501" s="266"/>
      <c r="R501" s="266"/>
      <c r="S501" s="266"/>
      <c r="T501" s="267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T501" s="268" t="s">
        <v>180</v>
      </c>
      <c r="AU501" s="268" t="s">
        <v>86</v>
      </c>
      <c r="AV501" s="15" t="s">
        <v>84</v>
      </c>
      <c r="AW501" s="15" t="s">
        <v>32</v>
      </c>
      <c r="AX501" s="15" t="s">
        <v>76</v>
      </c>
      <c r="AY501" s="268" t="s">
        <v>171</v>
      </c>
    </row>
    <row r="502" spans="1:51" s="13" customFormat="1" ht="12">
      <c r="A502" s="13"/>
      <c r="B502" s="232"/>
      <c r="C502" s="233"/>
      <c r="D502" s="234" t="s">
        <v>180</v>
      </c>
      <c r="E502" s="235" t="s">
        <v>1</v>
      </c>
      <c r="F502" s="236" t="s">
        <v>2189</v>
      </c>
      <c r="G502" s="233"/>
      <c r="H502" s="237">
        <v>930.6</v>
      </c>
      <c r="I502" s="238"/>
      <c r="J502" s="233"/>
      <c r="K502" s="233"/>
      <c r="L502" s="239"/>
      <c r="M502" s="280"/>
      <c r="N502" s="281"/>
      <c r="O502" s="281"/>
      <c r="P502" s="281"/>
      <c r="Q502" s="281"/>
      <c r="R502" s="281"/>
      <c r="S502" s="281"/>
      <c r="T502" s="282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3" t="s">
        <v>180</v>
      </c>
      <c r="AU502" s="243" t="s">
        <v>86</v>
      </c>
      <c r="AV502" s="13" t="s">
        <v>86</v>
      </c>
      <c r="AW502" s="13" t="s">
        <v>32</v>
      </c>
      <c r="AX502" s="13" t="s">
        <v>84</v>
      </c>
      <c r="AY502" s="243" t="s">
        <v>171</v>
      </c>
    </row>
    <row r="503" spans="1:31" s="2" customFormat="1" ht="6.95" customHeight="1">
      <c r="A503" s="39"/>
      <c r="B503" s="67"/>
      <c r="C503" s="68"/>
      <c r="D503" s="68"/>
      <c r="E503" s="68"/>
      <c r="F503" s="68"/>
      <c r="G503" s="68"/>
      <c r="H503" s="68"/>
      <c r="I503" s="68"/>
      <c r="J503" s="68"/>
      <c r="K503" s="68"/>
      <c r="L503" s="45"/>
      <c r="M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</row>
  </sheetData>
  <sheetProtection password="CC35" sheet="1" objects="1" scenarios="1" formatColumns="0" formatRows="0" autoFilter="0"/>
  <autoFilter ref="C135:K502"/>
  <mergeCells count="9">
    <mergeCell ref="E7:H7"/>
    <mergeCell ref="E9:H9"/>
    <mergeCell ref="E18:H18"/>
    <mergeCell ref="E27:H27"/>
    <mergeCell ref="E85:H85"/>
    <mergeCell ref="E87:H87"/>
    <mergeCell ref="E126:H126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Zateplení budovy č.p. 2379 na ul. Žižkova v Karviné - Mizerově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2191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21. 12. 2020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ROUND(J136,2)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ROUND((SUM(BE136:BE482)),2)</f>
        <v>0</v>
      </c>
      <c r="G33" s="39"/>
      <c r="H33" s="39"/>
      <c r="I33" s="156">
        <v>0.21</v>
      </c>
      <c r="J33" s="155">
        <f>ROUND(((SUM(BE136:BE482))*I33),2)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ROUND((SUM(BF136:BF482)),2)</f>
        <v>0</v>
      </c>
      <c r="G34" s="39"/>
      <c r="H34" s="39"/>
      <c r="I34" s="156">
        <v>0.15</v>
      </c>
      <c r="J34" s="155">
        <f>ROUND(((SUM(BF136:BF482))*I34),2)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ROUND((SUM(BG136:BG482)),2)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ROUND((SUM(BH136:BH482)),2)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ROUND((SUM(BI136:BI482)),2)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Zateplení budovy č.p. 2379 na ul. Žižkova v Karviné - Mizerově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128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005 - Pavilon B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Karviná</v>
      </c>
      <c r="G89" s="41"/>
      <c r="H89" s="41"/>
      <c r="I89" s="33" t="s">
        <v>22</v>
      </c>
      <c r="J89" s="80" t="str">
        <f>IF(J12="","",J12)</f>
        <v>21. 12. 2020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Karviná</v>
      </c>
      <c r="G91" s="41"/>
      <c r="H91" s="41"/>
      <c r="I91" s="33" t="s">
        <v>30</v>
      </c>
      <c r="J91" s="37" t="str">
        <f>E21</f>
        <v>ATRIS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Barbora Kyšková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131</v>
      </c>
      <c r="D94" s="177"/>
      <c r="E94" s="177"/>
      <c r="F94" s="177"/>
      <c r="G94" s="177"/>
      <c r="H94" s="177"/>
      <c r="I94" s="177"/>
      <c r="J94" s="178" t="s">
        <v>132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133</v>
      </c>
      <c r="D96" s="41"/>
      <c r="E96" s="41"/>
      <c r="F96" s="41"/>
      <c r="G96" s="41"/>
      <c r="H96" s="41"/>
      <c r="I96" s="41"/>
      <c r="J96" s="111">
        <f>J136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134</v>
      </c>
    </row>
    <row r="97" spans="1:31" s="9" customFormat="1" ht="24.95" customHeight="1">
      <c r="A97" s="9"/>
      <c r="B97" s="180"/>
      <c r="C97" s="181"/>
      <c r="D97" s="182" t="s">
        <v>135</v>
      </c>
      <c r="E97" s="183"/>
      <c r="F97" s="183"/>
      <c r="G97" s="183"/>
      <c r="H97" s="183"/>
      <c r="I97" s="183"/>
      <c r="J97" s="184">
        <f>J137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136</v>
      </c>
      <c r="E98" s="189"/>
      <c r="F98" s="189"/>
      <c r="G98" s="189"/>
      <c r="H98" s="189"/>
      <c r="I98" s="189"/>
      <c r="J98" s="190">
        <f>J138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138</v>
      </c>
      <c r="E99" s="189"/>
      <c r="F99" s="189"/>
      <c r="G99" s="189"/>
      <c r="H99" s="189"/>
      <c r="I99" s="189"/>
      <c r="J99" s="190">
        <f>J160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139</v>
      </c>
      <c r="E100" s="189"/>
      <c r="F100" s="189"/>
      <c r="G100" s="189"/>
      <c r="H100" s="189"/>
      <c r="I100" s="189"/>
      <c r="J100" s="190">
        <f>J163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140</v>
      </c>
      <c r="E101" s="189"/>
      <c r="F101" s="189"/>
      <c r="G101" s="189"/>
      <c r="H101" s="189"/>
      <c r="I101" s="189"/>
      <c r="J101" s="190">
        <f>J177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142</v>
      </c>
      <c r="E102" s="189"/>
      <c r="F102" s="189"/>
      <c r="G102" s="189"/>
      <c r="H102" s="189"/>
      <c r="I102" s="189"/>
      <c r="J102" s="190">
        <f>J192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143</v>
      </c>
      <c r="E103" s="189"/>
      <c r="F103" s="189"/>
      <c r="G103" s="189"/>
      <c r="H103" s="189"/>
      <c r="I103" s="189"/>
      <c r="J103" s="190">
        <f>J296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144</v>
      </c>
      <c r="E104" s="189"/>
      <c r="F104" s="189"/>
      <c r="G104" s="189"/>
      <c r="H104" s="189"/>
      <c r="I104" s="189"/>
      <c r="J104" s="190">
        <f>J339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145</v>
      </c>
      <c r="E105" s="189"/>
      <c r="F105" s="189"/>
      <c r="G105" s="189"/>
      <c r="H105" s="189"/>
      <c r="I105" s="189"/>
      <c r="J105" s="190">
        <f>J351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0"/>
      <c r="C106" s="181"/>
      <c r="D106" s="182" t="s">
        <v>146</v>
      </c>
      <c r="E106" s="183"/>
      <c r="F106" s="183"/>
      <c r="G106" s="183"/>
      <c r="H106" s="183"/>
      <c r="I106" s="183"/>
      <c r="J106" s="184">
        <f>J353</f>
        <v>0</v>
      </c>
      <c r="K106" s="181"/>
      <c r="L106" s="18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86"/>
      <c r="C107" s="187"/>
      <c r="D107" s="188" t="s">
        <v>147</v>
      </c>
      <c r="E107" s="189"/>
      <c r="F107" s="189"/>
      <c r="G107" s="189"/>
      <c r="H107" s="189"/>
      <c r="I107" s="189"/>
      <c r="J107" s="190">
        <f>J354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6"/>
      <c r="C108" s="187"/>
      <c r="D108" s="188" t="s">
        <v>148</v>
      </c>
      <c r="E108" s="189"/>
      <c r="F108" s="189"/>
      <c r="G108" s="189"/>
      <c r="H108" s="189"/>
      <c r="I108" s="189"/>
      <c r="J108" s="190">
        <f>J362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6"/>
      <c r="C109" s="187"/>
      <c r="D109" s="188" t="s">
        <v>149</v>
      </c>
      <c r="E109" s="189"/>
      <c r="F109" s="189"/>
      <c r="G109" s="189"/>
      <c r="H109" s="189"/>
      <c r="I109" s="189"/>
      <c r="J109" s="190">
        <f>J378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6"/>
      <c r="C110" s="187"/>
      <c r="D110" s="188" t="s">
        <v>1154</v>
      </c>
      <c r="E110" s="189"/>
      <c r="F110" s="189"/>
      <c r="G110" s="189"/>
      <c r="H110" s="189"/>
      <c r="I110" s="189"/>
      <c r="J110" s="190">
        <f>J393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6"/>
      <c r="C111" s="187"/>
      <c r="D111" s="188" t="s">
        <v>150</v>
      </c>
      <c r="E111" s="189"/>
      <c r="F111" s="189"/>
      <c r="G111" s="189"/>
      <c r="H111" s="189"/>
      <c r="I111" s="189"/>
      <c r="J111" s="190">
        <f>J396</f>
        <v>0</v>
      </c>
      <c r="K111" s="187"/>
      <c r="L111" s="19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6"/>
      <c r="C112" s="187"/>
      <c r="D112" s="188" t="s">
        <v>151</v>
      </c>
      <c r="E112" s="189"/>
      <c r="F112" s="189"/>
      <c r="G112" s="189"/>
      <c r="H112" s="189"/>
      <c r="I112" s="189"/>
      <c r="J112" s="190">
        <f>J400</f>
        <v>0</v>
      </c>
      <c r="K112" s="187"/>
      <c r="L112" s="19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6"/>
      <c r="C113" s="187"/>
      <c r="D113" s="188" t="s">
        <v>152</v>
      </c>
      <c r="E113" s="189"/>
      <c r="F113" s="189"/>
      <c r="G113" s="189"/>
      <c r="H113" s="189"/>
      <c r="I113" s="189"/>
      <c r="J113" s="190">
        <f>J415</f>
        <v>0</v>
      </c>
      <c r="K113" s="187"/>
      <c r="L113" s="191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6"/>
      <c r="C114" s="187"/>
      <c r="D114" s="188" t="s">
        <v>153</v>
      </c>
      <c r="E114" s="189"/>
      <c r="F114" s="189"/>
      <c r="G114" s="189"/>
      <c r="H114" s="189"/>
      <c r="I114" s="189"/>
      <c r="J114" s="190">
        <f>J440</f>
        <v>0</v>
      </c>
      <c r="K114" s="187"/>
      <c r="L114" s="191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6"/>
      <c r="C115" s="187"/>
      <c r="D115" s="188" t="s">
        <v>154</v>
      </c>
      <c r="E115" s="189"/>
      <c r="F115" s="189"/>
      <c r="G115" s="189"/>
      <c r="H115" s="189"/>
      <c r="I115" s="189"/>
      <c r="J115" s="190">
        <f>J460</f>
        <v>0</v>
      </c>
      <c r="K115" s="187"/>
      <c r="L115" s="191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86"/>
      <c r="C116" s="187"/>
      <c r="D116" s="188" t="s">
        <v>155</v>
      </c>
      <c r="E116" s="189"/>
      <c r="F116" s="189"/>
      <c r="G116" s="189"/>
      <c r="H116" s="189"/>
      <c r="I116" s="189"/>
      <c r="J116" s="190">
        <f>J472</f>
        <v>0</v>
      </c>
      <c r="K116" s="187"/>
      <c r="L116" s="191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2" customFormat="1" ht="21.8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67"/>
      <c r="C118" s="68"/>
      <c r="D118" s="68"/>
      <c r="E118" s="68"/>
      <c r="F118" s="68"/>
      <c r="G118" s="68"/>
      <c r="H118" s="68"/>
      <c r="I118" s="68"/>
      <c r="J118" s="68"/>
      <c r="K118" s="68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22" spans="1:31" s="2" customFormat="1" ht="6.95" customHeight="1">
      <c r="A122" s="39"/>
      <c r="B122" s="69"/>
      <c r="C122" s="70"/>
      <c r="D122" s="70"/>
      <c r="E122" s="70"/>
      <c r="F122" s="70"/>
      <c r="G122" s="70"/>
      <c r="H122" s="70"/>
      <c r="I122" s="70"/>
      <c r="J122" s="70"/>
      <c r="K122" s="70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24.95" customHeight="1">
      <c r="A123" s="39"/>
      <c r="B123" s="40"/>
      <c r="C123" s="24" t="s">
        <v>156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2" customHeight="1">
      <c r="A125" s="39"/>
      <c r="B125" s="40"/>
      <c r="C125" s="33" t="s">
        <v>16</v>
      </c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6.5" customHeight="1">
      <c r="A126" s="39"/>
      <c r="B126" s="40"/>
      <c r="C126" s="41"/>
      <c r="D126" s="41"/>
      <c r="E126" s="175" t="str">
        <f>E7</f>
        <v>Zateplení budovy č.p. 2379 na ul. Žižkova v Karviné - Mizerově</v>
      </c>
      <c r="F126" s="33"/>
      <c r="G126" s="33"/>
      <c r="H126" s="33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2" customHeight="1">
      <c r="A127" s="39"/>
      <c r="B127" s="40"/>
      <c r="C127" s="33" t="s">
        <v>128</v>
      </c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6.5" customHeight="1">
      <c r="A128" s="39"/>
      <c r="B128" s="40"/>
      <c r="C128" s="41"/>
      <c r="D128" s="41"/>
      <c r="E128" s="77" t="str">
        <f>E9</f>
        <v>005 - Pavilon B</v>
      </c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6.95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2" customHeight="1">
      <c r="A130" s="39"/>
      <c r="B130" s="40"/>
      <c r="C130" s="33" t="s">
        <v>20</v>
      </c>
      <c r="D130" s="41"/>
      <c r="E130" s="41"/>
      <c r="F130" s="28" t="str">
        <f>F12</f>
        <v>Karviná</v>
      </c>
      <c r="G130" s="41"/>
      <c r="H130" s="41"/>
      <c r="I130" s="33" t="s">
        <v>22</v>
      </c>
      <c r="J130" s="80" t="str">
        <f>IF(J12="","",J12)</f>
        <v>21. 12. 2020</v>
      </c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6.95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5.15" customHeight="1">
      <c r="A132" s="39"/>
      <c r="B132" s="40"/>
      <c r="C132" s="33" t="s">
        <v>24</v>
      </c>
      <c r="D132" s="41"/>
      <c r="E132" s="41"/>
      <c r="F132" s="28" t="str">
        <f>E15</f>
        <v>Statutární město Karviná</v>
      </c>
      <c r="G132" s="41"/>
      <c r="H132" s="41"/>
      <c r="I132" s="33" t="s">
        <v>30</v>
      </c>
      <c r="J132" s="37" t="str">
        <f>E21</f>
        <v>ATRIS s.r.o.</v>
      </c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5.15" customHeight="1">
      <c r="A133" s="39"/>
      <c r="B133" s="40"/>
      <c r="C133" s="33" t="s">
        <v>28</v>
      </c>
      <c r="D133" s="41"/>
      <c r="E133" s="41"/>
      <c r="F133" s="28" t="str">
        <f>IF(E18="","",E18)</f>
        <v>Vyplň údaj</v>
      </c>
      <c r="G133" s="41"/>
      <c r="H133" s="41"/>
      <c r="I133" s="33" t="s">
        <v>33</v>
      </c>
      <c r="J133" s="37" t="str">
        <f>E24</f>
        <v>Barbora Kyšková</v>
      </c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0.3" customHeight="1">
      <c r="A134" s="39"/>
      <c r="B134" s="40"/>
      <c r="C134" s="41"/>
      <c r="D134" s="41"/>
      <c r="E134" s="41"/>
      <c r="F134" s="41"/>
      <c r="G134" s="41"/>
      <c r="H134" s="41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11" customFormat="1" ht="29.25" customHeight="1">
      <c r="A135" s="192"/>
      <c r="B135" s="193"/>
      <c r="C135" s="194" t="s">
        <v>157</v>
      </c>
      <c r="D135" s="195" t="s">
        <v>61</v>
      </c>
      <c r="E135" s="195" t="s">
        <v>57</v>
      </c>
      <c r="F135" s="195" t="s">
        <v>58</v>
      </c>
      <c r="G135" s="195" t="s">
        <v>158</v>
      </c>
      <c r="H135" s="195" t="s">
        <v>159</v>
      </c>
      <c r="I135" s="195" t="s">
        <v>160</v>
      </c>
      <c r="J135" s="195" t="s">
        <v>132</v>
      </c>
      <c r="K135" s="196" t="s">
        <v>161</v>
      </c>
      <c r="L135" s="197"/>
      <c r="M135" s="101" t="s">
        <v>1</v>
      </c>
      <c r="N135" s="102" t="s">
        <v>40</v>
      </c>
      <c r="O135" s="102" t="s">
        <v>162</v>
      </c>
      <c r="P135" s="102" t="s">
        <v>163</v>
      </c>
      <c r="Q135" s="102" t="s">
        <v>164</v>
      </c>
      <c r="R135" s="102" t="s">
        <v>165</v>
      </c>
      <c r="S135" s="102" t="s">
        <v>166</v>
      </c>
      <c r="T135" s="103" t="s">
        <v>167</v>
      </c>
      <c r="U135" s="192"/>
      <c r="V135" s="192"/>
      <c r="W135" s="192"/>
      <c r="X135" s="192"/>
      <c r="Y135" s="192"/>
      <c r="Z135" s="192"/>
      <c r="AA135" s="192"/>
      <c r="AB135" s="192"/>
      <c r="AC135" s="192"/>
      <c r="AD135" s="192"/>
      <c r="AE135" s="192"/>
    </row>
    <row r="136" spans="1:63" s="2" customFormat="1" ht="22.8" customHeight="1">
      <c r="A136" s="39"/>
      <c r="B136" s="40"/>
      <c r="C136" s="108" t="s">
        <v>168</v>
      </c>
      <c r="D136" s="41"/>
      <c r="E136" s="41"/>
      <c r="F136" s="41"/>
      <c r="G136" s="41"/>
      <c r="H136" s="41"/>
      <c r="I136" s="41"/>
      <c r="J136" s="198">
        <f>BK136</f>
        <v>0</v>
      </c>
      <c r="K136" s="41"/>
      <c r="L136" s="45"/>
      <c r="M136" s="104"/>
      <c r="N136" s="199"/>
      <c r="O136" s="105"/>
      <c r="P136" s="200">
        <f>P137+P353</f>
        <v>0</v>
      </c>
      <c r="Q136" s="105"/>
      <c r="R136" s="200">
        <f>R137+R353</f>
        <v>84.99035036</v>
      </c>
      <c r="S136" s="105"/>
      <c r="T136" s="201">
        <f>T137+T353</f>
        <v>211.21712000000002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75</v>
      </c>
      <c r="AU136" s="18" t="s">
        <v>134</v>
      </c>
      <c r="BK136" s="202">
        <f>BK137+BK353</f>
        <v>0</v>
      </c>
    </row>
    <row r="137" spans="1:63" s="12" customFormat="1" ht="25.9" customHeight="1">
      <c r="A137" s="12"/>
      <c r="B137" s="203"/>
      <c r="C137" s="204"/>
      <c r="D137" s="205" t="s">
        <v>75</v>
      </c>
      <c r="E137" s="206" t="s">
        <v>169</v>
      </c>
      <c r="F137" s="206" t="s">
        <v>170</v>
      </c>
      <c r="G137" s="204"/>
      <c r="H137" s="204"/>
      <c r="I137" s="207"/>
      <c r="J137" s="208">
        <f>BK137</f>
        <v>0</v>
      </c>
      <c r="K137" s="204"/>
      <c r="L137" s="209"/>
      <c r="M137" s="210"/>
      <c r="N137" s="211"/>
      <c r="O137" s="211"/>
      <c r="P137" s="212">
        <f>P138+P160+P163+P177+P192+P296+P339+P351</f>
        <v>0</v>
      </c>
      <c r="Q137" s="211"/>
      <c r="R137" s="212">
        <f>R138+R160+R163+R177+R192+R296+R339+R351</f>
        <v>72.19080736</v>
      </c>
      <c r="S137" s="211"/>
      <c r="T137" s="213">
        <f>T138+T160+T163+T177+T192+T296+T339+T351</f>
        <v>196.99742500000002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4" t="s">
        <v>84</v>
      </c>
      <c r="AT137" s="215" t="s">
        <v>75</v>
      </c>
      <c r="AU137" s="215" t="s">
        <v>76</v>
      </c>
      <c r="AY137" s="214" t="s">
        <v>171</v>
      </c>
      <c r="BK137" s="216">
        <f>BK138+BK160+BK163+BK177+BK192+BK296+BK339+BK351</f>
        <v>0</v>
      </c>
    </row>
    <row r="138" spans="1:63" s="12" customFormat="1" ht="22.8" customHeight="1">
      <c r="A138" s="12"/>
      <c r="B138" s="203"/>
      <c r="C138" s="204"/>
      <c r="D138" s="205" t="s">
        <v>75</v>
      </c>
      <c r="E138" s="217" t="s">
        <v>84</v>
      </c>
      <c r="F138" s="217" t="s">
        <v>172</v>
      </c>
      <c r="G138" s="204"/>
      <c r="H138" s="204"/>
      <c r="I138" s="207"/>
      <c r="J138" s="218">
        <f>BK138</f>
        <v>0</v>
      </c>
      <c r="K138" s="204"/>
      <c r="L138" s="209"/>
      <c r="M138" s="210"/>
      <c r="N138" s="211"/>
      <c r="O138" s="211"/>
      <c r="P138" s="212">
        <f>SUM(P139:P159)</f>
        <v>0</v>
      </c>
      <c r="Q138" s="211"/>
      <c r="R138" s="212">
        <f>SUM(R139:R159)</f>
        <v>0</v>
      </c>
      <c r="S138" s="211"/>
      <c r="T138" s="213">
        <f>SUM(T139:T159)</f>
        <v>16.95232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4" t="s">
        <v>84</v>
      </c>
      <c r="AT138" s="215" t="s">
        <v>75</v>
      </c>
      <c r="AU138" s="215" t="s">
        <v>84</v>
      </c>
      <c r="AY138" s="214" t="s">
        <v>171</v>
      </c>
      <c r="BK138" s="216">
        <f>SUM(BK139:BK159)</f>
        <v>0</v>
      </c>
    </row>
    <row r="139" spans="1:65" s="2" customFormat="1" ht="33" customHeight="1">
      <c r="A139" s="39"/>
      <c r="B139" s="40"/>
      <c r="C139" s="219" t="s">
        <v>84</v>
      </c>
      <c r="D139" s="219" t="s">
        <v>173</v>
      </c>
      <c r="E139" s="220" t="s">
        <v>2192</v>
      </c>
      <c r="F139" s="221" t="s">
        <v>2193</v>
      </c>
      <c r="G139" s="222" t="s">
        <v>176</v>
      </c>
      <c r="H139" s="223">
        <v>49.5</v>
      </c>
      <c r="I139" s="224"/>
      <c r="J139" s="225">
        <f>ROUND(I139*H139,2)</f>
        <v>0</v>
      </c>
      <c r="K139" s="221" t="s">
        <v>177</v>
      </c>
      <c r="L139" s="45"/>
      <c r="M139" s="226" t="s">
        <v>1</v>
      </c>
      <c r="N139" s="227" t="s">
        <v>41</v>
      </c>
      <c r="O139" s="92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178</v>
      </c>
      <c r="AT139" s="230" t="s">
        <v>173</v>
      </c>
      <c r="AU139" s="230" t="s">
        <v>86</v>
      </c>
      <c r="AY139" s="18" t="s">
        <v>171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84</v>
      </c>
      <c r="BK139" s="231">
        <f>ROUND(I139*H139,2)</f>
        <v>0</v>
      </c>
      <c r="BL139" s="18" t="s">
        <v>178</v>
      </c>
      <c r="BM139" s="230" t="s">
        <v>2194</v>
      </c>
    </row>
    <row r="140" spans="1:51" s="13" customFormat="1" ht="12">
      <c r="A140" s="13"/>
      <c r="B140" s="232"/>
      <c r="C140" s="233"/>
      <c r="D140" s="234" t="s">
        <v>180</v>
      </c>
      <c r="E140" s="235" t="s">
        <v>1</v>
      </c>
      <c r="F140" s="236" t="s">
        <v>2195</v>
      </c>
      <c r="G140" s="233"/>
      <c r="H140" s="237">
        <v>49.5</v>
      </c>
      <c r="I140" s="238"/>
      <c r="J140" s="233"/>
      <c r="K140" s="233"/>
      <c r="L140" s="239"/>
      <c r="M140" s="240"/>
      <c r="N140" s="241"/>
      <c r="O140" s="241"/>
      <c r="P140" s="241"/>
      <c r="Q140" s="241"/>
      <c r="R140" s="241"/>
      <c r="S140" s="241"/>
      <c r="T140" s="24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3" t="s">
        <v>180</v>
      </c>
      <c r="AU140" s="243" t="s">
        <v>86</v>
      </c>
      <c r="AV140" s="13" t="s">
        <v>86</v>
      </c>
      <c r="AW140" s="13" t="s">
        <v>32</v>
      </c>
      <c r="AX140" s="13" t="s">
        <v>84</v>
      </c>
      <c r="AY140" s="243" t="s">
        <v>171</v>
      </c>
    </row>
    <row r="141" spans="1:65" s="2" customFormat="1" ht="24.15" customHeight="1">
      <c r="A141" s="39"/>
      <c r="B141" s="40"/>
      <c r="C141" s="219" t="s">
        <v>86</v>
      </c>
      <c r="D141" s="219" t="s">
        <v>173</v>
      </c>
      <c r="E141" s="220" t="s">
        <v>174</v>
      </c>
      <c r="F141" s="221" t="s">
        <v>175</v>
      </c>
      <c r="G141" s="222" t="s">
        <v>176</v>
      </c>
      <c r="H141" s="223">
        <v>17.92</v>
      </c>
      <c r="I141" s="224"/>
      <c r="J141" s="225">
        <f>ROUND(I141*H141,2)</f>
        <v>0</v>
      </c>
      <c r="K141" s="221" t="s">
        <v>177</v>
      </c>
      <c r="L141" s="45"/>
      <c r="M141" s="226" t="s">
        <v>1</v>
      </c>
      <c r="N141" s="227" t="s">
        <v>41</v>
      </c>
      <c r="O141" s="92"/>
      <c r="P141" s="228">
        <f>O141*H141</f>
        <v>0</v>
      </c>
      <c r="Q141" s="228">
        <v>0</v>
      </c>
      <c r="R141" s="228">
        <f>Q141*H141</f>
        <v>0</v>
      </c>
      <c r="S141" s="228">
        <v>0.3</v>
      </c>
      <c r="T141" s="229">
        <f>S141*H141</f>
        <v>5.376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178</v>
      </c>
      <c r="AT141" s="230" t="s">
        <v>173</v>
      </c>
      <c r="AU141" s="230" t="s">
        <v>86</v>
      </c>
      <c r="AY141" s="18" t="s">
        <v>171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84</v>
      </c>
      <c r="BK141" s="231">
        <f>ROUND(I141*H141,2)</f>
        <v>0</v>
      </c>
      <c r="BL141" s="18" t="s">
        <v>178</v>
      </c>
      <c r="BM141" s="230" t="s">
        <v>2196</v>
      </c>
    </row>
    <row r="142" spans="1:47" s="2" customFormat="1" ht="12">
      <c r="A142" s="39"/>
      <c r="B142" s="40"/>
      <c r="C142" s="41"/>
      <c r="D142" s="234" t="s">
        <v>229</v>
      </c>
      <c r="E142" s="41"/>
      <c r="F142" s="255" t="s">
        <v>2197</v>
      </c>
      <c r="G142" s="41"/>
      <c r="H142" s="41"/>
      <c r="I142" s="256"/>
      <c r="J142" s="41"/>
      <c r="K142" s="41"/>
      <c r="L142" s="45"/>
      <c r="M142" s="257"/>
      <c r="N142" s="258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229</v>
      </c>
      <c r="AU142" s="18" t="s">
        <v>86</v>
      </c>
    </row>
    <row r="143" spans="1:51" s="13" customFormat="1" ht="12">
      <c r="A143" s="13"/>
      <c r="B143" s="232"/>
      <c r="C143" s="233"/>
      <c r="D143" s="234" t="s">
        <v>180</v>
      </c>
      <c r="E143" s="235" t="s">
        <v>1</v>
      </c>
      <c r="F143" s="236" t="s">
        <v>2198</v>
      </c>
      <c r="G143" s="233"/>
      <c r="H143" s="237">
        <v>17.92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180</v>
      </c>
      <c r="AU143" s="243" t="s">
        <v>86</v>
      </c>
      <c r="AV143" s="13" t="s">
        <v>86</v>
      </c>
      <c r="AW143" s="13" t="s">
        <v>32</v>
      </c>
      <c r="AX143" s="13" t="s">
        <v>84</v>
      </c>
      <c r="AY143" s="243" t="s">
        <v>171</v>
      </c>
    </row>
    <row r="144" spans="1:65" s="2" customFormat="1" ht="24.15" customHeight="1">
      <c r="A144" s="39"/>
      <c r="B144" s="40"/>
      <c r="C144" s="219" t="s">
        <v>187</v>
      </c>
      <c r="D144" s="219" t="s">
        <v>173</v>
      </c>
      <c r="E144" s="220" t="s">
        <v>182</v>
      </c>
      <c r="F144" s="221" t="s">
        <v>183</v>
      </c>
      <c r="G144" s="222" t="s">
        <v>176</v>
      </c>
      <c r="H144" s="223">
        <v>17.92</v>
      </c>
      <c r="I144" s="224"/>
      <c r="J144" s="225">
        <f>ROUND(I144*H144,2)</f>
        <v>0</v>
      </c>
      <c r="K144" s="221" t="s">
        <v>184</v>
      </c>
      <c r="L144" s="45"/>
      <c r="M144" s="226" t="s">
        <v>1</v>
      </c>
      <c r="N144" s="227" t="s">
        <v>41</v>
      </c>
      <c r="O144" s="92"/>
      <c r="P144" s="228">
        <f>O144*H144</f>
        <v>0</v>
      </c>
      <c r="Q144" s="228">
        <v>0</v>
      </c>
      <c r="R144" s="228">
        <f>Q144*H144</f>
        <v>0</v>
      </c>
      <c r="S144" s="228">
        <v>0.33</v>
      </c>
      <c r="T144" s="229">
        <f>S144*H144</f>
        <v>5.913600000000001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178</v>
      </c>
      <c r="AT144" s="230" t="s">
        <v>173</v>
      </c>
      <c r="AU144" s="230" t="s">
        <v>86</v>
      </c>
      <c r="AY144" s="18" t="s">
        <v>171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84</v>
      </c>
      <c r="BK144" s="231">
        <f>ROUND(I144*H144,2)</f>
        <v>0</v>
      </c>
      <c r="BL144" s="18" t="s">
        <v>178</v>
      </c>
      <c r="BM144" s="230" t="s">
        <v>2199</v>
      </c>
    </row>
    <row r="145" spans="1:51" s="13" customFormat="1" ht="12">
      <c r="A145" s="13"/>
      <c r="B145" s="232"/>
      <c r="C145" s="233"/>
      <c r="D145" s="234" t="s">
        <v>180</v>
      </c>
      <c r="E145" s="235" t="s">
        <v>1</v>
      </c>
      <c r="F145" s="236" t="s">
        <v>2198</v>
      </c>
      <c r="G145" s="233"/>
      <c r="H145" s="237">
        <v>17.92</v>
      </c>
      <c r="I145" s="238"/>
      <c r="J145" s="233"/>
      <c r="K145" s="233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180</v>
      </c>
      <c r="AU145" s="243" t="s">
        <v>86</v>
      </c>
      <c r="AV145" s="13" t="s">
        <v>86</v>
      </c>
      <c r="AW145" s="13" t="s">
        <v>32</v>
      </c>
      <c r="AX145" s="13" t="s">
        <v>84</v>
      </c>
      <c r="AY145" s="243" t="s">
        <v>171</v>
      </c>
    </row>
    <row r="146" spans="1:65" s="2" customFormat="1" ht="16.5" customHeight="1">
      <c r="A146" s="39"/>
      <c r="B146" s="40"/>
      <c r="C146" s="219" t="s">
        <v>178</v>
      </c>
      <c r="D146" s="219" t="s">
        <v>173</v>
      </c>
      <c r="E146" s="220" t="s">
        <v>188</v>
      </c>
      <c r="F146" s="221" t="s">
        <v>189</v>
      </c>
      <c r="G146" s="222" t="s">
        <v>176</v>
      </c>
      <c r="H146" s="223">
        <v>17.92</v>
      </c>
      <c r="I146" s="224"/>
      <c r="J146" s="225">
        <f>ROUND(I146*H146,2)</f>
        <v>0</v>
      </c>
      <c r="K146" s="221" t="s">
        <v>177</v>
      </c>
      <c r="L146" s="45"/>
      <c r="M146" s="226" t="s">
        <v>1</v>
      </c>
      <c r="N146" s="227" t="s">
        <v>41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0.316</v>
      </c>
      <c r="T146" s="229">
        <f>S146*H146</f>
        <v>5.66272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178</v>
      </c>
      <c r="AT146" s="230" t="s">
        <v>173</v>
      </c>
      <c r="AU146" s="230" t="s">
        <v>86</v>
      </c>
      <c r="AY146" s="18" t="s">
        <v>171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84</v>
      </c>
      <c r="BK146" s="231">
        <f>ROUND(I146*H146,2)</f>
        <v>0</v>
      </c>
      <c r="BL146" s="18" t="s">
        <v>178</v>
      </c>
      <c r="BM146" s="230" t="s">
        <v>2200</v>
      </c>
    </row>
    <row r="147" spans="1:51" s="13" customFormat="1" ht="12">
      <c r="A147" s="13"/>
      <c r="B147" s="232"/>
      <c r="C147" s="233"/>
      <c r="D147" s="234" t="s">
        <v>180</v>
      </c>
      <c r="E147" s="235" t="s">
        <v>1</v>
      </c>
      <c r="F147" s="236" t="s">
        <v>2198</v>
      </c>
      <c r="G147" s="233"/>
      <c r="H147" s="237">
        <v>17.92</v>
      </c>
      <c r="I147" s="238"/>
      <c r="J147" s="233"/>
      <c r="K147" s="233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180</v>
      </c>
      <c r="AU147" s="243" t="s">
        <v>86</v>
      </c>
      <c r="AV147" s="13" t="s">
        <v>86</v>
      </c>
      <c r="AW147" s="13" t="s">
        <v>32</v>
      </c>
      <c r="AX147" s="13" t="s">
        <v>84</v>
      </c>
      <c r="AY147" s="243" t="s">
        <v>171</v>
      </c>
    </row>
    <row r="148" spans="1:65" s="2" customFormat="1" ht="24.15" customHeight="1">
      <c r="A148" s="39"/>
      <c r="B148" s="40"/>
      <c r="C148" s="219" t="s">
        <v>196</v>
      </c>
      <c r="D148" s="219" t="s">
        <v>173</v>
      </c>
      <c r="E148" s="220" t="s">
        <v>191</v>
      </c>
      <c r="F148" s="221" t="s">
        <v>192</v>
      </c>
      <c r="G148" s="222" t="s">
        <v>193</v>
      </c>
      <c r="H148" s="223">
        <v>7.617</v>
      </c>
      <c r="I148" s="224"/>
      <c r="J148" s="225">
        <f>ROUND(I148*H148,2)</f>
        <v>0</v>
      </c>
      <c r="K148" s="221" t="s">
        <v>177</v>
      </c>
      <c r="L148" s="45"/>
      <c r="M148" s="226" t="s">
        <v>1</v>
      </c>
      <c r="N148" s="227" t="s">
        <v>41</v>
      </c>
      <c r="O148" s="92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178</v>
      </c>
      <c r="AT148" s="230" t="s">
        <v>173</v>
      </c>
      <c r="AU148" s="230" t="s">
        <v>86</v>
      </c>
      <c r="AY148" s="18" t="s">
        <v>171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84</v>
      </c>
      <c r="BK148" s="231">
        <f>ROUND(I148*H148,2)</f>
        <v>0</v>
      </c>
      <c r="BL148" s="18" t="s">
        <v>178</v>
      </c>
      <c r="BM148" s="230" t="s">
        <v>2201</v>
      </c>
    </row>
    <row r="149" spans="1:51" s="13" customFormat="1" ht="12">
      <c r="A149" s="13"/>
      <c r="B149" s="232"/>
      <c r="C149" s="233"/>
      <c r="D149" s="234" t="s">
        <v>180</v>
      </c>
      <c r="E149" s="235" t="s">
        <v>1</v>
      </c>
      <c r="F149" s="236" t="s">
        <v>2202</v>
      </c>
      <c r="G149" s="233"/>
      <c r="H149" s="237">
        <v>7.617</v>
      </c>
      <c r="I149" s="238"/>
      <c r="J149" s="233"/>
      <c r="K149" s="233"/>
      <c r="L149" s="239"/>
      <c r="M149" s="240"/>
      <c r="N149" s="241"/>
      <c r="O149" s="241"/>
      <c r="P149" s="241"/>
      <c r="Q149" s="241"/>
      <c r="R149" s="241"/>
      <c r="S149" s="241"/>
      <c r="T149" s="24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3" t="s">
        <v>180</v>
      </c>
      <c r="AU149" s="243" t="s">
        <v>86</v>
      </c>
      <c r="AV149" s="13" t="s">
        <v>86</v>
      </c>
      <c r="AW149" s="13" t="s">
        <v>32</v>
      </c>
      <c r="AX149" s="13" t="s">
        <v>84</v>
      </c>
      <c r="AY149" s="243" t="s">
        <v>171</v>
      </c>
    </row>
    <row r="150" spans="1:65" s="2" customFormat="1" ht="33" customHeight="1">
      <c r="A150" s="39"/>
      <c r="B150" s="40"/>
      <c r="C150" s="219" t="s">
        <v>200</v>
      </c>
      <c r="D150" s="219" t="s">
        <v>173</v>
      </c>
      <c r="E150" s="220" t="s">
        <v>197</v>
      </c>
      <c r="F150" s="221" t="s">
        <v>198</v>
      </c>
      <c r="G150" s="222" t="s">
        <v>193</v>
      </c>
      <c r="H150" s="223">
        <v>7.617</v>
      </c>
      <c r="I150" s="224"/>
      <c r="J150" s="225">
        <f>ROUND(I150*H150,2)</f>
        <v>0</v>
      </c>
      <c r="K150" s="221" t="s">
        <v>177</v>
      </c>
      <c r="L150" s="45"/>
      <c r="M150" s="226" t="s">
        <v>1</v>
      </c>
      <c r="N150" s="227" t="s">
        <v>41</v>
      </c>
      <c r="O150" s="92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178</v>
      </c>
      <c r="AT150" s="230" t="s">
        <v>173</v>
      </c>
      <c r="AU150" s="230" t="s">
        <v>86</v>
      </c>
      <c r="AY150" s="18" t="s">
        <v>171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84</v>
      </c>
      <c r="BK150" s="231">
        <f>ROUND(I150*H150,2)</f>
        <v>0</v>
      </c>
      <c r="BL150" s="18" t="s">
        <v>178</v>
      </c>
      <c r="BM150" s="230" t="s">
        <v>2203</v>
      </c>
    </row>
    <row r="151" spans="1:65" s="2" customFormat="1" ht="37.8" customHeight="1">
      <c r="A151" s="39"/>
      <c r="B151" s="40"/>
      <c r="C151" s="219" t="s">
        <v>205</v>
      </c>
      <c r="D151" s="219" t="s">
        <v>173</v>
      </c>
      <c r="E151" s="220" t="s">
        <v>201</v>
      </c>
      <c r="F151" s="221" t="s">
        <v>202</v>
      </c>
      <c r="G151" s="222" t="s">
        <v>193</v>
      </c>
      <c r="H151" s="223">
        <v>38.085</v>
      </c>
      <c r="I151" s="224"/>
      <c r="J151" s="225">
        <f>ROUND(I151*H151,2)</f>
        <v>0</v>
      </c>
      <c r="K151" s="221" t="s">
        <v>177</v>
      </c>
      <c r="L151" s="45"/>
      <c r="M151" s="226" t="s">
        <v>1</v>
      </c>
      <c r="N151" s="227" t="s">
        <v>41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178</v>
      </c>
      <c r="AT151" s="230" t="s">
        <v>173</v>
      </c>
      <c r="AU151" s="230" t="s">
        <v>86</v>
      </c>
      <c r="AY151" s="18" t="s">
        <v>171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84</v>
      </c>
      <c r="BK151" s="231">
        <f>ROUND(I151*H151,2)</f>
        <v>0</v>
      </c>
      <c r="BL151" s="18" t="s">
        <v>178</v>
      </c>
      <c r="BM151" s="230" t="s">
        <v>2204</v>
      </c>
    </row>
    <row r="152" spans="1:51" s="13" customFormat="1" ht="12">
      <c r="A152" s="13"/>
      <c r="B152" s="232"/>
      <c r="C152" s="233"/>
      <c r="D152" s="234" t="s">
        <v>180</v>
      </c>
      <c r="E152" s="235" t="s">
        <v>1</v>
      </c>
      <c r="F152" s="236" t="s">
        <v>2205</v>
      </c>
      <c r="G152" s="233"/>
      <c r="H152" s="237">
        <v>38.085</v>
      </c>
      <c r="I152" s="238"/>
      <c r="J152" s="233"/>
      <c r="K152" s="233"/>
      <c r="L152" s="239"/>
      <c r="M152" s="240"/>
      <c r="N152" s="241"/>
      <c r="O152" s="241"/>
      <c r="P152" s="241"/>
      <c r="Q152" s="241"/>
      <c r="R152" s="241"/>
      <c r="S152" s="241"/>
      <c r="T152" s="24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3" t="s">
        <v>180</v>
      </c>
      <c r="AU152" s="243" t="s">
        <v>86</v>
      </c>
      <c r="AV152" s="13" t="s">
        <v>86</v>
      </c>
      <c r="AW152" s="13" t="s">
        <v>32</v>
      </c>
      <c r="AX152" s="13" t="s">
        <v>84</v>
      </c>
      <c r="AY152" s="243" t="s">
        <v>171</v>
      </c>
    </row>
    <row r="153" spans="1:65" s="2" customFormat="1" ht="24.15" customHeight="1">
      <c r="A153" s="39"/>
      <c r="B153" s="40"/>
      <c r="C153" s="219" t="s">
        <v>211</v>
      </c>
      <c r="D153" s="219" t="s">
        <v>173</v>
      </c>
      <c r="E153" s="220" t="s">
        <v>206</v>
      </c>
      <c r="F153" s="221" t="s">
        <v>207</v>
      </c>
      <c r="G153" s="222" t="s">
        <v>208</v>
      </c>
      <c r="H153" s="223">
        <v>13.711</v>
      </c>
      <c r="I153" s="224"/>
      <c r="J153" s="225">
        <f>ROUND(I153*H153,2)</f>
        <v>0</v>
      </c>
      <c r="K153" s="221" t="s">
        <v>177</v>
      </c>
      <c r="L153" s="45"/>
      <c r="M153" s="226" t="s">
        <v>1</v>
      </c>
      <c r="N153" s="227" t="s">
        <v>41</v>
      </c>
      <c r="O153" s="9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178</v>
      </c>
      <c r="AT153" s="230" t="s">
        <v>173</v>
      </c>
      <c r="AU153" s="230" t="s">
        <v>86</v>
      </c>
      <c r="AY153" s="18" t="s">
        <v>171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84</v>
      </c>
      <c r="BK153" s="231">
        <f>ROUND(I153*H153,2)</f>
        <v>0</v>
      </c>
      <c r="BL153" s="18" t="s">
        <v>178</v>
      </c>
      <c r="BM153" s="230" t="s">
        <v>2206</v>
      </c>
    </row>
    <row r="154" spans="1:51" s="13" customFormat="1" ht="12">
      <c r="A154" s="13"/>
      <c r="B154" s="232"/>
      <c r="C154" s="233"/>
      <c r="D154" s="234" t="s">
        <v>180</v>
      </c>
      <c r="E154" s="235" t="s">
        <v>1</v>
      </c>
      <c r="F154" s="236" t="s">
        <v>2207</v>
      </c>
      <c r="G154" s="233"/>
      <c r="H154" s="237">
        <v>13.711</v>
      </c>
      <c r="I154" s="238"/>
      <c r="J154" s="233"/>
      <c r="K154" s="233"/>
      <c r="L154" s="239"/>
      <c r="M154" s="240"/>
      <c r="N154" s="241"/>
      <c r="O154" s="241"/>
      <c r="P154" s="241"/>
      <c r="Q154" s="241"/>
      <c r="R154" s="241"/>
      <c r="S154" s="241"/>
      <c r="T154" s="24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3" t="s">
        <v>180</v>
      </c>
      <c r="AU154" s="243" t="s">
        <v>86</v>
      </c>
      <c r="AV154" s="13" t="s">
        <v>86</v>
      </c>
      <c r="AW154" s="13" t="s">
        <v>32</v>
      </c>
      <c r="AX154" s="13" t="s">
        <v>84</v>
      </c>
      <c r="AY154" s="243" t="s">
        <v>171</v>
      </c>
    </row>
    <row r="155" spans="1:65" s="2" customFormat="1" ht="16.5" customHeight="1">
      <c r="A155" s="39"/>
      <c r="B155" s="40"/>
      <c r="C155" s="219" t="s">
        <v>215</v>
      </c>
      <c r="D155" s="219" t="s">
        <v>173</v>
      </c>
      <c r="E155" s="220" t="s">
        <v>212</v>
      </c>
      <c r="F155" s="221" t="s">
        <v>213</v>
      </c>
      <c r="G155" s="222" t="s">
        <v>193</v>
      </c>
      <c r="H155" s="223">
        <v>7.617</v>
      </c>
      <c r="I155" s="224"/>
      <c r="J155" s="225">
        <f>ROUND(I155*H155,2)</f>
        <v>0</v>
      </c>
      <c r="K155" s="221" t="s">
        <v>177</v>
      </c>
      <c r="L155" s="45"/>
      <c r="M155" s="226" t="s">
        <v>1</v>
      </c>
      <c r="N155" s="227" t="s">
        <v>41</v>
      </c>
      <c r="O155" s="92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178</v>
      </c>
      <c r="AT155" s="230" t="s">
        <v>173</v>
      </c>
      <c r="AU155" s="230" t="s">
        <v>86</v>
      </c>
      <c r="AY155" s="18" t="s">
        <v>171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84</v>
      </c>
      <c r="BK155" s="231">
        <f>ROUND(I155*H155,2)</f>
        <v>0</v>
      </c>
      <c r="BL155" s="18" t="s">
        <v>178</v>
      </c>
      <c r="BM155" s="230" t="s">
        <v>2208</v>
      </c>
    </row>
    <row r="156" spans="1:65" s="2" customFormat="1" ht="24.15" customHeight="1">
      <c r="A156" s="39"/>
      <c r="B156" s="40"/>
      <c r="C156" s="219" t="s">
        <v>223</v>
      </c>
      <c r="D156" s="219" t="s">
        <v>173</v>
      </c>
      <c r="E156" s="220" t="s">
        <v>216</v>
      </c>
      <c r="F156" s="221" t="s">
        <v>217</v>
      </c>
      <c r="G156" s="222" t="s">
        <v>176</v>
      </c>
      <c r="H156" s="223">
        <v>20.88</v>
      </c>
      <c r="I156" s="224"/>
      <c r="J156" s="225">
        <f>ROUND(I156*H156,2)</f>
        <v>0</v>
      </c>
      <c r="K156" s="221" t="s">
        <v>177</v>
      </c>
      <c r="L156" s="45"/>
      <c r="M156" s="226" t="s">
        <v>1</v>
      </c>
      <c r="N156" s="227" t="s">
        <v>41</v>
      </c>
      <c r="O156" s="92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178</v>
      </c>
      <c r="AT156" s="230" t="s">
        <v>173</v>
      </c>
      <c r="AU156" s="230" t="s">
        <v>86</v>
      </c>
      <c r="AY156" s="18" t="s">
        <v>171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84</v>
      </c>
      <c r="BK156" s="231">
        <f>ROUND(I156*H156,2)</f>
        <v>0</v>
      </c>
      <c r="BL156" s="18" t="s">
        <v>178</v>
      </c>
      <c r="BM156" s="230" t="s">
        <v>2209</v>
      </c>
    </row>
    <row r="157" spans="1:51" s="13" customFormat="1" ht="12">
      <c r="A157" s="13"/>
      <c r="B157" s="232"/>
      <c r="C157" s="233"/>
      <c r="D157" s="234" t="s">
        <v>180</v>
      </c>
      <c r="E157" s="235" t="s">
        <v>1</v>
      </c>
      <c r="F157" s="236" t="s">
        <v>2210</v>
      </c>
      <c r="G157" s="233"/>
      <c r="H157" s="237">
        <v>11.65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180</v>
      </c>
      <c r="AU157" s="243" t="s">
        <v>86</v>
      </c>
      <c r="AV157" s="13" t="s">
        <v>86</v>
      </c>
      <c r="AW157" s="13" t="s">
        <v>32</v>
      </c>
      <c r="AX157" s="13" t="s">
        <v>76</v>
      </c>
      <c r="AY157" s="243" t="s">
        <v>171</v>
      </c>
    </row>
    <row r="158" spans="1:51" s="13" customFormat="1" ht="12">
      <c r="A158" s="13"/>
      <c r="B158" s="232"/>
      <c r="C158" s="233"/>
      <c r="D158" s="234" t="s">
        <v>180</v>
      </c>
      <c r="E158" s="235" t="s">
        <v>1</v>
      </c>
      <c r="F158" s="236" t="s">
        <v>2211</v>
      </c>
      <c r="G158" s="233"/>
      <c r="H158" s="237">
        <v>9.23</v>
      </c>
      <c r="I158" s="238"/>
      <c r="J158" s="233"/>
      <c r="K158" s="233"/>
      <c r="L158" s="239"/>
      <c r="M158" s="240"/>
      <c r="N158" s="241"/>
      <c r="O158" s="241"/>
      <c r="P158" s="241"/>
      <c r="Q158" s="241"/>
      <c r="R158" s="241"/>
      <c r="S158" s="241"/>
      <c r="T158" s="24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3" t="s">
        <v>180</v>
      </c>
      <c r="AU158" s="243" t="s">
        <v>86</v>
      </c>
      <c r="AV158" s="13" t="s">
        <v>86</v>
      </c>
      <c r="AW158" s="13" t="s">
        <v>32</v>
      </c>
      <c r="AX158" s="13" t="s">
        <v>76</v>
      </c>
      <c r="AY158" s="243" t="s">
        <v>171</v>
      </c>
    </row>
    <row r="159" spans="1:51" s="14" customFormat="1" ht="12">
      <c r="A159" s="14"/>
      <c r="B159" s="244"/>
      <c r="C159" s="245"/>
      <c r="D159" s="234" t="s">
        <v>180</v>
      </c>
      <c r="E159" s="246" t="s">
        <v>1</v>
      </c>
      <c r="F159" s="247" t="s">
        <v>221</v>
      </c>
      <c r="G159" s="245"/>
      <c r="H159" s="248">
        <v>20.88</v>
      </c>
      <c r="I159" s="249"/>
      <c r="J159" s="245"/>
      <c r="K159" s="245"/>
      <c r="L159" s="250"/>
      <c r="M159" s="251"/>
      <c r="N159" s="252"/>
      <c r="O159" s="252"/>
      <c r="P159" s="252"/>
      <c r="Q159" s="252"/>
      <c r="R159" s="252"/>
      <c r="S159" s="252"/>
      <c r="T159" s="25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4" t="s">
        <v>180</v>
      </c>
      <c r="AU159" s="254" t="s">
        <v>86</v>
      </c>
      <c r="AV159" s="14" t="s">
        <v>178</v>
      </c>
      <c r="AW159" s="14" t="s">
        <v>32</v>
      </c>
      <c r="AX159" s="14" t="s">
        <v>84</v>
      </c>
      <c r="AY159" s="254" t="s">
        <v>171</v>
      </c>
    </row>
    <row r="160" spans="1:63" s="12" customFormat="1" ht="22.8" customHeight="1">
      <c r="A160" s="12"/>
      <c r="B160" s="203"/>
      <c r="C160" s="204"/>
      <c r="D160" s="205" t="s">
        <v>75</v>
      </c>
      <c r="E160" s="217" t="s">
        <v>187</v>
      </c>
      <c r="F160" s="217" t="s">
        <v>231</v>
      </c>
      <c r="G160" s="204"/>
      <c r="H160" s="204"/>
      <c r="I160" s="207"/>
      <c r="J160" s="218">
        <f>BK160</f>
        <v>0</v>
      </c>
      <c r="K160" s="204"/>
      <c r="L160" s="209"/>
      <c r="M160" s="210"/>
      <c r="N160" s="211"/>
      <c r="O160" s="211"/>
      <c r="P160" s="212">
        <f>SUM(P161:P162)</f>
        <v>0</v>
      </c>
      <c r="Q160" s="211"/>
      <c r="R160" s="212">
        <f>SUM(R161:R162)</f>
        <v>9.773399999999999</v>
      </c>
      <c r="S160" s="211"/>
      <c r="T160" s="213">
        <f>SUM(T161:T162)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4" t="s">
        <v>84</v>
      </c>
      <c r="AT160" s="215" t="s">
        <v>75</v>
      </c>
      <c r="AU160" s="215" t="s">
        <v>84</v>
      </c>
      <c r="AY160" s="214" t="s">
        <v>171</v>
      </c>
      <c r="BK160" s="216">
        <f>SUM(BK161:BK162)</f>
        <v>0</v>
      </c>
    </row>
    <row r="161" spans="1:65" s="2" customFormat="1" ht="24.15" customHeight="1">
      <c r="A161" s="39"/>
      <c r="B161" s="40"/>
      <c r="C161" s="219" t="s">
        <v>232</v>
      </c>
      <c r="D161" s="219" t="s">
        <v>173</v>
      </c>
      <c r="E161" s="220" t="s">
        <v>233</v>
      </c>
      <c r="F161" s="221" t="s">
        <v>234</v>
      </c>
      <c r="G161" s="222" t="s">
        <v>176</v>
      </c>
      <c r="H161" s="223">
        <v>39</v>
      </c>
      <c r="I161" s="224"/>
      <c r="J161" s="225">
        <f>ROUND(I161*H161,2)</f>
        <v>0</v>
      </c>
      <c r="K161" s="221" t="s">
        <v>177</v>
      </c>
      <c r="L161" s="45"/>
      <c r="M161" s="226" t="s">
        <v>1</v>
      </c>
      <c r="N161" s="227" t="s">
        <v>41</v>
      </c>
      <c r="O161" s="92"/>
      <c r="P161" s="228">
        <f>O161*H161</f>
        <v>0</v>
      </c>
      <c r="Q161" s="228">
        <v>0.25059999999999993</v>
      </c>
      <c r="R161" s="228">
        <f>Q161*H161</f>
        <v>9.773399999999999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178</v>
      </c>
      <c r="AT161" s="230" t="s">
        <v>173</v>
      </c>
      <c r="AU161" s="230" t="s">
        <v>86</v>
      </c>
      <c r="AY161" s="18" t="s">
        <v>171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84</v>
      </c>
      <c r="BK161" s="231">
        <f>ROUND(I161*H161,2)</f>
        <v>0</v>
      </c>
      <c r="BL161" s="18" t="s">
        <v>178</v>
      </c>
      <c r="BM161" s="230" t="s">
        <v>2212</v>
      </c>
    </row>
    <row r="162" spans="1:51" s="13" customFormat="1" ht="12">
      <c r="A162" s="13"/>
      <c r="B162" s="232"/>
      <c r="C162" s="233"/>
      <c r="D162" s="234" t="s">
        <v>180</v>
      </c>
      <c r="E162" s="235" t="s">
        <v>1</v>
      </c>
      <c r="F162" s="236" t="s">
        <v>2213</v>
      </c>
      <c r="G162" s="233"/>
      <c r="H162" s="237">
        <v>39</v>
      </c>
      <c r="I162" s="238"/>
      <c r="J162" s="233"/>
      <c r="K162" s="233"/>
      <c r="L162" s="239"/>
      <c r="M162" s="240"/>
      <c r="N162" s="241"/>
      <c r="O162" s="241"/>
      <c r="P162" s="241"/>
      <c r="Q162" s="241"/>
      <c r="R162" s="241"/>
      <c r="S162" s="241"/>
      <c r="T162" s="24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3" t="s">
        <v>180</v>
      </c>
      <c r="AU162" s="243" t="s">
        <v>86</v>
      </c>
      <c r="AV162" s="13" t="s">
        <v>86</v>
      </c>
      <c r="AW162" s="13" t="s">
        <v>32</v>
      </c>
      <c r="AX162" s="13" t="s">
        <v>84</v>
      </c>
      <c r="AY162" s="243" t="s">
        <v>171</v>
      </c>
    </row>
    <row r="163" spans="1:63" s="12" customFormat="1" ht="22.8" customHeight="1">
      <c r="A163" s="12"/>
      <c r="B163" s="203"/>
      <c r="C163" s="204"/>
      <c r="D163" s="205" t="s">
        <v>75</v>
      </c>
      <c r="E163" s="217" t="s">
        <v>178</v>
      </c>
      <c r="F163" s="217" t="s">
        <v>260</v>
      </c>
      <c r="G163" s="204"/>
      <c r="H163" s="204"/>
      <c r="I163" s="207"/>
      <c r="J163" s="218">
        <f>BK163</f>
        <v>0</v>
      </c>
      <c r="K163" s="204"/>
      <c r="L163" s="209"/>
      <c r="M163" s="210"/>
      <c r="N163" s="211"/>
      <c r="O163" s="211"/>
      <c r="P163" s="212">
        <f>SUM(P164:P176)</f>
        <v>0</v>
      </c>
      <c r="Q163" s="211"/>
      <c r="R163" s="212">
        <f>SUM(R164:R176)</f>
        <v>6.161388659999999</v>
      </c>
      <c r="S163" s="211"/>
      <c r="T163" s="213">
        <f>SUM(T164:T176)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4" t="s">
        <v>84</v>
      </c>
      <c r="AT163" s="215" t="s">
        <v>75</v>
      </c>
      <c r="AU163" s="215" t="s">
        <v>84</v>
      </c>
      <c r="AY163" s="214" t="s">
        <v>171</v>
      </c>
      <c r="BK163" s="216">
        <f>SUM(BK164:BK176)</f>
        <v>0</v>
      </c>
    </row>
    <row r="164" spans="1:65" s="2" customFormat="1" ht="16.5" customHeight="1">
      <c r="A164" s="39"/>
      <c r="B164" s="40"/>
      <c r="C164" s="219" t="s">
        <v>239</v>
      </c>
      <c r="D164" s="219" t="s">
        <v>173</v>
      </c>
      <c r="E164" s="220" t="s">
        <v>261</v>
      </c>
      <c r="F164" s="221" t="s">
        <v>262</v>
      </c>
      <c r="G164" s="222" t="s">
        <v>193</v>
      </c>
      <c r="H164" s="223">
        <v>2.34</v>
      </c>
      <c r="I164" s="224"/>
      <c r="J164" s="225">
        <f>ROUND(I164*H164,2)</f>
        <v>0</v>
      </c>
      <c r="K164" s="221" t="s">
        <v>177</v>
      </c>
      <c r="L164" s="45"/>
      <c r="M164" s="226" t="s">
        <v>1</v>
      </c>
      <c r="N164" s="227" t="s">
        <v>41</v>
      </c>
      <c r="O164" s="92"/>
      <c r="P164" s="228">
        <f>O164*H164</f>
        <v>0</v>
      </c>
      <c r="Q164" s="228">
        <v>2.50198</v>
      </c>
      <c r="R164" s="228">
        <f>Q164*H164</f>
        <v>5.854633199999999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178</v>
      </c>
      <c r="AT164" s="230" t="s">
        <v>173</v>
      </c>
      <c r="AU164" s="230" t="s">
        <v>86</v>
      </c>
      <c r="AY164" s="18" t="s">
        <v>171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84</v>
      </c>
      <c r="BK164" s="231">
        <f>ROUND(I164*H164,2)</f>
        <v>0</v>
      </c>
      <c r="BL164" s="18" t="s">
        <v>178</v>
      </c>
      <c r="BM164" s="230" t="s">
        <v>263</v>
      </c>
    </row>
    <row r="165" spans="1:51" s="13" customFormat="1" ht="12">
      <c r="A165" s="13"/>
      <c r="B165" s="232"/>
      <c r="C165" s="233"/>
      <c r="D165" s="234" t="s">
        <v>180</v>
      </c>
      <c r="E165" s="235" t="s">
        <v>1</v>
      </c>
      <c r="F165" s="236" t="s">
        <v>2214</v>
      </c>
      <c r="G165" s="233"/>
      <c r="H165" s="237">
        <v>2.34</v>
      </c>
      <c r="I165" s="238"/>
      <c r="J165" s="233"/>
      <c r="K165" s="233"/>
      <c r="L165" s="239"/>
      <c r="M165" s="240"/>
      <c r="N165" s="241"/>
      <c r="O165" s="241"/>
      <c r="P165" s="241"/>
      <c r="Q165" s="241"/>
      <c r="R165" s="241"/>
      <c r="S165" s="241"/>
      <c r="T165" s="24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3" t="s">
        <v>180</v>
      </c>
      <c r="AU165" s="243" t="s">
        <v>86</v>
      </c>
      <c r="AV165" s="13" t="s">
        <v>86</v>
      </c>
      <c r="AW165" s="13" t="s">
        <v>32</v>
      </c>
      <c r="AX165" s="13" t="s">
        <v>84</v>
      </c>
      <c r="AY165" s="243" t="s">
        <v>171</v>
      </c>
    </row>
    <row r="166" spans="1:65" s="2" customFormat="1" ht="16.5" customHeight="1">
      <c r="A166" s="39"/>
      <c r="B166" s="40"/>
      <c r="C166" s="219" t="s">
        <v>246</v>
      </c>
      <c r="D166" s="219" t="s">
        <v>173</v>
      </c>
      <c r="E166" s="220" t="s">
        <v>268</v>
      </c>
      <c r="F166" s="221" t="s">
        <v>269</v>
      </c>
      <c r="G166" s="222" t="s">
        <v>176</v>
      </c>
      <c r="H166" s="223">
        <v>15.6</v>
      </c>
      <c r="I166" s="224"/>
      <c r="J166" s="225">
        <f>ROUND(I166*H166,2)</f>
        <v>0</v>
      </c>
      <c r="K166" s="221" t="s">
        <v>177</v>
      </c>
      <c r="L166" s="45"/>
      <c r="M166" s="226" t="s">
        <v>1</v>
      </c>
      <c r="N166" s="227" t="s">
        <v>41</v>
      </c>
      <c r="O166" s="92"/>
      <c r="P166" s="228">
        <f>O166*H166</f>
        <v>0</v>
      </c>
      <c r="Q166" s="228">
        <v>0.005760000000000001</v>
      </c>
      <c r="R166" s="228">
        <f>Q166*H166</f>
        <v>0.089856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178</v>
      </c>
      <c r="AT166" s="230" t="s">
        <v>173</v>
      </c>
      <c r="AU166" s="230" t="s">
        <v>86</v>
      </c>
      <c r="AY166" s="18" t="s">
        <v>171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84</v>
      </c>
      <c r="BK166" s="231">
        <f>ROUND(I166*H166,2)</f>
        <v>0</v>
      </c>
      <c r="BL166" s="18" t="s">
        <v>178</v>
      </c>
      <c r="BM166" s="230" t="s">
        <v>270</v>
      </c>
    </row>
    <row r="167" spans="1:51" s="13" customFormat="1" ht="12">
      <c r="A167" s="13"/>
      <c r="B167" s="232"/>
      <c r="C167" s="233"/>
      <c r="D167" s="234" t="s">
        <v>180</v>
      </c>
      <c r="E167" s="235" t="s">
        <v>1</v>
      </c>
      <c r="F167" s="236" t="s">
        <v>2215</v>
      </c>
      <c r="G167" s="233"/>
      <c r="H167" s="237">
        <v>15.6</v>
      </c>
      <c r="I167" s="238"/>
      <c r="J167" s="233"/>
      <c r="K167" s="233"/>
      <c r="L167" s="239"/>
      <c r="M167" s="240"/>
      <c r="N167" s="241"/>
      <c r="O167" s="241"/>
      <c r="P167" s="241"/>
      <c r="Q167" s="241"/>
      <c r="R167" s="241"/>
      <c r="S167" s="241"/>
      <c r="T167" s="24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3" t="s">
        <v>180</v>
      </c>
      <c r="AU167" s="243" t="s">
        <v>86</v>
      </c>
      <c r="AV167" s="13" t="s">
        <v>86</v>
      </c>
      <c r="AW167" s="13" t="s">
        <v>32</v>
      </c>
      <c r="AX167" s="13" t="s">
        <v>84</v>
      </c>
      <c r="AY167" s="243" t="s">
        <v>171</v>
      </c>
    </row>
    <row r="168" spans="1:65" s="2" customFormat="1" ht="16.5" customHeight="1">
      <c r="A168" s="39"/>
      <c r="B168" s="40"/>
      <c r="C168" s="219" t="s">
        <v>251</v>
      </c>
      <c r="D168" s="219" t="s">
        <v>173</v>
      </c>
      <c r="E168" s="220" t="s">
        <v>275</v>
      </c>
      <c r="F168" s="221" t="s">
        <v>276</v>
      </c>
      <c r="G168" s="222" t="s">
        <v>176</v>
      </c>
      <c r="H168" s="223">
        <v>15.6</v>
      </c>
      <c r="I168" s="224"/>
      <c r="J168" s="225">
        <f>ROUND(I168*H168,2)</f>
        <v>0</v>
      </c>
      <c r="K168" s="221" t="s">
        <v>177</v>
      </c>
      <c r="L168" s="45"/>
      <c r="M168" s="226" t="s">
        <v>1</v>
      </c>
      <c r="N168" s="227" t="s">
        <v>41</v>
      </c>
      <c r="O168" s="92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0" t="s">
        <v>178</v>
      </c>
      <c r="AT168" s="230" t="s">
        <v>173</v>
      </c>
      <c r="AU168" s="230" t="s">
        <v>86</v>
      </c>
      <c r="AY168" s="18" t="s">
        <v>171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8" t="s">
        <v>84</v>
      </c>
      <c r="BK168" s="231">
        <f>ROUND(I168*H168,2)</f>
        <v>0</v>
      </c>
      <c r="BL168" s="18" t="s">
        <v>178</v>
      </c>
      <c r="BM168" s="230" t="s">
        <v>277</v>
      </c>
    </row>
    <row r="169" spans="1:65" s="2" customFormat="1" ht="24.15" customHeight="1">
      <c r="A169" s="39"/>
      <c r="B169" s="40"/>
      <c r="C169" s="219" t="s">
        <v>8</v>
      </c>
      <c r="D169" s="219" t="s">
        <v>173</v>
      </c>
      <c r="E169" s="220" t="s">
        <v>279</v>
      </c>
      <c r="F169" s="221" t="s">
        <v>280</v>
      </c>
      <c r="G169" s="222" t="s">
        <v>208</v>
      </c>
      <c r="H169" s="223">
        <v>0.20599999999999996</v>
      </c>
      <c r="I169" s="224"/>
      <c r="J169" s="225">
        <f>ROUND(I169*H169,2)</f>
        <v>0</v>
      </c>
      <c r="K169" s="221" t="s">
        <v>177</v>
      </c>
      <c r="L169" s="45"/>
      <c r="M169" s="226" t="s">
        <v>1</v>
      </c>
      <c r="N169" s="227" t="s">
        <v>41</v>
      </c>
      <c r="O169" s="92"/>
      <c r="P169" s="228">
        <f>O169*H169</f>
        <v>0</v>
      </c>
      <c r="Q169" s="228">
        <v>1.05291</v>
      </c>
      <c r="R169" s="228">
        <f>Q169*H169</f>
        <v>0.21689946</v>
      </c>
      <c r="S169" s="228">
        <v>0</v>
      </c>
      <c r="T169" s="22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0" t="s">
        <v>178</v>
      </c>
      <c r="AT169" s="230" t="s">
        <v>173</v>
      </c>
      <c r="AU169" s="230" t="s">
        <v>86</v>
      </c>
      <c r="AY169" s="18" t="s">
        <v>171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8" t="s">
        <v>84</v>
      </c>
      <c r="BK169" s="231">
        <f>ROUND(I169*H169,2)</f>
        <v>0</v>
      </c>
      <c r="BL169" s="18" t="s">
        <v>178</v>
      </c>
      <c r="BM169" s="230" t="s">
        <v>281</v>
      </c>
    </row>
    <row r="170" spans="1:51" s="13" customFormat="1" ht="12">
      <c r="A170" s="13"/>
      <c r="B170" s="232"/>
      <c r="C170" s="233"/>
      <c r="D170" s="234" t="s">
        <v>180</v>
      </c>
      <c r="E170" s="235" t="s">
        <v>1</v>
      </c>
      <c r="F170" s="236" t="s">
        <v>2216</v>
      </c>
      <c r="G170" s="233"/>
      <c r="H170" s="237">
        <v>0.20599999999999996</v>
      </c>
      <c r="I170" s="238"/>
      <c r="J170" s="233"/>
      <c r="K170" s="233"/>
      <c r="L170" s="239"/>
      <c r="M170" s="240"/>
      <c r="N170" s="241"/>
      <c r="O170" s="241"/>
      <c r="P170" s="241"/>
      <c r="Q170" s="241"/>
      <c r="R170" s="241"/>
      <c r="S170" s="241"/>
      <c r="T170" s="24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3" t="s">
        <v>180</v>
      </c>
      <c r="AU170" s="243" t="s">
        <v>86</v>
      </c>
      <c r="AV170" s="13" t="s">
        <v>86</v>
      </c>
      <c r="AW170" s="13" t="s">
        <v>32</v>
      </c>
      <c r="AX170" s="13" t="s">
        <v>84</v>
      </c>
      <c r="AY170" s="243" t="s">
        <v>171</v>
      </c>
    </row>
    <row r="171" spans="1:65" s="2" customFormat="1" ht="16.5" customHeight="1">
      <c r="A171" s="39"/>
      <c r="B171" s="40"/>
      <c r="C171" s="219" t="s">
        <v>267</v>
      </c>
      <c r="D171" s="219" t="s">
        <v>173</v>
      </c>
      <c r="E171" s="220" t="s">
        <v>2217</v>
      </c>
      <c r="F171" s="221" t="s">
        <v>2218</v>
      </c>
      <c r="G171" s="222" t="s">
        <v>176</v>
      </c>
      <c r="H171" s="223">
        <v>22.3</v>
      </c>
      <c r="I171" s="224"/>
      <c r="J171" s="225">
        <f>ROUND(I171*H171,2)</f>
        <v>0</v>
      </c>
      <c r="K171" s="221" t="s">
        <v>1</v>
      </c>
      <c r="L171" s="45"/>
      <c r="M171" s="226" t="s">
        <v>1</v>
      </c>
      <c r="N171" s="227" t="s">
        <v>41</v>
      </c>
      <c r="O171" s="92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0" t="s">
        <v>178</v>
      </c>
      <c r="AT171" s="230" t="s">
        <v>173</v>
      </c>
      <c r="AU171" s="230" t="s">
        <v>86</v>
      </c>
      <c r="AY171" s="18" t="s">
        <v>171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8" t="s">
        <v>84</v>
      </c>
      <c r="BK171" s="231">
        <f>ROUND(I171*H171,2)</f>
        <v>0</v>
      </c>
      <c r="BL171" s="18" t="s">
        <v>178</v>
      </c>
      <c r="BM171" s="230" t="s">
        <v>2219</v>
      </c>
    </row>
    <row r="172" spans="1:47" s="2" customFormat="1" ht="12">
      <c r="A172" s="39"/>
      <c r="B172" s="40"/>
      <c r="C172" s="41"/>
      <c r="D172" s="234" t="s">
        <v>229</v>
      </c>
      <c r="E172" s="41"/>
      <c r="F172" s="255" t="s">
        <v>2220</v>
      </c>
      <c r="G172" s="41"/>
      <c r="H172" s="41"/>
      <c r="I172" s="256"/>
      <c r="J172" s="41"/>
      <c r="K172" s="41"/>
      <c r="L172" s="45"/>
      <c r="M172" s="257"/>
      <c r="N172" s="258"/>
      <c r="O172" s="92"/>
      <c r="P172" s="92"/>
      <c r="Q172" s="92"/>
      <c r="R172" s="92"/>
      <c r="S172" s="92"/>
      <c r="T172" s="93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229</v>
      </c>
      <c r="AU172" s="18" t="s">
        <v>86</v>
      </c>
    </row>
    <row r="173" spans="1:51" s="13" customFormat="1" ht="12">
      <c r="A173" s="13"/>
      <c r="B173" s="232"/>
      <c r="C173" s="233"/>
      <c r="D173" s="234" t="s">
        <v>180</v>
      </c>
      <c r="E173" s="235" t="s">
        <v>1</v>
      </c>
      <c r="F173" s="236" t="s">
        <v>2221</v>
      </c>
      <c r="G173" s="233"/>
      <c r="H173" s="237">
        <v>22.3</v>
      </c>
      <c r="I173" s="238"/>
      <c r="J173" s="233"/>
      <c r="K173" s="233"/>
      <c r="L173" s="239"/>
      <c r="M173" s="240"/>
      <c r="N173" s="241"/>
      <c r="O173" s="241"/>
      <c r="P173" s="241"/>
      <c r="Q173" s="241"/>
      <c r="R173" s="241"/>
      <c r="S173" s="241"/>
      <c r="T173" s="24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3" t="s">
        <v>180</v>
      </c>
      <c r="AU173" s="243" t="s">
        <v>86</v>
      </c>
      <c r="AV173" s="13" t="s">
        <v>86</v>
      </c>
      <c r="AW173" s="13" t="s">
        <v>32</v>
      </c>
      <c r="AX173" s="13" t="s">
        <v>84</v>
      </c>
      <c r="AY173" s="243" t="s">
        <v>171</v>
      </c>
    </row>
    <row r="174" spans="1:65" s="2" customFormat="1" ht="16.5" customHeight="1">
      <c r="A174" s="39"/>
      <c r="B174" s="40"/>
      <c r="C174" s="219" t="s">
        <v>274</v>
      </c>
      <c r="D174" s="219" t="s">
        <v>173</v>
      </c>
      <c r="E174" s="220" t="s">
        <v>2222</v>
      </c>
      <c r="F174" s="221" t="s">
        <v>2223</v>
      </c>
      <c r="G174" s="222" t="s">
        <v>366</v>
      </c>
      <c r="H174" s="223">
        <v>16.5</v>
      </c>
      <c r="I174" s="224"/>
      <c r="J174" s="225">
        <f>ROUND(I174*H174,2)</f>
        <v>0</v>
      </c>
      <c r="K174" s="221" t="s">
        <v>1</v>
      </c>
      <c r="L174" s="45"/>
      <c r="M174" s="226" t="s">
        <v>1</v>
      </c>
      <c r="N174" s="227" t="s">
        <v>41</v>
      </c>
      <c r="O174" s="92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178</v>
      </c>
      <c r="AT174" s="230" t="s">
        <v>173</v>
      </c>
      <c r="AU174" s="230" t="s">
        <v>86</v>
      </c>
      <c r="AY174" s="18" t="s">
        <v>171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84</v>
      </c>
      <c r="BK174" s="231">
        <f>ROUND(I174*H174,2)</f>
        <v>0</v>
      </c>
      <c r="BL174" s="18" t="s">
        <v>178</v>
      </c>
      <c r="BM174" s="230" t="s">
        <v>2224</v>
      </c>
    </row>
    <row r="175" spans="1:47" s="2" customFormat="1" ht="12">
      <c r="A175" s="39"/>
      <c r="B175" s="40"/>
      <c r="C175" s="41"/>
      <c r="D175" s="234" t="s">
        <v>229</v>
      </c>
      <c r="E175" s="41"/>
      <c r="F175" s="255" t="s">
        <v>2220</v>
      </c>
      <c r="G175" s="41"/>
      <c r="H175" s="41"/>
      <c r="I175" s="256"/>
      <c r="J175" s="41"/>
      <c r="K175" s="41"/>
      <c r="L175" s="45"/>
      <c r="M175" s="257"/>
      <c r="N175" s="258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229</v>
      </c>
      <c r="AU175" s="18" t="s">
        <v>86</v>
      </c>
    </row>
    <row r="176" spans="1:51" s="13" customFormat="1" ht="12">
      <c r="A176" s="13"/>
      <c r="B176" s="232"/>
      <c r="C176" s="233"/>
      <c r="D176" s="234" t="s">
        <v>180</v>
      </c>
      <c r="E176" s="235" t="s">
        <v>1</v>
      </c>
      <c r="F176" s="236" t="s">
        <v>2225</v>
      </c>
      <c r="G176" s="233"/>
      <c r="H176" s="237">
        <v>16.5</v>
      </c>
      <c r="I176" s="238"/>
      <c r="J176" s="233"/>
      <c r="K176" s="233"/>
      <c r="L176" s="239"/>
      <c r="M176" s="240"/>
      <c r="N176" s="241"/>
      <c r="O176" s="241"/>
      <c r="P176" s="241"/>
      <c r="Q176" s="241"/>
      <c r="R176" s="241"/>
      <c r="S176" s="241"/>
      <c r="T176" s="24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3" t="s">
        <v>180</v>
      </c>
      <c r="AU176" s="243" t="s">
        <v>86</v>
      </c>
      <c r="AV176" s="13" t="s">
        <v>86</v>
      </c>
      <c r="AW176" s="13" t="s">
        <v>32</v>
      </c>
      <c r="AX176" s="13" t="s">
        <v>84</v>
      </c>
      <c r="AY176" s="243" t="s">
        <v>171</v>
      </c>
    </row>
    <row r="177" spans="1:63" s="12" customFormat="1" ht="22.8" customHeight="1">
      <c r="A177" s="12"/>
      <c r="B177" s="203"/>
      <c r="C177" s="204"/>
      <c r="D177" s="205" t="s">
        <v>75</v>
      </c>
      <c r="E177" s="217" t="s">
        <v>196</v>
      </c>
      <c r="F177" s="217" t="s">
        <v>283</v>
      </c>
      <c r="G177" s="204"/>
      <c r="H177" s="204"/>
      <c r="I177" s="207"/>
      <c r="J177" s="218">
        <f>BK177</f>
        <v>0</v>
      </c>
      <c r="K177" s="204"/>
      <c r="L177" s="209"/>
      <c r="M177" s="210"/>
      <c r="N177" s="211"/>
      <c r="O177" s="211"/>
      <c r="P177" s="212">
        <f>SUM(P178:P191)</f>
        <v>0</v>
      </c>
      <c r="Q177" s="211"/>
      <c r="R177" s="212">
        <f>SUM(R178:R191)</f>
        <v>6.2384900000000005</v>
      </c>
      <c r="S177" s="211"/>
      <c r="T177" s="213">
        <f>SUM(T178:T191)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4" t="s">
        <v>84</v>
      </c>
      <c r="AT177" s="215" t="s">
        <v>75</v>
      </c>
      <c r="AU177" s="215" t="s">
        <v>84</v>
      </c>
      <c r="AY177" s="214" t="s">
        <v>171</v>
      </c>
      <c r="BK177" s="216">
        <f>SUM(BK178:BK191)</f>
        <v>0</v>
      </c>
    </row>
    <row r="178" spans="1:65" s="2" customFormat="1" ht="21.75" customHeight="1">
      <c r="A178" s="39"/>
      <c r="B178" s="40"/>
      <c r="C178" s="219" t="s">
        <v>278</v>
      </c>
      <c r="D178" s="219" t="s">
        <v>173</v>
      </c>
      <c r="E178" s="220" t="s">
        <v>285</v>
      </c>
      <c r="F178" s="221" t="s">
        <v>286</v>
      </c>
      <c r="G178" s="222" t="s">
        <v>176</v>
      </c>
      <c r="H178" s="223">
        <v>11.65</v>
      </c>
      <c r="I178" s="224"/>
      <c r="J178" s="225">
        <f>ROUND(I178*H178,2)</f>
        <v>0</v>
      </c>
      <c r="K178" s="221" t="s">
        <v>177</v>
      </c>
      <c r="L178" s="45"/>
      <c r="M178" s="226" t="s">
        <v>1</v>
      </c>
      <c r="N178" s="227" t="s">
        <v>41</v>
      </c>
      <c r="O178" s="92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0" t="s">
        <v>178</v>
      </c>
      <c r="AT178" s="230" t="s">
        <v>173</v>
      </c>
      <c r="AU178" s="230" t="s">
        <v>86</v>
      </c>
      <c r="AY178" s="18" t="s">
        <v>171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8" t="s">
        <v>84</v>
      </c>
      <c r="BK178" s="231">
        <f>ROUND(I178*H178,2)</f>
        <v>0</v>
      </c>
      <c r="BL178" s="18" t="s">
        <v>178</v>
      </c>
      <c r="BM178" s="230" t="s">
        <v>2226</v>
      </c>
    </row>
    <row r="179" spans="1:51" s="13" customFormat="1" ht="12">
      <c r="A179" s="13"/>
      <c r="B179" s="232"/>
      <c r="C179" s="233"/>
      <c r="D179" s="234" t="s">
        <v>180</v>
      </c>
      <c r="E179" s="235" t="s">
        <v>1</v>
      </c>
      <c r="F179" s="236" t="s">
        <v>2210</v>
      </c>
      <c r="G179" s="233"/>
      <c r="H179" s="237">
        <v>11.65</v>
      </c>
      <c r="I179" s="238"/>
      <c r="J179" s="233"/>
      <c r="K179" s="233"/>
      <c r="L179" s="239"/>
      <c r="M179" s="240"/>
      <c r="N179" s="241"/>
      <c r="O179" s="241"/>
      <c r="P179" s="241"/>
      <c r="Q179" s="241"/>
      <c r="R179" s="241"/>
      <c r="S179" s="241"/>
      <c r="T179" s="24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3" t="s">
        <v>180</v>
      </c>
      <c r="AU179" s="243" t="s">
        <v>86</v>
      </c>
      <c r="AV179" s="13" t="s">
        <v>86</v>
      </c>
      <c r="AW179" s="13" t="s">
        <v>32</v>
      </c>
      <c r="AX179" s="13" t="s">
        <v>84</v>
      </c>
      <c r="AY179" s="243" t="s">
        <v>171</v>
      </c>
    </row>
    <row r="180" spans="1:65" s="2" customFormat="1" ht="21.75" customHeight="1">
      <c r="A180" s="39"/>
      <c r="B180" s="40"/>
      <c r="C180" s="219" t="s">
        <v>284</v>
      </c>
      <c r="D180" s="219" t="s">
        <v>173</v>
      </c>
      <c r="E180" s="220" t="s">
        <v>290</v>
      </c>
      <c r="F180" s="221" t="s">
        <v>291</v>
      </c>
      <c r="G180" s="222" t="s">
        <v>176</v>
      </c>
      <c r="H180" s="223">
        <v>20.88</v>
      </c>
      <c r="I180" s="224"/>
      <c r="J180" s="225">
        <f>ROUND(I180*H180,2)</f>
        <v>0</v>
      </c>
      <c r="K180" s="221" t="s">
        <v>177</v>
      </c>
      <c r="L180" s="45"/>
      <c r="M180" s="226" t="s">
        <v>1</v>
      </c>
      <c r="N180" s="227" t="s">
        <v>41</v>
      </c>
      <c r="O180" s="92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0" t="s">
        <v>178</v>
      </c>
      <c r="AT180" s="230" t="s">
        <v>173</v>
      </c>
      <c r="AU180" s="230" t="s">
        <v>86</v>
      </c>
      <c r="AY180" s="18" t="s">
        <v>171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8" t="s">
        <v>84</v>
      </c>
      <c r="BK180" s="231">
        <f>ROUND(I180*H180,2)</f>
        <v>0</v>
      </c>
      <c r="BL180" s="18" t="s">
        <v>178</v>
      </c>
      <c r="BM180" s="230" t="s">
        <v>2227</v>
      </c>
    </row>
    <row r="181" spans="1:51" s="13" customFormat="1" ht="12">
      <c r="A181" s="13"/>
      <c r="B181" s="232"/>
      <c r="C181" s="233"/>
      <c r="D181" s="234" t="s">
        <v>180</v>
      </c>
      <c r="E181" s="235" t="s">
        <v>1</v>
      </c>
      <c r="F181" s="236" t="s">
        <v>2210</v>
      </c>
      <c r="G181" s="233"/>
      <c r="H181" s="237">
        <v>11.65</v>
      </c>
      <c r="I181" s="238"/>
      <c r="J181" s="233"/>
      <c r="K181" s="233"/>
      <c r="L181" s="239"/>
      <c r="M181" s="240"/>
      <c r="N181" s="241"/>
      <c r="O181" s="241"/>
      <c r="P181" s="241"/>
      <c r="Q181" s="241"/>
      <c r="R181" s="241"/>
      <c r="S181" s="241"/>
      <c r="T181" s="24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3" t="s">
        <v>180</v>
      </c>
      <c r="AU181" s="243" t="s">
        <v>86</v>
      </c>
      <c r="AV181" s="13" t="s">
        <v>86</v>
      </c>
      <c r="AW181" s="13" t="s">
        <v>32</v>
      </c>
      <c r="AX181" s="13" t="s">
        <v>76</v>
      </c>
      <c r="AY181" s="243" t="s">
        <v>171</v>
      </c>
    </row>
    <row r="182" spans="1:51" s="13" customFormat="1" ht="12">
      <c r="A182" s="13"/>
      <c r="B182" s="232"/>
      <c r="C182" s="233"/>
      <c r="D182" s="234" t="s">
        <v>180</v>
      </c>
      <c r="E182" s="235" t="s">
        <v>1</v>
      </c>
      <c r="F182" s="236" t="s">
        <v>2211</v>
      </c>
      <c r="G182" s="233"/>
      <c r="H182" s="237">
        <v>9.23</v>
      </c>
      <c r="I182" s="238"/>
      <c r="J182" s="233"/>
      <c r="K182" s="233"/>
      <c r="L182" s="239"/>
      <c r="M182" s="240"/>
      <c r="N182" s="241"/>
      <c r="O182" s="241"/>
      <c r="P182" s="241"/>
      <c r="Q182" s="241"/>
      <c r="R182" s="241"/>
      <c r="S182" s="241"/>
      <c r="T182" s="24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3" t="s">
        <v>180</v>
      </c>
      <c r="AU182" s="243" t="s">
        <v>86</v>
      </c>
      <c r="AV182" s="13" t="s">
        <v>86</v>
      </c>
      <c r="AW182" s="13" t="s">
        <v>32</v>
      </c>
      <c r="AX182" s="13" t="s">
        <v>76</v>
      </c>
      <c r="AY182" s="243" t="s">
        <v>171</v>
      </c>
    </row>
    <row r="183" spans="1:51" s="14" customFormat="1" ht="12">
      <c r="A183" s="14"/>
      <c r="B183" s="244"/>
      <c r="C183" s="245"/>
      <c r="D183" s="234" t="s">
        <v>180</v>
      </c>
      <c r="E183" s="246" t="s">
        <v>1</v>
      </c>
      <c r="F183" s="247" t="s">
        <v>221</v>
      </c>
      <c r="G183" s="245"/>
      <c r="H183" s="248">
        <v>20.88</v>
      </c>
      <c r="I183" s="249"/>
      <c r="J183" s="245"/>
      <c r="K183" s="245"/>
      <c r="L183" s="250"/>
      <c r="M183" s="251"/>
      <c r="N183" s="252"/>
      <c r="O183" s="252"/>
      <c r="P183" s="252"/>
      <c r="Q183" s="252"/>
      <c r="R183" s="252"/>
      <c r="S183" s="252"/>
      <c r="T183" s="25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4" t="s">
        <v>180</v>
      </c>
      <c r="AU183" s="254" t="s">
        <v>86</v>
      </c>
      <c r="AV183" s="14" t="s">
        <v>178</v>
      </c>
      <c r="AW183" s="14" t="s">
        <v>32</v>
      </c>
      <c r="AX183" s="14" t="s">
        <v>84</v>
      </c>
      <c r="AY183" s="254" t="s">
        <v>171</v>
      </c>
    </row>
    <row r="184" spans="1:65" s="2" customFormat="1" ht="24.15" customHeight="1">
      <c r="A184" s="39"/>
      <c r="B184" s="40"/>
      <c r="C184" s="219" t="s">
        <v>289</v>
      </c>
      <c r="D184" s="219" t="s">
        <v>173</v>
      </c>
      <c r="E184" s="220" t="s">
        <v>2228</v>
      </c>
      <c r="F184" s="221" t="s">
        <v>2229</v>
      </c>
      <c r="G184" s="222" t="s">
        <v>176</v>
      </c>
      <c r="H184" s="223">
        <v>9.23</v>
      </c>
      <c r="I184" s="224"/>
      <c r="J184" s="225">
        <f>ROUND(I184*H184,2)</f>
        <v>0</v>
      </c>
      <c r="K184" s="221" t="s">
        <v>177</v>
      </c>
      <c r="L184" s="45"/>
      <c r="M184" s="226" t="s">
        <v>1</v>
      </c>
      <c r="N184" s="227" t="s">
        <v>41</v>
      </c>
      <c r="O184" s="92"/>
      <c r="P184" s="228">
        <f>O184*H184</f>
        <v>0</v>
      </c>
      <c r="Q184" s="228">
        <v>0.408</v>
      </c>
      <c r="R184" s="228">
        <f>Q184*H184</f>
        <v>3.76584</v>
      </c>
      <c r="S184" s="228">
        <v>0</v>
      </c>
      <c r="T184" s="22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0" t="s">
        <v>178</v>
      </c>
      <c r="AT184" s="230" t="s">
        <v>173</v>
      </c>
      <c r="AU184" s="230" t="s">
        <v>86</v>
      </c>
      <c r="AY184" s="18" t="s">
        <v>171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8" t="s">
        <v>84</v>
      </c>
      <c r="BK184" s="231">
        <f>ROUND(I184*H184,2)</f>
        <v>0</v>
      </c>
      <c r="BL184" s="18" t="s">
        <v>178</v>
      </c>
      <c r="BM184" s="230" t="s">
        <v>2230</v>
      </c>
    </row>
    <row r="185" spans="1:51" s="13" customFormat="1" ht="12">
      <c r="A185" s="13"/>
      <c r="B185" s="232"/>
      <c r="C185" s="233"/>
      <c r="D185" s="234" t="s">
        <v>180</v>
      </c>
      <c r="E185" s="235" t="s">
        <v>1</v>
      </c>
      <c r="F185" s="236" t="s">
        <v>2211</v>
      </c>
      <c r="G185" s="233"/>
      <c r="H185" s="237">
        <v>9.23</v>
      </c>
      <c r="I185" s="238"/>
      <c r="J185" s="233"/>
      <c r="K185" s="233"/>
      <c r="L185" s="239"/>
      <c r="M185" s="240"/>
      <c r="N185" s="241"/>
      <c r="O185" s="241"/>
      <c r="P185" s="241"/>
      <c r="Q185" s="241"/>
      <c r="R185" s="241"/>
      <c r="S185" s="241"/>
      <c r="T185" s="24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3" t="s">
        <v>180</v>
      </c>
      <c r="AU185" s="243" t="s">
        <v>86</v>
      </c>
      <c r="AV185" s="13" t="s">
        <v>86</v>
      </c>
      <c r="AW185" s="13" t="s">
        <v>32</v>
      </c>
      <c r="AX185" s="13" t="s">
        <v>84</v>
      </c>
      <c r="AY185" s="243" t="s">
        <v>171</v>
      </c>
    </row>
    <row r="186" spans="1:65" s="2" customFormat="1" ht="33" customHeight="1">
      <c r="A186" s="39"/>
      <c r="B186" s="40"/>
      <c r="C186" s="219" t="s">
        <v>7</v>
      </c>
      <c r="D186" s="219" t="s">
        <v>173</v>
      </c>
      <c r="E186" s="220" t="s">
        <v>310</v>
      </c>
      <c r="F186" s="221" t="s">
        <v>311</v>
      </c>
      <c r="G186" s="222" t="s">
        <v>176</v>
      </c>
      <c r="H186" s="223">
        <v>11.65</v>
      </c>
      <c r="I186" s="224"/>
      <c r="J186" s="225">
        <f>ROUND(I186*H186,2)</f>
        <v>0</v>
      </c>
      <c r="K186" s="221" t="s">
        <v>177</v>
      </c>
      <c r="L186" s="45"/>
      <c r="M186" s="226" t="s">
        <v>1</v>
      </c>
      <c r="N186" s="227" t="s">
        <v>41</v>
      </c>
      <c r="O186" s="92"/>
      <c r="P186" s="228">
        <f>O186*H186</f>
        <v>0</v>
      </c>
      <c r="Q186" s="228">
        <v>0.10100000000000002</v>
      </c>
      <c r="R186" s="228">
        <f>Q186*H186</f>
        <v>1.1766500000000002</v>
      </c>
      <c r="S186" s="228">
        <v>0</v>
      </c>
      <c r="T186" s="22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0" t="s">
        <v>178</v>
      </c>
      <c r="AT186" s="230" t="s">
        <v>173</v>
      </c>
      <c r="AU186" s="230" t="s">
        <v>86</v>
      </c>
      <c r="AY186" s="18" t="s">
        <v>171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8" t="s">
        <v>84</v>
      </c>
      <c r="BK186" s="231">
        <f>ROUND(I186*H186,2)</f>
        <v>0</v>
      </c>
      <c r="BL186" s="18" t="s">
        <v>178</v>
      </c>
      <c r="BM186" s="230" t="s">
        <v>2231</v>
      </c>
    </row>
    <row r="187" spans="1:51" s="13" customFormat="1" ht="12">
      <c r="A187" s="13"/>
      <c r="B187" s="232"/>
      <c r="C187" s="233"/>
      <c r="D187" s="234" t="s">
        <v>180</v>
      </c>
      <c r="E187" s="235" t="s">
        <v>1</v>
      </c>
      <c r="F187" s="236" t="s">
        <v>2210</v>
      </c>
      <c r="G187" s="233"/>
      <c r="H187" s="237">
        <v>11.65</v>
      </c>
      <c r="I187" s="238"/>
      <c r="J187" s="233"/>
      <c r="K187" s="233"/>
      <c r="L187" s="239"/>
      <c r="M187" s="240"/>
      <c r="N187" s="241"/>
      <c r="O187" s="241"/>
      <c r="P187" s="241"/>
      <c r="Q187" s="241"/>
      <c r="R187" s="241"/>
      <c r="S187" s="241"/>
      <c r="T187" s="24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3" t="s">
        <v>180</v>
      </c>
      <c r="AU187" s="243" t="s">
        <v>86</v>
      </c>
      <c r="AV187" s="13" t="s">
        <v>86</v>
      </c>
      <c r="AW187" s="13" t="s">
        <v>32</v>
      </c>
      <c r="AX187" s="13" t="s">
        <v>84</v>
      </c>
      <c r="AY187" s="243" t="s">
        <v>171</v>
      </c>
    </row>
    <row r="188" spans="1:65" s="2" customFormat="1" ht="16.5" customHeight="1">
      <c r="A188" s="39"/>
      <c r="B188" s="40"/>
      <c r="C188" s="269" t="s">
        <v>299</v>
      </c>
      <c r="D188" s="269" t="s">
        <v>304</v>
      </c>
      <c r="E188" s="270" t="s">
        <v>315</v>
      </c>
      <c r="F188" s="271" t="s">
        <v>316</v>
      </c>
      <c r="G188" s="272" t="s">
        <v>176</v>
      </c>
      <c r="H188" s="273">
        <v>12</v>
      </c>
      <c r="I188" s="274"/>
      <c r="J188" s="275">
        <f>ROUND(I188*H188,2)</f>
        <v>0</v>
      </c>
      <c r="K188" s="271" t="s">
        <v>177</v>
      </c>
      <c r="L188" s="276"/>
      <c r="M188" s="277" t="s">
        <v>1</v>
      </c>
      <c r="N188" s="278" t="s">
        <v>41</v>
      </c>
      <c r="O188" s="92"/>
      <c r="P188" s="228">
        <f>O188*H188</f>
        <v>0</v>
      </c>
      <c r="Q188" s="228">
        <v>0.108</v>
      </c>
      <c r="R188" s="228">
        <f>Q188*H188</f>
        <v>1.2960000000000003</v>
      </c>
      <c r="S188" s="228">
        <v>0</v>
      </c>
      <c r="T188" s="22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0" t="s">
        <v>211</v>
      </c>
      <c r="AT188" s="230" t="s">
        <v>304</v>
      </c>
      <c r="AU188" s="230" t="s">
        <v>86</v>
      </c>
      <c r="AY188" s="18" t="s">
        <v>171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8" t="s">
        <v>84</v>
      </c>
      <c r="BK188" s="231">
        <f>ROUND(I188*H188,2)</f>
        <v>0</v>
      </c>
      <c r="BL188" s="18" t="s">
        <v>178</v>
      </c>
      <c r="BM188" s="230" t="s">
        <v>2232</v>
      </c>
    </row>
    <row r="189" spans="1:51" s="13" customFormat="1" ht="12">
      <c r="A189" s="13"/>
      <c r="B189" s="232"/>
      <c r="C189" s="233"/>
      <c r="D189" s="234" t="s">
        <v>180</v>
      </c>
      <c r="E189" s="233"/>
      <c r="F189" s="236" t="s">
        <v>2233</v>
      </c>
      <c r="G189" s="233"/>
      <c r="H189" s="237">
        <v>12</v>
      </c>
      <c r="I189" s="238"/>
      <c r="J189" s="233"/>
      <c r="K189" s="233"/>
      <c r="L189" s="239"/>
      <c r="M189" s="240"/>
      <c r="N189" s="241"/>
      <c r="O189" s="241"/>
      <c r="P189" s="241"/>
      <c r="Q189" s="241"/>
      <c r="R189" s="241"/>
      <c r="S189" s="241"/>
      <c r="T189" s="24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3" t="s">
        <v>180</v>
      </c>
      <c r="AU189" s="243" t="s">
        <v>86</v>
      </c>
      <c r="AV189" s="13" t="s">
        <v>86</v>
      </c>
      <c r="AW189" s="13" t="s">
        <v>4</v>
      </c>
      <c r="AX189" s="13" t="s">
        <v>84</v>
      </c>
      <c r="AY189" s="243" t="s">
        <v>171</v>
      </c>
    </row>
    <row r="190" spans="1:65" s="2" customFormat="1" ht="24.15" customHeight="1">
      <c r="A190" s="39"/>
      <c r="B190" s="40"/>
      <c r="C190" s="219" t="s">
        <v>303</v>
      </c>
      <c r="D190" s="219" t="s">
        <v>173</v>
      </c>
      <c r="E190" s="220" t="s">
        <v>320</v>
      </c>
      <c r="F190" s="221" t="s">
        <v>321</v>
      </c>
      <c r="G190" s="222" t="s">
        <v>176</v>
      </c>
      <c r="H190" s="223">
        <v>9.64</v>
      </c>
      <c r="I190" s="224"/>
      <c r="J190" s="225">
        <f>ROUND(I190*H190,2)</f>
        <v>0</v>
      </c>
      <c r="K190" s="221" t="s">
        <v>227</v>
      </c>
      <c r="L190" s="45"/>
      <c r="M190" s="226" t="s">
        <v>1</v>
      </c>
      <c r="N190" s="227" t="s">
        <v>41</v>
      </c>
      <c r="O190" s="92"/>
      <c r="P190" s="228">
        <f>O190*H190</f>
        <v>0</v>
      </c>
      <c r="Q190" s="228">
        <v>0</v>
      </c>
      <c r="R190" s="228">
        <f>Q190*H190</f>
        <v>0</v>
      </c>
      <c r="S190" s="228">
        <v>0</v>
      </c>
      <c r="T190" s="22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0" t="s">
        <v>178</v>
      </c>
      <c r="AT190" s="230" t="s">
        <v>173</v>
      </c>
      <c r="AU190" s="230" t="s">
        <v>86</v>
      </c>
      <c r="AY190" s="18" t="s">
        <v>171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8" t="s">
        <v>84</v>
      </c>
      <c r="BK190" s="231">
        <f>ROUND(I190*H190,2)</f>
        <v>0</v>
      </c>
      <c r="BL190" s="18" t="s">
        <v>178</v>
      </c>
      <c r="BM190" s="230" t="s">
        <v>2234</v>
      </c>
    </row>
    <row r="191" spans="1:51" s="13" customFormat="1" ht="12">
      <c r="A191" s="13"/>
      <c r="B191" s="232"/>
      <c r="C191" s="233"/>
      <c r="D191" s="234" t="s">
        <v>180</v>
      </c>
      <c r="E191" s="235" t="s">
        <v>1</v>
      </c>
      <c r="F191" s="236" t="s">
        <v>2235</v>
      </c>
      <c r="G191" s="233"/>
      <c r="H191" s="237">
        <v>9.64</v>
      </c>
      <c r="I191" s="238"/>
      <c r="J191" s="233"/>
      <c r="K191" s="233"/>
      <c r="L191" s="239"/>
      <c r="M191" s="240"/>
      <c r="N191" s="241"/>
      <c r="O191" s="241"/>
      <c r="P191" s="241"/>
      <c r="Q191" s="241"/>
      <c r="R191" s="241"/>
      <c r="S191" s="241"/>
      <c r="T191" s="24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3" t="s">
        <v>180</v>
      </c>
      <c r="AU191" s="243" t="s">
        <v>86</v>
      </c>
      <c r="AV191" s="13" t="s">
        <v>86</v>
      </c>
      <c r="AW191" s="13" t="s">
        <v>32</v>
      </c>
      <c r="AX191" s="13" t="s">
        <v>84</v>
      </c>
      <c r="AY191" s="243" t="s">
        <v>171</v>
      </c>
    </row>
    <row r="192" spans="1:63" s="12" customFormat="1" ht="22.8" customHeight="1">
      <c r="A192" s="12"/>
      <c r="B192" s="203"/>
      <c r="C192" s="204"/>
      <c r="D192" s="205" t="s">
        <v>75</v>
      </c>
      <c r="E192" s="217" t="s">
        <v>200</v>
      </c>
      <c r="F192" s="217" t="s">
        <v>325</v>
      </c>
      <c r="G192" s="204"/>
      <c r="H192" s="204"/>
      <c r="I192" s="207"/>
      <c r="J192" s="218">
        <f>BK192</f>
        <v>0</v>
      </c>
      <c r="K192" s="204"/>
      <c r="L192" s="209"/>
      <c r="M192" s="210"/>
      <c r="N192" s="211"/>
      <c r="O192" s="211"/>
      <c r="P192" s="212">
        <f>SUM(P193:P295)</f>
        <v>0</v>
      </c>
      <c r="Q192" s="211"/>
      <c r="R192" s="212">
        <f>SUM(R193:R295)</f>
        <v>48.41677254</v>
      </c>
      <c r="S192" s="211"/>
      <c r="T192" s="213">
        <f>SUM(T193:T295)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4" t="s">
        <v>84</v>
      </c>
      <c r="AT192" s="215" t="s">
        <v>75</v>
      </c>
      <c r="AU192" s="215" t="s">
        <v>84</v>
      </c>
      <c r="AY192" s="214" t="s">
        <v>171</v>
      </c>
      <c r="BK192" s="216">
        <f>SUM(BK193:BK295)</f>
        <v>0</v>
      </c>
    </row>
    <row r="193" spans="1:65" s="2" customFormat="1" ht="24.15" customHeight="1">
      <c r="A193" s="39"/>
      <c r="B193" s="40"/>
      <c r="C193" s="219" t="s">
        <v>309</v>
      </c>
      <c r="D193" s="219" t="s">
        <v>173</v>
      </c>
      <c r="E193" s="220" t="s">
        <v>1645</v>
      </c>
      <c r="F193" s="221" t="s">
        <v>1646</v>
      </c>
      <c r="G193" s="222" t="s">
        <v>176</v>
      </c>
      <c r="H193" s="223">
        <v>72</v>
      </c>
      <c r="I193" s="224"/>
      <c r="J193" s="225">
        <f>ROUND(I193*H193,2)</f>
        <v>0</v>
      </c>
      <c r="K193" s="221" t="s">
        <v>177</v>
      </c>
      <c r="L193" s="45"/>
      <c r="M193" s="226" t="s">
        <v>1</v>
      </c>
      <c r="N193" s="227" t="s">
        <v>41</v>
      </c>
      <c r="O193" s="92"/>
      <c r="P193" s="228">
        <f>O193*H193</f>
        <v>0</v>
      </c>
      <c r="Q193" s="228">
        <v>0.004</v>
      </c>
      <c r="R193" s="228">
        <f>Q193*H193</f>
        <v>0.28800000000000003</v>
      </c>
      <c r="S193" s="228">
        <v>0</v>
      </c>
      <c r="T193" s="22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0" t="s">
        <v>178</v>
      </c>
      <c r="AT193" s="230" t="s">
        <v>173</v>
      </c>
      <c r="AU193" s="230" t="s">
        <v>86</v>
      </c>
      <c r="AY193" s="18" t="s">
        <v>171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8" t="s">
        <v>84</v>
      </c>
      <c r="BK193" s="231">
        <f>ROUND(I193*H193,2)</f>
        <v>0</v>
      </c>
      <c r="BL193" s="18" t="s">
        <v>178</v>
      </c>
      <c r="BM193" s="230" t="s">
        <v>2236</v>
      </c>
    </row>
    <row r="194" spans="1:51" s="13" customFormat="1" ht="12">
      <c r="A194" s="13"/>
      <c r="B194" s="232"/>
      <c r="C194" s="233"/>
      <c r="D194" s="234" t="s">
        <v>180</v>
      </c>
      <c r="E194" s="235" t="s">
        <v>1</v>
      </c>
      <c r="F194" s="236" t="s">
        <v>2237</v>
      </c>
      <c r="G194" s="233"/>
      <c r="H194" s="237">
        <v>72</v>
      </c>
      <c r="I194" s="238"/>
      <c r="J194" s="233"/>
      <c r="K194" s="233"/>
      <c r="L194" s="239"/>
      <c r="M194" s="240"/>
      <c r="N194" s="241"/>
      <c r="O194" s="241"/>
      <c r="P194" s="241"/>
      <c r="Q194" s="241"/>
      <c r="R194" s="241"/>
      <c r="S194" s="241"/>
      <c r="T194" s="24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3" t="s">
        <v>180</v>
      </c>
      <c r="AU194" s="243" t="s">
        <v>86</v>
      </c>
      <c r="AV194" s="13" t="s">
        <v>86</v>
      </c>
      <c r="AW194" s="13" t="s">
        <v>32</v>
      </c>
      <c r="AX194" s="13" t="s">
        <v>84</v>
      </c>
      <c r="AY194" s="243" t="s">
        <v>171</v>
      </c>
    </row>
    <row r="195" spans="1:65" s="2" customFormat="1" ht="44.25" customHeight="1">
      <c r="A195" s="39"/>
      <c r="B195" s="40"/>
      <c r="C195" s="219" t="s">
        <v>314</v>
      </c>
      <c r="D195" s="219" t="s">
        <v>173</v>
      </c>
      <c r="E195" s="220" t="s">
        <v>340</v>
      </c>
      <c r="F195" s="221" t="s">
        <v>341</v>
      </c>
      <c r="G195" s="222" t="s">
        <v>176</v>
      </c>
      <c r="H195" s="223">
        <v>50.842</v>
      </c>
      <c r="I195" s="224"/>
      <c r="J195" s="225">
        <f>ROUND(I195*H195,2)</f>
        <v>0</v>
      </c>
      <c r="K195" s="221" t="s">
        <v>227</v>
      </c>
      <c r="L195" s="45"/>
      <c r="M195" s="226" t="s">
        <v>1</v>
      </c>
      <c r="N195" s="227" t="s">
        <v>41</v>
      </c>
      <c r="O195" s="92"/>
      <c r="P195" s="228">
        <f>O195*H195</f>
        <v>0</v>
      </c>
      <c r="Q195" s="228">
        <v>0.00432</v>
      </c>
      <c r="R195" s="228">
        <f>Q195*H195</f>
        <v>0.21963743999999996</v>
      </c>
      <c r="S195" s="228">
        <v>0</v>
      </c>
      <c r="T195" s="22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0" t="s">
        <v>178</v>
      </c>
      <c r="AT195" s="230" t="s">
        <v>173</v>
      </c>
      <c r="AU195" s="230" t="s">
        <v>86</v>
      </c>
      <c r="AY195" s="18" t="s">
        <v>171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8" t="s">
        <v>84</v>
      </c>
      <c r="BK195" s="231">
        <f>ROUND(I195*H195,2)</f>
        <v>0</v>
      </c>
      <c r="BL195" s="18" t="s">
        <v>178</v>
      </c>
      <c r="BM195" s="230" t="s">
        <v>2238</v>
      </c>
    </row>
    <row r="196" spans="1:47" s="2" customFormat="1" ht="12">
      <c r="A196" s="39"/>
      <c r="B196" s="40"/>
      <c r="C196" s="41"/>
      <c r="D196" s="234" t="s">
        <v>229</v>
      </c>
      <c r="E196" s="41"/>
      <c r="F196" s="255" t="s">
        <v>343</v>
      </c>
      <c r="G196" s="41"/>
      <c r="H196" s="41"/>
      <c r="I196" s="256"/>
      <c r="J196" s="41"/>
      <c r="K196" s="41"/>
      <c r="L196" s="45"/>
      <c r="M196" s="257"/>
      <c r="N196" s="258"/>
      <c r="O196" s="92"/>
      <c r="P196" s="92"/>
      <c r="Q196" s="92"/>
      <c r="R196" s="92"/>
      <c r="S196" s="92"/>
      <c r="T196" s="93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229</v>
      </c>
      <c r="AU196" s="18" t="s">
        <v>86</v>
      </c>
    </row>
    <row r="197" spans="1:51" s="15" customFormat="1" ht="12">
      <c r="A197" s="15"/>
      <c r="B197" s="259"/>
      <c r="C197" s="260"/>
      <c r="D197" s="234" t="s">
        <v>180</v>
      </c>
      <c r="E197" s="261" t="s">
        <v>1</v>
      </c>
      <c r="F197" s="262" t="s">
        <v>344</v>
      </c>
      <c r="G197" s="260"/>
      <c r="H197" s="261" t="s">
        <v>1</v>
      </c>
      <c r="I197" s="263"/>
      <c r="J197" s="260"/>
      <c r="K197" s="260"/>
      <c r="L197" s="264"/>
      <c r="M197" s="265"/>
      <c r="N197" s="266"/>
      <c r="O197" s="266"/>
      <c r="P197" s="266"/>
      <c r="Q197" s="266"/>
      <c r="R197" s="266"/>
      <c r="S197" s="266"/>
      <c r="T197" s="267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68" t="s">
        <v>180</v>
      </c>
      <c r="AU197" s="268" t="s">
        <v>86</v>
      </c>
      <c r="AV197" s="15" t="s">
        <v>84</v>
      </c>
      <c r="AW197" s="15" t="s">
        <v>32</v>
      </c>
      <c r="AX197" s="15" t="s">
        <v>76</v>
      </c>
      <c r="AY197" s="268" t="s">
        <v>171</v>
      </c>
    </row>
    <row r="198" spans="1:51" s="13" customFormat="1" ht="12">
      <c r="A198" s="13"/>
      <c r="B198" s="232"/>
      <c r="C198" s="233"/>
      <c r="D198" s="234" t="s">
        <v>180</v>
      </c>
      <c r="E198" s="235" t="s">
        <v>1</v>
      </c>
      <c r="F198" s="236" t="s">
        <v>2239</v>
      </c>
      <c r="G198" s="233"/>
      <c r="H198" s="237">
        <v>23.1</v>
      </c>
      <c r="I198" s="238"/>
      <c r="J198" s="233"/>
      <c r="K198" s="233"/>
      <c r="L198" s="239"/>
      <c r="M198" s="240"/>
      <c r="N198" s="241"/>
      <c r="O198" s="241"/>
      <c r="P198" s="241"/>
      <c r="Q198" s="241"/>
      <c r="R198" s="241"/>
      <c r="S198" s="241"/>
      <c r="T198" s="24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3" t="s">
        <v>180</v>
      </c>
      <c r="AU198" s="243" t="s">
        <v>86</v>
      </c>
      <c r="AV198" s="13" t="s">
        <v>86</v>
      </c>
      <c r="AW198" s="13" t="s">
        <v>32</v>
      </c>
      <c r="AX198" s="13" t="s">
        <v>76</v>
      </c>
      <c r="AY198" s="243" t="s">
        <v>171</v>
      </c>
    </row>
    <row r="199" spans="1:51" s="13" customFormat="1" ht="12">
      <c r="A199" s="13"/>
      <c r="B199" s="232"/>
      <c r="C199" s="233"/>
      <c r="D199" s="234" t="s">
        <v>180</v>
      </c>
      <c r="E199" s="235" t="s">
        <v>1</v>
      </c>
      <c r="F199" s="236" t="s">
        <v>2240</v>
      </c>
      <c r="G199" s="233"/>
      <c r="H199" s="237">
        <v>9.24</v>
      </c>
      <c r="I199" s="238"/>
      <c r="J199" s="233"/>
      <c r="K199" s="233"/>
      <c r="L199" s="239"/>
      <c r="M199" s="240"/>
      <c r="N199" s="241"/>
      <c r="O199" s="241"/>
      <c r="P199" s="241"/>
      <c r="Q199" s="241"/>
      <c r="R199" s="241"/>
      <c r="S199" s="241"/>
      <c r="T199" s="24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3" t="s">
        <v>180</v>
      </c>
      <c r="AU199" s="243" t="s">
        <v>86</v>
      </c>
      <c r="AV199" s="13" t="s">
        <v>86</v>
      </c>
      <c r="AW199" s="13" t="s">
        <v>32</v>
      </c>
      <c r="AX199" s="13" t="s">
        <v>76</v>
      </c>
      <c r="AY199" s="243" t="s">
        <v>171</v>
      </c>
    </row>
    <row r="200" spans="1:51" s="13" customFormat="1" ht="12">
      <c r="A200" s="13"/>
      <c r="B200" s="232"/>
      <c r="C200" s="233"/>
      <c r="D200" s="234" t="s">
        <v>180</v>
      </c>
      <c r="E200" s="235" t="s">
        <v>1</v>
      </c>
      <c r="F200" s="236" t="s">
        <v>357</v>
      </c>
      <c r="G200" s="233"/>
      <c r="H200" s="237">
        <v>2.97</v>
      </c>
      <c r="I200" s="238"/>
      <c r="J200" s="233"/>
      <c r="K200" s="233"/>
      <c r="L200" s="239"/>
      <c r="M200" s="240"/>
      <c r="N200" s="241"/>
      <c r="O200" s="241"/>
      <c r="P200" s="241"/>
      <c r="Q200" s="241"/>
      <c r="R200" s="241"/>
      <c r="S200" s="241"/>
      <c r="T200" s="24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3" t="s">
        <v>180</v>
      </c>
      <c r="AU200" s="243" t="s">
        <v>86</v>
      </c>
      <c r="AV200" s="13" t="s">
        <v>86</v>
      </c>
      <c r="AW200" s="13" t="s">
        <v>32</v>
      </c>
      <c r="AX200" s="13" t="s">
        <v>76</v>
      </c>
      <c r="AY200" s="243" t="s">
        <v>171</v>
      </c>
    </row>
    <row r="201" spans="1:51" s="13" customFormat="1" ht="12">
      <c r="A201" s="13"/>
      <c r="B201" s="232"/>
      <c r="C201" s="233"/>
      <c r="D201" s="234" t="s">
        <v>180</v>
      </c>
      <c r="E201" s="235" t="s">
        <v>1</v>
      </c>
      <c r="F201" s="236" t="s">
        <v>2241</v>
      </c>
      <c r="G201" s="233"/>
      <c r="H201" s="237">
        <v>4.51</v>
      </c>
      <c r="I201" s="238"/>
      <c r="J201" s="233"/>
      <c r="K201" s="233"/>
      <c r="L201" s="239"/>
      <c r="M201" s="240"/>
      <c r="N201" s="241"/>
      <c r="O201" s="241"/>
      <c r="P201" s="241"/>
      <c r="Q201" s="241"/>
      <c r="R201" s="241"/>
      <c r="S201" s="241"/>
      <c r="T201" s="24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3" t="s">
        <v>180</v>
      </c>
      <c r="AU201" s="243" t="s">
        <v>86</v>
      </c>
      <c r="AV201" s="13" t="s">
        <v>86</v>
      </c>
      <c r="AW201" s="13" t="s">
        <v>32</v>
      </c>
      <c r="AX201" s="13" t="s">
        <v>76</v>
      </c>
      <c r="AY201" s="243" t="s">
        <v>171</v>
      </c>
    </row>
    <row r="202" spans="1:51" s="13" customFormat="1" ht="12">
      <c r="A202" s="13"/>
      <c r="B202" s="232"/>
      <c r="C202" s="233"/>
      <c r="D202" s="234" t="s">
        <v>180</v>
      </c>
      <c r="E202" s="235" t="s">
        <v>1</v>
      </c>
      <c r="F202" s="236" t="s">
        <v>2242</v>
      </c>
      <c r="G202" s="233"/>
      <c r="H202" s="237">
        <v>4.015</v>
      </c>
      <c r="I202" s="238"/>
      <c r="J202" s="233"/>
      <c r="K202" s="233"/>
      <c r="L202" s="239"/>
      <c r="M202" s="240"/>
      <c r="N202" s="241"/>
      <c r="O202" s="241"/>
      <c r="P202" s="241"/>
      <c r="Q202" s="241"/>
      <c r="R202" s="241"/>
      <c r="S202" s="241"/>
      <c r="T202" s="24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3" t="s">
        <v>180</v>
      </c>
      <c r="AU202" s="243" t="s">
        <v>86</v>
      </c>
      <c r="AV202" s="13" t="s">
        <v>86</v>
      </c>
      <c r="AW202" s="13" t="s">
        <v>32</v>
      </c>
      <c r="AX202" s="13" t="s">
        <v>76</v>
      </c>
      <c r="AY202" s="243" t="s">
        <v>171</v>
      </c>
    </row>
    <row r="203" spans="1:51" s="13" customFormat="1" ht="12">
      <c r="A203" s="13"/>
      <c r="B203" s="232"/>
      <c r="C203" s="233"/>
      <c r="D203" s="234" t="s">
        <v>180</v>
      </c>
      <c r="E203" s="235" t="s">
        <v>1</v>
      </c>
      <c r="F203" s="236" t="s">
        <v>2243</v>
      </c>
      <c r="G203" s="233"/>
      <c r="H203" s="237">
        <v>4.07</v>
      </c>
      <c r="I203" s="238"/>
      <c r="J203" s="233"/>
      <c r="K203" s="233"/>
      <c r="L203" s="239"/>
      <c r="M203" s="240"/>
      <c r="N203" s="241"/>
      <c r="O203" s="241"/>
      <c r="P203" s="241"/>
      <c r="Q203" s="241"/>
      <c r="R203" s="241"/>
      <c r="S203" s="241"/>
      <c r="T203" s="24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3" t="s">
        <v>180</v>
      </c>
      <c r="AU203" s="243" t="s">
        <v>86</v>
      </c>
      <c r="AV203" s="13" t="s">
        <v>86</v>
      </c>
      <c r="AW203" s="13" t="s">
        <v>32</v>
      </c>
      <c r="AX203" s="13" t="s">
        <v>76</v>
      </c>
      <c r="AY203" s="243" t="s">
        <v>171</v>
      </c>
    </row>
    <row r="204" spans="1:51" s="13" customFormat="1" ht="12">
      <c r="A204" s="13"/>
      <c r="B204" s="232"/>
      <c r="C204" s="233"/>
      <c r="D204" s="234" t="s">
        <v>180</v>
      </c>
      <c r="E204" s="235" t="s">
        <v>1</v>
      </c>
      <c r="F204" s="236" t="s">
        <v>2244</v>
      </c>
      <c r="G204" s="233"/>
      <c r="H204" s="237">
        <v>2.937</v>
      </c>
      <c r="I204" s="238"/>
      <c r="J204" s="233"/>
      <c r="K204" s="233"/>
      <c r="L204" s="239"/>
      <c r="M204" s="240"/>
      <c r="N204" s="241"/>
      <c r="O204" s="241"/>
      <c r="P204" s="241"/>
      <c r="Q204" s="241"/>
      <c r="R204" s="241"/>
      <c r="S204" s="241"/>
      <c r="T204" s="24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3" t="s">
        <v>180</v>
      </c>
      <c r="AU204" s="243" t="s">
        <v>86</v>
      </c>
      <c r="AV204" s="13" t="s">
        <v>86</v>
      </c>
      <c r="AW204" s="13" t="s">
        <v>32</v>
      </c>
      <c r="AX204" s="13" t="s">
        <v>76</v>
      </c>
      <c r="AY204" s="243" t="s">
        <v>171</v>
      </c>
    </row>
    <row r="205" spans="1:51" s="14" customFormat="1" ht="12">
      <c r="A205" s="14"/>
      <c r="B205" s="244"/>
      <c r="C205" s="245"/>
      <c r="D205" s="234" t="s">
        <v>180</v>
      </c>
      <c r="E205" s="246" t="s">
        <v>1</v>
      </c>
      <c r="F205" s="247" t="s">
        <v>221</v>
      </c>
      <c r="G205" s="245"/>
      <c r="H205" s="248">
        <v>50.842</v>
      </c>
      <c r="I205" s="249"/>
      <c r="J205" s="245"/>
      <c r="K205" s="245"/>
      <c r="L205" s="250"/>
      <c r="M205" s="251"/>
      <c r="N205" s="252"/>
      <c r="O205" s="252"/>
      <c r="P205" s="252"/>
      <c r="Q205" s="252"/>
      <c r="R205" s="252"/>
      <c r="S205" s="252"/>
      <c r="T205" s="25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4" t="s">
        <v>180</v>
      </c>
      <c r="AU205" s="254" t="s">
        <v>86</v>
      </c>
      <c r="AV205" s="14" t="s">
        <v>178</v>
      </c>
      <c r="AW205" s="14" t="s">
        <v>32</v>
      </c>
      <c r="AX205" s="14" t="s">
        <v>84</v>
      </c>
      <c r="AY205" s="254" t="s">
        <v>171</v>
      </c>
    </row>
    <row r="206" spans="1:65" s="2" customFormat="1" ht="24.15" customHeight="1">
      <c r="A206" s="39"/>
      <c r="B206" s="40"/>
      <c r="C206" s="219" t="s">
        <v>319</v>
      </c>
      <c r="D206" s="219" t="s">
        <v>173</v>
      </c>
      <c r="E206" s="220" t="s">
        <v>364</v>
      </c>
      <c r="F206" s="221" t="s">
        <v>365</v>
      </c>
      <c r="G206" s="222" t="s">
        <v>366</v>
      </c>
      <c r="H206" s="223">
        <v>120.04</v>
      </c>
      <c r="I206" s="224"/>
      <c r="J206" s="225">
        <f>ROUND(I206*H206,2)</f>
        <v>0</v>
      </c>
      <c r="K206" s="221" t="s">
        <v>227</v>
      </c>
      <c r="L206" s="45"/>
      <c r="M206" s="226" t="s">
        <v>1</v>
      </c>
      <c r="N206" s="227" t="s">
        <v>41</v>
      </c>
      <c r="O206" s="92"/>
      <c r="P206" s="228">
        <f>O206*H206</f>
        <v>0</v>
      </c>
      <c r="Q206" s="228">
        <v>0.02847</v>
      </c>
      <c r="R206" s="228">
        <f>Q206*H206</f>
        <v>3.4175388</v>
      </c>
      <c r="S206" s="228">
        <v>0</v>
      </c>
      <c r="T206" s="22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0" t="s">
        <v>178</v>
      </c>
      <c r="AT206" s="230" t="s">
        <v>173</v>
      </c>
      <c r="AU206" s="230" t="s">
        <v>86</v>
      </c>
      <c r="AY206" s="18" t="s">
        <v>171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8" t="s">
        <v>84</v>
      </c>
      <c r="BK206" s="231">
        <f>ROUND(I206*H206,2)</f>
        <v>0</v>
      </c>
      <c r="BL206" s="18" t="s">
        <v>178</v>
      </c>
      <c r="BM206" s="230" t="s">
        <v>2245</v>
      </c>
    </row>
    <row r="207" spans="1:51" s="15" customFormat="1" ht="12">
      <c r="A207" s="15"/>
      <c r="B207" s="259"/>
      <c r="C207" s="260"/>
      <c r="D207" s="234" t="s">
        <v>180</v>
      </c>
      <c r="E207" s="261" t="s">
        <v>1</v>
      </c>
      <c r="F207" s="262" t="s">
        <v>344</v>
      </c>
      <c r="G207" s="260"/>
      <c r="H207" s="261" t="s">
        <v>1</v>
      </c>
      <c r="I207" s="263"/>
      <c r="J207" s="260"/>
      <c r="K207" s="260"/>
      <c r="L207" s="264"/>
      <c r="M207" s="265"/>
      <c r="N207" s="266"/>
      <c r="O207" s="266"/>
      <c r="P207" s="266"/>
      <c r="Q207" s="266"/>
      <c r="R207" s="266"/>
      <c r="S207" s="266"/>
      <c r="T207" s="267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68" t="s">
        <v>180</v>
      </c>
      <c r="AU207" s="268" t="s">
        <v>86</v>
      </c>
      <c r="AV207" s="15" t="s">
        <v>84</v>
      </c>
      <c r="AW207" s="15" t="s">
        <v>32</v>
      </c>
      <c r="AX207" s="15" t="s">
        <v>76</v>
      </c>
      <c r="AY207" s="268" t="s">
        <v>171</v>
      </c>
    </row>
    <row r="208" spans="1:51" s="13" customFormat="1" ht="12">
      <c r="A208" s="13"/>
      <c r="B208" s="232"/>
      <c r="C208" s="233"/>
      <c r="D208" s="234" t="s">
        <v>180</v>
      </c>
      <c r="E208" s="235" t="s">
        <v>1</v>
      </c>
      <c r="F208" s="236" t="s">
        <v>2246</v>
      </c>
      <c r="G208" s="233"/>
      <c r="H208" s="237">
        <v>56.4</v>
      </c>
      <c r="I208" s="238"/>
      <c r="J208" s="233"/>
      <c r="K208" s="233"/>
      <c r="L208" s="239"/>
      <c r="M208" s="240"/>
      <c r="N208" s="241"/>
      <c r="O208" s="241"/>
      <c r="P208" s="241"/>
      <c r="Q208" s="241"/>
      <c r="R208" s="241"/>
      <c r="S208" s="241"/>
      <c r="T208" s="24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3" t="s">
        <v>180</v>
      </c>
      <c r="AU208" s="243" t="s">
        <v>86</v>
      </c>
      <c r="AV208" s="13" t="s">
        <v>86</v>
      </c>
      <c r="AW208" s="13" t="s">
        <v>32</v>
      </c>
      <c r="AX208" s="13" t="s">
        <v>76</v>
      </c>
      <c r="AY208" s="243" t="s">
        <v>171</v>
      </c>
    </row>
    <row r="209" spans="1:51" s="13" customFormat="1" ht="12">
      <c r="A209" s="13"/>
      <c r="B209" s="232"/>
      <c r="C209" s="233"/>
      <c r="D209" s="234" t="s">
        <v>180</v>
      </c>
      <c r="E209" s="235" t="s">
        <v>1</v>
      </c>
      <c r="F209" s="236" t="s">
        <v>2247</v>
      </c>
      <c r="G209" s="233"/>
      <c r="H209" s="237">
        <v>26.4</v>
      </c>
      <c r="I209" s="238"/>
      <c r="J209" s="233"/>
      <c r="K209" s="233"/>
      <c r="L209" s="239"/>
      <c r="M209" s="240"/>
      <c r="N209" s="241"/>
      <c r="O209" s="241"/>
      <c r="P209" s="241"/>
      <c r="Q209" s="241"/>
      <c r="R209" s="241"/>
      <c r="S209" s="241"/>
      <c r="T209" s="24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3" t="s">
        <v>180</v>
      </c>
      <c r="AU209" s="243" t="s">
        <v>86</v>
      </c>
      <c r="AV209" s="13" t="s">
        <v>86</v>
      </c>
      <c r="AW209" s="13" t="s">
        <v>32</v>
      </c>
      <c r="AX209" s="13" t="s">
        <v>76</v>
      </c>
      <c r="AY209" s="243" t="s">
        <v>171</v>
      </c>
    </row>
    <row r="210" spans="1:51" s="13" customFormat="1" ht="12">
      <c r="A210" s="13"/>
      <c r="B210" s="232"/>
      <c r="C210" s="233"/>
      <c r="D210" s="234" t="s">
        <v>180</v>
      </c>
      <c r="E210" s="235" t="s">
        <v>1</v>
      </c>
      <c r="F210" s="236" t="s">
        <v>380</v>
      </c>
      <c r="G210" s="233"/>
      <c r="H210" s="237">
        <v>9</v>
      </c>
      <c r="I210" s="238"/>
      <c r="J210" s="233"/>
      <c r="K210" s="233"/>
      <c r="L210" s="239"/>
      <c r="M210" s="240"/>
      <c r="N210" s="241"/>
      <c r="O210" s="241"/>
      <c r="P210" s="241"/>
      <c r="Q210" s="241"/>
      <c r="R210" s="241"/>
      <c r="S210" s="241"/>
      <c r="T210" s="24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3" t="s">
        <v>180</v>
      </c>
      <c r="AU210" s="243" t="s">
        <v>86</v>
      </c>
      <c r="AV210" s="13" t="s">
        <v>86</v>
      </c>
      <c r="AW210" s="13" t="s">
        <v>32</v>
      </c>
      <c r="AX210" s="13" t="s">
        <v>76</v>
      </c>
      <c r="AY210" s="243" t="s">
        <v>171</v>
      </c>
    </row>
    <row r="211" spans="1:51" s="13" customFormat="1" ht="12">
      <c r="A211" s="13"/>
      <c r="B211" s="232"/>
      <c r="C211" s="233"/>
      <c r="D211" s="234" t="s">
        <v>180</v>
      </c>
      <c r="E211" s="235" t="s">
        <v>1</v>
      </c>
      <c r="F211" s="236" t="s">
        <v>2248</v>
      </c>
      <c r="G211" s="233"/>
      <c r="H211" s="237">
        <v>8.2</v>
      </c>
      <c r="I211" s="238"/>
      <c r="J211" s="233"/>
      <c r="K211" s="233"/>
      <c r="L211" s="239"/>
      <c r="M211" s="240"/>
      <c r="N211" s="241"/>
      <c r="O211" s="241"/>
      <c r="P211" s="241"/>
      <c r="Q211" s="241"/>
      <c r="R211" s="241"/>
      <c r="S211" s="241"/>
      <c r="T211" s="24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3" t="s">
        <v>180</v>
      </c>
      <c r="AU211" s="243" t="s">
        <v>86</v>
      </c>
      <c r="AV211" s="13" t="s">
        <v>86</v>
      </c>
      <c r="AW211" s="13" t="s">
        <v>32</v>
      </c>
      <c r="AX211" s="13" t="s">
        <v>76</v>
      </c>
      <c r="AY211" s="243" t="s">
        <v>171</v>
      </c>
    </row>
    <row r="212" spans="1:51" s="13" customFormat="1" ht="12">
      <c r="A212" s="13"/>
      <c r="B212" s="232"/>
      <c r="C212" s="233"/>
      <c r="D212" s="234" t="s">
        <v>180</v>
      </c>
      <c r="E212" s="235" t="s">
        <v>1</v>
      </c>
      <c r="F212" s="236" t="s">
        <v>2249</v>
      </c>
      <c r="G212" s="233"/>
      <c r="H212" s="237">
        <v>7.3</v>
      </c>
      <c r="I212" s="238"/>
      <c r="J212" s="233"/>
      <c r="K212" s="233"/>
      <c r="L212" s="239"/>
      <c r="M212" s="240"/>
      <c r="N212" s="241"/>
      <c r="O212" s="241"/>
      <c r="P212" s="241"/>
      <c r="Q212" s="241"/>
      <c r="R212" s="241"/>
      <c r="S212" s="241"/>
      <c r="T212" s="24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3" t="s">
        <v>180</v>
      </c>
      <c r="AU212" s="243" t="s">
        <v>86</v>
      </c>
      <c r="AV212" s="13" t="s">
        <v>86</v>
      </c>
      <c r="AW212" s="13" t="s">
        <v>32</v>
      </c>
      <c r="AX212" s="13" t="s">
        <v>76</v>
      </c>
      <c r="AY212" s="243" t="s">
        <v>171</v>
      </c>
    </row>
    <row r="213" spans="1:51" s="13" customFormat="1" ht="12">
      <c r="A213" s="13"/>
      <c r="B213" s="232"/>
      <c r="C213" s="233"/>
      <c r="D213" s="234" t="s">
        <v>180</v>
      </c>
      <c r="E213" s="235" t="s">
        <v>1</v>
      </c>
      <c r="F213" s="236" t="s">
        <v>2250</v>
      </c>
      <c r="G213" s="233"/>
      <c r="H213" s="237">
        <v>7.4</v>
      </c>
      <c r="I213" s="238"/>
      <c r="J213" s="233"/>
      <c r="K213" s="233"/>
      <c r="L213" s="239"/>
      <c r="M213" s="240"/>
      <c r="N213" s="241"/>
      <c r="O213" s="241"/>
      <c r="P213" s="241"/>
      <c r="Q213" s="241"/>
      <c r="R213" s="241"/>
      <c r="S213" s="241"/>
      <c r="T213" s="24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3" t="s">
        <v>180</v>
      </c>
      <c r="AU213" s="243" t="s">
        <v>86</v>
      </c>
      <c r="AV213" s="13" t="s">
        <v>86</v>
      </c>
      <c r="AW213" s="13" t="s">
        <v>32</v>
      </c>
      <c r="AX213" s="13" t="s">
        <v>76</v>
      </c>
      <c r="AY213" s="243" t="s">
        <v>171</v>
      </c>
    </row>
    <row r="214" spans="1:51" s="13" customFormat="1" ht="12">
      <c r="A214" s="13"/>
      <c r="B214" s="232"/>
      <c r="C214" s="233"/>
      <c r="D214" s="234" t="s">
        <v>180</v>
      </c>
      <c r="E214" s="235" t="s">
        <v>1</v>
      </c>
      <c r="F214" s="236" t="s">
        <v>2251</v>
      </c>
      <c r="G214" s="233"/>
      <c r="H214" s="237">
        <v>5.34</v>
      </c>
      <c r="I214" s="238"/>
      <c r="J214" s="233"/>
      <c r="K214" s="233"/>
      <c r="L214" s="239"/>
      <c r="M214" s="240"/>
      <c r="N214" s="241"/>
      <c r="O214" s="241"/>
      <c r="P214" s="241"/>
      <c r="Q214" s="241"/>
      <c r="R214" s="241"/>
      <c r="S214" s="241"/>
      <c r="T214" s="24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3" t="s">
        <v>180</v>
      </c>
      <c r="AU214" s="243" t="s">
        <v>86</v>
      </c>
      <c r="AV214" s="13" t="s">
        <v>86</v>
      </c>
      <c r="AW214" s="13" t="s">
        <v>32</v>
      </c>
      <c r="AX214" s="13" t="s">
        <v>76</v>
      </c>
      <c r="AY214" s="243" t="s">
        <v>171</v>
      </c>
    </row>
    <row r="215" spans="1:51" s="14" customFormat="1" ht="12">
      <c r="A215" s="14"/>
      <c r="B215" s="244"/>
      <c r="C215" s="245"/>
      <c r="D215" s="234" t="s">
        <v>180</v>
      </c>
      <c r="E215" s="246" t="s">
        <v>1</v>
      </c>
      <c r="F215" s="247" t="s">
        <v>221</v>
      </c>
      <c r="G215" s="245"/>
      <c r="H215" s="248">
        <v>120.04</v>
      </c>
      <c r="I215" s="249"/>
      <c r="J215" s="245"/>
      <c r="K215" s="245"/>
      <c r="L215" s="250"/>
      <c r="M215" s="251"/>
      <c r="N215" s="252"/>
      <c r="O215" s="252"/>
      <c r="P215" s="252"/>
      <c r="Q215" s="252"/>
      <c r="R215" s="252"/>
      <c r="S215" s="252"/>
      <c r="T215" s="25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4" t="s">
        <v>180</v>
      </c>
      <c r="AU215" s="254" t="s">
        <v>86</v>
      </c>
      <c r="AV215" s="14" t="s">
        <v>178</v>
      </c>
      <c r="AW215" s="14" t="s">
        <v>32</v>
      </c>
      <c r="AX215" s="14" t="s">
        <v>84</v>
      </c>
      <c r="AY215" s="254" t="s">
        <v>171</v>
      </c>
    </row>
    <row r="216" spans="1:65" s="2" customFormat="1" ht="37.8" customHeight="1">
      <c r="A216" s="39"/>
      <c r="B216" s="40"/>
      <c r="C216" s="219" t="s">
        <v>326</v>
      </c>
      <c r="D216" s="219" t="s">
        <v>173</v>
      </c>
      <c r="E216" s="220" t="s">
        <v>1680</v>
      </c>
      <c r="F216" s="221" t="s">
        <v>1681</v>
      </c>
      <c r="G216" s="222" t="s">
        <v>176</v>
      </c>
      <c r="H216" s="223">
        <v>72</v>
      </c>
      <c r="I216" s="224"/>
      <c r="J216" s="225">
        <f>ROUND(I216*H216,2)</f>
        <v>0</v>
      </c>
      <c r="K216" s="221" t="s">
        <v>177</v>
      </c>
      <c r="L216" s="45"/>
      <c r="M216" s="226" t="s">
        <v>1</v>
      </c>
      <c r="N216" s="227" t="s">
        <v>41</v>
      </c>
      <c r="O216" s="92"/>
      <c r="P216" s="228">
        <f>O216*H216</f>
        <v>0</v>
      </c>
      <c r="Q216" s="228">
        <v>0.01249</v>
      </c>
      <c r="R216" s="228">
        <f>Q216*H216</f>
        <v>0.8992799999999999</v>
      </c>
      <c r="S216" s="228">
        <v>0</v>
      </c>
      <c r="T216" s="22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0" t="s">
        <v>178</v>
      </c>
      <c r="AT216" s="230" t="s">
        <v>173</v>
      </c>
      <c r="AU216" s="230" t="s">
        <v>86</v>
      </c>
      <c r="AY216" s="18" t="s">
        <v>171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8" t="s">
        <v>84</v>
      </c>
      <c r="BK216" s="231">
        <f>ROUND(I216*H216,2)</f>
        <v>0</v>
      </c>
      <c r="BL216" s="18" t="s">
        <v>178</v>
      </c>
      <c r="BM216" s="230" t="s">
        <v>2252</v>
      </c>
    </row>
    <row r="217" spans="1:51" s="13" customFormat="1" ht="12">
      <c r="A217" s="13"/>
      <c r="B217" s="232"/>
      <c r="C217" s="233"/>
      <c r="D217" s="234" t="s">
        <v>180</v>
      </c>
      <c r="E217" s="235" t="s">
        <v>1</v>
      </c>
      <c r="F217" s="236" t="s">
        <v>2253</v>
      </c>
      <c r="G217" s="233"/>
      <c r="H217" s="237">
        <v>72</v>
      </c>
      <c r="I217" s="238"/>
      <c r="J217" s="233"/>
      <c r="K217" s="233"/>
      <c r="L217" s="239"/>
      <c r="M217" s="240"/>
      <c r="N217" s="241"/>
      <c r="O217" s="241"/>
      <c r="P217" s="241"/>
      <c r="Q217" s="241"/>
      <c r="R217" s="241"/>
      <c r="S217" s="241"/>
      <c r="T217" s="24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3" t="s">
        <v>180</v>
      </c>
      <c r="AU217" s="243" t="s">
        <v>86</v>
      </c>
      <c r="AV217" s="13" t="s">
        <v>86</v>
      </c>
      <c r="AW217" s="13" t="s">
        <v>32</v>
      </c>
      <c r="AX217" s="13" t="s">
        <v>84</v>
      </c>
      <c r="AY217" s="243" t="s">
        <v>171</v>
      </c>
    </row>
    <row r="218" spans="1:65" s="2" customFormat="1" ht="24.15" customHeight="1">
      <c r="A218" s="39"/>
      <c r="B218" s="40"/>
      <c r="C218" s="269" t="s">
        <v>335</v>
      </c>
      <c r="D218" s="269" t="s">
        <v>304</v>
      </c>
      <c r="E218" s="270" t="s">
        <v>1684</v>
      </c>
      <c r="F218" s="271" t="s">
        <v>1685</v>
      </c>
      <c r="G218" s="272" t="s">
        <v>176</v>
      </c>
      <c r="H218" s="273">
        <v>79.2</v>
      </c>
      <c r="I218" s="274"/>
      <c r="J218" s="275">
        <f>ROUND(I218*H218,2)</f>
        <v>0</v>
      </c>
      <c r="K218" s="271" t="s">
        <v>177</v>
      </c>
      <c r="L218" s="276"/>
      <c r="M218" s="277" t="s">
        <v>1</v>
      </c>
      <c r="N218" s="278" t="s">
        <v>41</v>
      </c>
      <c r="O218" s="92"/>
      <c r="P218" s="228">
        <f>O218*H218</f>
        <v>0</v>
      </c>
      <c r="Q218" s="228">
        <v>0.008</v>
      </c>
      <c r="R218" s="228">
        <f>Q218*H218</f>
        <v>0.6336</v>
      </c>
      <c r="S218" s="228">
        <v>0</v>
      </c>
      <c r="T218" s="22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0" t="s">
        <v>211</v>
      </c>
      <c r="AT218" s="230" t="s">
        <v>304</v>
      </c>
      <c r="AU218" s="230" t="s">
        <v>86</v>
      </c>
      <c r="AY218" s="18" t="s">
        <v>171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8" t="s">
        <v>84</v>
      </c>
      <c r="BK218" s="231">
        <f>ROUND(I218*H218,2)</f>
        <v>0</v>
      </c>
      <c r="BL218" s="18" t="s">
        <v>178</v>
      </c>
      <c r="BM218" s="230" t="s">
        <v>2254</v>
      </c>
    </row>
    <row r="219" spans="1:51" s="13" customFormat="1" ht="12">
      <c r="A219" s="13"/>
      <c r="B219" s="232"/>
      <c r="C219" s="233"/>
      <c r="D219" s="234" t="s">
        <v>180</v>
      </c>
      <c r="E219" s="233"/>
      <c r="F219" s="236" t="s">
        <v>2255</v>
      </c>
      <c r="G219" s="233"/>
      <c r="H219" s="237">
        <v>79.2</v>
      </c>
      <c r="I219" s="238"/>
      <c r="J219" s="233"/>
      <c r="K219" s="233"/>
      <c r="L219" s="239"/>
      <c r="M219" s="240"/>
      <c r="N219" s="241"/>
      <c r="O219" s="241"/>
      <c r="P219" s="241"/>
      <c r="Q219" s="241"/>
      <c r="R219" s="241"/>
      <c r="S219" s="241"/>
      <c r="T219" s="24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3" t="s">
        <v>180</v>
      </c>
      <c r="AU219" s="243" t="s">
        <v>86</v>
      </c>
      <c r="AV219" s="13" t="s">
        <v>86</v>
      </c>
      <c r="AW219" s="13" t="s">
        <v>4</v>
      </c>
      <c r="AX219" s="13" t="s">
        <v>84</v>
      </c>
      <c r="AY219" s="243" t="s">
        <v>171</v>
      </c>
    </row>
    <row r="220" spans="1:65" s="2" customFormat="1" ht="44.25" customHeight="1">
      <c r="A220" s="39"/>
      <c r="B220" s="40"/>
      <c r="C220" s="219" t="s">
        <v>339</v>
      </c>
      <c r="D220" s="219" t="s">
        <v>173</v>
      </c>
      <c r="E220" s="220" t="s">
        <v>1259</v>
      </c>
      <c r="F220" s="221" t="s">
        <v>1260</v>
      </c>
      <c r="G220" s="222" t="s">
        <v>176</v>
      </c>
      <c r="H220" s="223">
        <v>72</v>
      </c>
      <c r="I220" s="224"/>
      <c r="J220" s="225">
        <f>ROUND(I220*H220,2)</f>
        <v>0</v>
      </c>
      <c r="K220" s="221" t="s">
        <v>177</v>
      </c>
      <c r="L220" s="45"/>
      <c r="M220" s="226" t="s">
        <v>1</v>
      </c>
      <c r="N220" s="227" t="s">
        <v>41</v>
      </c>
      <c r="O220" s="92"/>
      <c r="P220" s="228">
        <f>O220*H220</f>
        <v>0</v>
      </c>
      <c r="Q220" s="228">
        <v>0.0129</v>
      </c>
      <c r="R220" s="228">
        <f>Q220*H220</f>
        <v>0.9288</v>
      </c>
      <c r="S220" s="228">
        <v>0</v>
      </c>
      <c r="T220" s="22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0" t="s">
        <v>178</v>
      </c>
      <c r="AT220" s="230" t="s">
        <v>173</v>
      </c>
      <c r="AU220" s="230" t="s">
        <v>86</v>
      </c>
      <c r="AY220" s="18" t="s">
        <v>171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8" t="s">
        <v>84</v>
      </c>
      <c r="BK220" s="231">
        <f>ROUND(I220*H220,2)</f>
        <v>0</v>
      </c>
      <c r="BL220" s="18" t="s">
        <v>178</v>
      </c>
      <c r="BM220" s="230" t="s">
        <v>1261</v>
      </c>
    </row>
    <row r="221" spans="1:47" s="2" customFormat="1" ht="12">
      <c r="A221" s="39"/>
      <c r="B221" s="40"/>
      <c r="C221" s="41"/>
      <c r="D221" s="234" t="s">
        <v>229</v>
      </c>
      <c r="E221" s="41"/>
      <c r="F221" s="255" t="s">
        <v>2256</v>
      </c>
      <c r="G221" s="41"/>
      <c r="H221" s="41"/>
      <c r="I221" s="256"/>
      <c r="J221" s="41"/>
      <c r="K221" s="41"/>
      <c r="L221" s="45"/>
      <c r="M221" s="257"/>
      <c r="N221" s="258"/>
      <c r="O221" s="92"/>
      <c r="P221" s="92"/>
      <c r="Q221" s="92"/>
      <c r="R221" s="92"/>
      <c r="S221" s="92"/>
      <c r="T221" s="93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229</v>
      </c>
      <c r="AU221" s="18" t="s">
        <v>86</v>
      </c>
    </row>
    <row r="222" spans="1:51" s="13" customFormat="1" ht="12">
      <c r="A222" s="13"/>
      <c r="B222" s="232"/>
      <c r="C222" s="233"/>
      <c r="D222" s="234" t="s">
        <v>180</v>
      </c>
      <c r="E222" s="235" t="s">
        <v>1</v>
      </c>
      <c r="F222" s="236" t="s">
        <v>2257</v>
      </c>
      <c r="G222" s="233"/>
      <c r="H222" s="237">
        <v>72</v>
      </c>
      <c r="I222" s="238"/>
      <c r="J222" s="233"/>
      <c r="K222" s="233"/>
      <c r="L222" s="239"/>
      <c r="M222" s="240"/>
      <c r="N222" s="241"/>
      <c r="O222" s="241"/>
      <c r="P222" s="241"/>
      <c r="Q222" s="241"/>
      <c r="R222" s="241"/>
      <c r="S222" s="241"/>
      <c r="T222" s="24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3" t="s">
        <v>180</v>
      </c>
      <c r="AU222" s="243" t="s">
        <v>86</v>
      </c>
      <c r="AV222" s="13" t="s">
        <v>86</v>
      </c>
      <c r="AW222" s="13" t="s">
        <v>32</v>
      </c>
      <c r="AX222" s="13" t="s">
        <v>84</v>
      </c>
      <c r="AY222" s="243" t="s">
        <v>171</v>
      </c>
    </row>
    <row r="223" spans="1:65" s="2" customFormat="1" ht="24.15" customHeight="1">
      <c r="A223" s="39"/>
      <c r="B223" s="40"/>
      <c r="C223" s="269" t="s">
        <v>363</v>
      </c>
      <c r="D223" s="269" t="s">
        <v>304</v>
      </c>
      <c r="E223" s="270" t="s">
        <v>490</v>
      </c>
      <c r="F223" s="271" t="s">
        <v>491</v>
      </c>
      <c r="G223" s="272" t="s">
        <v>176</v>
      </c>
      <c r="H223" s="273">
        <v>80.784</v>
      </c>
      <c r="I223" s="274"/>
      <c r="J223" s="275">
        <f>ROUND(I223*H223,2)</f>
        <v>0</v>
      </c>
      <c r="K223" s="271" t="s">
        <v>177</v>
      </c>
      <c r="L223" s="276"/>
      <c r="M223" s="277" t="s">
        <v>1</v>
      </c>
      <c r="N223" s="278" t="s">
        <v>41</v>
      </c>
      <c r="O223" s="92"/>
      <c r="P223" s="228">
        <f>O223*H223</f>
        <v>0</v>
      </c>
      <c r="Q223" s="228">
        <v>0.028000000000000004</v>
      </c>
      <c r="R223" s="228">
        <f>Q223*H223</f>
        <v>2.2619520000000004</v>
      </c>
      <c r="S223" s="228">
        <v>0</v>
      </c>
      <c r="T223" s="22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0" t="s">
        <v>211</v>
      </c>
      <c r="AT223" s="230" t="s">
        <v>304</v>
      </c>
      <c r="AU223" s="230" t="s">
        <v>86</v>
      </c>
      <c r="AY223" s="18" t="s">
        <v>171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8" t="s">
        <v>84</v>
      </c>
      <c r="BK223" s="231">
        <f>ROUND(I223*H223,2)</f>
        <v>0</v>
      </c>
      <c r="BL223" s="18" t="s">
        <v>178</v>
      </c>
      <c r="BM223" s="230" t="s">
        <v>2258</v>
      </c>
    </row>
    <row r="224" spans="1:51" s="13" customFormat="1" ht="12">
      <c r="A224" s="13"/>
      <c r="B224" s="232"/>
      <c r="C224" s="233"/>
      <c r="D224" s="234" t="s">
        <v>180</v>
      </c>
      <c r="E224" s="235" t="s">
        <v>1</v>
      </c>
      <c r="F224" s="236" t="s">
        <v>2259</v>
      </c>
      <c r="G224" s="233"/>
      <c r="H224" s="237">
        <v>79.2</v>
      </c>
      <c r="I224" s="238"/>
      <c r="J224" s="233"/>
      <c r="K224" s="233"/>
      <c r="L224" s="239"/>
      <c r="M224" s="240"/>
      <c r="N224" s="241"/>
      <c r="O224" s="241"/>
      <c r="P224" s="241"/>
      <c r="Q224" s="241"/>
      <c r="R224" s="241"/>
      <c r="S224" s="241"/>
      <c r="T224" s="24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3" t="s">
        <v>180</v>
      </c>
      <c r="AU224" s="243" t="s">
        <v>86</v>
      </c>
      <c r="AV224" s="13" t="s">
        <v>86</v>
      </c>
      <c r="AW224" s="13" t="s">
        <v>32</v>
      </c>
      <c r="AX224" s="13" t="s">
        <v>84</v>
      </c>
      <c r="AY224" s="243" t="s">
        <v>171</v>
      </c>
    </row>
    <row r="225" spans="1:51" s="13" customFormat="1" ht="12">
      <c r="A225" s="13"/>
      <c r="B225" s="232"/>
      <c r="C225" s="233"/>
      <c r="D225" s="234" t="s">
        <v>180</v>
      </c>
      <c r="E225" s="233"/>
      <c r="F225" s="236" t="s">
        <v>2260</v>
      </c>
      <c r="G225" s="233"/>
      <c r="H225" s="237">
        <v>80.784</v>
      </c>
      <c r="I225" s="238"/>
      <c r="J225" s="233"/>
      <c r="K225" s="233"/>
      <c r="L225" s="239"/>
      <c r="M225" s="240"/>
      <c r="N225" s="241"/>
      <c r="O225" s="241"/>
      <c r="P225" s="241"/>
      <c r="Q225" s="241"/>
      <c r="R225" s="241"/>
      <c r="S225" s="241"/>
      <c r="T225" s="24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3" t="s">
        <v>180</v>
      </c>
      <c r="AU225" s="243" t="s">
        <v>86</v>
      </c>
      <c r="AV225" s="13" t="s">
        <v>86</v>
      </c>
      <c r="AW225" s="13" t="s">
        <v>4</v>
      </c>
      <c r="AX225" s="13" t="s">
        <v>84</v>
      </c>
      <c r="AY225" s="243" t="s">
        <v>171</v>
      </c>
    </row>
    <row r="226" spans="1:65" s="2" customFormat="1" ht="24.15" customHeight="1">
      <c r="A226" s="39"/>
      <c r="B226" s="40"/>
      <c r="C226" s="219" t="s">
        <v>386</v>
      </c>
      <c r="D226" s="219" t="s">
        <v>173</v>
      </c>
      <c r="E226" s="220" t="s">
        <v>2261</v>
      </c>
      <c r="F226" s="221" t="s">
        <v>2262</v>
      </c>
      <c r="G226" s="222" t="s">
        <v>176</v>
      </c>
      <c r="H226" s="223">
        <v>144</v>
      </c>
      <c r="I226" s="224"/>
      <c r="J226" s="225">
        <f>ROUND(I226*H226,2)</f>
        <v>0</v>
      </c>
      <c r="K226" s="221" t="s">
        <v>177</v>
      </c>
      <c r="L226" s="45"/>
      <c r="M226" s="226" t="s">
        <v>1</v>
      </c>
      <c r="N226" s="227" t="s">
        <v>41</v>
      </c>
      <c r="O226" s="92"/>
      <c r="P226" s="228">
        <f>O226*H226</f>
        <v>0</v>
      </c>
      <c r="Q226" s="228">
        <v>0.01571</v>
      </c>
      <c r="R226" s="228">
        <f>Q226*H226</f>
        <v>2.26224</v>
      </c>
      <c r="S226" s="228">
        <v>0</v>
      </c>
      <c r="T226" s="229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0" t="s">
        <v>178</v>
      </c>
      <c r="AT226" s="230" t="s">
        <v>173</v>
      </c>
      <c r="AU226" s="230" t="s">
        <v>86</v>
      </c>
      <c r="AY226" s="18" t="s">
        <v>171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8" t="s">
        <v>84</v>
      </c>
      <c r="BK226" s="231">
        <f>ROUND(I226*H226,2)</f>
        <v>0</v>
      </c>
      <c r="BL226" s="18" t="s">
        <v>178</v>
      </c>
      <c r="BM226" s="230" t="s">
        <v>2263</v>
      </c>
    </row>
    <row r="227" spans="1:51" s="13" customFormat="1" ht="12">
      <c r="A227" s="13"/>
      <c r="B227" s="232"/>
      <c r="C227" s="233"/>
      <c r="D227" s="234" t="s">
        <v>180</v>
      </c>
      <c r="E227" s="235" t="s">
        <v>1</v>
      </c>
      <c r="F227" s="236" t="s">
        <v>2264</v>
      </c>
      <c r="G227" s="233"/>
      <c r="H227" s="237">
        <v>144</v>
      </c>
      <c r="I227" s="238"/>
      <c r="J227" s="233"/>
      <c r="K227" s="233"/>
      <c r="L227" s="239"/>
      <c r="M227" s="240"/>
      <c r="N227" s="241"/>
      <c r="O227" s="241"/>
      <c r="P227" s="241"/>
      <c r="Q227" s="241"/>
      <c r="R227" s="241"/>
      <c r="S227" s="241"/>
      <c r="T227" s="24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3" t="s">
        <v>180</v>
      </c>
      <c r="AU227" s="243" t="s">
        <v>86</v>
      </c>
      <c r="AV227" s="13" t="s">
        <v>86</v>
      </c>
      <c r="AW227" s="13" t="s">
        <v>32</v>
      </c>
      <c r="AX227" s="13" t="s">
        <v>84</v>
      </c>
      <c r="AY227" s="243" t="s">
        <v>171</v>
      </c>
    </row>
    <row r="228" spans="1:65" s="2" customFormat="1" ht="24.15" customHeight="1">
      <c r="A228" s="39"/>
      <c r="B228" s="40"/>
      <c r="C228" s="219" t="s">
        <v>392</v>
      </c>
      <c r="D228" s="219" t="s">
        <v>173</v>
      </c>
      <c r="E228" s="220" t="s">
        <v>1270</v>
      </c>
      <c r="F228" s="221" t="s">
        <v>1271</v>
      </c>
      <c r="G228" s="222" t="s">
        <v>176</v>
      </c>
      <c r="H228" s="223">
        <v>72</v>
      </c>
      <c r="I228" s="224"/>
      <c r="J228" s="225">
        <f>ROUND(I228*H228,2)</f>
        <v>0</v>
      </c>
      <c r="K228" s="221" t="s">
        <v>706</v>
      </c>
      <c r="L228" s="45"/>
      <c r="M228" s="226" t="s">
        <v>1</v>
      </c>
      <c r="N228" s="227" t="s">
        <v>41</v>
      </c>
      <c r="O228" s="92"/>
      <c r="P228" s="228">
        <f>O228*H228</f>
        <v>0</v>
      </c>
      <c r="Q228" s="228">
        <v>0.00348</v>
      </c>
      <c r="R228" s="228">
        <f>Q228*H228</f>
        <v>0.25056000000000006</v>
      </c>
      <c r="S228" s="228">
        <v>0</v>
      </c>
      <c r="T228" s="22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0" t="s">
        <v>178</v>
      </c>
      <c r="AT228" s="230" t="s">
        <v>173</v>
      </c>
      <c r="AU228" s="230" t="s">
        <v>86</v>
      </c>
      <c r="AY228" s="18" t="s">
        <v>171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8" t="s">
        <v>84</v>
      </c>
      <c r="BK228" s="231">
        <f>ROUND(I228*H228,2)</f>
        <v>0</v>
      </c>
      <c r="BL228" s="18" t="s">
        <v>178</v>
      </c>
      <c r="BM228" s="230" t="s">
        <v>1272</v>
      </c>
    </row>
    <row r="229" spans="1:51" s="13" customFormat="1" ht="12">
      <c r="A229" s="13"/>
      <c r="B229" s="232"/>
      <c r="C229" s="233"/>
      <c r="D229" s="234" t="s">
        <v>180</v>
      </c>
      <c r="E229" s="235" t="s">
        <v>1</v>
      </c>
      <c r="F229" s="236" t="s">
        <v>2265</v>
      </c>
      <c r="G229" s="233"/>
      <c r="H229" s="237">
        <v>72</v>
      </c>
      <c r="I229" s="238"/>
      <c r="J229" s="233"/>
      <c r="K229" s="233"/>
      <c r="L229" s="239"/>
      <c r="M229" s="240"/>
      <c r="N229" s="241"/>
      <c r="O229" s="241"/>
      <c r="P229" s="241"/>
      <c r="Q229" s="241"/>
      <c r="R229" s="241"/>
      <c r="S229" s="241"/>
      <c r="T229" s="24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3" t="s">
        <v>180</v>
      </c>
      <c r="AU229" s="243" t="s">
        <v>86</v>
      </c>
      <c r="AV229" s="13" t="s">
        <v>86</v>
      </c>
      <c r="AW229" s="13" t="s">
        <v>32</v>
      </c>
      <c r="AX229" s="13" t="s">
        <v>84</v>
      </c>
      <c r="AY229" s="243" t="s">
        <v>171</v>
      </c>
    </row>
    <row r="230" spans="1:65" s="2" customFormat="1" ht="24.15" customHeight="1">
      <c r="A230" s="39"/>
      <c r="B230" s="40"/>
      <c r="C230" s="219" t="s">
        <v>399</v>
      </c>
      <c r="D230" s="219" t="s">
        <v>173</v>
      </c>
      <c r="E230" s="220" t="s">
        <v>387</v>
      </c>
      <c r="F230" s="221" t="s">
        <v>388</v>
      </c>
      <c r="G230" s="222" t="s">
        <v>176</v>
      </c>
      <c r="H230" s="223">
        <v>87.66</v>
      </c>
      <c r="I230" s="224"/>
      <c r="J230" s="225">
        <f>ROUND(I230*H230,2)</f>
        <v>0</v>
      </c>
      <c r="K230" s="221" t="s">
        <v>177</v>
      </c>
      <c r="L230" s="45"/>
      <c r="M230" s="226" t="s">
        <v>1</v>
      </c>
      <c r="N230" s="227" t="s">
        <v>41</v>
      </c>
      <c r="O230" s="92"/>
      <c r="P230" s="228">
        <f>O230*H230</f>
        <v>0</v>
      </c>
      <c r="Q230" s="228">
        <v>0.00735</v>
      </c>
      <c r="R230" s="228">
        <f>Q230*H230</f>
        <v>0.6443009999999999</v>
      </c>
      <c r="S230" s="228">
        <v>0</v>
      </c>
      <c r="T230" s="229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0" t="s">
        <v>178</v>
      </c>
      <c r="AT230" s="230" t="s">
        <v>173</v>
      </c>
      <c r="AU230" s="230" t="s">
        <v>86</v>
      </c>
      <c r="AY230" s="18" t="s">
        <v>171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8" t="s">
        <v>84</v>
      </c>
      <c r="BK230" s="231">
        <f>ROUND(I230*H230,2)</f>
        <v>0</v>
      </c>
      <c r="BL230" s="18" t="s">
        <v>178</v>
      </c>
      <c r="BM230" s="230" t="s">
        <v>2266</v>
      </c>
    </row>
    <row r="231" spans="1:51" s="15" customFormat="1" ht="12">
      <c r="A231" s="15"/>
      <c r="B231" s="259"/>
      <c r="C231" s="260"/>
      <c r="D231" s="234" t="s">
        <v>180</v>
      </c>
      <c r="E231" s="261" t="s">
        <v>1</v>
      </c>
      <c r="F231" s="262" t="s">
        <v>390</v>
      </c>
      <c r="G231" s="260"/>
      <c r="H231" s="261" t="s">
        <v>1</v>
      </c>
      <c r="I231" s="263"/>
      <c r="J231" s="260"/>
      <c r="K231" s="260"/>
      <c r="L231" s="264"/>
      <c r="M231" s="265"/>
      <c r="N231" s="266"/>
      <c r="O231" s="266"/>
      <c r="P231" s="266"/>
      <c r="Q231" s="266"/>
      <c r="R231" s="266"/>
      <c r="S231" s="266"/>
      <c r="T231" s="267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68" t="s">
        <v>180</v>
      </c>
      <c r="AU231" s="268" t="s">
        <v>86</v>
      </c>
      <c r="AV231" s="15" t="s">
        <v>84</v>
      </c>
      <c r="AW231" s="15" t="s">
        <v>32</v>
      </c>
      <c r="AX231" s="15" t="s">
        <v>76</v>
      </c>
      <c r="AY231" s="268" t="s">
        <v>171</v>
      </c>
    </row>
    <row r="232" spans="1:51" s="13" customFormat="1" ht="12">
      <c r="A232" s="13"/>
      <c r="B232" s="232"/>
      <c r="C232" s="233"/>
      <c r="D232" s="234" t="s">
        <v>180</v>
      </c>
      <c r="E232" s="235" t="s">
        <v>1</v>
      </c>
      <c r="F232" s="236" t="s">
        <v>2267</v>
      </c>
      <c r="G232" s="233"/>
      <c r="H232" s="237">
        <v>87.66</v>
      </c>
      <c r="I232" s="238"/>
      <c r="J232" s="233"/>
      <c r="K232" s="233"/>
      <c r="L232" s="239"/>
      <c r="M232" s="240"/>
      <c r="N232" s="241"/>
      <c r="O232" s="241"/>
      <c r="P232" s="241"/>
      <c r="Q232" s="241"/>
      <c r="R232" s="241"/>
      <c r="S232" s="241"/>
      <c r="T232" s="24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3" t="s">
        <v>180</v>
      </c>
      <c r="AU232" s="243" t="s">
        <v>86</v>
      </c>
      <c r="AV232" s="13" t="s">
        <v>86</v>
      </c>
      <c r="AW232" s="13" t="s">
        <v>32</v>
      </c>
      <c r="AX232" s="13" t="s">
        <v>84</v>
      </c>
      <c r="AY232" s="243" t="s">
        <v>171</v>
      </c>
    </row>
    <row r="233" spans="1:65" s="2" customFormat="1" ht="37.8" customHeight="1">
      <c r="A233" s="39"/>
      <c r="B233" s="40"/>
      <c r="C233" s="219" t="s">
        <v>405</v>
      </c>
      <c r="D233" s="219" t="s">
        <v>173</v>
      </c>
      <c r="E233" s="220" t="s">
        <v>400</v>
      </c>
      <c r="F233" s="221" t="s">
        <v>401</v>
      </c>
      <c r="G233" s="222" t="s">
        <v>176</v>
      </c>
      <c r="H233" s="223">
        <v>37.8</v>
      </c>
      <c r="I233" s="224"/>
      <c r="J233" s="225">
        <f>ROUND(I233*H233,2)</f>
        <v>0</v>
      </c>
      <c r="K233" s="221" t="s">
        <v>177</v>
      </c>
      <c r="L233" s="45"/>
      <c r="M233" s="226" t="s">
        <v>1</v>
      </c>
      <c r="N233" s="227" t="s">
        <v>41</v>
      </c>
      <c r="O233" s="92"/>
      <c r="P233" s="228">
        <f>O233*H233</f>
        <v>0</v>
      </c>
      <c r="Q233" s="228">
        <v>0.00835</v>
      </c>
      <c r="R233" s="228">
        <f>Q233*H233</f>
        <v>0.31563</v>
      </c>
      <c r="S233" s="228">
        <v>0</v>
      </c>
      <c r="T233" s="22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0" t="s">
        <v>178</v>
      </c>
      <c r="AT233" s="230" t="s">
        <v>173</v>
      </c>
      <c r="AU233" s="230" t="s">
        <v>86</v>
      </c>
      <c r="AY233" s="18" t="s">
        <v>171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8" t="s">
        <v>84</v>
      </c>
      <c r="BK233" s="231">
        <f>ROUND(I233*H233,2)</f>
        <v>0</v>
      </c>
      <c r="BL233" s="18" t="s">
        <v>178</v>
      </c>
      <c r="BM233" s="230" t="s">
        <v>2268</v>
      </c>
    </row>
    <row r="234" spans="1:47" s="2" customFormat="1" ht="12">
      <c r="A234" s="39"/>
      <c r="B234" s="40"/>
      <c r="C234" s="41"/>
      <c r="D234" s="234" t="s">
        <v>229</v>
      </c>
      <c r="E234" s="41"/>
      <c r="F234" s="255" t="s">
        <v>2269</v>
      </c>
      <c r="G234" s="41"/>
      <c r="H234" s="41"/>
      <c r="I234" s="256"/>
      <c r="J234" s="41"/>
      <c r="K234" s="41"/>
      <c r="L234" s="45"/>
      <c r="M234" s="257"/>
      <c r="N234" s="258"/>
      <c r="O234" s="92"/>
      <c r="P234" s="92"/>
      <c r="Q234" s="92"/>
      <c r="R234" s="92"/>
      <c r="S234" s="92"/>
      <c r="T234" s="93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229</v>
      </c>
      <c r="AU234" s="18" t="s">
        <v>86</v>
      </c>
    </row>
    <row r="235" spans="1:51" s="13" customFormat="1" ht="12">
      <c r="A235" s="13"/>
      <c r="B235" s="232"/>
      <c r="C235" s="233"/>
      <c r="D235" s="234" t="s">
        <v>180</v>
      </c>
      <c r="E235" s="235" t="s">
        <v>1</v>
      </c>
      <c r="F235" s="236" t="s">
        <v>2270</v>
      </c>
      <c r="G235" s="233"/>
      <c r="H235" s="237">
        <v>37.8</v>
      </c>
      <c r="I235" s="238"/>
      <c r="J235" s="233"/>
      <c r="K235" s="233"/>
      <c r="L235" s="239"/>
      <c r="M235" s="240"/>
      <c r="N235" s="241"/>
      <c r="O235" s="241"/>
      <c r="P235" s="241"/>
      <c r="Q235" s="241"/>
      <c r="R235" s="241"/>
      <c r="S235" s="241"/>
      <c r="T235" s="24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3" t="s">
        <v>180</v>
      </c>
      <c r="AU235" s="243" t="s">
        <v>86</v>
      </c>
      <c r="AV235" s="13" t="s">
        <v>86</v>
      </c>
      <c r="AW235" s="13" t="s">
        <v>32</v>
      </c>
      <c r="AX235" s="13" t="s">
        <v>84</v>
      </c>
      <c r="AY235" s="243" t="s">
        <v>171</v>
      </c>
    </row>
    <row r="236" spans="1:65" s="2" customFormat="1" ht="16.5" customHeight="1">
      <c r="A236" s="39"/>
      <c r="B236" s="40"/>
      <c r="C236" s="269" t="s">
        <v>410</v>
      </c>
      <c r="D236" s="269" t="s">
        <v>304</v>
      </c>
      <c r="E236" s="270" t="s">
        <v>406</v>
      </c>
      <c r="F236" s="271" t="s">
        <v>407</v>
      </c>
      <c r="G236" s="272" t="s">
        <v>176</v>
      </c>
      <c r="H236" s="273">
        <v>41.58</v>
      </c>
      <c r="I236" s="274"/>
      <c r="J236" s="275">
        <f>ROUND(I236*H236,2)</f>
        <v>0</v>
      </c>
      <c r="K236" s="271" t="s">
        <v>177</v>
      </c>
      <c r="L236" s="276"/>
      <c r="M236" s="277" t="s">
        <v>1</v>
      </c>
      <c r="N236" s="278" t="s">
        <v>41</v>
      </c>
      <c r="O236" s="92"/>
      <c r="P236" s="228">
        <f>O236*H236</f>
        <v>0</v>
      </c>
      <c r="Q236" s="228">
        <v>0.00085</v>
      </c>
      <c r="R236" s="228">
        <f>Q236*H236</f>
        <v>0.035343</v>
      </c>
      <c r="S236" s="228">
        <v>0</v>
      </c>
      <c r="T236" s="229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0" t="s">
        <v>211</v>
      </c>
      <c r="AT236" s="230" t="s">
        <v>304</v>
      </c>
      <c r="AU236" s="230" t="s">
        <v>86</v>
      </c>
      <c r="AY236" s="18" t="s">
        <v>171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18" t="s">
        <v>84</v>
      </c>
      <c r="BK236" s="231">
        <f>ROUND(I236*H236,2)</f>
        <v>0</v>
      </c>
      <c r="BL236" s="18" t="s">
        <v>178</v>
      </c>
      <c r="BM236" s="230" t="s">
        <v>2271</v>
      </c>
    </row>
    <row r="237" spans="1:51" s="13" customFormat="1" ht="12">
      <c r="A237" s="13"/>
      <c r="B237" s="232"/>
      <c r="C237" s="233"/>
      <c r="D237" s="234" t="s">
        <v>180</v>
      </c>
      <c r="E237" s="233"/>
      <c r="F237" s="236" t="s">
        <v>2272</v>
      </c>
      <c r="G237" s="233"/>
      <c r="H237" s="237">
        <v>41.58</v>
      </c>
      <c r="I237" s="238"/>
      <c r="J237" s="233"/>
      <c r="K237" s="233"/>
      <c r="L237" s="239"/>
      <c r="M237" s="240"/>
      <c r="N237" s="241"/>
      <c r="O237" s="241"/>
      <c r="P237" s="241"/>
      <c r="Q237" s="241"/>
      <c r="R237" s="241"/>
      <c r="S237" s="241"/>
      <c r="T237" s="24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3" t="s">
        <v>180</v>
      </c>
      <c r="AU237" s="243" t="s">
        <v>86</v>
      </c>
      <c r="AV237" s="13" t="s">
        <v>86</v>
      </c>
      <c r="AW237" s="13" t="s">
        <v>4</v>
      </c>
      <c r="AX237" s="13" t="s">
        <v>84</v>
      </c>
      <c r="AY237" s="243" t="s">
        <v>171</v>
      </c>
    </row>
    <row r="238" spans="1:65" s="2" customFormat="1" ht="37.8" customHeight="1">
      <c r="A238" s="39"/>
      <c r="B238" s="40"/>
      <c r="C238" s="219" t="s">
        <v>416</v>
      </c>
      <c r="D238" s="219" t="s">
        <v>173</v>
      </c>
      <c r="E238" s="220" t="s">
        <v>411</v>
      </c>
      <c r="F238" s="221" t="s">
        <v>412</v>
      </c>
      <c r="G238" s="222" t="s">
        <v>176</v>
      </c>
      <c r="H238" s="223">
        <v>19.8</v>
      </c>
      <c r="I238" s="224"/>
      <c r="J238" s="225">
        <f>ROUND(I238*H238,2)</f>
        <v>0</v>
      </c>
      <c r="K238" s="221" t="s">
        <v>177</v>
      </c>
      <c r="L238" s="45"/>
      <c r="M238" s="226" t="s">
        <v>1</v>
      </c>
      <c r="N238" s="227" t="s">
        <v>41</v>
      </c>
      <c r="O238" s="92"/>
      <c r="P238" s="228">
        <f>O238*H238</f>
        <v>0</v>
      </c>
      <c r="Q238" s="228">
        <v>0.00852</v>
      </c>
      <c r="R238" s="228">
        <f>Q238*H238</f>
        <v>0.16869600000000004</v>
      </c>
      <c r="S238" s="228">
        <v>0</v>
      </c>
      <c r="T238" s="229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0" t="s">
        <v>178</v>
      </c>
      <c r="AT238" s="230" t="s">
        <v>173</v>
      </c>
      <c r="AU238" s="230" t="s">
        <v>86</v>
      </c>
      <c r="AY238" s="18" t="s">
        <v>171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18" t="s">
        <v>84</v>
      </c>
      <c r="BK238" s="231">
        <f>ROUND(I238*H238,2)</f>
        <v>0</v>
      </c>
      <c r="BL238" s="18" t="s">
        <v>178</v>
      </c>
      <c r="BM238" s="230" t="s">
        <v>2273</v>
      </c>
    </row>
    <row r="239" spans="1:47" s="2" customFormat="1" ht="12">
      <c r="A239" s="39"/>
      <c r="B239" s="40"/>
      <c r="C239" s="41"/>
      <c r="D239" s="234" t="s">
        <v>229</v>
      </c>
      <c r="E239" s="41"/>
      <c r="F239" s="255" t="s">
        <v>414</v>
      </c>
      <c r="G239" s="41"/>
      <c r="H239" s="41"/>
      <c r="I239" s="256"/>
      <c r="J239" s="41"/>
      <c r="K239" s="41"/>
      <c r="L239" s="45"/>
      <c r="M239" s="257"/>
      <c r="N239" s="258"/>
      <c r="O239" s="92"/>
      <c r="P239" s="92"/>
      <c r="Q239" s="92"/>
      <c r="R239" s="92"/>
      <c r="S239" s="92"/>
      <c r="T239" s="93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229</v>
      </c>
      <c r="AU239" s="18" t="s">
        <v>86</v>
      </c>
    </row>
    <row r="240" spans="1:51" s="13" customFormat="1" ht="12">
      <c r="A240" s="13"/>
      <c r="B240" s="232"/>
      <c r="C240" s="233"/>
      <c r="D240" s="234" t="s">
        <v>180</v>
      </c>
      <c r="E240" s="235" t="s">
        <v>1</v>
      </c>
      <c r="F240" s="236" t="s">
        <v>2274</v>
      </c>
      <c r="G240" s="233"/>
      <c r="H240" s="237">
        <v>19.8</v>
      </c>
      <c r="I240" s="238"/>
      <c r="J240" s="233"/>
      <c r="K240" s="233"/>
      <c r="L240" s="239"/>
      <c r="M240" s="240"/>
      <c r="N240" s="241"/>
      <c r="O240" s="241"/>
      <c r="P240" s="241"/>
      <c r="Q240" s="241"/>
      <c r="R240" s="241"/>
      <c r="S240" s="241"/>
      <c r="T240" s="24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3" t="s">
        <v>180</v>
      </c>
      <c r="AU240" s="243" t="s">
        <v>86</v>
      </c>
      <c r="AV240" s="13" t="s">
        <v>86</v>
      </c>
      <c r="AW240" s="13" t="s">
        <v>32</v>
      </c>
      <c r="AX240" s="13" t="s">
        <v>84</v>
      </c>
      <c r="AY240" s="243" t="s">
        <v>171</v>
      </c>
    </row>
    <row r="241" spans="1:65" s="2" customFormat="1" ht="24.15" customHeight="1">
      <c r="A241" s="39"/>
      <c r="B241" s="40"/>
      <c r="C241" s="269" t="s">
        <v>421</v>
      </c>
      <c r="D241" s="269" t="s">
        <v>304</v>
      </c>
      <c r="E241" s="270" t="s">
        <v>417</v>
      </c>
      <c r="F241" s="271" t="s">
        <v>418</v>
      </c>
      <c r="G241" s="272" t="s">
        <v>176</v>
      </c>
      <c r="H241" s="273">
        <v>23.958</v>
      </c>
      <c r="I241" s="274"/>
      <c r="J241" s="275">
        <f>ROUND(I241*H241,2)</f>
        <v>0</v>
      </c>
      <c r="K241" s="271" t="s">
        <v>177</v>
      </c>
      <c r="L241" s="276"/>
      <c r="M241" s="277" t="s">
        <v>1</v>
      </c>
      <c r="N241" s="278" t="s">
        <v>41</v>
      </c>
      <c r="O241" s="92"/>
      <c r="P241" s="228">
        <f>O241*H241</f>
        <v>0</v>
      </c>
      <c r="Q241" s="228">
        <v>0.0036</v>
      </c>
      <c r="R241" s="228">
        <f>Q241*H241</f>
        <v>0.0862488</v>
      </c>
      <c r="S241" s="228">
        <v>0</v>
      </c>
      <c r="T241" s="229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0" t="s">
        <v>211</v>
      </c>
      <c r="AT241" s="230" t="s">
        <v>304</v>
      </c>
      <c r="AU241" s="230" t="s">
        <v>86</v>
      </c>
      <c r="AY241" s="18" t="s">
        <v>171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18" t="s">
        <v>84</v>
      </c>
      <c r="BK241" s="231">
        <f>ROUND(I241*H241,2)</f>
        <v>0</v>
      </c>
      <c r="BL241" s="18" t="s">
        <v>178</v>
      </c>
      <c r="BM241" s="230" t="s">
        <v>2275</v>
      </c>
    </row>
    <row r="242" spans="1:51" s="13" customFormat="1" ht="12">
      <c r="A242" s="13"/>
      <c r="B242" s="232"/>
      <c r="C242" s="233"/>
      <c r="D242" s="234" t="s">
        <v>180</v>
      </c>
      <c r="E242" s="235" t="s">
        <v>1</v>
      </c>
      <c r="F242" s="236" t="s">
        <v>2276</v>
      </c>
      <c r="G242" s="233"/>
      <c r="H242" s="237">
        <v>21.78</v>
      </c>
      <c r="I242" s="238"/>
      <c r="J242" s="233"/>
      <c r="K242" s="233"/>
      <c r="L242" s="239"/>
      <c r="M242" s="240"/>
      <c r="N242" s="241"/>
      <c r="O242" s="241"/>
      <c r="P242" s="241"/>
      <c r="Q242" s="241"/>
      <c r="R242" s="241"/>
      <c r="S242" s="241"/>
      <c r="T242" s="24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3" t="s">
        <v>180</v>
      </c>
      <c r="AU242" s="243" t="s">
        <v>86</v>
      </c>
      <c r="AV242" s="13" t="s">
        <v>86</v>
      </c>
      <c r="AW242" s="13" t="s">
        <v>32</v>
      </c>
      <c r="AX242" s="13" t="s">
        <v>84</v>
      </c>
      <c r="AY242" s="243" t="s">
        <v>171</v>
      </c>
    </row>
    <row r="243" spans="1:51" s="13" customFormat="1" ht="12">
      <c r="A243" s="13"/>
      <c r="B243" s="232"/>
      <c r="C243" s="233"/>
      <c r="D243" s="234" t="s">
        <v>180</v>
      </c>
      <c r="E243" s="233"/>
      <c r="F243" s="236" t="s">
        <v>2277</v>
      </c>
      <c r="G243" s="233"/>
      <c r="H243" s="237">
        <v>23.958</v>
      </c>
      <c r="I243" s="238"/>
      <c r="J243" s="233"/>
      <c r="K243" s="233"/>
      <c r="L243" s="239"/>
      <c r="M243" s="240"/>
      <c r="N243" s="241"/>
      <c r="O243" s="241"/>
      <c r="P243" s="241"/>
      <c r="Q243" s="241"/>
      <c r="R243" s="241"/>
      <c r="S243" s="241"/>
      <c r="T243" s="24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3" t="s">
        <v>180</v>
      </c>
      <c r="AU243" s="243" t="s">
        <v>86</v>
      </c>
      <c r="AV243" s="13" t="s">
        <v>86</v>
      </c>
      <c r="AW243" s="13" t="s">
        <v>4</v>
      </c>
      <c r="AX243" s="13" t="s">
        <v>84</v>
      </c>
      <c r="AY243" s="243" t="s">
        <v>171</v>
      </c>
    </row>
    <row r="244" spans="1:65" s="2" customFormat="1" ht="37.8" customHeight="1">
      <c r="A244" s="39"/>
      <c r="B244" s="40"/>
      <c r="C244" s="219" t="s">
        <v>426</v>
      </c>
      <c r="D244" s="219" t="s">
        <v>173</v>
      </c>
      <c r="E244" s="220" t="s">
        <v>432</v>
      </c>
      <c r="F244" s="221" t="s">
        <v>433</v>
      </c>
      <c r="G244" s="222" t="s">
        <v>366</v>
      </c>
      <c r="H244" s="223">
        <v>27.6</v>
      </c>
      <c r="I244" s="224"/>
      <c r="J244" s="225">
        <f>ROUND(I244*H244,2)</f>
        <v>0</v>
      </c>
      <c r="K244" s="221" t="s">
        <v>177</v>
      </c>
      <c r="L244" s="45"/>
      <c r="M244" s="226" t="s">
        <v>1</v>
      </c>
      <c r="N244" s="227" t="s">
        <v>41</v>
      </c>
      <c r="O244" s="92"/>
      <c r="P244" s="228">
        <f>O244*H244</f>
        <v>0</v>
      </c>
      <c r="Q244" s="228">
        <v>0.00176</v>
      </c>
      <c r="R244" s="228">
        <f>Q244*H244</f>
        <v>0.048576</v>
      </c>
      <c r="S244" s="228">
        <v>0</v>
      </c>
      <c r="T244" s="229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0" t="s">
        <v>178</v>
      </c>
      <c r="AT244" s="230" t="s">
        <v>173</v>
      </c>
      <c r="AU244" s="230" t="s">
        <v>86</v>
      </c>
      <c r="AY244" s="18" t="s">
        <v>171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8" t="s">
        <v>84</v>
      </c>
      <c r="BK244" s="231">
        <f>ROUND(I244*H244,2)</f>
        <v>0</v>
      </c>
      <c r="BL244" s="18" t="s">
        <v>178</v>
      </c>
      <c r="BM244" s="230" t="s">
        <v>2278</v>
      </c>
    </row>
    <row r="245" spans="1:51" s="13" customFormat="1" ht="12">
      <c r="A245" s="13"/>
      <c r="B245" s="232"/>
      <c r="C245" s="233"/>
      <c r="D245" s="234" t="s">
        <v>180</v>
      </c>
      <c r="E245" s="235" t="s">
        <v>1</v>
      </c>
      <c r="F245" s="236" t="s">
        <v>2279</v>
      </c>
      <c r="G245" s="233"/>
      <c r="H245" s="237">
        <v>27.6</v>
      </c>
      <c r="I245" s="238"/>
      <c r="J245" s="233"/>
      <c r="K245" s="233"/>
      <c r="L245" s="239"/>
      <c r="M245" s="240"/>
      <c r="N245" s="241"/>
      <c r="O245" s="241"/>
      <c r="P245" s="241"/>
      <c r="Q245" s="241"/>
      <c r="R245" s="241"/>
      <c r="S245" s="241"/>
      <c r="T245" s="24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3" t="s">
        <v>180</v>
      </c>
      <c r="AU245" s="243" t="s">
        <v>86</v>
      </c>
      <c r="AV245" s="13" t="s">
        <v>86</v>
      </c>
      <c r="AW245" s="13" t="s">
        <v>32</v>
      </c>
      <c r="AX245" s="13" t="s">
        <v>84</v>
      </c>
      <c r="AY245" s="243" t="s">
        <v>171</v>
      </c>
    </row>
    <row r="246" spans="1:65" s="2" customFormat="1" ht="24.15" customHeight="1">
      <c r="A246" s="39"/>
      <c r="B246" s="40"/>
      <c r="C246" s="269" t="s">
        <v>431</v>
      </c>
      <c r="D246" s="269" t="s">
        <v>304</v>
      </c>
      <c r="E246" s="270" t="s">
        <v>439</v>
      </c>
      <c r="F246" s="271" t="s">
        <v>1708</v>
      </c>
      <c r="G246" s="272" t="s">
        <v>176</v>
      </c>
      <c r="H246" s="273">
        <v>6.072</v>
      </c>
      <c r="I246" s="274"/>
      <c r="J246" s="275">
        <f>ROUND(I246*H246,2)</f>
        <v>0</v>
      </c>
      <c r="K246" s="271" t="s">
        <v>177</v>
      </c>
      <c r="L246" s="276"/>
      <c r="M246" s="277" t="s">
        <v>1</v>
      </c>
      <c r="N246" s="278" t="s">
        <v>41</v>
      </c>
      <c r="O246" s="92"/>
      <c r="P246" s="228">
        <f>O246*H246</f>
        <v>0</v>
      </c>
      <c r="Q246" s="228">
        <v>0.006</v>
      </c>
      <c r="R246" s="228">
        <f>Q246*H246</f>
        <v>0.036432</v>
      </c>
      <c r="S246" s="228">
        <v>0</v>
      </c>
      <c r="T246" s="229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0" t="s">
        <v>211</v>
      </c>
      <c r="AT246" s="230" t="s">
        <v>304</v>
      </c>
      <c r="AU246" s="230" t="s">
        <v>86</v>
      </c>
      <c r="AY246" s="18" t="s">
        <v>171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18" t="s">
        <v>84</v>
      </c>
      <c r="BK246" s="231">
        <f>ROUND(I246*H246,2)</f>
        <v>0</v>
      </c>
      <c r="BL246" s="18" t="s">
        <v>178</v>
      </c>
      <c r="BM246" s="230" t="s">
        <v>2280</v>
      </c>
    </row>
    <row r="247" spans="1:51" s="13" customFormat="1" ht="12">
      <c r="A247" s="13"/>
      <c r="B247" s="232"/>
      <c r="C247" s="233"/>
      <c r="D247" s="234" t="s">
        <v>180</v>
      </c>
      <c r="E247" s="235" t="s">
        <v>1</v>
      </c>
      <c r="F247" s="236" t="s">
        <v>2281</v>
      </c>
      <c r="G247" s="233"/>
      <c r="H247" s="237">
        <v>5.52</v>
      </c>
      <c r="I247" s="238"/>
      <c r="J247" s="233"/>
      <c r="K247" s="233"/>
      <c r="L247" s="239"/>
      <c r="M247" s="240"/>
      <c r="N247" s="241"/>
      <c r="O247" s="241"/>
      <c r="P247" s="241"/>
      <c r="Q247" s="241"/>
      <c r="R247" s="241"/>
      <c r="S247" s="241"/>
      <c r="T247" s="24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3" t="s">
        <v>180</v>
      </c>
      <c r="AU247" s="243" t="s">
        <v>86</v>
      </c>
      <c r="AV247" s="13" t="s">
        <v>86</v>
      </c>
      <c r="AW247" s="13" t="s">
        <v>32</v>
      </c>
      <c r="AX247" s="13" t="s">
        <v>84</v>
      </c>
      <c r="AY247" s="243" t="s">
        <v>171</v>
      </c>
    </row>
    <row r="248" spans="1:51" s="13" customFormat="1" ht="12">
      <c r="A248" s="13"/>
      <c r="B248" s="232"/>
      <c r="C248" s="233"/>
      <c r="D248" s="234" t="s">
        <v>180</v>
      </c>
      <c r="E248" s="233"/>
      <c r="F248" s="236" t="s">
        <v>2282</v>
      </c>
      <c r="G248" s="233"/>
      <c r="H248" s="237">
        <v>6.072</v>
      </c>
      <c r="I248" s="238"/>
      <c r="J248" s="233"/>
      <c r="K248" s="233"/>
      <c r="L248" s="239"/>
      <c r="M248" s="240"/>
      <c r="N248" s="241"/>
      <c r="O248" s="241"/>
      <c r="P248" s="241"/>
      <c r="Q248" s="241"/>
      <c r="R248" s="241"/>
      <c r="S248" s="241"/>
      <c r="T248" s="24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3" t="s">
        <v>180</v>
      </c>
      <c r="AU248" s="243" t="s">
        <v>86</v>
      </c>
      <c r="AV248" s="13" t="s">
        <v>86</v>
      </c>
      <c r="AW248" s="13" t="s">
        <v>4</v>
      </c>
      <c r="AX248" s="13" t="s">
        <v>84</v>
      </c>
      <c r="AY248" s="243" t="s">
        <v>171</v>
      </c>
    </row>
    <row r="249" spans="1:65" s="2" customFormat="1" ht="24.15" customHeight="1">
      <c r="A249" s="39"/>
      <c r="B249" s="40"/>
      <c r="C249" s="219" t="s">
        <v>438</v>
      </c>
      <c r="D249" s="219" t="s">
        <v>173</v>
      </c>
      <c r="E249" s="220" t="s">
        <v>445</v>
      </c>
      <c r="F249" s="221" t="s">
        <v>446</v>
      </c>
      <c r="G249" s="222" t="s">
        <v>176</v>
      </c>
      <c r="H249" s="223">
        <v>19.8</v>
      </c>
      <c r="I249" s="224"/>
      <c r="J249" s="225">
        <f>ROUND(I249*H249,2)</f>
        <v>0</v>
      </c>
      <c r="K249" s="221" t="s">
        <v>177</v>
      </c>
      <c r="L249" s="45"/>
      <c r="M249" s="226" t="s">
        <v>1</v>
      </c>
      <c r="N249" s="227" t="s">
        <v>41</v>
      </c>
      <c r="O249" s="92"/>
      <c r="P249" s="228">
        <f>O249*H249</f>
        <v>0</v>
      </c>
      <c r="Q249" s="228">
        <v>8E-05</v>
      </c>
      <c r="R249" s="228">
        <f>Q249*H249</f>
        <v>0.0015840000000000003</v>
      </c>
      <c r="S249" s="228">
        <v>0</v>
      </c>
      <c r="T249" s="229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0" t="s">
        <v>178</v>
      </c>
      <c r="AT249" s="230" t="s">
        <v>173</v>
      </c>
      <c r="AU249" s="230" t="s">
        <v>86</v>
      </c>
      <c r="AY249" s="18" t="s">
        <v>171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18" t="s">
        <v>84</v>
      </c>
      <c r="BK249" s="231">
        <f>ROUND(I249*H249,2)</f>
        <v>0</v>
      </c>
      <c r="BL249" s="18" t="s">
        <v>178</v>
      </c>
      <c r="BM249" s="230" t="s">
        <v>2283</v>
      </c>
    </row>
    <row r="250" spans="1:65" s="2" customFormat="1" ht="24.15" customHeight="1">
      <c r="A250" s="39"/>
      <c r="B250" s="40"/>
      <c r="C250" s="219" t="s">
        <v>444</v>
      </c>
      <c r="D250" s="219" t="s">
        <v>173</v>
      </c>
      <c r="E250" s="220" t="s">
        <v>450</v>
      </c>
      <c r="F250" s="221" t="s">
        <v>451</v>
      </c>
      <c r="G250" s="222" t="s">
        <v>176</v>
      </c>
      <c r="H250" s="223">
        <v>306.25</v>
      </c>
      <c r="I250" s="224"/>
      <c r="J250" s="225">
        <f>ROUND(I250*H250,2)</f>
        <v>0</v>
      </c>
      <c r="K250" s="221" t="s">
        <v>177</v>
      </c>
      <c r="L250" s="45"/>
      <c r="M250" s="226" t="s">
        <v>1</v>
      </c>
      <c r="N250" s="227" t="s">
        <v>41</v>
      </c>
      <c r="O250" s="92"/>
      <c r="P250" s="228">
        <f>O250*H250</f>
        <v>0</v>
      </c>
      <c r="Q250" s="228">
        <v>8E-05</v>
      </c>
      <c r="R250" s="228">
        <f>Q250*H250</f>
        <v>0.0245</v>
      </c>
      <c r="S250" s="228">
        <v>0</v>
      </c>
      <c r="T250" s="229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0" t="s">
        <v>178</v>
      </c>
      <c r="AT250" s="230" t="s">
        <v>173</v>
      </c>
      <c r="AU250" s="230" t="s">
        <v>86</v>
      </c>
      <c r="AY250" s="18" t="s">
        <v>171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18" t="s">
        <v>84</v>
      </c>
      <c r="BK250" s="231">
        <f>ROUND(I250*H250,2)</f>
        <v>0</v>
      </c>
      <c r="BL250" s="18" t="s">
        <v>178</v>
      </c>
      <c r="BM250" s="230" t="s">
        <v>2284</v>
      </c>
    </row>
    <row r="251" spans="1:51" s="13" customFormat="1" ht="12">
      <c r="A251" s="13"/>
      <c r="B251" s="232"/>
      <c r="C251" s="233"/>
      <c r="D251" s="234" t="s">
        <v>180</v>
      </c>
      <c r="E251" s="235" t="s">
        <v>1</v>
      </c>
      <c r="F251" s="236" t="s">
        <v>2285</v>
      </c>
      <c r="G251" s="233"/>
      <c r="H251" s="237">
        <v>306.25</v>
      </c>
      <c r="I251" s="238"/>
      <c r="J251" s="233"/>
      <c r="K251" s="233"/>
      <c r="L251" s="239"/>
      <c r="M251" s="240"/>
      <c r="N251" s="241"/>
      <c r="O251" s="241"/>
      <c r="P251" s="241"/>
      <c r="Q251" s="241"/>
      <c r="R251" s="241"/>
      <c r="S251" s="241"/>
      <c r="T251" s="24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3" t="s">
        <v>180</v>
      </c>
      <c r="AU251" s="243" t="s">
        <v>86</v>
      </c>
      <c r="AV251" s="13" t="s">
        <v>86</v>
      </c>
      <c r="AW251" s="13" t="s">
        <v>32</v>
      </c>
      <c r="AX251" s="13" t="s">
        <v>84</v>
      </c>
      <c r="AY251" s="243" t="s">
        <v>171</v>
      </c>
    </row>
    <row r="252" spans="1:65" s="2" customFormat="1" ht="24.15" customHeight="1">
      <c r="A252" s="39"/>
      <c r="B252" s="40"/>
      <c r="C252" s="219" t="s">
        <v>449</v>
      </c>
      <c r="D252" s="219" t="s">
        <v>173</v>
      </c>
      <c r="E252" s="220" t="s">
        <v>454</v>
      </c>
      <c r="F252" s="221" t="s">
        <v>455</v>
      </c>
      <c r="G252" s="222" t="s">
        <v>176</v>
      </c>
      <c r="H252" s="223">
        <v>87.66</v>
      </c>
      <c r="I252" s="224"/>
      <c r="J252" s="225">
        <f>ROUND(I252*H252,2)</f>
        <v>0</v>
      </c>
      <c r="K252" s="221" t="s">
        <v>177</v>
      </c>
      <c r="L252" s="45"/>
      <c r="M252" s="226" t="s">
        <v>1</v>
      </c>
      <c r="N252" s="227" t="s">
        <v>41</v>
      </c>
      <c r="O252" s="92"/>
      <c r="P252" s="228">
        <f>O252*H252</f>
        <v>0</v>
      </c>
      <c r="Q252" s="228">
        <v>0.0315</v>
      </c>
      <c r="R252" s="228">
        <f>Q252*H252</f>
        <v>2.76129</v>
      </c>
      <c r="S252" s="228">
        <v>0</v>
      </c>
      <c r="T252" s="229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0" t="s">
        <v>178</v>
      </c>
      <c r="AT252" s="230" t="s">
        <v>173</v>
      </c>
      <c r="AU252" s="230" t="s">
        <v>86</v>
      </c>
      <c r="AY252" s="18" t="s">
        <v>171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18" t="s">
        <v>84</v>
      </c>
      <c r="BK252" s="231">
        <f>ROUND(I252*H252,2)</f>
        <v>0</v>
      </c>
      <c r="BL252" s="18" t="s">
        <v>178</v>
      </c>
      <c r="BM252" s="230" t="s">
        <v>2286</v>
      </c>
    </row>
    <row r="253" spans="1:51" s="15" customFormat="1" ht="12">
      <c r="A253" s="15"/>
      <c r="B253" s="259"/>
      <c r="C253" s="260"/>
      <c r="D253" s="234" t="s">
        <v>180</v>
      </c>
      <c r="E253" s="261" t="s">
        <v>1</v>
      </c>
      <c r="F253" s="262" t="s">
        <v>390</v>
      </c>
      <c r="G253" s="260"/>
      <c r="H253" s="261" t="s">
        <v>1</v>
      </c>
      <c r="I253" s="263"/>
      <c r="J253" s="260"/>
      <c r="K253" s="260"/>
      <c r="L253" s="264"/>
      <c r="M253" s="265"/>
      <c r="N253" s="266"/>
      <c r="O253" s="266"/>
      <c r="P253" s="266"/>
      <c r="Q253" s="266"/>
      <c r="R253" s="266"/>
      <c r="S253" s="266"/>
      <c r="T253" s="267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68" t="s">
        <v>180</v>
      </c>
      <c r="AU253" s="268" t="s">
        <v>86</v>
      </c>
      <c r="AV253" s="15" t="s">
        <v>84</v>
      </c>
      <c r="AW253" s="15" t="s">
        <v>32</v>
      </c>
      <c r="AX253" s="15" t="s">
        <v>76</v>
      </c>
      <c r="AY253" s="268" t="s">
        <v>171</v>
      </c>
    </row>
    <row r="254" spans="1:51" s="13" customFormat="1" ht="12">
      <c r="A254" s="13"/>
      <c r="B254" s="232"/>
      <c r="C254" s="233"/>
      <c r="D254" s="234" t="s">
        <v>180</v>
      </c>
      <c r="E254" s="235" t="s">
        <v>1</v>
      </c>
      <c r="F254" s="236" t="s">
        <v>2267</v>
      </c>
      <c r="G254" s="233"/>
      <c r="H254" s="237">
        <v>87.66</v>
      </c>
      <c r="I254" s="238"/>
      <c r="J254" s="233"/>
      <c r="K254" s="233"/>
      <c r="L254" s="239"/>
      <c r="M254" s="240"/>
      <c r="N254" s="241"/>
      <c r="O254" s="241"/>
      <c r="P254" s="241"/>
      <c r="Q254" s="241"/>
      <c r="R254" s="241"/>
      <c r="S254" s="241"/>
      <c r="T254" s="24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3" t="s">
        <v>180</v>
      </c>
      <c r="AU254" s="243" t="s">
        <v>86</v>
      </c>
      <c r="AV254" s="13" t="s">
        <v>86</v>
      </c>
      <c r="AW254" s="13" t="s">
        <v>32</v>
      </c>
      <c r="AX254" s="13" t="s">
        <v>84</v>
      </c>
      <c r="AY254" s="243" t="s">
        <v>171</v>
      </c>
    </row>
    <row r="255" spans="1:65" s="2" customFormat="1" ht="24.15" customHeight="1">
      <c r="A255" s="39"/>
      <c r="B255" s="40"/>
      <c r="C255" s="219" t="s">
        <v>453</v>
      </c>
      <c r="D255" s="219" t="s">
        <v>173</v>
      </c>
      <c r="E255" s="220" t="s">
        <v>458</v>
      </c>
      <c r="F255" s="221" t="s">
        <v>459</v>
      </c>
      <c r="G255" s="222" t="s">
        <v>176</v>
      </c>
      <c r="H255" s="223">
        <v>401.65</v>
      </c>
      <c r="I255" s="224"/>
      <c r="J255" s="225">
        <f>ROUND(I255*H255,2)</f>
        <v>0</v>
      </c>
      <c r="K255" s="221" t="s">
        <v>177</v>
      </c>
      <c r="L255" s="45"/>
      <c r="M255" s="226" t="s">
        <v>1</v>
      </c>
      <c r="N255" s="227" t="s">
        <v>41</v>
      </c>
      <c r="O255" s="92"/>
      <c r="P255" s="228">
        <f>O255*H255</f>
        <v>0</v>
      </c>
      <c r="Q255" s="228">
        <v>0.02618</v>
      </c>
      <c r="R255" s="228">
        <f>Q255*H255</f>
        <v>10.515196999999999</v>
      </c>
      <c r="S255" s="228">
        <v>0</v>
      </c>
      <c r="T255" s="229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0" t="s">
        <v>178</v>
      </c>
      <c r="AT255" s="230" t="s">
        <v>173</v>
      </c>
      <c r="AU255" s="230" t="s">
        <v>86</v>
      </c>
      <c r="AY255" s="18" t="s">
        <v>171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18" t="s">
        <v>84</v>
      </c>
      <c r="BK255" s="231">
        <f>ROUND(I255*H255,2)</f>
        <v>0</v>
      </c>
      <c r="BL255" s="18" t="s">
        <v>178</v>
      </c>
      <c r="BM255" s="230" t="s">
        <v>2287</v>
      </c>
    </row>
    <row r="256" spans="1:51" s="13" customFormat="1" ht="12">
      <c r="A256" s="13"/>
      <c r="B256" s="232"/>
      <c r="C256" s="233"/>
      <c r="D256" s="234" t="s">
        <v>180</v>
      </c>
      <c r="E256" s="235" t="s">
        <v>1</v>
      </c>
      <c r="F256" s="236" t="s">
        <v>2288</v>
      </c>
      <c r="G256" s="233"/>
      <c r="H256" s="237">
        <v>23.4</v>
      </c>
      <c r="I256" s="238"/>
      <c r="J256" s="233"/>
      <c r="K256" s="233"/>
      <c r="L256" s="239"/>
      <c r="M256" s="240"/>
      <c r="N256" s="241"/>
      <c r="O256" s="241"/>
      <c r="P256" s="241"/>
      <c r="Q256" s="241"/>
      <c r="R256" s="241"/>
      <c r="S256" s="241"/>
      <c r="T256" s="24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3" t="s">
        <v>180</v>
      </c>
      <c r="AU256" s="243" t="s">
        <v>86</v>
      </c>
      <c r="AV256" s="13" t="s">
        <v>86</v>
      </c>
      <c r="AW256" s="13" t="s">
        <v>32</v>
      </c>
      <c r="AX256" s="13" t="s">
        <v>76</v>
      </c>
      <c r="AY256" s="243" t="s">
        <v>171</v>
      </c>
    </row>
    <row r="257" spans="1:51" s="16" customFormat="1" ht="12">
      <c r="A257" s="16"/>
      <c r="B257" s="286"/>
      <c r="C257" s="287"/>
      <c r="D257" s="234" t="s">
        <v>180</v>
      </c>
      <c r="E257" s="288" t="s">
        <v>1</v>
      </c>
      <c r="F257" s="289" t="s">
        <v>2289</v>
      </c>
      <c r="G257" s="287"/>
      <c r="H257" s="290">
        <v>23.4</v>
      </c>
      <c r="I257" s="291"/>
      <c r="J257" s="287"/>
      <c r="K257" s="287"/>
      <c r="L257" s="292"/>
      <c r="M257" s="293"/>
      <c r="N257" s="294"/>
      <c r="O257" s="294"/>
      <c r="P257" s="294"/>
      <c r="Q257" s="294"/>
      <c r="R257" s="294"/>
      <c r="S257" s="294"/>
      <c r="T257" s="295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T257" s="296" t="s">
        <v>180</v>
      </c>
      <c r="AU257" s="296" t="s">
        <v>86</v>
      </c>
      <c r="AV257" s="16" t="s">
        <v>187</v>
      </c>
      <c r="AW257" s="16" t="s">
        <v>32</v>
      </c>
      <c r="AX257" s="16" t="s">
        <v>76</v>
      </c>
      <c r="AY257" s="296" t="s">
        <v>171</v>
      </c>
    </row>
    <row r="258" spans="1:51" s="13" customFormat="1" ht="12">
      <c r="A258" s="13"/>
      <c r="B258" s="232"/>
      <c r="C258" s="233"/>
      <c r="D258" s="234" t="s">
        <v>180</v>
      </c>
      <c r="E258" s="235" t="s">
        <v>1</v>
      </c>
      <c r="F258" s="236" t="s">
        <v>2290</v>
      </c>
      <c r="G258" s="233"/>
      <c r="H258" s="237">
        <v>446.25</v>
      </c>
      <c r="I258" s="238"/>
      <c r="J258" s="233"/>
      <c r="K258" s="233"/>
      <c r="L258" s="239"/>
      <c r="M258" s="240"/>
      <c r="N258" s="241"/>
      <c r="O258" s="241"/>
      <c r="P258" s="241"/>
      <c r="Q258" s="241"/>
      <c r="R258" s="241"/>
      <c r="S258" s="241"/>
      <c r="T258" s="24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3" t="s">
        <v>180</v>
      </c>
      <c r="AU258" s="243" t="s">
        <v>86</v>
      </c>
      <c r="AV258" s="13" t="s">
        <v>86</v>
      </c>
      <c r="AW258" s="13" t="s">
        <v>32</v>
      </c>
      <c r="AX258" s="13" t="s">
        <v>76</v>
      </c>
      <c r="AY258" s="243" t="s">
        <v>171</v>
      </c>
    </row>
    <row r="259" spans="1:51" s="13" customFormat="1" ht="12">
      <c r="A259" s="13"/>
      <c r="B259" s="232"/>
      <c r="C259" s="233"/>
      <c r="D259" s="234" t="s">
        <v>180</v>
      </c>
      <c r="E259" s="235" t="s">
        <v>1</v>
      </c>
      <c r="F259" s="236" t="s">
        <v>2291</v>
      </c>
      <c r="G259" s="233"/>
      <c r="H259" s="237">
        <v>-68</v>
      </c>
      <c r="I259" s="238"/>
      <c r="J259" s="233"/>
      <c r="K259" s="233"/>
      <c r="L259" s="239"/>
      <c r="M259" s="240"/>
      <c r="N259" s="241"/>
      <c r="O259" s="241"/>
      <c r="P259" s="241"/>
      <c r="Q259" s="241"/>
      <c r="R259" s="241"/>
      <c r="S259" s="241"/>
      <c r="T259" s="24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3" t="s">
        <v>180</v>
      </c>
      <c r="AU259" s="243" t="s">
        <v>86</v>
      </c>
      <c r="AV259" s="13" t="s">
        <v>86</v>
      </c>
      <c r="AW259" s="13" t="s">
        <v>32</v>
      </c>
      <c r="AX259" s="13" t="s">
        <v>76</v>
      </c>
      <c r="AY259" s="243" t="s">
        <v>171</v>
      </c>
    </row>
    <row r="260" spans="1:51" s="16" customFormat="1" ht="12">
      <c r="A260" s="16"/>
      <c r="B260" s="286"/>
      <c r="C260" s="287"/>
      <c r="D260" s="234" t="s">
        <v>180</v>
      </c>
      <c r="E260" s="288" t="s">
        <v>1</v>
      </c>
      <c r="F260" s="289" t="s">
        <v>2289</v>
      </c>
      <c r="G260" s="287"/>
      <c r="H260" s="290">
        <v>378.25</v>
      </c>
      <c r="I260" s="291"/>
      <c r="J260" s="287"/>
      <c r="K260" s="287"/>
      <c r="L260" s="292"/>
      <c r="M260" s="293"/>
      <c r="N260" s="294"/>
      <c r="O260" s="294"/>
      <c r="P260" s="294"/>
      <c r="Q260" s="294"/>
      <c r="R260" s="294"/>
      <c r="S260" s="294"/>
      <c r="T260" s="295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T260" s="296" t="s">
        <v>180</v>
      </c>
      <c r="AU260" s="296" t="s">
        <v>86</v>
      </c>
      <c r="AV260" s="16" t="s">
        <v>187</v>
      </c>
      <c r="AW260" s="16" t="s">
        <v>32</v>
      </c>
      <c r="AX260" s="16" t="s">
        <v>76</v>
      </c>
      <c r="AY260" s="296" t="s">
        <v>171</v>
      </c>
    </row>
    <row r="261" spans="1:51" s="14" customFormat="1" ht="12">
      <c r="A261" s="14"/>
      <c r="B261" s="244"/>
      <c r="C261" s="245"/>
      <c r="D261" s="234" t="s">
        <v>180</v>
      </c>
      <c r="E261" s="246" t="s">
        <v>1</v>
      </c>
      <c r="F261" s="247" t="s">
        <v>221</v>
      </c>
      <c r="G261" s="245"/>
      <c r="H261" s="248">
        <v>401.65</v>
      </c>
      <c r="I261" s="249"/>
      <c r="J261" s="245"/>
      <c r="K261" s="245"/>
      <c r="L261" s="250"/>
      <c r="M261" s="251"/>
      <c r="N261" s="252"/>
      <c r="O261" s="252"/>
      <c r="P261" s="252"/>
      <c r="Q261" s="252"/>
      <c r="R261" s="252"/>
      <c r="S261" s="252"/>
      <c r="T261" s="253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4" t="s">
        <v>180</v>
      </c>
      <c r="AU261" s="254" t="s">
        <v>86</v>
      </c>
      <c r="AV261" s="14" t="s">
        <v>178</v>
      </c>
      <c r="AW261" s="14" t="s">
        <v>32</v>
      </c>
      <c r="AX261" s="14" t="s">
        <v>84</v>
      </c>
      <c r="AY261" s="254" t="s">
        <v>171</v>
      </c>
    </row>
    <row r="262" spans="1:65" s="2" customFormat="1" ht="24.15" customHeight="1">
      <c r="A262" s="39"/>
      <c r="B262" s="40"/>
      <c r="C262" s="219" t="s">
        <v>457</v>
      </c>
      <c r="D262" s="219" t="s">
        <v>173</v>
      </c>
      <c r="E262" s="220" t="s">
        <v>464</v>
      </c>
      <c r="F262" s="221" t="s">
        <v>465</v>
      </c>
      <c r="G262" s="222" t="s">
        <v>176</v>
      </c>
      <c r="H262" s="223">
        <v>32</v>
      </c>
      <c r="I262" s="224"/>
      <c r="J262" s="225">
        <f>ROUND(I262*H262,2)</f>
        <v>0</v>
      </c>
      <c r="K262" s="221" t="s">
        <v>184</v>
      </c>
      <c r="L262" s="45"/>
      <c r="M262" s="226" t="s">
        <v>1</v>
      </c>
      <c r="N262" s="227" t="s">
        <v>41</v>
      </c>
      <c r="O262" s="92"/>
      <c r="P262" s="228">
        <f>O262*H262</f>
        <v>0</v>
      </c>
      <c r="Q262" s="228">
        <v>0.0057</v>
      </c>
      <c r="R262" s="228">
        <f>Q262*H262</f>
        <v>0.18240000000000003</v>
      </c>
      <c r="S262" s="228">
        <v>0</v>
      </c>
      <c r="T262" s="229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0" t="s">
        <v>178</v>
      </c>
      <c r="AT262" s="230" t="s">
        <v>173</v>
      </c>
      <c r="AU262" s="230" t="s">
        <v>86</v>
      </c>
      <c r="AY262" s="18" t="s">
        <v>171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18" t="s">
        <v>84</v>
      </c>
      <c r="BK262" s="231">
        <f>ROUND(I262*H262,2)</f>
        <v>0</v>
      </c>
      <c r="BL262" s="18" t="s">
        <v>178</v>
      </c>
      <c r="BM262" s="230" t="s">
        <v>2292</v>
      </c>
    </row>
    <row r="263" spans="1:47" s="2" customFormat="1" ht="12">
      <c r="A263" s="39"/>
      <c r="B263" s="40"/>
      <c r="C263" s="41"/>
      <c r="D263" s="234" t="s">
        <v>229</v>
      </c>
      <c r="E263" s="41"/>
      <c r="F263" s="255" t="s">
        <v>467</v>
      </c>
      <c r="G263" s="41"/>
      <c r="H263" s="41"/>
      <c r="I263" s="256"/>
      <c r="J263" s="41"/>
      <c r="K263" s="41"/>
      <c r="L263" s="45"/>
      <c r="M263" s="257"/>
      <c r="N263" s="258"/>
      <c r="O263" s="92"/>
      <c r="P263" s="92"/>
      <c r="Q263" s="92"/>
      <c r="R263" s="92"/>
      <c r="S263" s="92"/>
      <c r="T263" s="93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229</v>
      </c>
      <c r="AU263" s="18" t="s">
        <v>86</v>
      </c>
    </row>
    <row r="264" spans="1:65" s="2" customFormat="1" ht="24.15" customHeight="1">
      <c r="A264" s="39"/>
      <c r="B264" s="40"/>
      <c r="C264" s="219" t="s">
        <v>463</v>
      </c>
      <c r="D264" s="219" t="s">
        <v>173</v>
      </c>
      <c r="E264" s="220" t="s">
        <v>470</v>
      </c>
      <c r="F264" s="221" t="s">
        <v>471</v>
      </c>
      <c r="G264" s="222" t="s">
        <v>176</v>
      </c>
      <c r="H264" s="223">
        <v>264</v>
      </c>
      <c r="I264" s="224"/>
      <c r="J264" s="225">
        <f>ROUND(I264*H264,2)</f>
        <v>0</v>
      </c>
      <c r="K264" s="221" t="s">
        <v>184</v>
      </c>
      <c r="L264" s="45"/>
      <c r="M264" s="226" t="s">
        <v>1</v>
      </c>
      <c r="N264" s="227" t="s">
        <v>41</v>
      </c>
      <c r="O264" s="92"/>
      <c r="P264" s="228">
        <f>O264*H264</f>
        <v>0</v>
      </c>
      <c r="Q264" s="228">
        <v>0.0033</v>
      </c>
      <c r="R264" s="228">
        <f>Q264*H264</f>
        <v>0.8712</v>
      </c>
      <c r="S264" s="228">
        <v>0</v>
      </c>
      <c r="T264" s="229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0" t="s">
        <v>178</v>
      </c>
      <c r="AT264" s="230" t="s">
        <v>173</v>
      </c>
      <c r="AU264" s="230" t="s">
        <v>86</v>
      </c>
      <c r="AY264" s="18" t="s">
        <v>171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18" t="s">
        <v>84</v>
      </c>
      <c r="BK264" s="231">
        <f>ROUND(I264*H264,2)</f>
        <v>0</v>
      </c>
      <c r="BL264" s="18" t="s">
        <v>178</v>
      </c>
      <c r="BM264" s="230" t="s">
        <v>2293</v>
      </c>
    </row>
    <row r="265" spans="1:47" s="2" customFormat="1" ht="12">
      <c r="A265" s="39"/>
      <c r="B265" s="40"/>
      <c r="C265" s="41"/>
      <c r="D265" s="234" t="s">
        <v>229</v>
      </c>
      <c r="E265" s="41"/>
      <c r="F265" s="255" t="s">
        <v>473</v>
      </c>
      <c r="G265" s="41"/>
      <c r="H265" s="41"/>
      <c r="I265" s="256"/>
      <c r="J265" s="41"/>
      <c r="K265" s="41"/>
      <c r="L265" s="45"/>
      <c r="M265" s="257"/>
      <c r="N265" s="258"/>
      <c r="O265" s="92"/>
      <c r="P265" s="92"/>
      <c r="Q265" s="92"/>
      <c r="R265" s="92"/>
      <c r="S265" s="92"/>
      <c r="T265" s="93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229</v>
      </c>
      <c r="AU265" s="18" t="s">
        <v>86</v>
      </c>
    </row>
    <row r="266" spans="1:65" s="2" customFormat="1" ht="24.15" customHeight="1">
      <c r="A266" s="39"/>
      <c r="B266" s="40"/>
      <c r="C266" s="219" t="s">
        <v>469</v>
      </c>
      <c r="D266" s="219" t="s">
        <v>173</v>
      </c>
      <c r="E266" s="220" t="s">
        <v>476</v>
      </c>
      <c r="F266" s="221" t="s">
        <v>477</v>
      </c>
      <c r="G266" s="222" t="s">
        <v>176</v>
      </c>
      <c r="H266" s="223">
        <v>10.8</v>
      </c>
      <c r="I266" s="224"/>
      <c r="J266" s="225">
        <f>ROUND(I266*H266,2)</f>
        <v>0</v>
      </c>
      <c r="K266" s="221" t="s">
        <v>177</v>
      </c>
      <c r="L266" s="45"/>
      <c r="M266" s="226" t="s">
        <v>1</v>
      </c>
      <c r="N266" s="227" t="s">
        <v>41</v>
      </c>
      <c r="O266" s="92"/>
      <c r="P266" s="228">
        <f>O266*H266</f>
        <v>0</v>
      </c>
      <c r="Q266" s="228">
        <v>0.105</v>
      </c>
      <c r="R266" s="228">
        <f>Q266*H266</f>
        <v>1.1340000000000001</v>
      </c>
      <c r="S266" s="228">
        <v>0</v>
      </c>
      <c r="T266" s="229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0" t="s">
        <v>178</v>
      </c>
      <c r="AT266" s="230" t="s">
        <v>173</v>
      </c>
      <c r="AU266" s="230" t="s">
        <v>86</v>
      </c>
      <c r="AY266" s="18" t="s">
        <v>171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8" t="s">
        <v>84</v>
      </c>
      <c r="BK266" s="231">
        <f>ROUND(I266*H266,2)</f>
        <v>0</v>
      </c>
      <c r="BL266" s="18" t="s">
        <v>178</v>
      </c>
      <c r="BM266" s="230" t="s">
        <v>2294</v>
      </c>
    </row>
    <row r="267" spans="1:51" s="13" customFormat="1" ht="12">
      <c r="A267" s="13"/>
      <c r="B267" s="232"/>
      <c r="C267" s="233"/>
      <c r="D267" s="234" t="s">
        <v>180</v>
      </c>
      <c r="E267" s="235" t="s">
        <v>1</v>
      </c>
      <c r="F267" s="236" t="s">
        <v>2295</v>
      </c>
      <c r="G267" s="233"/>
      <c r="H267" s="237">
        <v>10.8</v>
      </c>
      <c r="I267" s="238"/>
      <c r="J267" s="233"/>
      <c r="K267" s="233"/>
      <c r="L267" s="239"/>
      <c r="M267" s="240"/>
      <c r="N267" s="241"/>
      <c r="O267" s="241"/>
      <c r="P267" s="241"/>
      <c r="Q267" s="241"/>
      <c r="R267" s="241"/>
      <c r="S267" s="241"/>
      <c r="T267" s="24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3" t="s">
        <v>180</v>
      </c>
      <c r="AU267" s="243" t="s">
        <v>86</v>
      </c>
      <c r="AV267" s="13" t="s">
        <v>86</v>
      </c>
      <c r="AW267" s="13" t="s">
        <v>32</v>
      </c>
      <c r="AX267" s="13" t="s">
        <v>84</v>
      </c>
      <c r="AY267" s="243" t="s">
        <v>171</v>
      </c>
    </row>
    <row r="268" spans="1:65" s="2" customFormat="1" ht="24.15" customHeight="1">
      <c r="A268" s="39"/>
      <c r="B268" s="40"/>
      <c r="C268" s="219" t="s">
        <v>475</v>
      </c>
      <c r="D268" s="219" t="s">
        <v>173</v>
      </c>
      <c r="E268" s="220" t="s">
        <v>481</v>
      </c>
      <c r="F268" s="221" t="s">
        <v>482</v>
      </c>
      <c r="G268" s="222" t="s">
        <v>176</v>
      </c>
      <c r="H268" s="223">
        <v>401.65</v>
      </c>
      <c r="I268" s="224"/>
      <c r="J268" s="225">
        <f>ROUND(I268*H268,2)</f>
        <v>0</v>
      </c>
      <c r="K268" s="221" t="s">
        <v>227</v>
      </c>
      <c r="L268" s="45"/>
      <c r="M268" s="226" t="s">
        <v>1</v>
      </c>
      <c r="N268" s="227" t="s">
        <v>41</v>
      </c>
      <c r="O268" s="92"/>
      <c r="P268" s="228">
        <f>O268*H268</f>
        <v>0</v>
      </c>
      <c r="Q268" s="228">
        <v>0.02048</v>
      </c>
      <c r="R268" s="228">
        <f>Q268*H268</f>
        <v>8.225792</v>
      </c>
      <c r="S268" s="228">
        <v>0</v>
      </c>
      <c r="T268" s="229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0" t="s">
        <v>178</v>
      </c>
      <c r="AT268" s="230" t="s">
        <v>173</v>
      </c>
      <c r="AU268" s="230" t="s">
        <v>86</v>
      </c>
      <c r="AY268" s="18" t="s">
        <v>171</v>
      </c>
      <c r="BE268" s="231">
        <f>IF(N268="základní",J268,0)</f>
        <v>0</v>
      </c>
      <c r="BF268" s="231">
        <f>IF(N268="snížená",J268,0)</f>
        <v>0</v>
      </c>
      <c r="BG268" s="231">
        <f>IF(N268="zákl. přenesená",J268,0)</f>
        <v>0</v>
      </c>
      <c r="BH268" s="231">
        <f>IF(N268="sníž. přenesená",J268,0)</f>
        <v>0</v>
      </c>
      <c r="BI268" s="231">
        <f>IF(N268="nulová",J268,0)</f>
        <v>0</v>
      </c>
      <c r="BJ268" s="18" t="s">
        <v>84</v>
      </c>
      <c r="BK268" s="231">
        <f>ROUND(I268*H268,2)</f>
        <v>0</v>
      </c>
      <c r="BL268" s="18" t="s">
        <v>178</v>
      </c>
      <c r="BM268" s="230" t="s">
        <v>483</v>
      </c>
    </row>
    <row r="269" spans="1:51" s="13" customFormat="1" ht="12">
      <c r="A269" s="13"/>
      <c r="B269" s="232"/>
      <c r="C269" s="233"/>
      <c r="D269" s="234" t="s">
        <v>180</v>
      </c>
      <c r="E269" s="235" t="s">
        <v>1</v>
      </c>
      <c r="F269" s="236" t="s">
        <v>2288</v>
      </c>
      <c r="G269" s="233"/>
      <c r="H269" s="237">
        <v>23.4</v>
      </c>
      <c r="I269" s="238"/>
      <c r="J269" s="233"/>
      <c r="K269" s="233"/>
      <c r="L269" s="239"/>
      <c r="M269" s="240"/>
      <c r="N269" s="241"/>
      <c r="O269" s="241"/>
      <c r="P269" s="241"/>
      <c r="Q269" s="241"/>
      <c r="R269" s="241"/>
      <c r="S269" s="241"/>
      <c r="T269" s="24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3" t="s">
        <v>180</v>
      </c>
      <c r="AU269" s="243" t="s">
        <v>86</v>
      </c>
      <c r="AV269" s="13" t="s">
        <v>86</v>
      </c>
      <c r="AW269" s="13" t="s">
        <v>32</v>
      </c>
      <c r="AX269" s="13" t="s">
        <v>76</v>
      </c>
      <c r="AY269" s="243" t="s">
        <v>171</v>
      </c>
    </row>
    <row r="270" spans="1:51" s="16" customFormat="1" ht="12">
      <c r="A270" s="16"/>
      <c r="B270" s="286"/>
      <c r="C270" s="287"/>
      <c r="D270" s="234" t="s">
        <v>180</v>
      </c>
      <c r="E270" s="288" t="s">
        <v>1</v>
      </c>
      <c r="F270" s="289" t="s">
        <v>2289</v>
      </c>
      <c r="G270" s="287"/>
      <c r="H270" s="290">
        <v>23.4</v>
      </c>
      <c r="I270" s="291"/>
      <c r="J270" s="287"/>
      <c r="K270" s="287"/>
      <c r="L270" s="292"/>
      <c r="M270" s="293"/>
      <c r="N270" s="294"/>
      <c r="O270" s="294"/>
      <c r="P270" s="294"/>
      <c r="Q270" s="294"/>
      <c r="R270" s="294"/>
      <c r="S270" s="294"/>
      <c r="T270" s="295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T270" s="296" t="s">
        <v>180</v>
      </c>
      <c r="AU270" s="296" t="s">
        <v>86</v>
      </c>
      <c r="AV270" s="16" t="s">
        <v>187</v>
      </c>
      <c r="AW270" s="16" t="s">
        <v>32</v>
      </c>
      <c r="AX270" s="16" t="s">
        <v>76</v>
      </c>
      <c r="AY270" s="296" t="s">
        <v>171</v>
      </c>
    </row>
    <row r="271" spans="1:51" s="13" customFormat="1" ht="12">
      <c r="A271" s="13"/>
      <c r="B271" s="232"/>
      <c r="C271" s="233"/>
      <c r="D271" s="234" t="s">
        <v>180</v>
      </c>
      <c r="E271" s="235" t="s">
        <v>1</v>
      </c>
      <c r="F271" s="236" t="s">
        <v>2290</v>
      </c>
      <c r="G271" s="233"/>
      <c r="H271" s="237">
        <v>446.25</v>
      </c>
      <c r="I271" s="238"/>
      <c r="J271" s="233"/>
      <c r="K271" s="233"/>
      <c r="L271" s="239"/>
      <c r="M271" s="240"/>
      <c r="N271" s="241"/>
      <c r="O271" s="241"/>
      <c r="P271" s="241"/>
      <c r="Q271" s="241"/>
      <c r="R271" s="241"/>
      <c r="S271" s="241"/>
      <c r="T271" s="24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3" t="s">
        <v>180</v>
      </c>
      <c r="AU271" s="243" t="s">
        <v>86</v>
      </c>
      <c r="AV271" s="13" t="s">
        <v>86</v>
      </c>
      <c r="AW271" s="13" t="s">
        <v>32</v>
      </c>
      <c r="AX271" s="13" t="s">
        <v>76</v>
      </c>
      <c r="AY271" s="243" t="s">
        <v>171</v>
      </c>
    </row>
    <row r="272" spans="1:51" s="13" customFormat="1" ht="12">
      <c r="A272" s="13"/>
      <c r="B272" s="232"/>
      <c r="C272" s="233"/>
      <c r="D272" s="234" t="s">
        <v>180</v>
      </c>
      <c r="E272" s="235" t="s">
        <v>1</v>
      </c>
      <c r="F272" s="236" t="s">
        <v>2291</v>
      </c>
      <c r="G272" s="233"/>
      <c r="H272" s="237">
        <v>-68</v>
      </c>
      <c r="I272" s="238"/>
      <c r="J272" s="233"/>
      <c r="K272" s="233"/>
      <c r="L272" s="239"/>
      <c r="M272" s="240"/>
      <c r="N272" s="241"/>
      <c r="O272" s="241"/>
      <c r="P272" s="241"/>
      <c r="Q272" s="241"/>
      <c r="R272" s="241"/>
      <c r="S272" s="241"/>
      <c r="T272" s="24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3" t="s">
        <v>180</v>
      </c>
      <c r="AU272" s="243" t="s">
        <v>86</v>
      </c>
      <c r="AV272" s="13" t="s">
        <v>86</v>
      </c>
      <c r="AW272" s="13" t="s">
        <v>32</v>
      </c>
      <c r="AX272" s="13" t="s">
        <v>76</v>
      </c>
      <c r="AY272" s="243" t="s">
        <v>171</v>
      </c>
    </row>
    <row r="273" spans="1:51" s="16" customFormat="1" ht="12">
      <c r="A273" s="16"/>
      <c r="B273" s="286"/>
      <c r="C273" s="287"/>
      <c r="D273" s="234" t="s">
        <v>180</v>
      </c>
      <c r="E273" s="288" t="s">
        <v>1</v>
      </c>
      <c r="F273" s="289" t="s">
        <v>2289</v>
      </c>
      <c r="G273" s="287"/>
      <c r="H273" s="290">
        <v>378.25</v>
      </c>
      <c r="I273" s="291"/>
      <c r="J273" s="287"/>
      <c r="K273" s="287"/>
      <c r="L273" s="292"/>
      <c r="M273" s="293"/>
      <c r="N273" s="294"/>
      <c r="O273" s="294"/>
      <c r="P273" s="294"/>
      <c r="Q273" s="294"/>
      <c r="R273" s="294"/>
      <c r="S273" s="294"/>
      <c r="T273" s="295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T273" s="296" t="s">
        <v>180</v>
      </c>
      <c r="AU273" s="296" t="s">
        <v>86</v>
      </c>
      <c r="AV273" s="16" t="s">
        <v>187</v>
      </c>
      <c r="AW273" s="16" t="s">
        <v>32</v>
      </c>
      <c r="AX273" s="16" t="s">
        <v>76</v>
      </c>
      <c r="AY273" s="296" t="s">
        <v>171</v>
      </c>
    </row>
    <row r="274" spans="1:51" s="14" customFormat="1" ht="12">
      <c r="A274" s="14"/>
      <c r="B274" s="244"/>
      <c r="C274" s="245"/>
      <c r="D274" s="234" t="s">
        <v>180</v>
      </c>
      <c r="E274" s="246" t="s">
        <v>1</v>
      </c>
      <c r="F274" s="247" t="s">
        <v>221</v>
      </c>
      <c r="G274" s="245"/>
      <c r="H274" s="248">
        <v>401.65</v>
      </c>
      <c r="I274" s="249"/>
      <c r="J274" s="245"/>
      <c r="K274" s="245"/>
      <c r="L274" s="250"/>
      <c r="M274" s="251"/>
      <c r="N274" s="252"/>
      <c r="O274" s="252"/>
      <c r="P274" s="252"/>
      <c r="Q274" s="252"/>
      <c r="R274" s="252"/>
      <c r="S274" s="252"/>
      <c r="T274" s="253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4" t="s">
        <v>180</v>
      </c>
      <c r="AU274" s="254" t="s">
        <v>86</v>
      </c>
      <c r="AV274" s="14" t="s">
        <v>178</v>
      </c>
      <c r="AW274" s="14" t="s">
        <v>32</v>
      </c>
      <c r="AX274" s="14" t="s">
        <v>84</v>
      </c>
      <c r="AY274" s="254" t="s">
        <v>171</v>
      </c>
    </row>
    <row r="275" spans="1:65" s="2" customFormat="1" ht="37.8" customHeight="1">
      <c r="A275" s="39"/>
      <c r="B275" s="40"/>
      <c r="C275" s="219" t="s">
        <v>480</v>
      </c>
      <c r="D275" s="219" t="s">
        <v>173</v>
      </c>
      <c r="E275" s="220" t="s">
        <v>485</v>
      </c>
      <c r="F275" s="221" t="s">
        <v>486</v>
      </c>
      <c r="G275" s="222" t="s">
        <v>176</v>
      </c>
      <c r="H275" s="223">
        <v>234.25</v>
      </c>
      <c r="I275" s="224"/>
      <c r="J275" s="225">
        <f>ROUND(I275*H275,2)</f>
        <v>0</v>
      </c>
      <c r="K275" s="221" t="s">
        <v>177</v>
      </c>
      <c r="L275" s="45"/>
      <c r="M275" s="226" t="s">
        <v>1</v>
      </c>
      <c r="N275" s="227" t="s">
        <v>41</v>
      </c>
      <c r="O275" s="92"/>
      <c r="P275" s="228">
        <f>O275*H275</f>
        <v>0</v>
      </c>
      <c r="Q275" s="228">
        <v>0.01276</v>
      </c>
      <c r="R275" s="228">
        <f>Q275*H275</f>
        <v>2.98903</v>
      </c>
      <c r="S275" s="228">
        <v>0</v>
      </c>
      <c r="T275" s="229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0" t="s">
        <v>178</v>
      </c>
      <c r="AT275" s="230" t="s">
        <v>173</v>
      </c>
      <c r="AU275" s="230" t="s">
        <v>86</v>
      </c>
      <c r="AY275" s="18" t="s">
        <v>171</v>
      </c>
      <c r="BE275" s="231">
        <f>IF(N275="základní",J275,0)</f>
        <v>0</v>
      </c>
      <c r="BF275" s="231">
        <f>IF(N275="snížená",J275,0)</f>
        <v>0</v>
      </c>
      <c r="BG275" s="231">
        <f>IF(N275="zákl. přenesená",J275,0)</f>
        <v>0</v>
      </c>
      <c r="BH275" s="231">
        <f>IF(N275="sníž. přenesená",J275,0)</f>
        <v>0</v>
      </c>
      <c r="BI275" s="231">
        <f>IF(N275="nulová",J275,0)</f>
        <v>0</v>
      </c>
      <c r="BJ275" s="18" t="s">
        <v>84</v>
      </c>
      <c r="BK275" s="231">
        <f>ROUND(I275*H275,2)</f>
        <v>0</v>
      </c>
      <c r="BL275" s="18" t="s">
        <v>178</v>
      </c>
      <c r="BM275" s="230" t="s">
        <v>487</v>
      </c>
    </row>
    <row r="276" spans="1:51" s="13" customFormat="1" ht="12">
      <c r="A276" s="13"/>
      <c r="B276" s="232"/>
      <c r="C276" s="233"/>
      <c r="D276" s="234" t="s">
        <v>180</v>
      </c>
      <c r="E276" s="235" t="s">
        <v>1</v>
      </c>
      <c r="F276" s="236" t="s">
        <v>2296</v>
      </c>
      <c r="G276" s="233"/>
      <c r="H276" s="237">
        <v>234.25</v>
      </c>
      <c r="I276" s="238"/>
      <c r="J276" s="233"/>
      <c r="K276" s="233"/>
      <c r="L276" s="239"/>
      <c r="M276" s="240"/>
      <c r="N276" s="241"/>
      <c r="O276" s="241"/>
      <c r="P276" s="241"/>
      <c r="Q276" s="241"/>
      <c r="R276" s="241"/>
      <c r="S276" s="241"/>
      <c r="T276" s="24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3" t="s">
        <v>180</v>
      </c>
      <c r="AU276" s="243" t="s">
        <v>86</v>
      </c>
      <c r="AV276" s="13" t="s">
        <v>86</v>
      </c>
      <c r="AW276" s="13" t="s">
        <v>32</v>
      </c>
      <c r="AX276" s="13" t="s">
        <v>84</v>
      </c>
      <c r="AY276" s="243" t="s">
        <v>171</v>
      </c>
    </row>
    <row r="277" spans="1:65" s="2" customFormat="1" ht="24.15" customHeight="1">
      <c r="A277" s="39"/>
      <c r="B277" s="40"/>
      <c r="C277" s="269" t="s">
        <v>484</v>
      </c>
      <c r="D277" s="269" t="s">
        <v>304</v>
      </c>
      <c r="E277" s="270" t="s">
        <v>490</v>
      </c>
      <c r="F277" s="271" t="s">
        <v>491</v>
      </c>
      <c r="G277" s="272" t="s">
        <v>176</v>
      </c>
      <c r="H277" s="273">
        <v>262.829</v>
      </c>
      <c r="I277" s="274"/>
      <c r="J277" s="275">
        <f>ROUND(I277*H277,2)</f>
        <v>0</v>
      </c>
      <c r="K277" s="271" t="s">
        <v>177</v>
      </c>
      <c r="L277" s="276"/>
      <c r="M277" s="277" t="s">
        <v>1</v>
      </c>
      <c r="N277" s="278" t="s">
        <v>41</v>
      </c>
      <c r="O277" s="92"/>
      <c r="P277" s="228">
        <f>O277*H277</f>
        <v>0</v>
      </c>
      <c r="Q277" s="228">
        <v>0.028000000000000004</v>
      </c>
      <c r="R277" s="228">
        <f>Q277*H277</f>
        <v>7.359212</v>
      </c>
      <c r="S277" s="228">
        <v>0</v>
      </c>
      <c r="T277" s="229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0" t="s">
        <v>211</v>
      </c>
      <c r="AT277" s="230" t="s">
        <v>304</v>
      </c>
      <c r="AU277" s="230" t="s">
        <v>86</v>
      </c>
      <c r="AY277" s="18" t="s">
        <v>171</v>
      </c>
      <c r="BE277" s="231">
        <f>IF(N277="základní",J277,0)</f>
        <v>0</v>
      </c>
      <c r="BF277" s="231">
        <f>IF(N277="snížená",J277,0)</f>
        <v>0</v>
      </c>
      <c r="BG277" s="231">
        <f>IF(N277="zákl. přenesená",J277,0)</f>
        <v>0</v>
      </c>
      <c r="BH277" s="231">
        <f>IF(N277="sníž. přenesená",J277,0)</f>
        <v>0</v>
      </c>
      <c r="BI277" s="231">
        <f>IF(N277="nulová",J277,0)</f>
        <v>0</v>
      </c>
      <c r="BJ277" s="18" t="s">
        <v>84</v>
      </c>
      <c r="BK277" s="231">
        <f>ROUND(I277*H277,2)</f>
        <v>0</v>
      </c>
      <c r="BL277" s="18" t="s">
        <v>178</v>
      </c>
      <c r="BM277" s="230" t="s">
        <v>492</v>
      </c>
    </row>
    <row r="278" spans="1:51" s="13" customFormat="1" ht="12">
      <c r="A278" s="13"/>
      <c r="B278" s="232"/>
      <c r="C278" s="233"/>
      <c r="D278" s="234" t="s">
        <v>180</v>
      </c>
      <c r="E278" s="235" t="s">
        <v>1</v>
      </c>
      <c r="F278" s="236" t="s">
        <v>2297</v>
      </c>
      <c r="G278" s="233"/>
      <c r="H278" s="237">
        <v>257.675</v>
      </c>
      <c r="I278" s="238"/>
      <c r="J278" s="233"/>
      <c r="K278" s="233"/>
      <c r="L278" s="239"/>
      <c r="M278" s="240"/>
      <c r="N278" s="241"/>
      <c r="O278" s="241"/>
      <c r="P278" s="241"/>
      <c r="Q278" s="241"/>
      <c r="R278" s="241"/>
      <c r="S278" s="241"/>
      <c r="T278" s="24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3" t="s">
        <v>180</v>
      </c>
      <c r="AU278" s="243" t="s">
        <v>86</v>
      </c>
      <c r="AV278" s="13" t="s">
        <v>86</v>
      </c>
      <c r="AW278" s="13" t="s">
        <v>32</v>
      </c>
      <c r="AX278" s="13" t="s">
        <v>84</v>
      </c>
      <c r="AY278" s="243" t="s">
        <v>171</v>
      </c>
    </row>
    <row r="279" spans="1:51" s="13" customFormat="1" ht="12">
      <c r="A279" s="13"/>
      <c r="B279" s="232"/>
      <c r="C279" s="233"/>
      <c r="D279" s="234" t="s">
        <v>180</v>
      </c>
      <c r="E279" s="233"/>
      <c r="F279" s="236" t="s">
        <v>2298</v>
      </c>
      <c r="G279" s="233"/>
      <c r="H279" s="237">
        <v>262.829</v>
      </c>
      <c r="I279" s="238"/>
      <c r="J279" s="233"/>
      <c r="K279" s="233"/>
      <c r="L279" s="239"/>
      <c r="M279" s="240"/>
      <c r="N279" s="241"/>
      <c r="O279" s="241"/>
      <c r="P279" s="241"/>
      <c r="Q279" s="241"/>
      <c r="R279" s="241"/>
      <c r="S279" s="241"/>
      <c r="T279" s="24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3" t="s">
        <v>180</v>
      </c>
      <c r="AU279" s="243" t="s">
        <v>86</v>
      </c>
      <c r="AV279" s="13" t="s">
        <v>86</v>
      </c>
      <c r="AW279" s="13" t="s">
        <v>4</v>
      </c>
      <c r="AX279" s="13" t="s">
        <v>84</v>
      </c>
      <c r="AY279" s="243" t="s">
        <v>171</v>
      </c>
    </row>
    <row r="280" spans="1:65" s="2" customFormat="1" ht="24.15" customHeight="1">
      <c r="A280" s="39"/>
      <c r="B280" s="40"/>
      <c r="C280" s="219" t="s">
        <v>489</v>
      </c>
      <c r="D280" s="219" t="s">
        <v>173</v>
      </c>
      <c r="E280" s="220" t="s">
        <v>496</v>
      </c>
      <c r="F280" s="221" t="s">
        <v>497</v>
      </c>
      <c r="G280" s="222" t="s">
        <v>176</v>
      </c>
      <c r="H280" s="223">
        <v>136</v>
      </c>
      <c r="I280" s="224"/>
      <c r="J280" s="225">
        <f>ROUND(I280*H280,2)</f>
        <v>0</v>
      </c>
      <c r="K280" s="221" t="s">
        <v>177</v>
      </c>
      <c r="L280" s="45"/>
      <c r="M280" s="226" t="s">
        <v>1</v>
      </c>
      <c r="N280" s="227" t="s">
        <v>41</v>
      </c>
      <c r="O280" s="92"/>
      <c r="P280" s="228">
        <f>O280*H280</f>
        <v>0</v>
      </c>
      <c r="Q280" s="228">
        <v>0</v>
      </c>
      <c r="R280" s="228">
        <f>Q280*H280</f>
        <v>0</v>
      </c>
      <c r="S280" s="228">
        <v>0</v>
      </c>
      <c r="T280" s="229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0" t="s">
        <v>178</v>
      </c>
      <c r="AT280" s="230" t="s">
        <v>173</v>
      </c>
      <c r="AU280" s="230" t="s">
        <v>86</v>
      </c>
      <c r="AY280" s="18" t="s">
        <v>171</v>
      </c>
      <c r="BE280" s="231">
        <f>IF(N280="základní",J280,0)</f>
        <v>0</v>
      </c>
      <c r="BF280" s="231">
        <f>IF(N280="snížená",J280,0)</f>
        <v>0</v>
      </c>
      <c r="BG280" s="231">
        <f>IF(N280="zákl. přenesená",J280,0)</f>
        <v>0</v>
      </c>
      <c r="BH280" s="231">
        <f>IF(N280="sníž. přenesená",J280,0)</f>
        <v>0</v>
      </c>
      <c r="BI280" s="231">
        <f>IF(N280="nulová",J280,0)</f>
        <v>0</v>
      </c>
      <c r="BJ280" s="18" t="s">
        <v>84</v>
      </c>
      <c r="BK280" s="231">
        <f>ROUND(I280*H280,2)</f>
        <v>0</v>
      </c>
      <c r="BL280" s="18" t="s">
        <v>178</v>
      </c>
      <c r="BM280" s="230" t="s">
        <v>498</v>
      </c>
    </row>
    <row r="281" spans="1:65" s="2" customFormat="1" ht="16.5" customHeight="1">
      <c r="A281" s="39"/>
      <c r="B281" s="40"/>
      <c r="C281" s="219" t="s">
        <v>495</v>
      </c>
      <c r="D281" s="219" t="s">
        <v>173</v>
      </c>
      <c r="E281" s="220" t="s">
        <v>501</v>
      </c>
      <c r="F281" s="221" t="s">
        <v>502</v>
      </c>
      <c r="G281" s="222" t="s">
        <v>176</v>
      </c>
      <c r="H281" s="223">
        <v>401.65</v>
      </c>
      <c r="I281" s="224"/>
      <c r="J281" s="225">
        <f>ROUND(I281*H281,2)</f>
        <v>0</v>
      </c>
      <c r="K281" s="221" t="s">
        <v>177</v>
      </c>
      <c r="L281" s="45"/>
      <c r="M281" s="226" t="s">
        <v>1</v>
      </c>
      <c r="N281" s="227" t="s">
        <v>41</v>
      </c>
      <c r="O281" s="92"/>
      <c r="P281" s="228">
        <f>O281*H281</f>
        <v>0</v>
      </c>
      <c r="Q281" s="228">
        <v>0</v>
      </c>
      <c r="R281" s="228">
        <f>Q281*H281</f>
        <v>0</v>
      </c>
      <c r="S281" s="228">
        <v>0</v>
      </c>
      <c r="T281" s="229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0" t="s">
        <v>178</v>
      </c>
      <c r="AT281" s="230" t="s">
        <v>173</v>
      </c>
      <c r="AU281" s="230" t="s">
        <v>86</v>
      </c>
      <c r="AY281" s="18" t="s">
        <v>171</v>
      </c>
      <c r="BE281" s="231">
        <f>IF(N281="základní",J281,0)</f>
        <v>0</v>
      </c>
      <c r="BF281" s="231">
        <f>IF(N281="snížená",J281,0)</f>
        <v>0</v>
      </c>
      <c r="BG281" s="231">
        <f>IF(N281="zákl. přenesená",J281,0)</f>
        <v>0</v>
      </c>
      <c r="BH281" s="231">
        <f>IF(N281="sníž. přenesená",J281,0)</f>
        <v>0</v>
      </c>
      <c r="BI281" s="231">
        <f>IF(N281="nulová",J281,0)</f>
        <v>0</v>
      </c>
      <c r="BJ281" s="18" t="s">
        <v>84</v>
      </c>
      <c r="BK281" s="231">
        <f>ROUND(I281*H281,2)</f>
        <v>0</v>
      </c>
      <c r="BL281" s="18" t="s">
        <v>178</v>
      </c>
      <c r="BM281" s="230" t="s">
        <v>503</v>
      </c>
    </row>
    <row r="282" spans="1:51" s="13" customFormat="1" ht="12">
      <c r="A282" s="13"/>
      <c r="B282" s="232"/>
      <c r="C282" s="233"/>
      <c r="D282" s="234" t="s">
        <v>180</v>
      </c>
      <c r="E282" s="235" t="s">
        <v>1</v>
      </c>
      <c r="F282" s="236" t="s">
        <v>2288</v>
      </c>
      <c r="G282" s="233"/>
      <c r="H282" s="237">
        <v>23.4</v>
      </c>
      <c r="I282" s="238"/>
      <c r="J282" s="233"/>
      <c r="K282" s="233"/>
      <c r="L282" s="239"/>
      <c r="M282" s="240"/>
      <c r="N282" s="241"/>
      <c r="O282" s="241"/>
      <c r="P282" s="241"/>
      <c r="Q282" s="241"/>
      <c r="R282" s="241"/>
      <c r="S282" s="241"/>
      <c r="T282" s="242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3" t="s">
        <v>180</v>
      </c>
      <c r="AU282" s="243" t="s">
        <v>86</v>
      </c>
      <c r="AV282" s="13" t="s">
        <v>86</v>
      </c>
      <c r="AW282" s="13" t="s">
        <v>32</v>
      </c>
      <c r="AX282" s="13" t="s">
        <v>76</v>
      </c>
      <c r="AY282" s="243" t="s">
        <v>171</v>
      </c>
    </row>
    <row r="283" spans="1:51" s="16" customFormat="1" ht="12">
      <c r="A283" s="16"/>
      <c r="B283" s="286"/>
      <c r="C283" s="287"/>
      <c r="D283" s="234" t="s">
        <v>180</v>
      </c>
      <c r="E283" s="288" t="s">
        <v>1</v>
      </c>
      <c r="F283" s="289" t="s">
        <v>2289</v>
      </c>
      <c r="G283" s="287"/>
      <c r="H283" s="290">
        <v>23.4</v>
      </c>
      <c r="I283" s="291"/>
      <c r="J283" s="287"/>
      <c r="K283" s="287"/>
      <c r="L283" s="292"/>
      <c r="M283" s="293"/>
      <c r="N283" s="294"/>
      <c r="O283" s="294"/>
      <c r="P283" s="294"/>
      <c r="Q283" s="294"/>
      <c r="R283" s="294"/>
      <c r="S283" s="294"/>
      <c r="T283" s="295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T283" s="296" t="s">
        <v>180</v>
      </c>
      <c r="AU283" s="296" t="s">
        <v>86</v>
      </c>
      <c r="AV283" s="16" t="s">
        <v>187</v>
      </c>
      <c r="AW283" s="16" t="s">
        <v>32</v>
      </c>
      <c r="AX283" s="16" t="s">
        <v>76</v>
      </c>
      <c r="AY283" s="296" t="s">
        <v>171</v>
      </c>
    </row>
    <row r="284" spans="1:51" s="13" customFormat="1" ht="12">
      <c r="A284" s="13"/>
      <c r="B284" s="232"/>
      <c r="C284" s="233"/>
      <c r="D284" s="234" t="s">
        <v>180</v>
      </c>
      <c r="E284" s="235" t="s">
        <v>1</v>
      </c>
      <c r="F284" s="236" t="s">
        <v>2290</v>
      </c>
      <c r="G284" s="233"/>
      <c r="H284" s="237">
        <v>446.25</v>
      </c>
      <c r="I284" s="238"/>
      <c r="J284" s="233"/>
      <c r="K284" s="233"/>
      <c r="L284" s="239"/>
      <c r="M284" s="240"/>
      <c r="N284" s="241"/>
      <c r="O284" s="241"/>
      <c r="P284" s="241"/>
      <c r="Q284" s="241"/>
      <c r="R284" s="241"/>
      <c r="S284" s="241"/>
      <c r="T284" s="242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3" t="s">
        <v>180</v>
      </c>
      <c r="AU284" s="243" t="s">
        <v>86</v>
      </c>
      <c r="AV284" s="13" t="s">
        <v>86</v>
      </c>
      <c r="AW284" s="13" t="s">
        <v>32</v>
      </c>
      <c r="AX284" s="13" t="s">
        <v>76</v>
      </c>
      <c r="AY284" s="243" t="s">
        <v>171</v>
      </c>
    </row>
    <row r="285" spans="1:51" s="13" customFormat="1" ht="12">
      <c r="A285" s="13"/>
      <c r="B285" s="232"/>
      <c r="C285" s="233"/>
      <c r="D285" s="234" t="s">
        <v>180</v>
      </c>
      <c r="E285" s="235" t="s">
        <v>1</v>
      </c>
      <c r="F285" s="236" t="s">
        <v>2291</v>
      </c>
      <c r="G285" s="233"/>
      <c r="H285" s="237">
        <v>-68</v>
      </c>
      <c r="I285" s="238"/>
      <c r="J285" s="233"/>
      <c r="K285" s="233"/>
      <c r="L285" s="239"/>
      <c r="M285" s="240"/>
      <c r="N285" s="241"/>
      <c r="O285" s="241"/>
      <c r="P285" s="241"/>
      <c r="Q285" s="241"/>
      <c r="R285" s="241"/>
      <c r="S285" s="241"/>
      <c r="T285" s="24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3" t="s">
        <v>180</v>
      </c>
      <c r="AU285" s="243" t="s">
        <v>86</v>
      </c>
      <c r="AV285" s="13" t="s">
        <v>86</v>
      </c>
      <c r="AW285" s="13" t="s">
        <v>32</v>
      </c>
      <c r="AX285" s="13" t="s">
        <v>76</v>
      </c>
      <c r="AY285" s="243" t="s">
        <v>171</v>
      </c>
    </row>
    <row r="286" spans="1:51" s="16" customFormat="1" ht="12">
      <c r="A286" s="16"/>
      <c r="B286" s="286"/>
      <c r="C286" s="287"/>
      <c r="D286" s="234" t="s">
        <v>180</v>
      </c>
      <c r="E286" s="288" t="s">
        <v>1</v>
      </c>
      <c r="F286" s="289" t="s">
        <v>2289</v>
      </c>
      <c r="G286" s="287"/>
      <c r="H286" s="290">
        <v>378.25</v>
      </c>
      <c r="I286" s="291"/>
      <c r="J286" s="287"/>
      <c r="K286" s="287"/>
      <c r="L286" s="292"/>
      <c r="M286" s="293"/>
      <c r="N286" s="294"/>
      <c r="O286" s="294"/>
      <c r="P286" s="294"/>
      <c r="Q286" s="294"/>
      <c r="R286" s="294"/>
      <c r="S286" s="294"/>
      <c r="T286" s="295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T286" s="296" t="s">
        <v>180</v>
      </c>
      <c r="AU286" s="296" t="s">
        <v>86</v>
      </c>
      <c r="AV286" s="16" t="s">
        <v>187</v>
      </c>
      <c r="AW286" s="16" t="s">
        <v>32</v>
      </c>
      <c r="AX286" s="16" t="s">
        <v>76</v>
      </c>
      <c r="AY286" s="296" t="s">
        <v>171</v>
      </c>
    </row>
    <row r="287" spans="1:51" s="14" customFormat="1" ht="12">
      <c r="A287" s="14"/>
      <c r="B287" s="244"/>
      <c r="C287" s="245"/>
      <c r="D287" s="234" t="s">
        <v>180</v>
      </c>
      <c r="E287" s="246" t="s">
        <v>1</v>
      </c>
      <c r="F287" s="247" t="s">
        <v>221</v>
      </c>
      <c r="G287" s="245"/>
      <c r="H287" s="248">
        <v>401.65</v>
      </c>
      <c r="I287" s="249"/>
      <c r="J287" s="245"/>
      <c r="K287" s="245"/>
      <c r="L287" s="250"/>
      <c r="M287" s="251"/>
      <c r="N287" s="252"/>
      <c r="O287" s="252"/>
      <c r="P287" s="252"/>
      <c r="Q287" s="252"/>
      <c r="R287" s="252"/>
      <c r="S287" s="252"/>
      <c r="T287" s="253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4" t="s">
        <v>180</v>
      </c>
      <c r="AU287" s="254" t="s">
        <v>86</v>
      </c>
      <c r="AV287" s="14" t="s">
        <v>178</v>
      </c>
      <c r="AW287" s="14" t="s">
        <v>32</v>
      </c>
      <c r="AX287" s="14" t="s">
        <v>84</v>
      </c>
      <c r="AY287" s="254" t="s">
        <v>171</v>
      </c>
    </row>
    <row r="288" spans="1:65" s="2" customFormat="1" ht="24.15" customHeight="1">
      <c r="A288" s="39"/>
      <c r="B288" s="40"/>
      <c r="C288" s="219" t="s">
        <v>500</v>
      </c>
      <c r="D288" s="219" t="s">
        <v>173</v>
      </c>
      <c r="E288" s="220" t="s">
        <v>522</v>
      </c>
      <c r="F288" s="221" t="s">
        <v>523</v>
      </c>
      <c r="G288" s="222" t="s">
        <v>176</v>
      </c>
      <c r="H288" s="223">
        <v>305</v>
      </c>
      <c r="I288" s="224"/>
      <c r="J288" s="225">
        <f>ROUND(I288*H288,2)</f>
        <v>0</v>
      </c>
      <c r="K288" s="221" t="s">
        <v>227</v>
      </c>
      <c r="L288" s="45"/>
      <c r="M288" s="226" t="s">
        <v>1</v>
      </c>
      <c r="N288" s="227" t="s">
        <v>41</v>
      </c>
      <c r="O288" s="92"/>
      <c r="P288" s="228">
        <f>O288*H288</f>
        <v>0</v>
      </c>
      <c r="Q288" s="228">
        <v>0</v>
      </c>
      <c r="R288" s="228">
        <f>Q288*H288</f>
        <v>0</v>
      </c>
      <c r="S288" s="228">
        <v>0</v>
      </c>
      <c r="T288" s="229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0" t="s">
        <v>178</v>
      </c>
      <c r="AT288" s="230" t="s">
        <v>173</v>
      </c>
      <c r="AU288" s="230" t="s">
        <v>86</v>
      </c>
      <c r="AY288" s="18" t="s">
        <v>171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8" t="s">
        <v>84</v>
      </c>
      <c r="BK288" s="231">
        <f>ROUND(I288*H288,2)</f>
        <v>0</v>
      </c>
      <c r="BL288" s="18" t="s">
        <v>178</v>
      </c>
      <c r="BM288" s="230" t="s">
        <v>524</v>
      </c>
    </row>
    <row r="289" spans="1:65" s="2" customFormat="1" ht="24.15" customHeight="1">
      <c r="A289" s="39"/>
      <c r="B289" s="40"/>
      <c r="C289" s="219" t="s">
        <v>505</v>
      </c>
      <c r="D289" s="219" t="s">
        <v>173</v>
      </c>
      <c r="E289" s="220" t="s">
        <v>527</v>
      </c>
      <c r="F289" s="221" t="s">
        <v>528</v>
      </c>
      <c r="G289" s="222" t="s">
        <v>176</v>
      </c>
      <c r="H289" s="223">
        <v>5.025</v>
      </c>
      <c r="I289" s="224"/>
      <c r="J289" s="225">
        <f>ROUND(I289*H289,2)</f>
        <v>0</v>
      </c>
      <c r="K289" s="221" t="s">
        <v>227</v>
      </c>
      <c r="L289" s="45"/>
      <c r="M289" s="226" t="s">
        <v>1</v>
      </c>
      <c r="N289" s="227" t="s">
        <v>41</v>
      </c>
      <c r="O289" s="92"/>
      <c r="P289" s="228">
        <f>O289*H289</f>
        <v>0</v>
      </c>
      <c r="Q289" s="228">
        <v>0.1231</v>
      </c>
      <c r="R289" s="228">
        <f>Q289*H289</f>
        <v>0.6185774999999999</v>
      </c>
      <c r="S289" s="228">
        <v>0</v>
      </c>
      <c r="T289" s="229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0" t="s">
        <v>178</v>
      </c>
      <c r="AT289" s="230" t="s">
        <v>173</v>
      </c>
      <c r="AU289" s="230" t="s">
        <v>86</v>
      </c>
      <c r="AY289" s="18" t="s">
        <v>171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18" t="s">
        <v>84</v>
      </c>
      <c r="BK289" s="231">
        <f>ROUND(I289*H289,2)</f>
        <v>0</v>
      </c>
      <c r="BL289" s="18" t="s">
        <v>178</v>
      </c>
      <c r="BM289" s="230" t="s">
        <v>2299</v>
      </c>
    </row>
    <row r="290" spans="1:47" s="2" customFormat="1" ht="12">
      <c r="A290" s="39"/>
      <c r="B290" s="40"/>
      <c r="C290" s="41"/>
      <c r="D290" s="234" t="s">
        <v>229</v>
      </c>
      <c r="E290" s="41"/>
      <c r="F290" s="255" t="s">
        <v>530</v>
      </c>
      <c r="G290" s="41"/>
      <c r="H290" s="41"/>
      <c r="I290" s="256"/>
      <c r="J290" s="41"/>
      <c r="K290" s="41"/>
      <c r="L290" s="45"/>
      <c r="M290" s="257"/>
      <c r="N290" s="258"/>
      <c r="O290" s="92"/>
      <c r="P290" s="92"/>
      <c r="Q290" s="92"/>
      <c r="R290" s="92"/>
      <c r="S290" s="92"/>
      <c r="T290" s="93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229</v>
      </c>
      <c r="AU290" s="18" t="s">
        <v>86</v>
      </c>
    </row>
    <row r="291" spans="1:51" s="13" customFormat="1" ht="12">
      <c r="A291" s="13"/>
      <c r="B291" s="232"/>
      <c r="C291" s="233"/>
      <c r="D291" s="234" t="s">
        <v>180</v>
      </c>
      <c r="E291" s="235" t="s">
        <v>1</v>
      </c>
      <c r="F291" s="236" t="s">
        <v>2300</v>
      </c>
      <c r="G291" s="233"/>
      <c r="H291" s="237">
        <v>5.025</v>
      </c>
      <c r="I291" s="238"/>
      <c r="J291" s="233"/>
      <c r="K291" s="233"/>
      <c r="L291" s="239"/>
      <c r="M291" s="240"/>
      <c r="N291" s="241"/>
      <c r="O291" s="241"/>
      <c r="P291" s="241"/>
      <c r="Q291" s="241"/>
      <c r="R291" s="241"/>
      <c r="S291" s="241"/>
      <c r="T291" s="242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3" t="s">
        <v>180</v>
      </c>
      <c r="AU291" s="243" t="s">
        <v>86</v>
      </c>
      <c r="AV291" s="13" t="s">
        <v>86</v>
      </c>
      <c r="AW291" s="13" t="s">
        <v>32</v>
      </c>
      <c r="AX291" s="13" t="s">
        <v>84</v>
      </c>
      <c r="AY291" s="243" t="s">
        <v>171</v>
      </c>
    </row>
    <row r="292" spans="1:65" s="2" customFormat="1" ht="24.15" customHeight="1">
      <c r="A292" s="39"/>
      <c r="B292" s="40"/>
      <c r="C292" s="219" t="s">
        <v>511</v>
      </c>
      <c r="D292" s="219" t="s">
        <v>173</v>
      </c>
      <c r="E292" s="220" t="s">
        <v>539</v>
      </c>
      <c r="F292" s="221" t="s">
        <v>540</v>
      </c>
      <c r="G292" s="222" t="s">
        <v>366</v>
      </c>
      <c r="H292" s="223">
        <v>10.05</v>
      </c>
      <c r="I292" s="224"/>
      <c r="J292" s="225">
        <f>ROUND(I292*H292,2)</f>
        <v>0</v>
      </c>
      <c r="K292" s="221" t="s">
        <v>227</v>
      </c>
      <c r="L292" s="45"/>
      <c r="M292" s="226" t="s">
        <v>1</v>
      </c>
      <c r="N292" s="227" t="s">
        <v>41</v>
      </c>
      <c r="O292" s="92"/>
      <c r="P292" s="228">
        <f>O292*H292</f>
        <v>0</v>
      </c>
      <c r="Q292" s="228">
        <v>0.1231</v>
      </c>
      <c r="R292" s="228">
        <f>Q292*H292</f>
        <v>1.2371549999999998</v>
      </c>
      <c r="S292" s="228">
        <v>0</v>
      </c>
      <c r="T292" s="229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0" t="s">
        <v>178</v>
      </c>
      <c r="AT292" s="230" t="s">
        <v>173</v>
      </c>
      <c r="AU292" s="230" t="s">
        <v>86</v>
      </c>
      <c r="AY292" s="18" t="s">
        <v>171</v>
      </c>
      <c r="BE292" s="231">
        <f>IF(N292="základní",J292,0)</f>
        <v>0</v>
      </c>
      <c r="BF292" s="231">
        <f>IF(N292="snížená",J292,0)</f>
        <v>0</v>
      </c>
      <c r="BG292" s="231">
        <f>IF(N292="zákl. přenesená",J292,0)</f>
        <v>0</v>
      </c>
      <c r="BH292" s="231">
        <f>IF(N292="sníž. přenesená",J292,0)</f>
        <v>0</v>
      </c>
      <c r="BI292" s="231">
        <f>IF(N292="nulová",J292,0)</f>
        <v>0</v>
      </c>
      <c r="BJ292" s="18" t="s">
        <v>84</v>
      </c>
      <c r="BK292" s="231">
        <f>ROUND(I292*H292,2)</f>
        <v>0</v>
      </c>
      <c r="BL292" s="18" t="s">
        <v>178</v>
      </c>
      <c r="BM292" s="230" t="s">
        <v>2301</v>
      </c>
    </row>
    <row r="293" spans="1:47" s="2" customFormat="1" ht="12">
      <c r="A293" s="39"/>
      <c r="B293" s="40"/>
      <c r="C293" s="41"/>
      <c r="D293" s="234" t="s">
        <v>229</v>
      </c>
      <c r="E293" s="41"/>
      <c r="F293" s="255" t="s">
        <v>536</v>
      </c>
      <c r="G293" s="41"/>
      <c r="H293" s="41"/>
      <c r="I293" s="256"/>
      <c r="J293" s="41"/>
      <c r="K293" s="41"/>
      <c r="L293" s="45"/>
      <c r="M293" s="257"/>
      <c r="N293" s="258"/>
      <c r="O293" s="92"/>
      <c r="P293" s="92"/>
      <c r="Q293" s="92"/>
      <c r="R293" s="92"/>
      <c r="S293" s="92"/>
      <c r="T293" s="93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229</v>
      </c>
      <c r="AU293" s="18" t="s">
        <v>86</v>
      </c>
    </row>
    <row r="294" spans="1:51" s="15" customFormat="1" ht="12">
      <c r="A294" s="15"/>
      <c r="B294" s="259"/>
      <c r="C294" s="260"/>
      <c r="D294" s="234" t="s">
        <v>180</v>
      </c>
      <c r="E294" s="261" t="s">
        <v>1</v>
      </c>
      <c r="F294" s="262" t="s">
        <v>1333</v>
      </c>
      <c r="G294" s="260"/>
      <c r="H294" s="261" t="s">
        <v>1</v>
      </c>
      <c r="I294" s="263"/>
      <c r="J294" s="260"/>
      <c r="K294" s="260"/>
      <c r="L294" s="264"/>
      <c r="M294" s="265"/>
      <c r="N294" s="266"/>
      <c r="O294" s="266"/>
      <c r="P294" s="266"/>
      <c r="Q294" s="266"/>
      <c r="R294" s="266"/>
      <c r="S294" s="266"/>
      <c r="T294" s="267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68" t="s">
        <v>180</v>
      </c>
      <c r="AU294" s="268" t="s">
        <v>86</v>
      </c>
      <c r="AV294" s="15" t="s">
        <v>84</v>
      </c>
      <c r="AW294" s="15" t="s">
        <v>32</v>
      </c>
      <c r="AX294" s="15" t="s">
        <v>76</v>
      </c>
      <c r="AY294" s="268" t="s">
        <v>171</v>
      </c>
    </row>
    <row r="295" spans="1:51" s="13" customFormat="1" ht="12">
      <c r="A295" s="13"/>
      <c r="B295" s="232"/>
      <c r="C295" s="233"/>
      <c r="D295" s="234" t="s">
        <v>180</v>
      </c>
      <c r="E295" s="235" t="s">
        <v>1</v>
      </c>
      <c r="F295" s="236" t="s">
        <v>2302</v>
      </c>
      <c r="G295" s="233"/>
      <c r="H295" s="237">
        <v>10.05</v>
      </c>
      <c r="I295" s="238"/>
      <c r="J295" s="233"/>
      <c r="K295" s="233"/>
      <c r="L295" s="239"/>
      <c r="M295" s="240"/>
      <c r="N295" s="241"/>
      <c r="O295" s="241"/>
      <c r="P295" s="241"/>
      <c r="Q295" s="241"/>
      <c r="R295" s="241"/>
      <c r="S295" s="241"/>
      <c r="T295" s="24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3" t="s">
        <v>180</v>
      </c>
      <c r="AU295" s="243" t="s">
        <v>86</v>
      </c>
      <c r="AV295" s="13" t="s">
        <v>86</v>
      </c>
      <c r="AW295" s="13" t="s">
        <v>32</v>
      </c>
      <c r="AX295" s="13" t="s">
        <v>84</v>
      </c>
      <c r="AY295" s="243" t="s">
        <v>171</v>
      </c>
    </row>
    <row r="296" spans="1:63" s="12" customFormat="1" ht="22.8" customHeight="1">
      <c r="A296" s="12"/>
      <c r="B296" s="203"/>
      <c r="C296" s="204"/>
      <c r="D296" s="205" t="s">
        <v>75</v>
      </c>
      <c r="E296" s="217" t="s">
        <v>215</v>
      </c>
      <c r="F296" s="217" t="s">
        <v>543</v>
      </c>
      <c r="G296" s="204"/>
      <c r="H296" s="204"/>
      <c r="I296" s="207"/>
      <c r="J296" s="218">
        <f>BK296</f>
        <v>0</v>
      </c>
      <c r="K296" s="204"/>
      <c r="L296" s="209"/>
      <c r="M296" s="210"/>
      <c r="N296" s="211"/>
      <c r="O296" s="211"/>
      <c r="P296" s="212">
        <f>SUM(P297:P338)</f>
        <v>0</v>
      </c>
      <c r="Q296" s="211"/>
      <c r="R296" s="212">
        <f>SUM(R297:R338)</f>
        <v>1.6007561600000002</v>
      </c>
      <c r="S296" s="211"/>
      <c r="T296" s="213">
        <f>SUM(T297:T338)</f>
        <v>180.045105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14" t="s">
        <v>84</v>
      </c>
      <c r="AT296" s="215" t="s">
        <v>75</v>
      </c>
      <c r="AU296" s="215" t="s">
        <v>84</v>
      </c>
      <c r="AY296" s="214" t="s">
        <v>171</v>
      </c>
      <c r="BK296" s="216">
        <f>SUM(BK297:BK338)</f>
        <v>0</v>
      </c>
    </row>
    <row r="297" spans="1:65" s="2" customFormat="1" ht="33" customHeight="1">
      <c r="A297" s="39"/>
      <c r="B297" s="40"/>
      <c r="C297" s="219" t="s">
        <v>516</v>
      </c>
      <c r="D297" s="219" t="s">
        <v>173</v>
      </c>
      <c r="E297" s="220" t="s">
        <v>545</v>
      </c>
      <c r="F297" s="221" t="s">
        <v>546</v>
      </c>
      <c r="G297" s="222" t="s">
        <v>366</v>
      </c>
      <c r="H297" s="223">
        <v>8.4</v>
      </c>
      <c r="I297" s="224"/>
      <c r="J297" s="225">
        <f>ROUND(I297*H297,2)</f>
        <v>0</v>
      </c>
      <c r="K297" s="221" t="s">
        <v>177</v>
      </c>
      <c r="L297" s="45"/>
      <c r="M297" s="226" t="s">
        <v>1</v>
      </c>
      <c r="N297" s="227" t="s">
        <v>41</v>
      </c>
      <c r="O297" s="92"/>
      <c r="P297" s="228">
        <f>O297*H297</f>
        <v>0</v>
      </c>
      <c r="Q297" s="228">
        <v>0.12950000000000003</v>
      </c>
      <c r="R297" s="228">
        <f>Q297*H297</f>
        <v>1.0878</v>
      </c>
      <c r="S297" s="228">
        <v>0</v>
      </c>
      <c r="T297" s="229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0" t="s">
        <v>178</v>
      </c>
      <c r="AT297" s="230" t="s">
        <v>173</v>
      </c>
      <c r="AU297" s="230" t="s">
        <v>86</v>
      </c>
      <c r="AY297" s="18" t="s">
        <v>171</v>
      </c>
      <c r="BE297" s="231">
        <f>IF(N297="základní",J297,0)</f>
        <v>0</v>
      </c>
      <c r="BF297" s="231">
        <f>IF(N297="snížená",J297,0)</f>
        <v>0</v>
      </c>
      <c r="BG297" s="231">
        <f>IF(N297="zákl. přenesená",J297,0)</f>
        <v>0</v>
      </c>
      <c r="BH297" s="231">
        <f>IF(N297="sníž. přenesená",J297,0)</f>
        <v>0</v>
      </c>
      <c r="BI297" s="231">
        <f>IF(N297="nulová",J297,0)</f>
        <v>0</v>
      </c>
      <c r="BJ297" s="18" t="s">
        <v>84</v>
      </c>
      <c r="BK297" s="231">
        <f>ROUND(I297*H297,2)</f>
        <v>0</v>
      </c>
      <c r="BL297" s="18" t="s">
        <v>178</v>
      </c>
      <c r="BM297" s="230" t="s">
        <v>2303</v>
      </c>
    </row>
    <row r="298" spans="1:51" s="13" customFormat="1" ht="12">
      <c r="A298" s="13"/>
      <c r="B298" s="232"/>
      <c r="C298" s="233"/>
      <c r="D298" s="234" t="s">
        <v>180</v>
      </c>
      <c r="E298" s="235" t="s">
        <v>1</v>
      </c>
      <c r="F298" s="236" t="s">
        <v>2304</v>
      </c>
      <c r="G298" s="233"/>
      <c r="H298" s="237">
        <v>8.4</v>
      </c>
      <c r="I298" s="238"/>
      <c r="J298" s="233"/>
      <c r="K298" s="233"/>
      <c r="L298" s="239"/>
      <c r="M298" s="240"/>
      <c r="N298" s="241"/>
      <c r="O298" s="241"/>
      <c r="P298" s="241"/>
      <c r="Q298" s="241"/>
      <c r="R298" s="241"/>
      <c r="S298" s="241"/>
      <c r="T298" s="24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3" t="s">
        <v>180</v>
      </c>
      <c r="AU298" s="243" t="s">
        <v>86</v>
      </c>
      <c r="AV298" s="13" t="s">
        <v>86</v>
      </c>
      <c r="AW298" s="13" t="s">
        <v>32</v>
      </c>
      <c r="AX298" s="13" t="s">
        <v>84</v>
      </c>
      <c r="AY298" s="243" t="s">
        <v>171</v>
      </c>
    </row>
    <row r="299" spans="1:65" s="2" customFormat="1" ht="24.15" customHeight="1">
      <c r="A299" s="39"/>
      <c r="B299" s="40"/>
      <c r="C299" s="269" t="s">
        <v>323</v>
      </c>
      <c r="D299" s="269" t="s">
        <v>304</v>
      </c>
      <c r="E299" s="270" t="s">
        <v>550</v>
      </c>
      <c r="F299" s="271" t="s">
        <v>551</v>
      </c>
      <c r="G299" s="272" t="s">
        <v>226</v>
      </c>
      <c r="H299" s="273">
        <v>8.568</v>
      </c>
      <c r="I299" s="274"/>
      <c r="J299" s="275">
        <f>ROUND(I299*H299,2)</f>
        <v>0</v>
      </c>
      <c r="K299" s="271" t="s">
        <v>1</v>
      </c>
      <c r="L299" s="276"/>
      <c r="M299" s="277" t="s">
        <v>1</v>
      </c>
      <c r="N299" s="278" t="s">
        <v>41</v>
      </c>
      <c r="O299" s="92"/>
      <c r="P299" s="228">
        <f>O299*H299</f>
        <v>0</v>
      </c>
      <c r="Q299" s="228">
        <v>0.05612</v>
      </c>
      <c r="R299" s="228">
        <f>Q299*H299</f>
        <v>0.48083616000000007</v>
      </c>
      <c r="S299" s="228">
        <v>0</v>
      </c>
      <c r="T299" s="229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30" t="s">
        <v>211</v>
      </c>
      <c r="AT299" s="230" t="s">
        <v>304</v>
      </c>
      <c r="AU299" s="230" t="s">
        <v>86</v>
      </c>
      <c r="AY299" s="18" t="s">
        <v>171</v>
      </c>
      <c r="BE299" s="231">
        <f>IF(N299="základní",J299,0)</f>
        <v>0</v>
      </c>
      <c r="BF299" s="231">
        <f>IF(N299="snížená",J299,0)</f>
        <v>0</v>
      </c>
      <c r="BG299" s="231">
        <f>IF(N299="zákl. přenesená",J299,0)</f>
        <v>0</v>
      </c>
      <c r="BH299" s="231">
        <f>IF(N299="sníž. přenesená",J299,0)</f>
        <v>0</v>
      </c>
      <c r="BI299" s="231">
        <f>IF(N299="nulová",J299,0)</f>
        <v>0</v>
      </c>
      <c r="BJ299" s="18" t="s">
        <v>84</v>
      </c>
      <c r="BK299" s="231">
        <f>ROUND(I299*H299,2)</f>
        <v>0</v>
      </c>
      <c r="BL299" s="18" t="s">
        <v>178</v>
      </c>
      <c r="BM299" s="230" t="s">
        <v>2305</v>
      </c>
    </row>
    <row r="300" spans="1:51" s="13" customFormat="1" ht="12">
      <c r="A300" s="13"/>
      <c r="B300" s="232"/>
      <c r="C300" s="233"/>
      <c r="D300" s="234" t="s">
        <v>180</v>
      </c>
      <c r="E300" s="233"/>
      <c r="F300" s="236" t="s">
        <v>2306</v>
      </c>
      <c r="G300" s="233"/>
      <c r="H300" s="237">
        <v>8.568</v>
      </c>
      <c r="I300" s="238"/>
      <c r="J300" s="233"/>
      <c r="K300" s="233"/>
      <c r="L300" s="239"/>
      <c r="M300" s="240"/>
      <c r="N300" s="241"/>
      <c r="O300" s="241"/>
      <c r="P300" s="241"/>
      <c r="Q300" s="241"/>
      <c r="R300" s="241"/>
      <c r="S300" s="241"/>
      <c r="T300" s="242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3" t="s">
        <v>180</v>
      </c>
      <c r="AU300" s="243" t="s">
        <v>86</v>
      </c>
      <c r="AV300" s="13" t="s">
        <v>86</v>
      </c>
      <c r="AW300" s="13" t="s">
        <v>4</v>
      </c>
      <c r="AX300" s="13" t="s">
        <v>84</v>
      </c>
      <c r="AY300" s="243" t="s">
        <v>171</v>
      </c>
    </row>
    <row r="301" spans="1:65" s="2" customFormat="1" ht="21.75" customHeight="1">
      <c r="A301" s="39"/>
      <c r="B301" s="40"/>
      <c r="C301" s="219" t="s">
        <v>526</v>
      </c>
      <c r="D301" s="219" t="s">
        <v>173</v>
      </c>
      <c r="E301" s="220" t="s">
        <v>555</v>
      </c>
      <c r="F301" s="221" t="s">
        <v>556</v>
      </c>
      <c r="G301" s="222" t="s">
        <v>366</v>
      </c>
      <c r="H301" s="223">
        <v>14.1</v>
      </c>
      <c r="I301" s="224"/>
      <c r="J301" s="225">
        <f>ROUND(I301*H301,2)</f>
        <v>0</v>
      </c>
      <c r="K301" s="221" t="s">
        <v>177</v>
      </c>
      <c r="L301" s="45"/>
      <c r="M301" s="226" t="s">
        <v>1</v>
      </c>
      <c r="N301" s="227" t="s">
        <v>41</v>
      </c>
      <c r="O301" s="92"/>
      <c r="P301" s="228">
        <f>O301*H301</f>
        <v>0</v>
      </c>
      <c r="Q301" s="228">
        <v>0</v>
      </c>
      <c r="R301" s="228">
        <f>Q301*H301</f>
        <v>0</v>
      </c>
      <c r="S301" s="228">
        <v>0</v>
      </c>
      <c r="T301" s="229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0" t="s">
        <v>178</v>
      </c>
      <c r="AT301" s="230" t="s">
        <v>173</v>
      </c>
      <c r="AU301" s="230" t="s">
        <v>86</v>
      </c>
      <c r="AY301" s="18" t="s">
        <v>171</v>
      </c>
      <c r="BE301" s="231">
        <f>IF(N301="základní",J301,0)</f>
        <v>0</v>
      </c>
      <c r="BF301" s="231">
        <f>IF(N301="snížená",J301,0)</f>
        <v>0</v>
      </c>
      <c r="BG301" s="231">
        <f>IF(N301="zákl. přenesená",J301,0)</f>
        <v>0</v>
      </c>
      <c r="BH301" s="231">
        <f>IF(N301="sníž. přenesená",J301,0)</f>
        <v>0</v>
      </c>
      <c r="BI301" s="231">
        <f>IF(N301="nulová",J301,0)</f>
        <v>0</v>
      </c>
      <c r="BJ301" s="18" t="s">
        <v>84</v>
      </c>
      <c r="BK301" s="231">
        <f>ROUND(I301*H301,2)</f>
        <v>0</v>
      </c>
      <c r="BL301" s="18" t="s">
        <v>178</v>
      </c>
      <c r="BM301" s="230" t="s">
        <v>2307</v>
      </c>
    </row>
    <row r="302" spans="1:51" s="13" customFormat="1" ht="12">
      <c r="A302" s="13"/>
      <c r="B302" s="232"/>
      <c r="C302" s="233"/>
      <c r="D302" s="234" t="s">
        <v>180</v>
      </c>
      <c r="E302" s="235" t="s">
        <v>1</v>
      </c>
      <c r="F302" s="236" t="s">
        <v>2308</v>
      </c>
      <c r="G302" s="233"/>
      <c r="H302" s="237">
        <v>14.1</v>
      </c>
      <c r="I302" s="238"/>
      <c r="J302" s="233"/>
      <c r="K302" s="233"/>
      <c r="L302" s="239"/>
      <c r="M302" s="240"/>
      <c r="N302" s="241"/>
      <c r="O302" s="241"/>
      <c r="P302" s="241"/>
      <c r="Q302" s="241"/>
      <c r="R302" s="241"/>
      <c r="S302" s="241"/>
      <c r="T302" s="242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3" t="s">
        <v>180</v>
      </c>
      <c r="AU302" s="243" t="s">
        <v>86</v>
      </c>
      <c r="AV302" s="13" t="s">
        <v>86</v>
      </c>
      <c r="AW302" s="13" t="s">
        <v>32</v>
      </c>
      <c r="AX302" s="13" t="s">
        <v>84</v>
      </c>
      <c r="AY302" s="243" t="s">
        <v>171</v>
      </c>
    </row>
    <row r="303" spans="1:65" s="2" customFormat="1" ht="33" customHeight="1">
      <c r="A303" s="39"/>
      <c r="B303" s="40"/>
      <c r="C303" s="219" t="s">
        <v>532</v>
      </c>
      <c r="D303" s="219" t="s">
        <v>173</v>
      </c>
      <c r="E303" s="220" t="s">
        <v>559</v>
      </c>
      <c r="F303" s="221" t="s">
        <v>560</v>
      </c>
      <c r="G303" s="222" t="s">
        <v>176</v>
      </c>
      <c r="H303" s="223">
        <v>441</v>
      </c>
      <c r="I303" s="224"/>
      <c r="J303" s="225">
        <f>ROUND(I303*H303,2)</f>
        <v>0</v>
      </c>
      <c r="K303" s="221" t="s">
        <v>177</v>
      </c>
      <c r="L303" s="45"/>
      <c r="M303" s="226" t="s">
        <v>1</v>
      </c>
      <c r="N303" s="227" t="s">
        <v>41</v>
      </c>
      <c r="O303" s="92"/>
      <c r="P303" s="228">
        <f>O303*H303</f>
        <v>0</v>
      </c>
      <c r="Q303" s="228">
        <v>0</v>
      </c>
      <c r="R303" s="228">
        <f>Q303*H303</f>
        <v>0</v>
      </c>
      <c r="S303" s="228">
        <v>0</v>
      </c>
      <c r="T303" s="229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0" t="s">
        <v>178</v>
      </c>
      <c r="AT303" s="230" t="s">
        <v>173</v>
      </c>
      <c r="AU303" s="230" t="s">
        <v>86</v>
      </c>
      <c r="AY303" s="18" t="s">
        <v>171</v>
      </c>
      <c r="BE303" s="231">
        <f>IF(N303="základní",J303,0)</f>
        <v>0</v>
      </c>
      <c r="BF303" s="231">
        <f>IF(N303="snížená",J303,0)</f>
        <v>0</v>
      </c>
      <c r="BG303" s="231">
        <f>IF(N303="zákl. přenesená",J303,0)</f>
        <v>0</v>
      </c>
      <c r="BH303" s="231">
        <f>IF(N303="sníž. přenesená",J303,0)</f>
        <v>0</v>
      </c>
      <c r="BI303" s="231">
        <f>IF(N303="nulová",J303,0)</f>
        <v>0</v>
      </c>
      <c r="BJ303" s="18" t="s">
        <v>84</v>
      </c>
      <c r="BK303" s="231">
        <f>ROUND(I303*H303,2)</f>
        <v>0</v>
      </c>
      <c r="BL303" s="18" t="s">
        <v>178</v>
      </c>
      <c r="BM303" s="230" t="s">
        <v>2309</v>
      </c>
    </row>
    <row r="304" spans="1:51" s="13" customFormat="1" ht="12">
      <c r="A304" s="13"/>
      <c r="B304" s="232"/>
      <c r="C304" s="233"/>
      <c r="D304" s="234" t="s">
        <v>180</v>
      </c>
      <c r="E304" s="235" t="s">
        <v>1</v>
      </c>
      <c r="F304" s="236" t="s">
        <v>2310</v>
      </c>
      <c r="G304" s="233"/>
      <c r="H304" s="237">
        <v>441</v>
      </c>
      <c r="I304" s="238"/>
      <c r="J304" s="233"/>
      <c r="K304" s="233"/>
      <c r="L304" s="239"/>
      <c r="M304" s="240"/>
      <c r="N304" s="241"/>
      <c r="O304" s="241"/>
      <c r="P304" s="241"/>
      <c r="Q304" s="241"/>
      <c r="R304" s="241"/>
      <c r="S304" s="241"/>
      <c r="T304" s="242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3" t="s">
        <v>180</v>
      </c>
      <c r="AU304" s="243" t="s">
        <v>86</v>
      </c>
      <c r="AV304" s="13" t="s">
        <v>86</v>
      </c>
      <c r="AW304" s="13" t="s">
        <v>32</v>
      </c>
      <c r="AX304" s="13" t="s">
        <v>84</v>
      </c>
      <c r="AY304" s="243" t="s">
        <v>171</v>
      </c>
    </row>
    <row r="305" spans="1:65" s="2" customFormat="1" ht="33" customHeight="1">
      <c r="A305" s="39"/>
      <c r="B305" s="40"/>
      <c r="C305" s="219" t="s">
        <v>538</v>
      </c>
      <c r="D305" s="219" t="s">
        <v>173</v>
      </c>
      <c r="E305" s="220" t="s">
        <v>564</v>
      </c>
      <c r="F305" s="221" t="s">
        <v>565</v>
      </c>
      <c r="G305" s="222" t="s">
        <v>176</v>
      </c>
      <c r="H305" s="223">
        <v>39690</v>
      </c>
      <c r="I305" s="224"/>
      <c r="J305" s="225">
        <f>ROUND(I305*H305,2)</f>
        <v>0</v>
      </c>
      <c r="K305" s="221" t="s">
        <v>177</v>
      </c>
      <c r="L305" s="45"/>
      <c r="M305" s="226" t="s">
        <v>1</v>
      </c>
      <c r="N305" s="227" t="s">
        <v>41</v>
      </c>
      <c r="O305" s="92"/>
      <c r="P305" s="228">
        <f>O305*H305</f>
        <v>0</v>
      </c>
      <c r="Q305" s="228">
        <v>0</v>
      </c>
      <c r="R305" s="228">
        <f>Q305*H305</f>
        <v>0</v>
      </c>
      <c r="S305" s="228">
        <v>0</v>
      </c>
      <c r="T305" s="229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0" t="s">
        <v>178</v>
      </c>
      <c r="AT305" s="230" t="s">
        <v>173</v>
      </c>
      <c r="AU305" s="230" t="s">
        <v>86</v>
      </c>
      <c r="AY305" s="18" t="s">
        <v>171</v>
      </c>
      <c r="BE305" s="231">
        <f>IF(N305="základní",J305,0)</f>
        <v>0</v>
      </c>
      <c r="BF305" s="231">
        <f>IF(N305="snížená",J305,0)</f>
        <v>0</v>
      </c>
      <c r="BG305" s="231">
        <f>IF(N305="zákl. přenesená",J305,0)</f>
        <v>0</v>
      </c>
      <c r="BH305" s="231">
        <f>IF(N305="sníž. přenesená",J305,0)</f>
        <v>0</v>
      </c>
      <c r="BI305" s="231">
        <f>IF(N305="nulová",J305,0)</f>
        <v>0</v>
      </c>
      <c r="BJ305" s="18" t="s">
        <v>84</v>
      </c>
      <c r="BK305" s="231">
        <f>ROUND(I305*H305,2)</f>
        <v>0</v>
      </c>
      <c r="BL305" s="18" t="s">
        <v>178</v>
      </c>
      <c r="BM305" s="230" t="s">
        <v>2311</v>
      </c>
    </row>
    <row r="306" spans="1:51" s="13" customFormat="1" ht="12">
      <c r="A306" s="13"/>
      <c r="B306" s="232"/>
      <c r="C306" s="233"/>
      <c r="D306" s="234" t="s">
        <v>180</v>
      </c>
      <c r="E306" s="235" t="s">
        <v>1</v>
      </c>
      <c r="F306" s="236" t="s">
        <v>2312</v>
      </c>
      <c r="G306" s="233"/>
      <c r="H306" s="237">
        <v>39690</v>
      </c>
      <c r="I306" s="238"/>
      <c r="J306" s="233"/>
      <c r="K306" s="233"/>
      <c r="L306" s="239"/>
      <c r="M306" s="240"/>
      <c r="N306" s="241"/>
      <c r="O306" s="241"/>
      <c r="P306" s="241"/>
      <c r="Q306" s="241"/>
      <c r="R306" s="241"/>
      <c r="S306" s="241"/>
      <c r="T306" s="242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3" t="s">
        <v>180</v>
      </c>
      <c r="AU306" s="243" t="s">
        <v>86</v>
      </c>
      <c r="AV306" s="13" t="s">
        <v>86</v>
      </c>
      <c r="AW306" s="13" t="s">
        <v>32</v>
      </c>
      <c r="AX306" s="13" t="s">
        <v>84</v>
      </c>
      <c r="AY306" s="243" t="s">
        <v>171</v>
      </c>
    </row>
    <row r="307" spans="1:65" s="2" customFormat="1" ht="33" customHeight="1">
      <c r="A307" s="39"/>
      <c r="B307" s="40"/>
      <c r="C307" s="219" t="s">
        <v>544</v>
      </c>
      <c r="D307" s="219" t="s">
        <v>173</v>
      </c>
      <c r="E307" s="220" t="s">
        <v>569</v>
      </c>
      <c r="F307" s="221" t="s">
        <v>570</v>
      </c>
      <c r="G307" s="222" t="s">
        <v>176</v>
      </c>
      <c r="H307" s="223">
        <v>441</v>
      </c>
      <c r="I307" s="224"/>
      <c r="J307" s="225">
        <f>ROUND(I307*H307,2)</f>
        <v>0</v>
      </c>
      <c r="K307" s="221" t="s">
        <v>177</v>
      </c>
      <c r="L307" s="45"/>
      <c r="M307" s="226" t="s">
        <v>1</v>
      </c>
      <c r="N307" s="227" t="s">
        <v>41</v>
      </c>
      <c r="O307" s="92"/>
      <c r="P307" s="228">
        <f>O307*H307</f>
        <v>0</v>
      </c>
      <c r="Q307" s="228">
        <v>0</v>
      </c>
      <c r="R307" s="228">
        <f>Q307*H307</f>
        <v>0</v>
      </c>
      <c r="S307" s="228">
        <v>0</v>
      </c>
      <c r="T307" s="229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0" t="s">
        <v>178</v>
      </c>
      <c r="AT307" s="230" t="s">
        <v>173</v>
      </c>
      <c r="AU307" s="230" t="s">
        <v>86</v>
      </c>
      <c r="AY307" s="18" t="s">
        <v>171</v>
      </c>
      <c r="BE307" s="231">
        <f>IF(N307="základní",J307,0)</f>
        <v>0</v>
      </c>
      <c r="BF307" s="231">
        <f>IF(N307="snížená",J307,0)</f>
        <v>0</v>
      </c>
      <c r="BG307" s="231">
        <f>IF(N307="zákl. přenesená",J307,0)</f>
        <v>0</v>
      </c>
      <c r="BH307" s="231">
        <f>IF(N307="sníž. přenesená",J307,0)</f>
        <v>0</v>
      </c>
      <c r="BI307" s="231">
        <f>IF(N307="nulová",J307,0)</f>
        <v>0</v>
      </c>
      <c r="BJ307" s="18" t="s">
        <v>84</v>
      </c>
      <c r="BK307" s="231">
        <f>ROUND(I307*H307,2)</f>
        <v>0</v>
      </c>
      <c r="BL307" s="18" t="s">
        <v>178</v>
      </c>
      <c r="BM307" s="230" t="s">
        <v>2313</v>
      </c>
    </row>
    <row r="308" spans="1:65" s="2" customFormat="1" ht="16.5" customHeight="1">
      <c r="A308" s="39"/>
      <c r="B308" s="40"/>
      <c r="C308" s="219" t="s">
        <v>549</v>
      </c>
      <c r="D308" s="219" t="s">
        <v>173</v>
      </c>
      <c r="E308" s="220" t="s">
        <v>573</v>
      </c>
      <c r="F308" s="221" t="s">
        <v>574</v>
      </c>
      <c r="G308" s="222" t="s">
        <v>176</v>
      </c>
      <c r="H308" s="223">
        <v>441</v>
      </c>
      <c r="I308" s="224"/>
      <c r="J308" s="225">
        <f>ROUND(I308*H308,2)</f>
        <v>0</v>
      </c>
      <c r="K308" s="221" t="s">
        <v>177</v>
      </c>
      <c r="L308" s="45"/>
      <c r="M308" s="226" t="s">
        <v>1</v>
      </c>
      <c r="N308" s="227" t="s">
        <v>41</v>
      </c>
      <c r="O308" s="92"/>
      <c r="P308" s="228">
        <f>O308*H308</f>
        <v>0</v>
      </c>
      <c r="Q308" s="228">
        <v>0</v>
      </c>
      <c r="R308" s="228">
        <f>Q308*H308</f>
        <v>0</v>
      </c>
      <c r="S308" s="228">
        <v>0</v>
      </c>
      <c r="T308" s="229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0" t="s">
        <v>178</v>
      </c>
      <c r="AT308" s="230" t="s">
        <v>173</v>
      </c>
      <c r="AU308" s="230" t="s">
        <v>86</v>
      </c>
      <c r="AY308" s="18" t="s">
        <v>171</v>
      </c>
      <c r="BE308" s="231">
        <f>IF(N308="základní",J308,0)</f>
        <v>0</v>
      </c>
      <c r="BF308" s="231">
        <f>IF(N308="snížená",J308,0)</f>
        <v>0</v>
      </c>
      <c r="BG308" s="231">
        <f>IF(N308="zákl. přenesená",J308,0)</f>
        <v>0</v>
      </c>
      <c r="BH308" s="231">
        <f>IF(N308="sníž. přenesená",J308,0)</f>
        <v>0</v>
      </c>
      <c r="BI308" s="231">
        <f>IF(N308="nulová",J308,0)</f>
        <v>0</v>
      </c>
      <c r="BJ308" s="18" t="s">
        <v>84</v>
      </c>
      <c r="BK308" s="231">
        <f>ROUND(I308*H308,2)</f>
        <v>0</v>
      </c>
      <c r="BL308" s="18" t="s">
        <v>178</v>
      </c>
      <c r="BM308" s="230" t="s">
        <v>2314</v>
      </c>
    </row>
    <row r="309" spans="1:65" s="2" customFormat="1" ht="21.75" customHeight="1">
      <c r="A309" s="39"/>
      <c r="B309" s="40"/>
      <c r="C309" s="219" t="s">
        <v>554</v>
      </c>
      <c r="D309" s="219" t="s">
        <v>173</v>
      </c>
      <c r="E309" s="220" t="s">
        <v>577</v>
      </c>
      <c r="F309" s="221" t="s">
        <v>578</v>
      </c>
      <c r="G309" s="222" t="s">
        <v>176</v>
      </c>
      <c r="H309" s="223">
        <v>39690</v>
      </c>
      <c r="I309" s="224"/>
      <c r="J309" s="225">
        <f>ROUND(I309*H309,2)</f>
        <v>0</v>
      </c>
      <c r="K309" s="221" t="s">
        <v>177</v>
      </c>
      <c r="L309" s="45"/>
      <c r="M309" s="226" t="s">
        <v>1</v>
      </c>
      <c r="N309" s="227" t="s">
        <v>41</v>
      </c>
      <c r="O309" s="92"/>
      <c r="P309" s="228">
        <f>O309*H309</f>
        <v>0</v>
      </c>
      <c r="Q309" s="228">
        <v>0</v>
      </c>
      <c r="R309" s="228">
        <f>Q309*H309</f>
        <v>0</v>
      </c>
      <c r="S309" s="228">
        <v>0</v>
      </c>
      <c r="T309" s="229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0" t="s">
        <v>178</v>
      </c>
      <c r="AT309" s="230" t="s">
        <v>173</v>
      </c>
      <c r="AU309" s="230" t="s">
        <v>86</v>
      </c>
      <c r="AY309" s="18" t="s">
        <v>171</v>
      </c>
      <c r="BE309" s="231">
        <f>IF(N309="základní",J309,0)</f>
        <v>0</v>
      </c>
      <c r="BF309" s="231">
        <f>IF(N309="snížená",J309,0)</f>
        <v>0</v>
      </c>
      <c r="BG309" s="231">
        <f>IF(N309="zákl. přenesená",J309,0)</f>
        <v>0</v>
      </c>
      <c r="BH309" s="231">
        <f>IF(N309="sníž. přenesená",J309,0)</f>
        <v>0</v>
      </c>
      <c r="BI309" s="231">
        <f>IF(N309="nulová",J309,0)</f>
        <v>0</v>
      </c>
      <c r="BJ309" s="18" t="s">
        <v>84</v>
      </c>
      <c r="BK309" s="231">
        <f>ROUND(I309*H309,2)</f>
        <v>0</v>
      </c>
      <c r="BL309" s="18" t="s">
        <v>178</v>
      </c>
      <c r="BM309" s="230" t="s">
        <v>2315</v>
      </c>
    </row>
    <row r="310" spans="1:65" s="2" customFormat="1" ht="21.75" customHeight="1">
      <c r="A310" s="39"/>
      <c r="B310" s="40"/>
      <c r="C310" s="219" t="s">
        <v>558</v>
      </c>
      <c r="D310" s="219" t="s">
        <v>173</v>
      </c>
      <c r="E310" s="220" t="s">
        <v>581</v>
      </c>
      <c r="F310" s="221" t="s">
        <v>582</v>
      </c>
      <c r="G310" s="222" t="s">
        <v>176</v>
      </c>
      <c r="H310" s="223">
        <v>441</v>
      </c>
      <c r="I310" s="224"/>
      <c r="J310" s="225">
        <f>ROUND(I310*H310,2)</f>
        <v>0</v>
      </c>
      <c r="K310" s="221" t="s">
        <v>177</v>
      </c>
      <c r="L310" s="45"/>
      <c r="M310" s="226" t="s">
        <v>1</v>
      </c>
      <c r="N310" s="227" t="s">
        <v>41</v>
      </c>
      <c r="O310" s="92"/>
      <c r="P310" s="228">
        <f>O310*H310</f>
        <v>0</v>
      </c>
      <c r="Q310" s="228">
        <v>0</v>
      </c>
      <c r="R310" s="228">
        <f>Q310*H310</f>
        <v>0</v>
      </c>
      <c r="S310" s="228">
        <v>0</v>
      </c>
      <c r="T310" s="229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0" t="s">
        <v>178</v>
      </c>
      <c r="AT310" s="230" t="s">
        <v>173</v>
      </c>
      <c r="AU310" s="230" t="s">
        <v>86</v>
      </c>
      <c r="AY310" s="18" t="s">
        <v>171</v>
      </c>
      <c r="BE310" s="231">
        <f>IF(N310="základní",J310,0)</f>
        <v>0</v>
      </c>
      <c r="BF310" s="231">
        <f>IF(N310="snížená",J310,0)</f>
        <v>0</v>
      </c>
      <c r="BG310" s="231">
        <f>IF(N310="zákl. přenesená",J310,0)</f>
        <v>0</v>
      </c>
      <c r="BH310" s="231">
        <f>IF(N310="sníž. přenesená",J310,0)</f>
        <v>0</v>
      </c>
      <c r="BI310" s="231">
        <f>IF(N310="nulová",J310,0)</f>
        <v>0</v>
      </c>
      <c r="BJ310" s="18" t="s">
        <v>84</v>
      </c>
      <c r="BK310" s="231">
        <f>ROUND(I310*H310,2)</f>
        <v>0</v>
      </c>
      <c r="BL310" s="18" t="s">
        <v>178</v>
      </c>
      <c r="BM310" s="230" t="s">
        <v>2316</v>
      </c>
    </row>
    <row r="311" spans="1:65" s="2" customFormat="1" ht="33" customHeight="1">
      <c r="A311" s="39"/>
      <c r="B311" s="40"/>
      <c r="C311" s="219" t="s">
        <v>563</v>
      </c>
      <c r="D311" s="219" t="s">
        <v>173</v>
      </c>
      <c r="E311" s="220" t="s">
        <v>2317</v>
      </c>
      <c r="F311" s="221" t="s">
        <v>2318</v>
      </c>
      <c r="G311" s="222" t="s">
        <v>176</v>
      </c>
      <c r="H311" s="223">
        <v>144</v>
      </c>
      <c r="I311" s="224"/>
      <c r="J311" s="225">
        <f>ROUND(I311*H311,2)</f>
        <v>0</v>
      </c>
      <c r="K311" s="221" t="s">
        <v>177</v>
      </c>
      <c r="L311" s="45"/>
      <c r="M311" s="226" t="s">
        <v>1</v>
      </c>
      <c r="N311" s="227" t="s">
        <v>41</v>
      </c>
      <c r="O311" s="92"/>
      <c r="P311" s="228">
        <f>O311*H311</f>
        <v>0</v>
      </c>
      <c r="Q311" s="228">
        <v>0.00021</v>
      </c>
      <c r="R311" s="228">
        <f>Q311*H311</f>
        <v>0.030240000000000003</v>
      </c>
      <c r="S311" s="228">
        <v>0</v>
      </c>
      <c r="T311" s="229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30" t="s">
        <v>178</v>
      </c>
      <c r="AT311" s="230" t="s">
        <v>173</v>
      </c>
      <c r="AU311" s="230" t="s">
        <v>86</v>
      </c>
      <c r="AY311" s="18" t="s">
        <v>171</v>
      </c>
      <c r="BE311" s="231">
        <f>IF(N311="základní",J311,0)</f>
        <v>0</v>
      </c>
      <c r="BF311" s="231">
        <f>IF(N311="snížená",J311,0)</f>
        <v>0</v>
      </c>
      <c r="BG311" s="231">
        <f>IF(N311="zákl. přenesená",J311,0)</f>
        <v>0</v>
      </c>
      <c r="BH311" s="231">
        <f>IF(N311="sníž. přenesená",J311,0)</f>
        <v>0</v>
      </c>
      <c r="BI311" s="231">
        <f>IF(N311="nulová",J311,0)</f>
        <v>0</v>
      </c>
      <c r="BJ311" s="18" t="s">
        <v>84</v>
      </c>
      <c r="BK311" s="231">
        <f>ROUND(I311*H311,2)</f>
        <v>0</v>
      </c>
      <c r="BL311" s="18" t="s">
        <v>178</v>
      </c>
      <c r="BM311" s="230" t="s">
        <v>2319</v>
      </c>
    </row>
    <row r="312" spans="1:65" s="2" customFormat="1" ht="16.5" customHeight="1">
      <c r="A312" s="39"/>
      <c r="B312" s="40"/>
      <c r="C312" s="219" t="s">
        <v>568</v>
      </c>
      <c r="D312" s="219" t="s">
        <v>173</v>
      </c>
      <c r="E312" s="220" t="s">
        <v>585</v>
      </c>
      <c r="F312" s="221" t="s">
        <v>586</v>
      </c>
      <c r="G312" s="222" t="s">
        <v>176</v>
      </c>
      <c r="H312" s="223">
        <v>501</v>
      </c>
      <c r="I312" s="224"/>
      <c r="J312" s="225">
        <f>ROUND(I312*H312,2)</f>
        <v>0</v>
      </c>
      <c r="K312" s="221" t="s">
        <v>177</v>
      </c>
      <c r="L312" s="45"/>
      <c r="M312" s="226" t="s">
        <v>1</v>
      </c>
      <c r="N312" s="227" t="s">
        <v>41</v>
      </c>
      <c r="O312" s="92"/>
      <c r="P312" s="228">
        <f>O312*H312</f>
        <v>0</v>
      </c>
      <c r="Q312" s="228">
        <v>0</v>
      </c>
      <c r="R312" s="228">
        <f>Q312*H312</f>
        <v>0</v>
      </c>
      <c r="S312" s="228">
        <v>0</v>
      </c>
      <c r="T312" s="229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0" t="s">
        <v>178</v>
      </c>
      <c r="AT312" s="230" t="s">
        <v>173</v>
      </c>
      <c r="AU312" s="230" t="s">
        <v>86</v>
      </c>
      <c r="AY312" s="18" t="s">
        <v>171</v>
      </c>
      <c r="BE312" s="231">
        <f>IF(N312="základní",J312,0)</f>
        <v>0</v>
      </c>
      <c r="BF312" s="231">
        <f>IF(N312="snížená",J312,0)</f>
        <v>0</v>
      </c>
      <c r="BG312" s="231">
        <f>IF(N312="zákl. přenesená",J312,0)</f>
        <v>0</v>
      </c>
      <c r="BH312" s="231">
        <f>IF(N312="sníž. přenesená",J312,0)</f>
        <v>0</v>
      </c>
      <c r="BI312" s="231">
        <f>IF(N312="nulová",J312,0)</f>
        <v>0</v>
      </c>
      <c r="BJ312" s="18" t="s">
        <v>84</v>
      </c>
      <c r="BK312" s="231">
        <f>ROUND(I312*H312,2)</f>
        <v>0</v>
      </c>
      <c r="BL312" s="18" t="s">
        <v>178</v>
      </c>
      <c r="BM312" s="230" t="s">
        <v>2320</v>
      </c>
    </row>
    <row r="313" spans="1:51" s="13" customFormat="1" ht="12">
      <c r="A313" s="13"/>
      <c r="B313" s="232"/>
      <c r="C313" s="233"/>
      <c r="D313" s="234" t="s">
        <v>180</v>
      </c>
      <c r="E313" s="235" t="s">
        <v>1</v>
      </c>
      <c r="F313" s="236" t="s">
        <v>2321</v>
      </c>
      <c r="G313" s="233"/>
      <c r="H313" s="237">
        <v>501</v>
      </c>
      <c r="I313" s="238"/>
      <c r="J313" s="233"/>
      <c r="K313" s="233"/>
      <c r="L313" s="239"/>
      <c r="M313" s="240"/>
      <c r="N313" s="241"/>
      <c r="O313" s="241"/>
      <c r="P313" s="241"/>
      <c r="Q313" s="241"/>
      <c r="R313" s="241"/>
      <c r="S313" s="241"/>
      <c r="T313" s="24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3" t="s">
        <v>180</v>
      </c>
      <c r="AU313" s="243" t="s">
        <v>86</v>
      </c>
      <c r="AV313" s="13" t="s">
        <v>86</v>
      </c>
      <c r="AW313" s="13" t="s">
        <v>32</v>
      </c>
      <c r="AX313" s="13" t="s">
        <v>84</v>
      </c>
      <c r="AY313" s="243" t="s">
        <v>171</v>
      </c>
    </row>
    <row r="314" spans="1:65" s="2" customFormat="1" ht="24.15" customHeight="1">
      <c r="A314" s="39"/>
      <c r="B314" s="40"/>
      <c r="C314" s="219" t="s">
        <v>572</v>
      </c>
      <c r="D314" s="219" t="s">
        <v>173</v>
      </c>
      <c r="E314" s="220" t="s">
        <v>595</v>
      </c>
      <c r="F314" s="221" t="s">
        <v>596</v>
      </c>
      <c r="G314" s="222" t="s">
        <v>193</v>
      </c>
      <c r="H314" s="223">
        <v>42.468</v>
      </c>
      <c r="I314" s="224"/>
      <c r="J314" s="225">
        <f>ROUND(I314*H314,2)</f>
        <v>0</v>
      </c>
      <c r="K314" s="221" t="s">
        <v>177</v>
      </c>
      <c r="L314" s="45"/>
      <c r="M314" s="226" t="s">
        <v>1</v>
      </c>
      <c r="N314" s="227" t="s">
        <v>41</v>
      </c>
      <c r="O314" s="92"/>
      <c r="P314" s="228">
        <f>O314*H314</f>
        <v>0</v>
      </c>
      <c r="Q314" s="228">
        <v>0</v>
      </c>
      <c r="R314" s="228">
        <f>Q314*H314</f>
        <v>0</v>
      </c>
      <c r="S314" s="228">
        <v>1.95</v>
      </c>
      <c r="T314" s="229">
        <f>S314*H314</f>
        <v>82.8126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0" t="s">
        <v>178</v>
      </c>
      <c r="AT314" s="230" t="s">
        <v>173</v>
      </c>
      <c r="AU314" s="230" t="s">
        <v>86</v>
      </c>
      <c r="AY314" s="18" t="s">
        <v>171</v>
      </c>
      <c r="BE314" s="231">
        <f>IF(N314="základní",J314,0)</f>
        <v>0</v>
      </c>
      <c r="BF314" s="231">
        <f>IF(N314="snížená",J314,0)</f>
        <v>0</v>
      </c>
      <c r="BG314" s="231">
        <f>IF(N314="zákl. přenesená",J314,0)</f>
        <v>0</v>
      </c>
      <c r="BH314" s="231">
        <f>IF(N314="sníž. přenesená",J314,0)</f>
        <v>0</v>
      </c>
      <c r="BI314" s="231">
        <f>IF(N314="nulová",J314,0)</f>
        <v>0</v>
      </c>
      <c r="BJ314" s="18" t="s">
        <v>84</v>
      </c>
      <c r="BK314" s="231">
        <f>ROUND(I314*H314,2)</f>
        <v>0</v>
      </c>
      <c r="BL314" s="18" t="s">
        <v>178</v>
      </c>
      <c r="BM314" s="230" t="s">
        <v>597</v>
      </c>
    </row>
    <row r="315" spans="1:51" s="13" customFormat="1" ht="12">
      <c r="A315" s="13"/>
      <c r="B315" s="232"/>
      <c r="C315" s="233"/>
      <c r="D315" s="234" t="s">
        <v>180</v>
      </c>
      <c r="E315" s="235" t="s">
        <v>1</v>
      </c>
      <c r="F315" s="236" t="s">
        <v>2322</v>
      </c>
      <c r="G315" s="233"/>
      <c r="H315" s="237">
        <v>21.84</v>
      </c>
      <c r="I315" s="238"/>
      <c r="J315" s="233"/>
      <c r="K315" s="233"/>
      <c r="L315" s="239"/>
      <c r="M315" s="240"/>
      <c r="N315" s="241"/>
      <c r="O315" s="241"/>
      <c r="P315" s="241"/>
      <c r="Q315" s="241"/>
      <c r="R315" s="241"/>
      <c r="S315" s="241"/>
      <c r="T315" s="242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3" t="s">
        <v>180</v>
      </c>
      <c r="AU315" s="243" t="s">
        <v>86</v>
      </c>
      <c r="AV315" s="13" t="s">
        <v>86</v>
      </c>
      <c r="AW315" s="13" t="s">
        <v>32</v>
      </c>
      <c r="AX315" s="13" t="s">
        <v>76</v>
      </c>
      <c r="AY315" s="243" t="s">
        <v>171</v>
      </c>
    </row>
    <row r="316" spans="1:51" s="13" customFormat="1" ht="12">
      <c r="A316" s="13"/>
      <c r="B316" s="232"/>
      <c r="C316" s="233"/>
      <c r="D316" s="234" t="s">
        <v>180</v>
      </c>
      <c r="E316" s="235" t="s">
        <v>1</v>
      </c>
      <c r="F316" s="236" t="s">
        <v>2323</v>
      </c>
      <c r="G316" s="233"/>
      <c r="H316" s="237">
        <v>20.628</v>
      </c>
      <c r="I316" s="238"/>
      <c r="J316" s="233"/>
      <c r="K316" s="233"/>
      <c r="L316" s="239"/>
      <c r="M316" s="240"/>
      <c r="N316" s="241"/>
      <c r="O316" s="241"/>
      <c r="P316" s="241"/>
      <c r="Q316" s="241"/>
      <c r="R316" s="241"/>
      <c r="S316" s="241"/>
      <c r="T316" s="242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3" t="s">
        <v>180</v>
      </c>
      <c r="AU316" s="243" t="s">
        <v>86</v>
      </c>
      <c r="AV316" s="13" t="s">
        <v>86</v>
      </c>
      <c r="AW316" s="13" t="s">
        <v>32</v>
      </c>
      <c r="AX316" s="13" t="s">
        <v>76</v>
      </c>
      <c r="AY316" s="243" t="s">
        <v>171</v>
      </c>
    </row>
    <row r="317" spans="1:51" s="14" customFormat="1" ht="12">
      <c r="A317" s="14"/>
      <c r="B317" s="244"/>
      <c r="C317" s="245"/>
      <c r="D317" s="234" t="s">
        <v>180</v>
      </c>
      <c r="E317" s="246" t="s">
        <v>1</v>
      </c>
      <c r="F317" s="247" t="s">
        <v>221</v>
      </c>
      <c r="G317" s="245"/>
      <c r="H317" s="248">
        <v>42.468</v>
      </c>
      <c r="I317" s="249"/>
      <c r="J317" s="245"/>
      <c r="K317" s="245"/>
      <c r="L317" s="250"/>
      <c r="M317" s="251"/>
      <c r="N317" s="252"/>
      <c r="O317" s="252"/>
      <c r="P317" s="252"/>
      <c r="Q317" s="252"/>
      <c r="R317" s="252"/>
      <c r="S317" s="252"/>
      <c r="T317" s="253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4" t="s">
        <v>180</v>
      </c>
      <c r="AU317" s="254" t="s">
        <v>86</v>
      </c>
      <c r="AV317" s="14" t="s">
        <v>178</v>
      </c>
      <c r="AW317" s="14" t="s">
        <v>32</v>
      </c>
      <c r="AX317" s="14" t="s">
        <v>84</v>
      </c>
      <c r="AY317" s="254" t="s">
        <v>171</v>
      </c>
    </row>
    <row r="318" spans="1:65" s="2" customFormat="1" ht="21.75" customHeight="1">
      <c r="A318" s="39"/>
      <c r="B318" s="40"/>
      <c r="C318" s="219" t="s">
        <v>576</v>
      </c>
      <c r="D318" s="219" t="s">
        <v>173</v>
      </c>
      <c r="E318" s="220" t="s">
        <v>605</v>
      </c>
      <c r="F318" s="221" t="s">
        <v>606</v>
      </c>
      <c r="G318" s="222" t="s">
        <v>193</v>
      </c>
      <c r="H318" s="223">
        <v>21.825</v>
      </c>
      <c r="I318" s="224"/>
      <c r="J318" s="225">
        <f>ROUND(I318*H318,2)</f>
        <v>0</v>
      </c>
      <c r="K318" s="221" t="s">
        <v>177</v>
      </c>
      <c r="L318" s="45"/>
      <c r="M318" s="226" t="s">
        <v>1</v>
      </c>
      <c r="N318" s="227" t="s">
        <v>41</v>
      </c>
      <c r="O318" s="92"/>
      <c r="P318" s="228">
        <f>O318*H318</f>
        <v>0</v>
      </c>
      <c r="Q318" s="228">
        <v>0</v>
      </c>
      <c r="R318" s="228">
        <f>Q318*H318</f>
        <v>0</v>
      </c>
      <c r="S318" s="228">
        <v>2.1</v>
      </c>
      <c r="T318" s="229">
        <f>S318*H318</f>
        <v>45.8325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30" t="s">
        <v>178</v>
      </c>
      <c r="AT318" s="230" t="s">
        <v>173</v>
      </c>
      <c r="AU318" s="230" t="s">
        <v>86</v>
      </c>
      <c r="AY318" s="18" t="s">
        <v>171</v>
      </c>
      <c r="BE318" s="231">
        <f>IF(N318="základní",J318,0)</f>
        <v>0</v>
      </c>
      <c r="BF318" s="231">
        <f>IF(N318="snížená",J318,0)</f>
        <v>0</v>
      </c>
      <c r="BG318" s="231">
        <f>IF(N318="zákl. přenesená",J318,0)</f>
        <v>0</v>
      </c>
      <c r="BH318" s="231">
        <f>IF(N318="sníž. přenesená",J318,0)</f>
        <v>0</v>
      </c>
      <c r="BI318" s="231">
        <f>IF(N318="nulová",J318,0)</f>
        <v>0</v>
      </c>
      <c r="BJ318" s="18" t="s">
        <v>84</v>
      </c>
      <c r="BK318" s="231">
        <f>ROUND(I318*H318,2)</f>
        <v>0</v>
      </c>
      <c r="BL318" s="18" t="s">
        <v>178</v>
      </c>
      <c r="BM318" s="230" t="s">
        <v>607</v>
      </c>
    </row>
    <row r="319" spans="1:51" s="13" customFormat="1" ht="12">
      <c r="A319" s="13"/>
      <c r="B319" s="232"/>
      <c r="C319" s="233"/>
      <c r="D319" s="234" t="s">
        <v>180</v>
      </c>
      <c r="E319" s="235" t="s">
        <v>1</v>
      </c>
      <c r="F319" s="236" t="s">
        <v>2324</v>
      </c>
      <c r="G319" s="233"/>
      <c r="H319" s="237">
        <v>18.3</v>
      </c>
      <c r="I319" s="238"/>
      <c r="J319" s="233"/>
      <c r="K319" s="233"/>
      <c r="L319" s="239"/>
      <c r="M319" s="240"/>
      <c r="N319" s="241"/>
      <c r="O319" s="241"/>
      <c r="P319" s="241"/>
      <c r="Q319" s="241"/>
      <c r="R319" s="241"/>
      <c r="S319" s="241"/>
      <c r="T319" s="242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3" t="s">
        <v>180</v>
      </c>
      <c r="AU319" s="243" t="s">
        <v>86</v>
      </c>
      <c r="AV319" s="13" t="s">
        <v>86</v>
      </c>
      <c r="AW319" s="13" t="s">
        <v>32</v>
      </c>
      <c r="AX319" s="13" t="s">
        <v>76</v>
      </c>
      <c r="AY319" s="243" t="s">
        <v>171</v>
      </c>
    </row>
    <row r="320" spans="1:51" s="13" customFormat="1" ht="12">
      <c r="A320" s="13"/>
      <c r="B320" s="232"/>
      <c r="C320" s="233"/>
      <c r="D320" s="234" t="s">
        <v>180</v>
      </c>
      <c r="E320" s="235" t="s">
        <v>1</v>
      </c>
      <c r="F320" s="236" t="s">
        <v>2325</v>
      </c>
      <c r="G320" s="233"/>
      <c r="H320" s="237">
        <v>3.525</v>
      </c>
      <c r="I320" s="238"/>
      <c r="J320" s="233"/>
      <c r="K320" s="233"/>
      <c r="L320" s="239"/>
      <c r="M320" s="240"/>
      <c r="N320" s="241"/>
      <c r="O320" s="241"/>
      <c r="P320" s="241"/>
      <c r="Q320" s="241"/>
      <c r="R320" s="241"/>
      <c r="S320" s="241"/>
      <c r="T320" s="242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3" t="s">
        <v>180</v>
      </c>
      <c r="AU320" s="243" t="s">
        <v>86</v>
      </c>
      <c r="AV320" s="13" t="s">
        <v>86</v>
      </c>
      <c r="AW320" s="13" t="s">
        <v>32</v>
      </c>
      <c r="AX320" s="13" t="s">
        <v>76</v>
      </c>
      <c r="AY320" s="243" t="s">
        <v>171</v>
      </c>
    </row>
    <row r="321" spans="1:51" s="14" customFormat="1" ht="12">
      <c r="A321" s="14"/>
      <c r="B321" s="244"/>
      <c r="C321" s="245"/>
      <c r="D321" s="234" t="s">
        <v>180</v>
      </c>
      <c r="E321" s="246" t="s">
        <v>1</v>
      </c>
      <c r="F321" s="247" t="s">
        <v>221</v>
      </c>
      <c r="G321" s="245"/>
      <c r="H321" s="248">
        <v>21.825</v>
      </c>
      <c r="I321" s="249"/>
      <c r="J321" s="245"/>
      <c r="K321" s="245"/>
      <c r="L321" s="250"/>
      <c r="M321" s="251"/>
      <c r="N321" s="252"/>
      <c r="O321" s="252"/>
      <c r="P321" s="252"/>
      <c r="Q321" s="252"/>
      <c r="R321" s="252"/>
      <c r="S321" s="252"/>
      <c r="T321" s="253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4" t="s">
        <v>180</v>
      </c>
      <c r="AU321" s="254" t="s">
        <v>86</v>
      </c>
      <c r="AV321" s="14" t="s">
        <v>178</v>
      </c>
      <c r="AW321" s="14" t="s">
        <v>32</v>
      </c>
      <c r="AX321" s="14" t="s">
        <v>84</v>
      </c>
      <c r="AY321" s="254" t="s">
        <v>171</v>
      </c>
    </row>
    <row r="322" spans="1:65" s="2" customFormat="1" ht="24.15" customHeight="1">
      <c r="A322" s="39"/>
      <c r="B322" s="40"/>
      <c r="C322" s="219" t="s">
        <v>580</v>
      </c>
      <c r="D322" s="219" t="s">
        <v>173</v>
      </c>
      <c r="E322" s="220" t="s">
        <v>610</v>
      </c>
      <c r="F322" s="221" t="s">
        <v>611</v>
      </c>
      <c r="G322" s="222" t="s">
        <v>176</v>
      </c>
      <c r="H322" s="223">
        <v>305</v>
      </c>
      <c r="I322" s="224"/>
      <c r="J322" s="225">
        <f>ROUND(I322*H322,2)</f>
        <v>0</v>
      </c>
      <c r="K322" s="221" t="s">
        <v>177</v>
      </c>
      <c r="L322" s="45"/>
      <c r="M322" s="226" t="s">
        <v>1</v>
      </c>
      <c r="N322" s="227" t="s">
        <v>41</v>
      </c>
      <c r="O322" s="92"/>
      <c r="P322" s="228">
        <f>O322*H322</f>
        <v>0</v>
      </c>
      <c r="Q322" s="228">
        <v>0</v>
      </c>
      <c r="R322" s="228">
        <f>Q322*H322</f>
        <v>0</v>
      </c>
      <c r="S322" s="228">
        <v>0.09</v>
      </c>
      <c r="T322" s="229">
        <f>S322*H322</f>
        <v>27.45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0" t="s">
        <v>178</v>
      </c>
      <c r="AT322" s="230" t="s">
        <v>173</v>
      </c>
      <c r="AU322" s="230" t="s">
        <v>86</v>
      </c>
      <c r="AY322" s="18" t="s">
        <v>171</v>
      </c>
      <c r="BE322" s="231">
        <f>IF(N322="základní",J322,0)</f>
        <v>0</v>
      </c>
      <c r="BF322" s="231">
        <f>IF(N322="snížená",J322,0)</f>
        <v>0</v>
      </c>
      <c r="BG322" s="231">
        <f>IF(N322="zákl. přenesená",J322,0)</f>
        <v>0</v>
      </c>
      <c r="BH322" s="231">
        <f>IF(N322="sníž. přenesená",J322,0)</f>
        <v>0</v>
      </c>
      <c r="BI322" s="231">
        <f>IF(N322="nulová",J322,0)</f>
        <v>0</v>
      </c>
      <c r="BJ322" s="18" t="s">
        <v>84</v>
      </c>
      <c r="BK322" s="231">
        <f>ROUND(I322*H322,2)</f>
        <v>0</v>
      </c>
      <c r="BL322" s="18" t="s">
        <v>178</v>
      </c>
      <c r="BM322" s="230" t="s">
        <v>612</v>
      </c>
    </row>
    <row r="323" spans="1:65" s="2" customFormat="1" ht="24.15" customHeight="1">
      <c r="A323" s="39"/>
      <c r="B323" s="40"/>
      <c r="C323" s="219" t="s">
        <v>584</v>
      </c>
      <c r="D323" s="219" t="s">
        <v>173</v>
      </c>
      <c r="E323" s="220" t="s">
        <v>635</v>
      </c>
      <c r="F323" s="221" t="s">
        <v>636</v>
      </c>
      <c r="G323" s="222" t="s">
        <v>176</v>
      </c>
      <c r="H323" s="223">
        <v>68</v>
      </c>
      <c r="I323" s="224"/>
      <c r="J323" s="225">
        <f>ROUND(I323*H323,2)</f>
        <v>0</v>
      </c>
      <c r="K323" s="221" t="s">
        <v>177</v>
      </c>
      <c r="L323" s="45"/>
      <c r="M323" s="226" t="s">
        <v>1</v>
      </c>
      <c r="N323" s="227" t="s">
        <v>41</v>
      </c>
      <c r="O323" s="92"/>
      <c r="P323" s="228">
        <f>O323*H323</f>
        <v>0</v>
      </c>
      <c r="Q323" s="228">
        <v>0</v>
      </c>
      <c r="R323" s="228">
        <f>Q323*H323</f>
        <v>0</v>
      </c>
      <c r="S323" s="228">
        <v>0.047</v>
      </c>
      <c r="T323" s="229">
        <f>S323*H323</f>
        <v>3.196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30" t="s">
        <v>178</v>
      </c>
      <c r="AT323" s="230" t="s">
        <v>173</v>
      </c>
      <c r="AU323" s="230" t="s">
        <v>86</v>
      </c>
      <c r="AY323" s="18" t="s">
        <v>171</v>
      </c>
      <c r="BE323" s="231">
        <f>IF(N323="základní",J323,0)</f>
        <v>0</v>
      </c>
      <c r="BF323" s="231">
        <f>IF(N323="snížená",J323,0)</f>
        <v>0</v>
      </c>
      <c r="BG323" s="231">
        <f>IF(N323="zákl. přenesená",J323,0)</f>
        <v>0</v>
      </c>
      <c r="BH323" s="231">
        <f>IF(N323="sníž. přenesená",J323,0)</f>
        <v>0</v>
      </c>
      <c r="BI323" s="231">
        <f>IF(N323="nulová",J323,0)</f>
        <v>0</v>
      </c>
      <c r="BJ323" s="18" t="s">
        <v>84</v>
      </c>
      <c r="BK323" s="231">
        <f>ROUND(I323*H323,2)</f>
        <v>0</v>
      </c>
      <c r="BL323" s="18" t="s">
        <v>178</v>
      </c>
      <c r="BM323" s="230" t="s">
        <v>637</v>
      </c>
    </row>
    <row r="324" spans="1:65" s="2" customFormat="1" ht="21.75" customHeight="1">
      <c r="A324" s="39"/>
      <c r="B324" s="40"/>
      <c r="C324" s="219" t="s">
        <v>589</v>
      </c>
      <c r="D324" s="219" t="s">
        <v>173</v>
      </c>
      <c r="E324" s="220" t="s">
        <v>645</v>
      </c>
      <c r="F324" s="221" t="s">
        <v>646</v>
      </c>
      <c r="G324" s="222" t="s">
        <v>176</v>
      </c>
      <c r="H324" s="223">
        <v>20.705</v>
      </c>
      <c r="I324" s="224"/>
      <c r="J324" s="225">
        <f>ROUND(I324*H324,2)</f>
        <v>0</v>
      </c>
      <c r="K324" s="221" t="s">
        <v>177</v>
      </c>
      <c r="L324" s="45"/>
      <c r="M324" s="226" t="s">
        <v>1</v>
      </c>
      <c r="N324" s="227" t="s">
        <v>41</v>
      </c>
      <c r="O324" s="92"/>
      <c r="P324" s="228">
        <f>O324*H324</f>
        <v>0</v>
      </c>
      <c r="Q324" s="228">
        <v>0</v>
      </c>
      <c r="R324" s="228">
        <f>Q324*H324</f>
        <v>0</v>
      </c>
      <c r="S324" s="228">
        <v>0.063</v>
      </c>
      <c r="T324" s="229">
        <f>S324*H324</f>
        <v>1.3044149999999999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0" t="s">
        <v>178</v>
      </c>
      <c r="AT324" s="230" t="s">
        <v>173</v>
      </c>
      <c r="AU324" s="230" t="s">
        <v>86</v>
      </c>
      <c r="AY324" s="18" t="s">
        <v>171</v>
      </c>
      <c r="BE324" s="231">
        <f>IF(N324="základní",J324,0)</f>
        <v>0</v>
      </c>
      <c r="BF324" s="231">
        <f>IF(N324="snížená",J324,0)</f>
        <v>0</v>
      </c>
      <c r="BG324" s="231">
        <f>IF(N324="zákl. přenesená",J324,0)</f>
        <v>0</v>
      </c>
      <c r="BH324" s="231">
        <f>IF(N324="sníž. přenesená",J324,0)</f>
        <v>0</v>
      </c>
      <c r="BI324" s="231">
        <f>IF(N324="nulová",J324,0)</f>
        <v>0</v>
      </c>
      <c r="BJ324" s="18" t="s">
        <v>84</v>
      </c>
      <c r="BK324" s="231">
        <f>ROUND(I324*H324,2)</f>
        <v>0</v>
      </c>
      <c r="BL324" s="18" t="s">
        <v>178</v>
      </c>
      <c r="BM324" s="230" t="s">
        <v>647</v>
      </c>
    </row>
    <row r="325" spans="1:51" s="13" customFormat="1" ht="12">
      <c r="A325" s="13"/>
      <c r="B325" s="232"/>
      <c r="C325" s="233"/>
      <c r="D325" s="234" t="s">
        <v>180</v>
      </c>
      <c r="E325" s="235" t="s">
        <v>1</v>
      </c>
      <c r="F325" s="236" t="s">
        <v>2326</v>
      </c>
      <c r="G325" s="233"/>
      <c r="H325" s="237">
        <v>20.705</v>
      </c>
      <c r="I325" s="238"/>
      <c r="J325" s="233"/>
      <c r="K325" s="233"/>
      <c r="L325" s="239"/>
      <c r="M325" s="240"/>
      <c r="N325" s="241"/>
      <c r="O325" s="241"/>
      <c r="P325" s="241"/>
      <c r="Q325" s="241"/>
      <c r="R325" s="241"/>
      <c r="S325" s="241"/>
      <c r="T325" s="242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3" t="s">
        <v>180</v>
      </c>
      <c r="AU325" s="243" t="s">
        <v>86</v>
      </c>
      <c r="AV325" s="13" t="s">
        <v>86</v>
      </c>
      <c r="AW325" s="13" t="s">
        <v>32</v>
      </c>
      <c r="AX325" s="13" t="s">
        <v>84</v>
      </c>
      <c r="AY325" s="243" t="s">
        <v>171</v>
      </c>
    </row>
    <row r="326" spans="1:65" s="2" customFormat="1" ht="24.15" customHeight="1">
      <c r="A326" s="39"/>
      <c r="B326" s="40"/>
      <c r="C326" s="219" t="s">
        <v>594</v>
      </c>
      <c r="D326" s="219" t="s">
        <v>173</v>
      </c>
      <c r="E326" s="220" t="s">
        <v>2025</v>
      </c>
      <c r="F326" s="221" t="s">
        <v>2026</v>
      </c>
      <c r="G326" s="222" t="s">
        <v>366</v>
      </c>
      <c r="H326" s="223">
        <v>9.4</v>
      </c>
      <c r="I326" s="224"/>
      <c r="J326" s="225">
        <f>ROUND(I326*H326,2)</f>
        <v>0</v>
      </c>
      <c r="K326" s="221" t="s">
        <v>177</v>
      </c>
      <c r="L326" s="45"/>
      <c r="M326" s="226" t="s">
        <v>1</v>
      </c>
      <c r="N326" s="227" t="s">
        <v>41</v>
      </c>
      <c r="O326" s="92"/>
      <c r="P326" s="228">
        <f>O326*H326</f>
        <v>0</v>
      </c>
      <c r="Q326" s="228">
        <v>0.0002</v>
      </c>
      <c r="R326" s="228">
        <f>Q326*H326</f>
        <v>0.00188</v>
      </c>
      <c r="S326" s="228">
        <v>0</v>
      </c>
      <c r="T326" s="229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30" t="s">
        <v>178</v>
      </c>
      <c r="AT326" s="230" t="s">
        <v>173</v>
      </c>
      <c r="AU326" s="230" t="s">
        <v>86</v>
      </c>
      <c r="AY326" s="18" t="s">
        <v>171</v>
      </c>
      <c r="BE326" s="231">
        <f>IF(N326="základní",J326,0)</f>
        <v>0</v>
      </c>
      <c r="BF326" s="231">
        <f>IF(N326="snížená",J326,0)</f>
        <v>0</v>
      </c>
      <c r="BG326" s="231">
        <f>IF(N326="zákl. přenesená",J326,0)</f>
        <v>0</v>
      </c>
      <c r="BH326" s="231">
        <f>IF(N326="sníž. přenesená",J326,0)</f>
        <v>0</v>
      </c>
      <c r="BI326" s="231">
        <f>IF(N326="nulová",J326,0)</f>
        <v>0</v>
      </c>
      <c r="BJ326" s="18" t="s">
        <v>84</v>
      </c>
      <c r="BK326" s="231">
        <f>ROUND(I326*H326,2)</f>
        <v>0</v>
      </c>
      <c r="BL326" s="18" t="s">
        <v>178</v>
      </c>
      <c r="BM326" s="230" t="s">
        <v>2327</v>
      </c>
    </row>
    <row r="327" spans="1:65" s="2" customFormat="1" ht="37.8" customHeight="1">
      <c r="A327" s="39"/>
      <c r="B327" s="40"/>
      <c r="C327" s="219" t="s">
        <v>604</v>
      </c>
      <c r="D327" s="219" t="s">
        <v>173</v>
      </c>
      <c r="E327" s="220" t="s">
        <v>655</v>
      </c>
      <c r="F327" s="221" t="s">
        <v>656</v>
      </c>
      <c r="G327" s="222" t="s">
        <v>176</v>
      </c>
      <c r="H327" s="223">
        <v>401.65</v>
      </c>
      <c r="I327" s="224"/>
      <c r="J327" s="225">
        <f>ROUND(I327*H327,2)</f>
        <v>0</v>
      </c>
      <c r="K327" s="221" t="s">
        <v>177</v>
      </c>
      <c r="L327" s="45"/>
      <c r="M327" s="226" t="s">
        <v>1</v>
      </c>
      <c r="N327" s="227" t="s">
        <v>41</v>
      </c>
      <c r="O327" s="92"/>
      <c r="P327" s="228">
        <f>O327*H327</f>
        <v>0</v>
      </c>
      <c r="Q327" s="228">
        <v>0</v>
      </c>
      <c r="R327" s="228">
        <f>Q327*H327</f>
        <v>0</v>
      </c>
      <c r="S327" s="228">
        <v>0.029000000000000005</v>
      </c>
      <c r="T327" s="229">
        <f>S327*H327</f>
        <v>11.64785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0" t="s">
        <v>178</v>
      </c>
      <c r="AT327" s="230" t="s">
        <v>173</v>
      </c>
      <c r="AU327" s="230" t="s">
        <v>86</v>
      </c>
      <c r="AY327" s="18" t="s">
        <v>171</v>
      </c>
      <c r="BE327" s="231">
        <f>IF(N327="základní",J327,0)</f>
        <v>0</v>
      </c>
      <c r="BF327" s="231">
        <f>IF(N327="snížená",J327,0)</f>
        <v>0</v>
      </c>
      <c r="BG327" s="231">
        <f>IF(N327="zákl. přenesená",J327,0)</f>
        <v>0</v>
      </c>
      <c r="BH327" s="231">
        <f>IF(N327="sníž. přenesená",J327,0)</f>
        <v>0</v>
      </c>
      <c r="BI327" s="231">
        <f>IF(N327="nulová",J327,0)</f>
        <v>0</v>
      </c>
      <c r="BJ327" s="18" t="s">
        <v>84</v>
      </c>
      <c r="BK327" s="231">
        <f>ROUND(I327*H327,2)</f>
        <v>0</v>
      </c>
      <c r="BL327" s="18" t="s">
        <v>178</v>
      </c>
      <c r="BM327" s="230" t="s">
        <v>2328</v>
      </c>
    </row>
    <row r="328" spans="1:51" s="13" customFormat="1" ht="12">
      <c r="A328" s="13"/>
      <c r="B328" s="232"/>
      <c r="C328" s="233"/>
      <c r="D328" s="234" t="s">
        <v>180</v>
      </c>
      <c r="E328" s="235" t="s">
        <v>1</v>
      </c>
      <c r="F328" s="236" t="s">
        <v>2288</v>
      </c>
      <c r="G328" s="233"/>
      <c r="H328" s="237">
        <v>23.4</v>
      </c>
      <c r="I328" s="238"/>
      <c r="J328" s="233"/>
      <c r="K328" s="233"/>
      <c r="L328" s="239"/>
      <c r="M328" s="240"/>
      <c r="N328" s="241"/>
      <c r="O328" s="241"/>
      <c r="P328" s="241"/>
      <c r="Q328" s="241"/>
      <c r="R328" s="241"/>
      <c r="S328" s="241"/>
      <c r="T328" s="242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3" t="s">
        <v>180</v>
      </c>
      <c r="AU328" s="243" t="s">
        <v>86</v>
      </c>
      <c r="AV328" s="13" t="s">
        <v>86</v>
      </c>
      <c r="AW328" s="13" t="s">
        <v>32</v>
      </c>
      <c r="AX328" s="13" t="s">
        <v>76</v>
      </c>
      <c r="AY328" s="243" t="s">
        <v>171</v>
      </c>
    </row>
    <row r="329" spans="1:51" s="16" customFormat="1" ht="12">
      <c r="A329" s="16"/>
      <c r="B329" s="286"/>
      <c r="C329" s="287"/>
      <c r="D329" s="234" t="s">
        <v>180</v>
      </c>
      <c r="E329" s="288" t="s">
        <v>1</v>
      </c>
      <c r="F329" s="289" t="s">
        <v>2289</v>
      </c>
      <c r="G329" s="287"/>
      <c r="H329" s="290">
        <v>23.4</v>
      </c>
      <c r="I329" s="291"/>
      <c r="J329" s="287"/>
      <c r="K329" s="287"/>
      <c r="L329" s="292"/>
      <c r="M329" s="293"/>
      <c r="N329" s="294"/>
      <c r="O329" s="294"/>
      <c r="P329" s="294"/>
      <c r="Q329" s="294"/>
      <c r="R329" s="294"/>
      <c r="S329" s="294"/>
      <c r="T329" s="295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T329" s="296" t="s">
        <v>180</v>
      </c>
      <c r="AU329" s="296" t="s">
        <v>86</v>
      </c>
      <c r="AV329" s="16" t="s">
        <v>187</v>
      </c>
      <c r="AW329" s="16" t="s">
        <v>32</v>
      </c>
      <c r="AX329" s="16" t="s">
        <v>76</v>
      </c>
      <c r="AY329" s="296" t="s">
        <v>171</v>
      </c>
    </row>
    <row r="330" spans="1:51" s="13" customFormat="1" ht="12">
      <c r="A330" s="13"/>
      <c r="B330" s="232"/>
      <c r="C330" s="233"/>
      <c r="D330" s="234" t="s">
        <v>180</v>
      </c>
      <c r="E330" s="235" t="s">
        <v>1</v>
      </c>
      <c r="F330" s="236" t="s">
        <v>2290</v>
      </c>
      <c r="G330" s="233"/>
      <c r="H330" s="237">
        <v>446.25</v>
      </c>
      <c r="I330" s="238"/>
      <c r="J330" s="233"/>
      <c r="K330" s="233"/>
      <c r="L330" s="239"/>
      <c r="M330" s="240"/>
      <c r="N330" s="241"/>
      <c r="O330" s="241"/>
      <c r="P330" s="241"/>
      <c r="Q330" s="241"/>
      <c r="R330" s="241"/>
      <c r="S330" s="241"/>
      <c r="T330" s="242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3" t="s">
        <v>180</v>
      </c>
      <c r="AU330" s="243" t="s">
        <v>86</v>
      </c>
      <c r="AV330" s="13" t="s">
        <v>86</v>
      </c>
      <c r="AW330" s="13" t="s">
        <v>32</v>
      </c>
      <c r="AX330" s="13" t="s">
        <v>76</v>
      </c>
      <c r="AY330" s="243" t="s">
        <v>171</v>
      </c>
    </row>
    <row r="331" spans="1:51" s="13" customFormat="1" ht="12">
      <c r="A331" s="13"/>
      <c r="B331" s="232"/>
      <c r="C331" s="233"/>
      <c r="D331" s="234" t="s">
        <v>180</v>
      </c>
      <c r="E331" s="235" t="s">
        <v>1</v>
      </c>
      <c r="F331" s="236" t="s">
        <v>2291</v>
      </c>
      <c r="G331" s="233"/>
      <c r="H331" s="237">
        <v>-68</v>
      </c>
      <c r="I331" s="238"/>
      <c r="J331" s="233"/>
      <c r="K331" s="233"/>
      <c r="L331" s="239"/>
      <c r="M331" s="240"/>
      <c r="N331" s="241"/>
      <c r="O331" s="241"/>
      <c r="P331" s="241"/>
      <c r="Q331" s="241"/>
      <c r="R331" s="241"/>
      <c r="S331" s="241"/>
      <c r="T331" s="242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3" t="s">
        <v>180</v>
      </c>
      <c r="AU331" s="243" t="s">
        <v>86</v>
      </c>
      <c r="AV331" s="13" t="s">
        <v>86</v>
      </c>
      <c r="AW331" s="13" t="s">
        <v>32</v>
      </c>
      <c r="AX331" s="13" t="s">
        <v>76</v>
      </c>
      <c r="AY331" s="243" t="s">
        <v>171</v>
      </c>
    </row>
    <row r="332" spans="1:51" s="16" customFormat="1" ht="12">
      <c r="A332" s="16"/>
      <c r="B332" s="286"/>
      <c r="C332" s="287"/>
      <c r="D332" s="234" t="s">
        <v>180</v>
      </c>
      <c r="E332" s="288" t="s">
        <v>1</v>
      </c>
      <c r="F332" s="289" t="s">
        <v>2289</v>
      </c>
      <c r="G332" s="287"/>
      <c r="H332" s="290">
        <v>378.25</v>
      </c>
      <c r="I332" s="291"/>
      <c r="J332" s="287"/>
      <c r="K332" s="287"/>
      <c r="L332" s="292"/>
      <c r="M332" s="293"/>
      <c r="N332" s="294"/>
      <c r="O332" s="294"/>
      <c r="P332" s="294"/>
      <c r="Q332" s="294"/>
      <c r="R332" s="294"/>
      <c r="S332" s="294"/>
      <c r="T332" s="295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T332" s="296" t="s">
        <v>180</v>
      </c>
      <c r="AU332" s="296" t="s">
        <v>86</v>
      </c>
      <c r="AV332" s="16" t="s">
        <v>187</v>
      </c>
      <c r="AW332" s="16" t="s">
        <v>32</v>
      </c>
      <c r="AX332" s="16" t="s">
        <v>76</v>
      </c>
      <c r="AY332" s="296" t="s">
        <v>171</v>
      </c>
    </row>
    <row r="333" spans="1:51" s="14" customFormat="1" ht="12">
      <c r="A333" s="14"/>
      <c r="B333" s="244"/>
      <c r="C333" s="245"/>
      <c r="D333" s="234" t="s">
        <v>180</v>
      </c>
      <c r="E333" s="246" t="s">
        <v>1</v>
      </c>
      <c r="F333" s="247" t="s">
        <v>221</v>
      </c>
      <c r="G333" s="245"/>
      <c r="H333" s="248">
        <v>401.65</v>
      </c>
      <c r="I333" s="249"/>
      <c r="J333" s="245"/>
      <c r="K333" s="245"/>
      <c r="L333" s="250"/>
      <c r="M333" s="251"/>
      <c r="N333" s="252"/>
      <c r="O333" s="252"/>
      <c r="P333" s="252"/>
      <c r="Q333" s="252"/>
      <c r="R333" s="252"/>
      <c r="S333" s="252"/>
      <c r="T333" s="253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4" t="s">
        <v>180</v>
      </c>
      <c r="AU333" s="254" t="s">
        <v>86</v>
      </c>
      <c r="AV333" s="14" t="s">
        <v>178</v>
      </c>
      <c r="AW333" s="14" t="s">
        <v>32</v>
      </c>
      <c r="AX333" s="14" t="s">
        <v>84</v>
      </c>
      <c r="AY333" s="254" t="s">
        <v>171</v>
      </c>
    </row>
    <row r="334" spans="1:65" s="2" customFormat="1" ht="24.15" customHeight="1">
      <c r="A334" s="39"/>
      <c r="B334" s="40"/>
      <c r="C334" s="219" t="s">
        <v>609</v>
      </c>
      <c r="D334" s="219" t="s">
        <v>173</v>
      </c>
      <c r="E334" s="220" t="s">
        <v>660</v>
      </c>
      <c r="F334" s="221" t="s">
        <v>661</v>
      </c>
      <c r="G334" s="222" t="s">
        <v>176</v>
      </c>
      <c r="H334" s="223">
        <v>87.66</v>
      </c>
      <c r="I334" s="224"/>
      <c r="J334" s="225">
        <f>ROUND(I334*H334,2)</f>
        <v>0</v>
      </c>
      <c r="K334" s="221" t="s">
        <v>177</v>
      </c>
      <c r="L334" s="45"/>
      <c r="M334" s="226" t="s">
        <v>1</v>
      </c>
      <c r="N334" s="227" t="s">
        <v>41</v>
      </c>
      <c r="O334" s="92"/>
      <c r="P334" s="228">
        <f>O334*H334</f>
        <v>0</v>
      </c>
      <c r="Q334" s="228">
        <v>0</v>
      </c>
      <c r="R334" s="228">
        <f>Q334*H334</f>
        <v>0</v>
      </c>
      <c r="S334" s="228">
        <v>0.089</v>
      </c>
      <c r="T334" s="229">
        <f>S334*H334</f>
        <v>7.80174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30" t="s">
        <v>178</v>
      </c>
      <c r="AT334" s="230" t="s">
        <v>173</v>
      </c>
      <c r="AU334" s="230" t="s">
        <v>86</v>
      </c>
      <c r="AY334" s="18" t="s">
        <v>171</v>
      </c>
      <c r="BE334" s="231">
        <f>IF(N334="základní",J334,0)</f>
        <v>0</v>
      </c>
      <c r="BF334" s="231">
        <f>IF(N334="snížená",J334,0)</f>
        <v>0</v>
      </c>
      <c r="BG334" s="231">
        <f>IF(N334="zákl. přenesená",J334,0)</f>
        <v>0</v>
      </c>
      <c r="BH334" s="231">
        <f>IF(N334="sníž. přenesená",J334,0)</f>
        <v>0</v>
      </c>
      <c r="BI334" s="231">
        <f>IF(N334="nulová",J334,0)</f>
        <v>0</v>
      </c>
      <c r="BJ334" s="18" t="s">
        <v>84</v>
      </c>
      <c r="BK334" s="231">
        <f>ROUND(I334*H334,2)</f>
        <v>0</v>
      </c>
      <c r="BL334" s="18" t="s">
        <v>178</v>
      </c>
      <c r="BM334" s="230" t="s">
        <v>2329</v>
      </c>
    </row>
    <row r="335" spans="1:51" s="13" customFormat="1" ht="12">
      <c r="A335" s="13"/>
      <c r="B335" s="232"/>
      <c r="C335" s="233"/>
      <c r="D335" s="234" t="s">
        <v>180</v>
      </c>
      <c r="E335" s="235" t="s">
        <v>1</v>
      </c>
      <c r="F335" s="236" t="s">
        <v>2267</v>
      </c>
      <c r="G335" s="233"/>
      <c r="H335" s="237">
        <v>87.66</v>
      </c>
      <c r="I335" s="238"/>
      <c r="J335" s="233"/>
      <c r="K335" s="233"/>
      <c r="L335" s="239"/>
      <c r="M335" s="240"/>
      <c r="N335" s="241"/>
      <c r="O335" s="241"/>
      <c r="P335" s="241"/>
      <c r="Q335" s="241"/>
      <c r="R335" s="241"/>
      <c r="S335" s="241"/>
      <c r="T335" s="242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3" t="s">
        <v>180</v>
      </c>
      <c r="AU335" s="243" t="s">
        <v>86</v>
      </c>
      <c r="AV335" s="13" t="s">
        <v>86</v>
      </c>
      <c r="AW335" s="13" t="s">
        <v>32</v>
      </c>
      <c r="AX335" s="13" t="s">
        <v>84</v>
      </c>
      <c r="AY335" s="243" t="s">
        <v>171</v>
      </c>
    </row>
    <row r="336" spans="1:65" s="2" customFormat="1" ht="21.75" customHeight="1">
      <c r="A336" s="39"/>
      <c r="B336" s="40"/>
      <c r="C336" s="219" t="s">
        <v>614</v>
      </c>
      <c r="D336" s="219" t="s">
        <v>173</v>
      </c>
      <c r="E336" s="220" t="s">
        <v>664</v>
      </c>
      <c r="F336" s="221" t="s">
        <v>665</v>
      </c>
      <c r="G336" s="222" t="s">
        <v>366</v>
      </c>
      <c r="H336" s="223">
        <v>45</v>
      </c>
      <c r="I336" s="224"/>
      <c r="J336" s="225">
        <f>ROUND(I336*H336,2)</f>
        <v>0</v>
      </c>
      <c r="K336" s="221" t="s">
        <v>227</v>
      </c>
      <c r="L336" s="45"/>
      <c r="M336" s="226" t="s">
        <v>1</v>
      </c>
      <c r="N336" s="227" t="s">
        <v>41</v>
      </c>
      <c r="O336" s="92"/>
      <c r="P336" s="228">
        <f>O336*H336</f>
        <v>0</v>
      </c>
      <c r="Q336" s="228">
        <v>0</v>
      </c>
      <c r="R336" s="228">
        <f>Q336*H336</f>
        <v>0</v>
      </c>
      <c r="S336" s="228">
        <v>0</v>
      </c>
      <c r="T336" s="229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30" t="s">
        <v>178</v>
      </c>
      <c r="AT336" s="230" t="s">
        <v>173</v>
      </c>
      <c r="AU336" s="230" t="s">
        <v>86</v>
      </c>
      <c r="AY336" s="18" t="s">
        <v>171</v>
      </c>
      <c r="BE336" s="231">
        <f>IF(N336="základní",J336,0)</f>
        <v>0</v>
      </c>
      <c r="BF336" s="231">
        <f>IF(N336="snížená",J336,0)</f>
        <v>0</v>
      </c>
      <c r="BG336" s="231">
        <f>IF(N336="zákl. přenesená",J336,0)</f>
        <v>0</v>
      </c>
      <c r="BH336" s="231">
        <f>IF(N336="sníž. přenesená",J336,0)</f>
        <v>0</v>
      </c>
      <c r="BI336" s="231">
        <f>IF(N336="nulová",J336,0)</f>
        <v>0</v>
      </c>
      <c r="BJ336" s="18" t="s">
        <v>84</v>
      </c>
      <c r="BK336" s="231">
        <f>ROUND(I336*H336,2)</f>
        <v>0</v>
      </c>
      <c r="BL336" s="18" t="s">
        <v>178</v>
      </c>
      <c r="BM336" s="230" t="s">
        <v>2330</v>
      </c>
    </row>
    <row r="337" spans="1:65" s="2" customFormat="1" ht="16.5" customHeight="1">
      <c r="A337" s="39"/>
      <c r="B337" s="40"/>
      <c r="C337" s="219" t="s">
        <v>619</v>
      </c>
      <c r="D337" s="219" t="s">
        <v>173</v>
      </c>
      <c r="E337" s="220" t="s">
        <v>673</v>
      </c>
      <c r="F337" s="221" t="s">
        <v>674</v>
      </c>
      <c r="G337" s="222" t="s">
        <v>226</v>
      </c>
      <c r="H337" s="223">
        <v>3</v>
      </c>
      <c r="I337" s="224"/>
      <c r="J337" s="225">
        <f>ROUND(I337*H337,2)</f>
        <v>0</v>
      </c>
      <c r="K337" s="221" t="s">
        <v>227</v>
      </c>
      <c r="L337" s="45"/>
      <c r="M337" s="226" t="s">
        <v>1</v>
      </c>
      <c r="N337" s="227" t="s">
        <v>41</v>
      </c>
      <c r="O337" s="92"/>
      <c r="P337" s="228">
        <f>O337*H337</f>
        <v>0</v>
      </c>
      <c r="Q337" s="228">
        <v>0</v>
      </c>
      <c r="R337" s="228">
        <f>Q337*H337</f>
        <v>0</v>
      </c>
      <c r="S337" s="228">
        <v>0</v>
      </c>
      <c r="T337" s="229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30" t="s">
        <v>178</v>
      </c>
      <c r="AT337" s="230" t="s">
        <v>173</v>
      </c>
      <c r="AU337" s="230" t="s">
        <v>86</v>
      </c>
      <c r="AY337" s="18" t="s">
        <v>171</v>
      </c>
      <c r="BE337" s="231">
        <f>IF(N337="základní",J337,0)</f>
        <v>0</v>
      </c>
      <c r="BF337" s="231">
        <f>IF(N337="snížená",J337,0)</f>
        <v>0</v>
      </c>
      <c r="BG337" s="231">
        <f>IF(N337="zákl. přenesená",J337,0)</f>
        <v>0</v>
      </c>
      <c r="BH337" s="231">
        <f>IF(N337="sníž. přenesená",J337,0)</f>
        <v>0</v>
      </c>
      <c r="BI337" s="231">
        <f>IF(N337="nulová",J337,0)</f>
        <v>0</v>
      </c>
      <c r="BJ337" s="18" t="s">
        <v>84</v>
      </c>
      <c r="BK337" s="231">
        <f>ROUND(I337*H337,2)</f>
        <v>0</v>
      </c>
      <c r="BL337" s="18" t="s">
        <v>178</v>
      </c>
      <c r="BM337" s="230" t="s">
        <v>2331</v>
      </c>
    </row>
    <row r="338" spans="1:51" s="13" customFormat="1" ht="12">
      <c r="A338" s="13"/>
      <c r="B338" s="232"/>
      <c r="C338" s="233"/>
      <c r="D338" s="234" t="s">
        <v>180</v>
      </c>
      <c r="E338" s="235" t="s">
        <v>1</v>
      </c>
      <c r="F338" s="236" t="s">
        <v>2332</v>
      </c>
      <c r="G338" s="233"/>
      <c r="H338" s="237">
        <v>3</v>
      </c>
      <c r="I338" s="238"/>
      <c r="J338" s="233"/>
      <c r="K338" s="233"/>
      <c r="L338" s="239"/>
      <c r="M338" s="240"/>
      <c r="N338" s="241"/>
      <c r="O338" s="241"/>
      <c r="P338" s="241"/>
      <c r="Q338" s="241"/>
      <c r="R338" s="241"/>
      <c r="S338" s="241"/>
      <c r="T338" s="242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3" t="s">
        <v>180</v>
      </c>
      <c r="AU338" s="243" t="s">
        <v>86</v>
      </c>
      <c r="AV338" s="13" t="s">
        <v>86</v>
      </c>
      <c r="AW338" s="13" t="s">
        <v>32</v>
      </c>
      <c r="AX338" s="13" t="s">
        <v>84</v>
      </c>
      <c r="AY338" s="243" t="s">
        <v>171</v>
      </c>
    </row>
    <row r="339" spans="1:63" s="12" customFormat="1" ht="22.8" customHeight="1">
      <c r="A339" s="12"/>
      <c r="B339" s="203"/>
      <c r="C339" s="204"/>
      <c r="D339" s="205" t="s">
        <v>75</v>
      </c>
      <c r="E339" s="217" t="s">
        <v>677</v>
      </c>
      <c r="F339" s="217" t="s">
        <v>678</v>
      </c>
      <c r="G339" s="204"/>
      <c r="H339" s="204"/>
      <c r="I339" s="207"/>
      <c r="J339" s="218">
        <f>BK339</f>
        <v>0</v>
      </c>
      <c r="K339" s="204"/>
      <c r="L339" s="209"/>
      <c r="M339" s="210"/>
      <c r="N339" s="211"/>
      <c r="O339" s="211"/>
      <c r="P339" s="212">
        <f>SUM(P340:P350)</f>
        <v>0</v>
      </c>
      <c r="Q339" s="211"/>
      <c r="R339" s="212">
        <f>SUM(R340:R350)</f>
        <v>0</v>
      </c>
      <c r="S339" s="211"/>
      <c r="T339" s="213">
        <f>SUM(T340:T350)</f>
        <v>0</v>
      </c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R339" s="214" t="s">
        <v>84</v>
      </c>
      <c r="AT339" s="215" t="s">
        <v>75</v>
      </c>
      <c r="AU339" s="215" t="s">
        <v>84</v>
      </c>
      <c r="AY339" s="214" t="s">
        <v>171</v>
      </c>
      <c r="BK339" s="216">
        <f>SUM(BK340:BK350)</f>
        <v>0</v>
      </c>
    </row>
    <row r="340" spans="1:65" s="2" customFormat="1" ht="33" customHeight="1">
      <c r="A340" s="39"/>
      <c r="B340" s="40"/>
      <c r="C340" s="219" t="s">
        <v>626</v>
      </c>
      <c r="D340" s="219" t="s">
        <v>173</v>
      </c>
      <c r="E340" s="220" t="s">
        <v>680</v>
      </c>
      <c r="F340" s="221" t="s">
        <v>681</v>
      </c>
      <c r="G340" s="222" t="s">
        <v>208</v>
      </c>
      <c r="H340" s="223">
        <v>211.217</v>
      </c>
      <c r="I340" s="224"/>
      <c r="J340" s="225">
        <f>ROUND(I340*H340,2)</f>
        <v>0</v>
      </c>
      <c r="K340" s="221" t="s">
        <v>177</v>
      </c>
      <c r="L340" s="45"/>
      <c r="M340" s="226" t="s">
        <v>1</v>
      </c>
      <c r="N340" s="227" t="s">
        <v>41</v>
      </c>
      <c r="O340" s="92"/>
      <c r="P340" s="228">
        <f>O340*H340</f>
        <v>0</v>
      </c>
      <c r="Q340" s="228">
        <v>0</v>
      </c>
      <c r="R340" s="228">
        <f>Q340*H340</f>
        <v>0</v>
      </c>
      <c r="S340" s="228">
        <v>0</v>
      </c>
      <c r="T340" s="229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30" t="s">
        <v>178</v>
      </c>
      <c r="AT340" s="230" t="s">
        <v>173</v>
      </c>
      <c r="AU340" s="230" t="s">
        <v>86</v>
      </c>
      <c r="AY340" s="18" t="s">
        <v>171</v>
      </c>
      <c r="BE340" s="231">
        <f>IF(N340="základní",J340,0)</f>
        <v>0</v>
      </c>
      <c r="BF340" s="231">
        <f>IF(N340="snížená",J340,0)</f>
        <v>0</v>
      </c>
      <c r="BG340" s="231">
        <f>IF(N340="zákl. přenesená",J340,0)</f>
        <v>0</v>
      </c>
      <c r="BH340" s="231">
        <f>IF(N340="sníž. přenesená",J340,0)</f>
        <v>0</v>
      </c>
      <c r="BI340" s="231">
        <f>IF(N340="nulová",J340,0)</f>
        <v>0</v>
      </c>
      <c r="BJ340" s="18" t="s">
        <v>84</v>
      </c>
      <c r="BK340" s="231">
        <f>ROUND(I340*H340,2)</f>
        <v>0</v>
      </c>
      <c r="BL340" s="18" t="s">
        <v>178</v>
      </c>
      <c r="BM340" s="230" t="s">
        <v>682</v>
      </c>
    </row>
    <row r="341" spans="1:65" s="2" customFormat="1" ht="24.15" customHeight="1">
      <c r="A341" s="39"/>
      <c r="B341" s="40"/>
      <c r="C341" s="219" t="s">
        <v>634</v>
      </c>
      <c r="D341" s="219" t="s">
        <v>173</v>
      </c>
      <c r="E341" s="220" t="s">
        <v>684</v>
      </c>
      <c r="F341" s="221" t="s">
        <v>685</v>
      </c>
      <c r="G341" s="222" t="s">
        <v>208</v>
      </c>
      <c r="H341" s="223">
        <v>211.217</v>
      </c>
      <c r="I341" s="224"/>
      <c r="J341" s="225">
        <f>ROUND(I341*H341,2)</f>
        <v>0</v>
      </c>
      <c r="K341" s="221" t="s">
        <v>177</v>
      </c>
      <c r="L341" s="45"/>
      <c r="M341" s="226" t="s">
        <v>1</v>
      </c>
      <c r="N341" s="227" t="s">
        <v>41</v>
      </c>
      <c r="O341" s="92"/>
      <c r="P341" s="228">
        <f>O341*H341</f>
        <v>0</v>
      </c>
      <c r="Q341" s="228">
        <v>0</v>
      </c>
      <c r="R341" s="228">
        <f>Q341*H341</f>
        <v>0</v>
      </c>
      <c r="S341" s="228">
        <v>0</v>
      </c>
      <c r="T341" s="229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30" t="s">
        <v>178</v>
      </c>
      <c r="AT341" s="230" t="s">
        <v>173</v>
      </c>
      <c r="AU341" s="230" t="s">
        <v>86</v>
      </c>
      <c r="AY341" s="18" t="s">
        <v>171</v>
      </c>
      <c r="BE341" s="231">
        <f>IF(N341="základní",J341,0)</f>
        <v>0</v>
      </c>
      <c r="BF341" s="231">
        <f>IF(N341="snížená",J341,0)</f>
        <v>0</v>
      </c>
      <c r="BG341" s="231">
        <f>IF(N341="zákl. přenesená",J341,0)</f>
        <v>0</v>
      </c>
      <c r="BH341" s="231">
        <f>IF(N341="sníž. přenesená",J341,0)</f>
        <v>0</v>
      </c>
      <c r="BI341" s="231">
        <f>IF(N341="nulová",J341,0)</f>
        <v>0</v>
      </c>
      <c r="BJ341" s="18" t="s">
        <v>84</v>
      </c>
      <c r="BK341" s="231">
        <f>ROUND(I341*H341,2)</f>
        <v>0</v>
      </c>
      <c r="BL341" s="18" t="s">
        <v>178</v>
      </c>
      <c r="BM341" s="230" t="s">
        <v>686</v>
      </c>
    </row>
    <row r="342" spans="1:65" s="2" customFormat="1" ht="24.15" customHeight="1">
      <c r="A342" s="39"/>
      <c r="B342" s="40"/>
      <c r="C342" s="219" t="s">
        <v>644</v>
      </c>
      <c r="D342" s="219" t="s">
        <v>173</v>
      </c>
      <c r="E342" s="220" t="s">
        <v>688</v>
      </c>
      <c r="F342" s="221" t="s">
        <v>689</v>
      </c>
      <c r="G342" s="222" t="s">
        <v>208</v>
      </c>
      <c r="H342" s="223">
        <v>2957.038</v>
      </c>
      <c r="I342" s="224"/>
      <c r="J342" s="225">
        <f>ROUND(I342*H342,2)</f>
        <v>0</v>
      </c>
      <c r="K342" s="221" t="s">
        <v>177</v>
      </c>
      <c r="L342" s="45"/>
      <c r="M342" s="226" t="s">
        <v>1</v>
      </c>
      <c r="N342" s="227" t="s">
        <v>41</v>
      </c>
      <c r="O342" s="92"/>
      <c r="P342" s="228">
        <f>O342*H342</f>
        <v>0</v>
      </c>
      <c r="Q342" s="228">
        <v>0</v>
      </c>
      <c r="R342" s="228">
        <f>Q342*H342</f>
        <v>0</v>
      </c>
      <c r="S342" s="228">
        <v>0</v>
      </c>
      <c r="T342" s="229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30" t="s">
        <v>178</v>
      </c>
      <c r="AT342" s="230" t="s">
        <v>173</v>
      </c>
      <c r="AU342" s="230" t="s">
        <v>86</v>
      </c>
      <c r="AY342" s="18" t="s">
        <v>171</v>
      </c>
      <c r="BE342" s="231">
        <f>IF(N342="základní",J342,0)</f>
        <v>0</v>
      </c>
      <c r="BF342" s="231">
        <f>IF(N342="snížená",J342,0)</f>
        <v>0</v>
      </c>
      <c r="BG342" s="231">
        <f>IF(N342="zákl. přenesená",J342,0)</f>
        <v>0</v>
      </c>
      <c r="BH342" s="231">
        <f>IF(N342="sníž. přenesená",J342,0)</f>
        <v>0</v>
      </c>
      <c r="BI342" s="231">
        <f>IF(N342="nulová",J342,0)</f>
        <v>0</v>
      </c>
      <c r="BJ342" s="18" t="s">
        <v>84</v>
      </c>
      <c r="BK342" s="231">
        <f>ROUND(I342*H342,2)</f>
        <v>0</v>
      </c>
      <c r="BL342" s="18" t="s">
        <v>178</v>
      </c>
      <c r="BM342" s="230" t="s">
        <v>690</v>
      </c>
    </row>
    <row r="343" spans="1:51" s="13" customFormat="1" ht="12">
      <c r="A343" s="13"/>
      <c r="B343" s="232"/>
      <c r="C343" s="233"/>
      <c r="D343" s="234" t="s">
        <v>180</v>
      </c>
      <c r="E343" s="233"/>
      <c r="F343" s="236" t="s">
        <v>2333</v>
      </c>
      <c r="G343" s="233"/>
      <c r="H343" s="237">
        <v>2957.038</v>
      </c>
      <c r="I343" s="238"/>
      <c r="J343" s="233"/>
      <c r="K343" s="233"/>
      <c r="L343" s="239"/>
      <c r="M343" s="240"/>
      <c r="N343" s="241"/>
      <c r="O343" s="241"/>
      <c r="P343" s="241"/>
      <c r="Q343" s="241"/>
      <c r="R343" s="241"/>
      <c r="S343" s="241"/>
      <c r="T343" s="242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3" t="s">
        <v>180</v>
      </c>
      <c r="AU343" s="243" t="s">
        <v>86</v>
      </c>
      <c r="AV343" s="13" t="s">
        <v>86</v>
      </c>
      <c r="AW343" s="13" t="s">
        <v>4</v>
      </c>
      <c r="AX343" s="13" t="s">
        <v>84</v>
      </c>
      <c r="AY343" s="243" t="s">
        <v>171</v>
      </c>
    </row>
    <row r="344" spans="1:65" s="2" customFormat="1" ht="37.8" customHeight="1">
      <c r="A344" s="39"/>
      <c r="B344" s="40"/>
      <c r="C344" s="219" t="s">
        <v>649</v>
      </c>
      <c r="D344" s="219" t="s">
        <v>173</v>
      </c>
      <c r="E344" s="220" t="s">
        <v>693</v>
      </c>
      <c r="F344" s="221" t="s">
        <v>694</v>
      </c>
      <c r="G344" s="222" t="s">
        <v>208</v>
      </c>
      <c r="H344" s="223">
        <v>65.88</v>
      </c>
      <c r="I344" s="224"/>
      <c r="J344" s="225">
        <f>ROUND(I344*H344,2)</f>
        <v>0</v>
      </c>
      <c r="K344" s="221" t="s">
        <v>177</v>
      </c>
      <c r="L344" s="45"/>
      <c r="M344" s="226" t="s">
        <v>1</v>
      </c>
      <c r="N344" s="227" t="s">
        <v>41</v>
      </c>
      <c r="O344" s="92"/>
      <c r="P344" s="228">
        <f>O344*H344</f>
        <v>0</v>
      </c>
      <c r="Q344" s="228">
        <v>0</v>
      </c>
      <c r="R344" s="228">
        <f>Q344*H344</f>
        <v>0</v>
      </c>
      <c r="S344" s="228">
        <v>0</v>
      </c>
      <c r="T344" s="229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30" t="s">
        <v>178</v>
      </c>
      <c r="AT344" s="230" t="s">
        <v>173</v>
      </c>
      <c r="AU344" s="230" t="s">
        <v>86</v>
      </c>
      <c r="AY344" s="18" t="s">
        <v>171</v>
      </c>
      <c r="BE344" s="231">
        <f>IF(N344="základní",J344,0)</f>
        <v>0</v>
      </c>
      <c r="BF344" s="231">
        <f>IF(N344="snížená",J344,0)</f>
        <v>0</v>
      </c>
      <c r="BG344" s="231">
        <f>IF(N344="zákl. přenesená",J344,0)</f>
        <v>0</v>
      </c>
      <c r="BH344" s="231">
        <f>IF(N344="sníž. přenesená",J344,0)</f>
        <v>0</v>
      </c>
      <c r="BI344" s="231">
        <f>IF(N344="nulová",J344,0)</f>
        <v>0</v>
      </c>
      <c r="BJ344" s="18" t="s">
        <v>84</v>
      </c>
      <c r="BK344" s="231">
        <f>ROUND(I344*H344,2)</f>
        <v>0</v>
      </c>
      <c r="BL344" s="18" t="s">
        <v>178</v>
      </c>
      <c r="BM344" s="230" t="s">
        <v>2334</v>
      </c>
    </row>
    <row r="345" spans="1:65" s="2" customFormat="1" ht="33" customHeight="1">
      <c r="A345" s="39"/>
      <c r="B345" s="40"/>
      <c r="C345" s="219" t="s">
        <v>654</v>
      </c>
      <c r="D345" s="219" t="s">
        <v>173</v>
      </c>
      <c r="E345" s="220" t="s">
        <v>697</v>
      </c>
      <c r="F345" s="221" t="s">
        <v>698</v>
      </c>
      <c r="G345" s="222" t="s">
        <v>208</v>
      </c>
      <c r="H345" s="223">
        <v>117.038</v>
      </c>
      <c r="I345" s="224"/>
      <c r="J345" s="225">
        <f>ROUND(I345*H345,2)</f>
        <v>0</v>
      </c>
      <c r="K345" s="221" t="s">
        <v>177</v>
      </c>
      <c r="L345" s="45"/>
      <c r="M345" s="226" t="s">
        <v>1</v>
      </c>
      <c r="N345" s="227" t="s">
        <v>41</v>
      </c>
      <c r="O345" s="92"/>
      <c r="P345" s="228">
        <f>O345*H345</f>
        <v>0</v>
      </c>
      <c r="Q345" s="228">
        <v>0</v>
      </c>
      <c r="R345" s="228">
        <f>Q345*H345</f>
        <v>0</v>
      </c>
      <c r="S345" s="228">
        <v>0</v>
      </c>
      <c r="T345" s="229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30" t="s">
        <v>178</v>
      </c>
      <c r="AT345" s="230" t="s">
        <v>173</v>
      </c>
      <c r="AU345" s="230" t="s">
        <v>86</v>
      </c>
      <c r="AY345" s="18" t="s">
        <v>171</v>
      </c>
      <c r="BE345" s="231">
        <f>IF(N345="základní",J345,0)</f>
        <v>0</v>
      </c>
      <c r="BF345" s="231">
        <f>IF(N345="snížená",J345,0)</f>
        <v>0</v>
      </c>
      <c r="BG345" s="231">
        <f>IF(N345="zákl. přenesená",J345,0)</f>
        <v>0</v>
      </c>
      <c r="BH345" s="231">
        <f>IF(N345="sníž. přenesená",J345,0)</f>
        <v>0</v>
      </c>
      <c r="BI345" s="231">
        <f>IF(N345="nulová",J345,0)</f>
        <v>0</v>
      </c>
      <c r="BJ345" s="18" t="s">
        <v>84</v>
      </c>
      <c r="BK345" s="231">
        <f>ROUND(I345*H345,2)</f>
        <v>0</v>
      </c>
      <c r="BL345" s="18" t="s">
        <v>178</v>
      </c>
      <c r="BM345" s="230" t="s">
        <v>2335</v>
      </c>
    </row>
    <row r="346" spans="1:65" s="2" customFormat="1" ht="33" customHeight="1">
      <c r="A346" s="39"/>
      <c r="B346" s="40"/>
      <c r="C346" s="219" t="s">
        <v>659</v>
      </c>
      <c r="D346" s="219" t="s">
        <v>173</v>
      </c>
      <c r="E346" s="220" t="s">
        <v>701</v>
      </c>
      <c r="F346" s="221" t="s">
        <v>702</v>
      </c>
      <c r="G346" s="222" t="s">
        <v>208</v>
      </c>
      <c r="H346" s="223">
        <v>5.663</v>
      </c>
      <c r="I346" s="224"/>
      <c r="J346" s="225">
        <f>ROUND(I346*H346,2)</f>
        <v>0</v>
      </c>
      <c r="K346" s="221" t="s">
        <v>177</v>
      </c>
      <c r="L346" s="45"/>
      <c r="M346" s="226" t="s">
        <v>1</v>
      </c>
      <c r="N346" s="227" t="s">
        <v>41</v>
      </c>
      <c r="O346" s="92"/>
      <c r="P346" s="228">
        <f>O346*H346</f>
        <v>0</v>
      </c>
      <c r="Q346" s="228">
        <v>0</v>
      </c>
      <c r="R346" s="228">
        <f>Q346*H346</f>
        <v>0</v>
      </c>
      <c r="S346" s="228">
        <v>0</v>
      </c>
      <c r="T346" s="229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30" t="s">
        <v>178</v>
      </c>
      <c r="AT346" s="230" t="s">
        <v>173</v>
      </c>
      <c r="AU346" s="230" t="s">
        <v>86</v>
      </c>
      <c r="AY346" s="18" t="s">
        <v>171</v>
      </c>
      <c r="BE346" s="231">
        <f>IF(N346="základní",J346,0)</f>
        <v>0</v>
      </c>
      <c r="BF346" s="231">
        <f>IF(N346="snížená",J346,0)</f>
        <v>0</v>
      </c>
      <c r="BG346" s="231">
        <f>IF(N346="zákl. přenesená",J346,0)</f>
        <v>0</v>
      </c>
      <c r="BH346" s="231">
        <f>IF(N346="sníž. přenesená",J346,0)</f>
        <v>0</v>
      </c>
      <c r="BI346" s="231">
        <f>IF(N346="nulová",J346,0)</f>
        <v>0</v>
      </c>
      <c r="BJ346" s="18" t="s">
        <v>84</v>
      </c>
      <c r="BK346" s="231">
        <f>ROUND(I346*H346,2)</f>
        <v>0</v>
      </c>
      <c r="BL346" s="18" t="s">
        <v>178</v>
      </c>
      <c r="BM346" s="230" t="s">
        <v>2336</v>
      </c>
    </row>
    <row r="347" spans="1:65" s="2" customFormat="1" ht="24.15" customHeight="1">
      <c r="A347" s="39"/>
      <c r="B347" s="40"/>
      <c r="C347" s="219" t="s">
        <v>663</v>
      </c>
      <c r="D347" s="219" t="s">
        <v>173</v>
      </c>
      <c r="E347" s="220" t="s">
        <v>705</v>
      </c>
      <c r="F347" s="221" t="s">
        <v>207</v>
      </c>
      <c r="G347" s="222" t="s">
        <v>208</v>
      </c>
      <c r="H347" s="223">
        <v>5.913</v>
      </c>
      <c r="I347" s="224"/>
      <c r="J347" s="225">
        <f>ROUND(I347*H347,2)</f>
        <v>0</v>
      </c>
      <c r="K347" s="221" t="s">
        <v>184</v>
      </c>
      <c r="L347" s="45"/>
      <c r="M347" s="226" t="s">
        <v>1</v>
      </c>
      <c r="N347" s="227" t="s">
        <v>41</v>
      </c>
      <c r="O347" s="92"/>
      <c r="P347" s="228">
        <f>O347*H347</f>
        <v>0</v>
      </c>
      <c r="Q347" s="228">
        <v>0</v>
      </c>
      <c r="R347" s="228">
        <f>Q347*H347</f>
        <v>0</v>
      </c>
      <c r="S347" s="228">
        <v>0</v>
      </c>
      <c r="T347" s="229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30" t="s">
        <v>178</v>
      </c>
      <c r="AT347" s="230" t="s">
        <v>173</v>
      </c>
      <c r="AU347" s="230" t="s">
        <v>86</v>
      </c>
      <c r="AY347" s="18" t="s">
        <v>171</v>
      </c>
      <c r="BE347" s="231">
        <f>IF(N347="základní",J347,0)</f>
        <v>0</v>
      </c>
      <c r="BF347" s="231">
        <f>IF(N347="snížená",J347,0)</f>
        <v>0</v>
      </c>
      <c r="BG347" s="231">
        <f>IF(N347="zákl. přenesená",J347,0)</f>
        <v>0</v>
      </c>
      <c r="BH347" s="231">
        <f>IF(N347="sníž. přenesená",J347,0)</f>
        <v>0</v>
      </c>
      <c r="BI347" s="231">
        <f>IF(N347="nulová",J347,0)</f>
        <v>0</v>
      </c>
      <c r="BJ347" s="18" t="s">
        <v>84</v>
      </c>
      <c r="BK347" s="231">
        <f>ROUND(I347*H347,2)</f>
        <v>0</v>
      </c>
      <c r="BL347" s="18" t="s">
        <v>178</v>
      </c>
      <c r="BM347" s="230" t="s">
        <v>2337</v>
      </c>
    </row>
    <row r="348" spans="1:65" s="2" customFormat="1" ht="33" customHeight="1">
      <c r="A348" s="39"/>
      <c r="B348" s="40"/>
      <c r="C348" s="219" t="s">
        <v>668</v>
      </c>
      <c r="D348" s="219" t="s">
        <v>173</v>
      </c>
      <c r="E348" s="220" t="s">
        <v>709</v>
      </c>
      <c r="F348" s="221" t="s">
        <v>710</v>
      </c>
      <c r="G348" s="222" t="s">
        <v>208</v>
      </c>
      <c r="H348" s="223">
        <v>2.2</v>
      </c>
      <c r="I348" s="224"/>
      <c r="J348" s="225">
        <f>ROUND(I348*H348,2)</f>
        <v>0</v>
      </c>
      <c r="K348" s="221" t="s">
        <v>177</v>
      </c>
      <c r="L348" s="45"/>
      <c r="M348" s="226" t="s">
        <v>1</v>
      </c>
      <c r="N348" s="227" t="s">
        <v>41</v>
      </c>
      <c r="O348" s="92"/>
      <c r="P348" s="228">
        <f>O348*H348</f>
        <v>0</v>
      </c>
      <c r="Q348" s="228">
        <v>0</v>
      </c>
      <c r="R348" s="228">
        <f>Q348*H348</f>
        <v>0</v>
      </c>
      <c r="S348" s="228">
        <v>0</v>
      </c>
      <c r="T348" s="229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30" t="s">
        <v>178</v>
      </c>
      <c r="AT348" s="230" t="s">
        <v>173</v>
      </c>
      <c r="AU348" s="230" t="s">
        <v>86</v>
      </c>
      <c r="AY348" s="18" t="s">
        <v>171</v>
      </c>
      <c r="BE348" s="231">
        <f>IF(N348="základní",J348,0)</f>
        <v>0</v>
      </c>
      <c r="BF348" s="231">
        <f>IF(N348="snížená",J348,0)</f>
        <v>0</v>
      </c>
      <c r="BG348" s="231">
        <f>IF(N348="zákl. přenesená",J348,0)</f>
        <v>0</v>
      </c>
      <c r="BH348" s="231">
        <f>IF(N348="sníž. přenesená",J348,0)</f>
        <v>0</v>
      </c>
      <c r="BI348" s="231">
        <f>IF(N348="nulová",J348,0)</f>
        <v>0</v>
      </c>
      <c r="BJ348" s="18" t="s">
        <v>84</v>
      </c>
      <c r="BK348" s="231">
        <f>ROUND(I348*H348,2)</f>
        <v>0</v>
      </c>
      <c r="BL348" s="18" t="s">
        <v>178</v>
      </c>
      <c r="BM348" s="230" t="s">
        <v>711</v>
      </c>
    </row>
    <row r="349" spans="1:65" s="2" customFormat="1" ht="33" customHeight="1">
      <c r="A349" s="39"/>
      <c r="B349" s="40"/>
      <c r="C349" s="219" t="s">
        <v>672</v>
      </c>
      <c r="D349" s="219" t="s">
        <v>173</v>
      </c>
      <c r="E349" s="220" t="s">
        <v>713</v>
      </c>
      <c r="F349" s="221" t="s">
        <v>714</v>
      </c>
      <c r="G349" s="222" t="s">
        <v>208</v>
      </c>
      <c r="H349" s="223">
        <v>2.1</v>
      </c>
      <c r="I349" s="224"/>
      <c r="J349" s="225">
        <f>ROUND(I349*H349,2)</f>
        <v>0</v>
      </c>
      <c r="K349" s="221" t="s">
        <v>177</v>
      </c>
      <c r="L349" s="45"/>
      <c r="M349" s="226" t="s">
        <v>1</v>
      </c>
      <c r="N349" s="227" t="s">
        <v>41</v>
      </c>
      <c r="O349" s="92"/>
      <c r="P349" s="228">
        <f>O349*H349</f>
        <v>0</v>
      </c>
      <c r="Q349" s="228">
        <v>0</v>
      </c>
      <c r="R349" s="228">
        <f>Q349*H349</f>
        <v>0</v>
      </c>
      <c r="S349" s="228">
        <v>0</v>
      </c>
      <c r="T349" s="229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30" t="s">
        <v>178</v>
      </c>
      <c r="AT349" s="230" t="s">
        <v>173</v>
      </c>
      <c r="AU349" s="230" t="s">
        <v>86</v>
      </c>
      <c r="AY349" s="18" t="s">
        <v>171</v>
      </c>
      <c r="BE349" s="231">
        <f>IF(N349="základní",J349,0)</f>
        <v>0</v>
      </c>
      <c r="BF349" s="231">
        <f>IF(N349="snížená",J349,0)</f>
        <v>0</v>
      </c>
      <c r="BG349" s="231">
        <f>IF(N349="zákl. přenesená",J349,0)</f>
        <v>0</v>
      </c>
      <c r="BH349" s="231">
        <f>IF(N349="sníž. přenesená",J349,0)</f>
        <v>0</v>
      </c>
      <c r="BI349" s="231">
        <f>IF(N349="nulová",J349,0)</f>
        <v>0</v>
      </c>
      <c r="BJ349" s="18" t="s">
        <v>84</v>
      </c>
      <c r="BK349" s="231">
        <f>ROUND(I349*H349,2)</f>
        <v>0</v>
      </c>
      <c r="BL349" s="18" t="s">
        <v>178</v>
      </c>
      <c r="BM349" s="230" t="s">
        <v>715</v>
      </c>
    </row>
    <row r="350" spans="1:65" s="2" customFormat="1" ht="33" customHeight="1">
      <c r="A350" s="39"/>
      <c r="B350" s="40"/>
      <c r="C350" s="219" t="s">
        <v>679</v>
      </c>
      <c r="D350" s="219" t="s">
        <v>173</v>
      </c>
      <c r="E350" s="220" t="s">
        <v>717</v>
      </c>
      <c r="F350" s="221" t="s">
        <v>718</v>
      </c>
      <c r="G350" s="222" t="s">
        <v>208</v>
      </c>
      <c r="H350" s="223">
        <v>12.423</v>
      </c>
      <c r="I350" s="224"/>
      <c r="J350" s="225">
        <f>ROUND(I350*H350,2)</f>
        <v>0</v>
      </c>
      <c r="K350" s="221" t="s">
        <v>177</v>
      </c>
      <c r="L350" s="45"/>
      <c r="M350" s="226" t="s">
        <v>1</v>
      </c>
      <c r="N350" s="227" t="s">
        <v>41</v>
      </c>
      <c r="O350" s="92"/>
      <c r="P350" s="228">
        <f>O350*H350</f>
        <v>0</v>
      </c>
      <c r="Q350" s="228">
        <v>0</v>
      </c>
      <c r="R350" s="228">
        <f>Q350*H350</f>
        <v>0</v>
      </c>
      <c r="S350" s="228">
        <v>0</v>
      </c>
      <c r="T350" s="229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30" t="s">
        <v>178</v>
      </c>
      <c r="AT350" s="230" t="s">
        <v>173</v>
      </c>
      <c r="AU350" s="230" t="s">
        <v>86</v>
      </c>
      <c r="AY350" s="18" t="s">
        <v>171</v>
      </c>
      <c r="BE350" s="231">
        <f>IF(N350="základní",J350,0)</f>
        <v>0</v>
      </c>
      <c r="BF350" s="231">
        <f>IF(N350="snížená",J350,0)</f>
        <v>0</v>
      </c>
      <c r="BG350" s="231">
        <f>IF(N350="zákl. přenesená",J350,0)</f>
        <v>0</v>
      </c>
      <c r="BH350" s="231">
        <f>IF(N350="sníž. přenesená",J350,0)</f>
        <v>0</v>
      </c>
      <c r="BI350" s="231">
        <f>IF(N350="nulová",J350,0)</f>
        <v>0</v>
      </c>
      <c r="BJ350" s="18" t="s">
        <v>84</v>
      </c>
      <c r="BK350" s="231">
        <f>ROUND(I350*H350,2)</f>
        <v>0</v>
      </c>
      <c r="BL350" s="18" t="s">
        <v>178</v>
      </c>
      <c r="BM350" s="230" t="s">
        <v>719</v>
      </c>
    </row>
    <row r="351" spans="1:63" s="12" customFormat="1" ht="22.8" customHeight="1">
      <c r="A351" s="12"/>
      <c r="B351" s="203"/>
      <c r="C351" s="204"/>
      <c r="D351" s="205" t="s">
        <v>75</v>
      </c>
      <c r="E351" s="217" t="s">
        <v>720</v>
      </c>
      <c r="F351" s="217" t="s">
        <v>721</v>
      </c>
      <c r="G351" s="204"/>
      <c r="H351" s="204"/>
      <c r="I351" s="207"/>
      <c r="J351" s="218">
        <f>BK351</f>
        <v>0</v>
      </c>
      <c r="K351" s="204"/>
      <c r="L351" s="209"/>
      <c r="M351" s="210"/>
      <c r="N351" s="211"/>
      <c r="O351" s="211"/>
      <c r="P351" s="212">
        <f>P352</f>
        <v>0</v>
      </c>
      <c r="Q351" s="211"/>
      <c r="R351" s="212">
        <f>R352</f>
        <v>0</v>
      </c>
      <c r="S351" s="211"/>
      <c r="T351" s="213">
        <f>T352</f>
        <v>0</v>
      </c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R351" s="214" t="s">
        <v>84</v>
      </c>
      <c r="AT351" s="215" t="s">
        <v>75</v>
      </c>
      <c r="AU351" s="215" t="s">
        <v>84</v>
      </c>
      <c r="AY351" s="214" t="s">
        <v>171</v>
      </c>
      <c r="BK351" s="216">
        <f>BK352</f>
        <v>0</v>
      </c>
    </row>
    <row r="352" spans="1:65" s="2" customFormat="1" ht="16.5" customHeight="1">
      <c r="A352" s="39"/>
      <c r="B352" s="40"/>
      <c r="C352" s="219" t="s">
        <v>683</v>
      </c>
      <c r="D352" s="219" t="s">
        <v>173</v>
      </c>
      <c r="E352" s="220" t="s">
        <v>723</v>
      </c>
      <c r="F352" s="221" t="s">
        <v>724</v>
      </c>
      <c r="G352" s="222" t="s">
        <v>208</v>
      </c>
      <c r="H352" s="223">
        <v>72.191</v>
      </c>
      <c r="I352" s="224"/>
      <c r="J352" s="225">
        <f>ROUND(I352*H352,2)</f>
        <v>0</v>
      </c>
      <c r="K352" s="221" t="s">
        <v>177</v>
      </c>
      <c r="L352" s="45"/>
      <c r="M352" s="226" t="s">
        <v>1</v>
      </c>
      <c r="N352" s="227" t="s">
        <v>41</v>
      </c>
      <c r="O352" s="92"/>
      <c r="P352" s="228">
        <f>O352*H352</f>
        <v>0</v>
      </c>
      <c r="Q352" s="228">
        <v>0</v>
      </c>
      <c r="R352" s="228">
        <f>Q352*H352</f>
        <v>0</v>
      </c>
      <c r="S352" s="228">
        <v>0</v>
      </c>
      <c r="T352" s="229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30" t="s">
        <v>178</v>
      </c>
      <c r="AT352" s="230" t="s">
        <v>173</v>
      </c>
      <c r="AU352" s="230" t="s">
        <v>86</v>
      </c>
      <c r="AY352" s="18" t="s">
        <v>171</v>
      </c>
      <c r="BE352" s="231">
        <f>IF(N352="základní",J352,0)</f>
        <v>0</v>
      </c>
      <c r="BF352" s="231">
        <f>IF(N352="snížená",J352,0)</f>
        <v>0</v>
      </c>
      <c r="BG352" s="231">
        <f>IF(N352="zákl. přenesená",J352,0)</f>
        <v>0</v>
      </c>
      <c r="BH352" s="231">
        <f>IF(N352="sníž. přenesená",J352,0)</f>
        <v>0</v>
      </c>
      <c r="BI352" s="231">
        <f>IF(N352="nulová",J352,0)</f>
        <v>0</v>
      </c>
      <c r="BJ352" s="18" t="s">
        <v>84</v>
      </c>
      <c r="BK352" s="231">
        <f>ROUND(I352*H352,2)</f>
        <v>0</v>
      </c>
      <c r="BL352" s="18" t="s">
        <v>178</v>
      </c>
      <c r="BM352" s="230" t="s">
        <v>725</v>
      </c>
    </row>
    <row r="353" spans="1:63" s="12" customFormat="1" ht="25.9" customHeight="1">
      <c r="A353" s="12"/>
      <c r="B353" s="203"/>
      <c r="C353" s="204"/>
      <c r="D353" s="205" t="s">
        <v>75</v>
      </c>
      <c r="E353" s="206" t="s">
        <v>726</v>
      </c>
      <c r="F353" s="206" t="s">
        <v>727</v>
      </c>
      <c r="G353" s="204"/>
      <c r="H353" s="204"/>
      <c r="I353" s="207"/>
      <c r="J353" s="208">
        <f>BK353</f>
        <v>0</v>
      </c>
      <c r="K353" s="204"/>
      <c r="L353" s="209"/>
      <c r="M353" s="210"/>
      <c r="N353" s="211"/>
      <c r="O353" s="211"/>
      <c r="P353" s="212">
        <f>P354+P362+P378+P393+P396+P400+P415+P440+P460+P472</f>
        <v>0</v>
      </c>
      <c r="Q353" s="211"/>
      <c r="R353" s="212">
        <f>R354+R362+R378+R393+R396+R400+R415+R440+R460+R472</f>
        <v>12.799543</v>
      </c>
      <c r="S353" s="211"/>
      <c r="T353" s="213">
        <f>T354+T362+T378+T393+T396+T400+T415+T440+T460+T472</f>
        <v>14.219695000000002</v>
      </c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R353" s="214" t="s">
        <v>86</v>
      </c>
      <c r="AT353" s="215" t="s">
        <v>75</v>
      </c>
      <c r="AU353" s="215" t="s">
        <v>76</v>
      </c>
      <c r="AY353" s="214" t="s">
        <v>171</v>
      </c>
      <c r="BK353" s="216">
        <f>BK354+BK362+BK378+BK393+BK396+BK400+BK415+BK440+BK460+BK472</f>
        <v>0</v>
      </c>
    </row>
    <row r="354" spans="1:63" s="12" customFormat="1" ht="22.8" customHeight="1">
      <c r="A354" s="12"/>
      <c r="B354" s="203"/>
      <c r="C354" s="204"/>
      <c r="D354" s="205" t="s">
        <v>75</v>
      </c>
      <c r="E354" s="217" t="s">
        <v>728</v>
      </c>
      <c r="F354" s="217" t="s">
        <v>729</v>
      </c>
      <c r="G354" s="204"/>
      <c r="H354" s="204"/>
      <c r="I354" s="207"/>
      <c r="J354" s="218">
        <f>BK354</f>
        <v>0</v>
      </c>
      <c r="K354" s="204"/>
      <c r="L354" s="209"/>
      <c r="M354" s="210"/>
      <c r="N354" s="211"/>
      <c r="O354" s="211"/>
      <c r="P354" s="212">
        <f>SUM(P355:P361)</f>
        <v>0</v>
      </c>
      <c r="Q354" s="211"/>
      <c r="R354" s="212">
        <f>SUM(R355:R361)</f>
        <v>0.0288</v>
      </c>
      <c r="S354" s="211"/>
      <c r="T354" s="213">
        <f>SUM(T355:T361)</f>
        <v>0</v>
      </c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R354" s="214" t="s">
        <v>86</v>
      </c>
      <c r="AT354" s="215" t="s">
        <v>75</v>
      </c>
      <c r="AU354" s="215" t="s">
        <v>84</v>
      </c>
      <c r="AY354" s="214" t="s">
        <v>171</v>
      </c>
      <c r="BK354" s="216">
        <f>SUM(BK355:BK361)</f>
        <v>0</v>
      </c>
    </row>
    <row r="355" spans="1:65" s="2" customFormat="1" ht="24.15" customHeight="1">
      <c r="A355" s="39"/>
      <c r="B355" s="40"/>
      <c r="C355" s="219" t="s">
        <v>687</v>
      </c>
      <c r="D355" s="219" t="s">
        <v>173</v>
      </c>
      <c r="E355" s="220" t="s">
        <v>731</v>
      </c>
      <c r="F355" s="221" t="s">
        <v>732</v>
      </c>
      <c r="G355" s="222" t="s">
        <v>176</v>
      </c>
      <c r="H355" s="223">
        <v>30</v>
      </c>
      <c r="I355" s="224"/>
      <c r="J355" s="225">
        <f>ROUND(I355*H355,2)</f>
        <v>0</v>
      </c>
      <c r="K355" s="221" t="s">
        <v>177</v>
      </c>
      <c r="L355" s="45"/>
      <c r="M355" s="226" t="s">
        <v>1</v>
      </c>
      <c r="N355" s="227" t="s">
        <v>41</v>
      </c>
      <c r="O355" s="92"/>
      <c r="P355" s="228">
        <f>O355*H355</f>
        <v>0</v>
      </c>
      <c r="Q355" s="228">
        <v>0.0008</v>
      </c>
      <c r="R355" s="228">
        <f>Q355*H355</f>
        <v>0.024</v>
      </c>
      <c r="S355" s="228">
        <v>0</v>
      </c>
      <c r="T355" s="229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30" t="s">
        <v>267</v>
      </c>
      <c r="AT355" s="230" t="s">
        <v>173</v>
      </c>
      <c r="AU355" s="230" t="s">
        <v>86</v>
      </c>
      <c r="AY355" s="18" t="s">
        <v>171</v>
      </c>
      <c r="BE355" s="231">
        <f>IF(N355="základní",J355,0)</f>
        <v>0</v>
      </c>
      <c r="BF355" s="231">
        <f>IF(N355="snížená",J355,0)</f>
        <v>0</v>
      </c>
      <c r="BG355" s="231">
        <f>IF(N355="zákl. přenesená",J355,0)</f>
        <v>0</v>
      </c>
      <c r="BH355" s="231">
        <f>IF(N355="sníž. přenesená",J355,0)</f>
        <v>0</v>
      </c>
      <c r="BI355" s="231">
        <f>IF(N355="nulová",J355,0)</f>
        <v>0</v>
      </c>
      <c r="BJ355" s="18" t="s">
        <v>84</v>
      </c>
      <c r="BK355" s="231">
        <f>ROUND(I355*H355,2)</f>
        <v>0</v>
      </c>
      <c r="BL355" s="18" t="s">
        <v>267</v>
      </c>
      <c r="BM355" s="230" t="s">
        <v>2338</v>
      </c>
    </row>
    <row r="356" spans="1:51" s="13" customFormat="1" ht="12">
      <c r="A356" s="13"/>
      <c r="B356" s="232"/>
      <c r="C356" s="233"/>
      <c r="D356" s="234" t="s">
        <v>180</v>
      </c>
      <c r="E356" s="235" t="s">
        <v>1</v>
      </c>
      <c r="F356" s="236" t="s">
        <v>2339</v>
      </c>
      <c r="G356" s="233"/>
      <c r="H356" s="237">
        <v>30</v>
      </c>
      <c r="I356" s="238"/>
      <c r="J356" s="233"/>
      <c r="K356" s="233"/>
      <c r="L356" s="239"/>
      <c r="M356" s="240"/>
      <c r="N356" s="241"/>
      <c r="O356" s="241"/>
      <c r="P356" s="241"/>
      <c r="Q356" s="241"/>
      <c r="R356" s="241"/>
      <c r="S356" s="241"/>
      <c r="T356" s="242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3" t="s">
        <v>180</v>
      </c>
      <c r="AU356" s="243" t="s">
        <v>86</v>
      </c>
      <c r="AV356" s="13" t="s">
        <v>86</v>
      </c>
      <c r="AW356" s="13" t="s">
        <v>32</v>
      </c>
      <c r="AX356" s="13" t="s">
        <v>84</v>
      </c>
      <c r="AY356" s="243" t="s">
        <v>171</v>
      </c>
    </row>
    <row r="357" spans="1:65" s="2" customFormat="1" ht="24.15" customHeight="1">
      <c r="A357" s="39"/>
      <c r="B357" s="40"/>
      <c r="C357" s="219" t="s">
        <v>692</v>
      </c>
      <c r="D357" s="219" t="s">
        <v>173</v>
      </c>
      <c r="E357" s="220" t="s">
        <v>736</v>
      </c>
      <c r="F357" s="221" t="s">
        <v>737</v>
      </c>
      <c r="G357" s="222" t="s">
        <v>366</v>
      </c>
      <c r="H357" s="223">
        <v>30</v>
      </c>
      <c r="I357" s="224"/>
      <c r="J357" s="225">
        <f>ROUND(I357*H357,2)</f>
        <v>0</v>
      </c>
      <c r="K357" s="221" t="s">
        <v>177</v>
      </c>
      <c r="L357" s="45"/>
      <c r="M357" s="226" t="s">
        <v>1</v>
      </c>
      <c r="N357" s="227" t="s">
        <v>41</v>
      </c>
      <c r="O357" s="92"/>
      <c r="P357" s="228">
        <f>O357*H357</f>
        <v>0</v>
      </c>
      <c r="Q357" s="228">
        <v>0.00016</v>
      </c>
      <c r="R357" s="228">
        <f>Q357*H357</f>
        <v>0.0048000000000000004</v>
      </c>
      <c r="S357" s="228">
        <v>0</v>
      </c>
      <c r="T357" s="229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30" t="s">
        <v>267</v>
      </c>
      <c r="AT357" s="230" t="s">
        <v>173</v>
      </c>
      <c r="AU357" s="230" t="s">
        <v>86</v>
      </c>
      <c r="AY357" s="18" t="s">
        <v>171</v>
      </c>
      <c r="BE357" s="231">
        <f>IF(N357="základní",J357,0)</f>
        <v>0</v>
      </c>
      <c r="BF357" s="231">
        <f>IF(N357="snížená",J357,0)</f>
        <v>0</v>
      </c>
      <c r="BG357" s="231">
        <f>IF(N357="zákl. přenesená",J357,0)</f>
        <v>0</v>
      </c>
      <c r="BH357" s="231">
        <f>IF(N357="sníž. přenesená",J357,0)</f>
        <v>0</v>
      </c>
      <c r="BI357" s="231">
        <f>IF(N357="nulová",J357,0)</f>
        <v>0</v>
      </c>
      <c r="BJ357" s="18" t="s">
        <v>84</v>
      </c>
      <c r="BK357" s="231">
        <f>ROUND(I357*H357,2)</f>
        <v>0</v>
      </c>
      <c r="BL357" s="18" t="s">
        <v>267</v>
      </c>
      <c r="BM357" s="230" t="s">
        <v>2340</v>
      </c>
    </row>
    <row r="358" spans="1:65" s="2" customFormat="1" ht="24.15" customHeight="1">
      <c r="A358" s="39"/>
      <c r="B358" s="40"/>
      <c r="C358" s="219" t="s">
        <v>696</v>
      </c>
      <c r="D358" s="219" t="s">
        <v>173</v>
      </c>
      <c r="E358" s="220" t="s">
        <v>740</v>
      </c>
      <c r="F358" s="221" t="s">
        <v>741</v>
      </c>
      <c r="G358" s="222" t="s">
        <v>742</v>
      </c>
      <c r="H358" s="279"/>
      <c r="I358" s="224"/>
      <c r="J358" s="225">
        <f>ROUND(I358*H358,2)</f>
        <v>0</v>
      </c>
      <c r="K358" s="221" t="s">
        <v>177</v>
      </c>
      <c r="L358" s="45"/>
      <c r="M358" s="226" t="s">
        <v>1</v>
      </c>
      <c r="N358" s="227" t="s">
        <v>41</v>
      </c>
      <c r="O358" s="92"/>
      <c r="P358" s="228">
        <f>O358*H358</f>
        <v>0</v>
      </c>
      <c r="Q358" s="228">
        <v>0</v>
      </c>
      <c r="R358" s="228">
        <f>Q358*H358</f>
        <v>0</v>
      </c>
      <c r="S358" s="228">
        <v>0</v>
      </c>
      <c r="T358" s="229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30" t="s">
        <v>267</v>
      </c>
      <c r="AT358" s="230" t="s">
        <v>173</v>
      </c>
      <c r="AU358" s="230" t="s">
        <v>86</v>
      </c>
      <c r="AY358" s="18" t="s">
        <v>171</v>
      </c>
      <c r="BE358" s="231">
        <f>IF(N358="základní",J358,0)</f>
        <v>0</v>
      </c>
      <c r="BF358" s="231">
        <f>IF(N358="snížená",J358,0)</f>
        <v>0</v>
      </c>
      <c r="BG358" s="231">
        <f>IF(N358="zákl. přenesená",J358,0)</f>
        <v>0</v>
      </c>
      <c r="BH358" s="231">
        <f>IF(N358="sníž. přenesená",J358,0)</f>
        <v>0</v>
      </c>
      <c r="BI358" s="231">
        <f>IF(N358="nulová",J358,0)</f>
        <v>0</v>
      </c>
      <c r="BJ358" s="18" t="s">
        <v>84</v>
      </c>
      <c r="BK358" s="231">
        <f>ROUND(I358*H358,2)</f>
        <v>0</v>
      </c>
      <c r="BL358" s="18" t="s">
        <v>267</v>
      </c>
      <c r="BM358" s="230" t="s">
        <v>2341</v>
      </c>
    </row>
    <row r="359" spans="1:65" s="2" customFormat="1" ht="33" customHeight="1">
      <c r="A359" s="39"/>
      <c r="B359" s="40"/>
      <c r="C359" s="219" t="s">
        <v>700</v>
      </c>
      <c r="D359" s="219" t="s">
        <v>173</v>
      </c>
      <c r="E359" s="220" t="s">
        <v>745</v>
      </c>
      <c r="F359" s="221" t="s">
        <v>746</v>
      </c>
      <c r="G359" s="222" t="s">
        <v>176</v>
      </c>
      <c r="H359" s="223">
        <v>23.4</v>
      </c>
      <c r="I359" s="224"/>
      <c r="J359" s="225">
        <f>ROUND(I359*H359,2)</f>
        <v>0</v>
      </c>
      <c r="K359" s="221" t="s">
        <v>227</v>
      </c>
      <c r="L359" s="45"/>
      <c r="M359" s="226" t="s">
        <v>1</v>
      </c>
      <c r="N359" s="227" t="s">
        <v>41</v>
      </c>
      <c r="O359" s="92"/>
      <c r="P359" s="228">
        <f>O359*H359</f>
        <v>0</v>
      </c>
      <c r="Q359" s="228">
        <v>0</v>
      </c>
      <c r="R359" s="228">
        <f>Q359*H359</f>
        <v>0</v>
      </c>
      <c r="S359" s="228">
        <v>0</v>
      </c>
      <c r="T359" s="229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30" t="s">
        <v>267</v>
      </c>
      <c r="AT359" s="230" t="s">
        <v>173</v>
      </c>
      <c r="AU359" s="230" t="s">
        <v>86</v>
      </c>
      <c r="AY359" s="18" t="s">
        <v>171</v>
      </c>
      <c r="BE359" s="231">
        <f>IF(N359="základní",J359,0)</f>
        <v>0</v>
      </c>
      <c r="BF359" s="231">
        <f>IF(N359="snížená",J359,0)</f>
        <v>0</v>
      </c>
      <c r="BG359" s="231">
        <f>IF(N359="zákl. přenesená",J359,0)</f>
        <v>0</v>
      </c>
      <c r="BH359" s="231">
        <f>IF(N359="sníž. přenesená",J359,0)</f>
        <v>0</v>
      </c>
      <c r="BI359" s="231">
        <f>IF(N359="nulová",J359,0)</f>
        <v>0</v>
      </c>
      <c r="BJ359" s="18" t="s">
        <v>84</v>
      </c>
      <c r="BK359" s="231">
        <f>ROUND(I359*H359,2)</f>
        <v>0</v>
      </c>
      <c r="BL359" s="18" t="s">
        <v>267</v>
      </c>
      <c r="BM359" s="230" t="s">
        <v>2342</v>
      </c>
    </row>
    <row r="360" spans="1:47" s="2" customFormat="1" ht="12">
      <c r="A360" s="39"/>
      <c r="B360" s="40"/>
      <c r="C360" s="41"/>
      <c r="D360" s="234" t="s">
        <v>229</v>
      </c>
      <c r="E360" s="41"/>
      <c r="F360" s="255" t="s">
        <v>748</v>
      </c>
      <c r="G360" s="41"/>
      <c r="H360" s="41"/>
      <c r="I360" s="256"/>
      <c r="J360" s="41"/>
      <c r="K360" s="41"/>
      <c r="L360" s="45"/>
      <c r="M360" s="257"/>
      <c r="N360" s="258"/>
      <c r="O360" s="92"/>
      <c r="P360" s="92"/>
      <c r="Q360" s="92"/>
      <c r="R360" s="92"/>
      <c r="S360" s="92"/>
      <c r="T360" s="93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229</v>
      </c>
      <c r="AU360" s="18" t="s">
        <v>86</v>
      </c>
    </row>
    <row r="361" spans="1:51" s="13" customFormat="1" ht="12">
      <c r="A361" s="13"/>
      <c r="B361" s="232"/>
      <c r="C361" s="233"/>
      <c r="D361" s="234" t="s">
        <v>180</v>
      </c>
      <c r="E361" s="235" t="s">
        <v>1</v>
      </c>
      <c r="F361" s="236" t="s">
        <v>2343</v>
      </c>
      <c r="G361" s="233"/>
      <c r="H361" s="237">
        <v>23.4</v>
      </c>
      <c r="I361" s="238"/>
      <c r="J361" s="233"/>
      <c r="K361" s="233"/>
      <c r="L361" s="239"/>
      <c r="M361" s="240"/>
      <c r="N361" s="241"/>
      <c r="O361" s="241"/>
      <c r="P361" s="241"/>
      <c r="Q361" s="241"/>
      <c r="R361" s="241"/>
      <c r="S361" s="241"/>
      <c r="T361" s="242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3" t="s">
        <v>180</v>
      </c>
      <c r="AU361" s="243" t="s">
        <v>86</v>
      </c>
      <c r="AV361" s="13" t="s">
        <v>86</v>
      </c>
      <c r="AW361" s="13" t="s">
        <v>32</v>
      </c>
      <c r="AX361" s="13" t="s">
        <v>84</v>
      </c>
      <c r="AY361" s="243" t="s">
        <v>171</v>
      </c>
    </row>
    <row r="362" spans="1:63" s="12" customFormat="1" ht="22.8" customHeight="1">
      <c r="A362" s="12"/>
      <c r="B362" s="203"/>
      <c r="C362" s="204"/>
      <c r="D362" s="205" t="s">
        <v>75</v>
      </c>
      <c r="E362" s="217" t="s">
        <v>750</v>
      </c>
      <c r="F362" s="217" t="s">
        <v>751</v>
      </c>
      <c r="G362" s="204"/>
      <c r="H362" s="204"/>
      <c r="I362" s="207"/>
      <c r="J362" s="218">
        <f>BK362</f>
        <v>0</v>
      </c>
      <c r="K362" s="204"/>
      <c r="L362" s="209"/>
      <c r="M362" s="210"/>
      <c r="N362" s="211"/>
      <c r="O362" s="211"/>
      <c r="P362" s="212">
        <f>SUM(P363:P377)</f>
        <v>0</v>
      </c>
      <c r="Q362" s="211"/>
      <c r="R362" s="212">
        <f>SUM(R363:R377)</f>
        <v>6.249274000000001</v>
      </c>
      <c r="S362" s="211"/>
      <c r="T362" s="213">
        <f>SUM(T363:T377)</f>
        <v>7.93</v>
      </c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R362" s="214" t="s">
        <v>86</v>
      </c>
      <c r="AT362" s="215" t="s">
        <v>75</v>
      </c>
      <c r="AU362" s="215" t="s">
        <v>84</v>
      </c>
      <c r="AY362" s="214" t="s">
        <v>171</v>
      </c>
      <c r="BK362" s="216">
        <f>SUM(BK363:BK377)</f>
        <v>0</v>
      </c>
    </row>
    <row r="363" spans="1:65" s="2" customFormat="1" ht="21.75" customHeight="1">
      <c r="A363" s="39"/>
      <c r="B363" s="40"/>
      <c r="C363" s="219" t="s">
        <v>704</v>
      </c>
      <c r="D363" s="219" t="s">
        <v>173</v>
      </c>
      <c r="E363" s="220" t="s">
        <v>753</v>
      </c>
      <c r="F363" s="221" t="s">
        <v>754</v>
      </c>
      <c r="G363" s="222" t="s">
        <v>176</v>
      </c>
      <c r="H363" s="223">
        <v>305</v>
      </c>
      <c r="I363" s="224"/>
      <c r="J363" s="225">
        <f>ROUND(I363*H363,2)</f>
        <v>0</v>
      </c>
      <c r="K363" s="221" t="s">
        <v>184</v>
      </c>
      <c r="L363" s="45"/>
      <c r="M363" s="226" t="s">
        <v>1</v>
      </c>
      <c r="N363" s="227" t="s">
        <v>41</v>
      </c>
      <c r="O363" s="92"/>
      <c r="P363" s="228">
        <f>O363*H363</f>
        <v>0</v>
      </c>
      <c r="Q363" s="228">
        <v>0</v>
      </c>
      <c r="R363" s="228">
        <f>Q363*H363</f>
        <v>0</v>
      </c>
      <c r="S363" s="228">
        <v>0.014</v>
      </c>
      <c r="T363" s="229">
        <f>S363*H363</f>
        <v>4.2700000000000005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30" t="s">
        <v>267</v>
      </c>
      <c r="AT363" s="230" t="s">
        <v>173</v>
      </c>
      <c r="AU363" s="230" t="s">
        <v>86</v>
      </c>
      <c r="AY363" s="18" t="s">
        <v>171</v>
      </c>
      <c r="BE363" s="231">
        <f>IF(N363="základní",J363,0)</f>
        <v>0</v>
      </c>
      <c r="BF363" s="231">
        <f>IF(N363="snížená",J363,0)</f>
        <v>0</v>
      </c>
      <c r="BG363" s="231">
        <f>IF(N363="zákl. přenesená",J363,0)</f>
        <v>0</v>
      </c>
      <c r="BH363" s="231">
        <f>IF(N363="sníž. přenesená",J363,0)</f>
        <v>0</v>
      </c>
      <c r="BI363" s="231">
        <f>IF(N363="nulová",J363,0)</f>
        <v>0</v>
      </c>
      <c r="BJ363" s="18" t="s">
        <v>84</v>
      </c>
      <c r="BK363" s="231">
        <f>ROUND(I363*H363,2)</f>
        <v>0</v>
      </c>
      <c r="BL363" s="18" t="s">
        <v>267</v>
      </c>
      <c r="BM363" s="230" t="s">
        <v>755</v>
      </c>
    </row>
    <row r="364" spans="1:65" s="2" customFormat="1" ht="24.15" customHeight="1">
      <c r="A364" s="39"/>
      <c r="B364" s="40"/>
      <c r="C364" s="219" t="s">
        <v>708</v>
      </c>
      <c r="D364" s="219" t="s">
        <v>173</v>
      </c>
      <c r="E364" s="220" t="s">
        <v>757</v>
      </c>
      <c r="F364" s="221" t="s">
        <v>758</v>
      </c>
      <c r="G364" s="222" t="s">
        <v>176</v>
      </c>
      <c r="H364" s="223">
        <v>610</v>
      </c>
      <c r="I364" s="224"/>
      <c r="J364" s="225">
        <f>ROUND(I364*H364,2)</f>
        <v>0</v>
      </c>
      <c r="K364" s="221" t="s">
        <v>759</v>
      </c>
      <c r="L364" s="45"/>
      <c r="M364" s="226" t="s">
        <v>1</v>
      </c>
      <c r="N364" s="227" t="s">
        <v>41</v>
      </c>
      <c r="O364" s="92"/>
      <c r="P364" s="228">
        <f>O364*H364</f>
        <v>0</v>
      </c>
      <c r="Q364" s="228">
        <v>0</v>
      </c>
      <c r="R364" s="228">
        <f>Q364*H364</f>
        <v>0</v>
      </c>
      <c r="S364" s="228">
        <v>0.006</v>
      </c>
      <c r="T364" s="229">
        <f>S364*H364</f>
        <v>3.66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30" t="s">
        <v>267</v>
      </c>
      <c r="AT364" s="230" t="s">
        <v>173</v>
      </c>
      <c r="AU364" s="230" t="s">
        <v>86</v>
      </c>
      <c r="AY364" s="18" t="s">
        <v>171</v>
      </c>
      <c r="BE364" s="231">
        <f>IF(N364="základní",J364,0)</f>
        <v>0</v>
      </c>
      <c r="BF364" s="231">
        <f>IF(N364="snížená",J364,0)</f>
        <v>0</v>
      </c>
      <c r="BG364" s="231">
        <f>IF(N364="zákl. přenesená",J364,0)</f>
        <v>0</v>
      </c>
      <c r="BH364" s="231">
        <f>IF(N364="sníž. přenesená",J364,0)</f>
        <v>0</v>
      </c>
      <c r="BI364" s="231">
        <f>IF(N364="nulová",J364,0)</f>
        <v>0</v>
      </c>
      <c r="BJ364" s="18" t="s">
        <v>84</v>
      </c>
      <c r="BK364" s="231">
        <f>ROUND(I364*H364,2)</f>
        <v>0</v>
      </c>
      <c r="BL364" s="18" t="s">
        <v>267</v>
      </c>
      <c r="BM364" s="230" t="s">
        <v>760</v>
      </c>
    </row>
    <row r="365" spans="1:51" s="13" customFormat="1" ht="12">
      <c r="A365" s="13"/>
      <c r="B365" s="232"/>
      <c r="C365" s="233"/>
      <c r="D365" s="234" t="s">
        <v>180</v>
      </c>
      <c r="E365" s="235" t="s">
        <v>1</v>
      </c>
      <c r="F365" s="236" t="s">
        <v>2344</v>
      </c>
      <c r="G365" s="233"/>
      <c r="H365" s="237">
        <v>610</v>
      </c>
      <c r="I365" s="238"/>
      <c r="J365" s="233"/>
      <c r="K365" s="233"/>
      <c r="L365" s="239"/>
      <c r="M365" s="240"/>
      <c r="N365" s="241"/>
      <c r="O365" s="241"/>
      <c r="P365" s="241"/>
      <c r="Q365" s="241"/>
      <c r="R365" s="241"/>
      <c r="S365" s="241"/>
      <c r="T365" s="242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3" t="s">
        <v>180</v>
      </c>
      <c r="AU365" s="243" t="s">
        <v>86</v>
      </c>
      <c r="AV365" s="13" t="s">
        <v>86</v>
      </c>
      <c r="AW365" s="13" t="s">
        <v>32</v>
      </c>
      <c r="AX365" s="13" t="s">
        <v>84</v>
      </c>
      <c r="AY365" s="243" t="s">
        <v>171</v>
      </c>
    </row>
    <row r="366" spans="1:65" s="2" customFormat="1" ht="24.15" customHeight="1">
      <c r="A366" s="39"/>
      <c r="B366" s="40"/>
      <c r="C366" s="219" t="s">
        <v>712</v>
      </c>
      <c r="D366" s="219" t="s">
        <v>173</v>
      </c>
      <c r="E366" s="220" t="s">
        <v>763</v>
      </c>
      <c r="F366" s="221" t="s">
        <v>764</v>
      </c>
      <c r="G366" s="222" t="s">
        <v>176</v>
      </c>
      <c r="H366" s="223">
        <v>734.8</v>
      </c>
      <c r="I366" s="224"/>
      <c r="J366" s="225">
        <f>ROUND(I366*H366,2)</f>
        <v>0</v>
      </c>
      <c r="K366" s="221" t="s">
        <v>177</v>
      </c>
      <c r="L366" s="45"/>
      <c r="M366" s="226" t="s">
        <v>1</v>
      </c>
      <c r="N366" s="227" t="s">
        <v>41</v>
      </c>
      <c r="O366" s="92"/>
      <c r="P366" s="228">
        <f>O366*H366</f>
        <v>0</v>
      </c>
      <c r="Q366" s="228">
        <v>3E-05</v>
      </c>
      <c r="R366" s="228">
        <f>Q366*H366</f>
        <v>0.022043999999999998</v>
      </c>
      <c r="S366" s="228">
        <v>0</v>
      </c>
      <c r="T366" s="229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30" t="s">
        <v>267</v>
      </c>
      <c r="AT366" s="230" t="s">
        <v>173</v>
      </c>
      <c r="AU366" s="230" t="s">
        <v>86</v>
      </c>
      <c r="AY366" s="18" t="s">
        <v>171</v>
      </c>
      <c r="BE366" s="231">
        <f>IF(N366="základní",J366,0)</f>
        <v>0</v>
      </c>
      <c r="BF366" s="231">
        <f>IF(N366="snížená",J366,0)</f>
        <v>0</v>
      </c>
      <c r="BG366" s="231">
        <f>IF(N366="zákl. přenesená",J366,0)</f>
        <v>0</v>
      </c>
      <c r="BH366" s="231">
        <f>IF(N366="sníž. přenesená",J366,0)</f>
        <v>0</v>
      </c>
      <c r="BI366" s="231">
        <f>IF(N366="nulová",J366,0)</f>
        <v>0</v>
      </c>
      <c r="BJ366" s="18" t="s">
        <v>84</v>
      </c>
      <c r="BK366" s="231">
        <f>ROUND(I366*H366,2)</f>
        <v>0</v>
      </c>
      <c r="BL366" s="18" t="s">
        <v>267</v>
      </c>
      <c r="BM366" s="230" t="s">
        <v>765</v>
      </c>
    </row>
    <row r="367" spans="1:51" s="13" customFormat="1" ht="12">
      <c r="A367" s="13"/>
      <c r="B367" s="232"/>
      <c r="C367" s="233"/>
      <c r="D367" s="234" t="s">
        <v>180</v>
      </c>
      <c r="E367" s="235" t="s">
        <v>1</v>
      </c>
      <c r="F367" s="236" t="s">
        <v>2345</v>
      </c>
      <c r="G367" s="233"/>
      <c r="H367" s="237">
        <v>734.8</v>
      </c>
      <c r="I367" s="238"/>
      <c r="J367" s="233"/>
      <c r="K367" s="233"/>
      <c r="L367" s="239"/>
      <c r="M367" s="240"/>
      <c r="N367" s="241"/>
      <c r="O367" s="241"/>
      <c r="P367" s="241"/>
      <c r="Q367" s="241"/>
      <c r="R367" s="241"/>
      <c r="S367" s="241"/>
      <c r="T367" s="242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3" t="s">
        <v>180</v>
      </c>
      <c r="AU367" s="243" t="s">
        <v>86</v>
      </c>
      <c r="AV367" s="13" t="s">
        <v>86</v>
      </c>
      <c r="AW367" s="13" t="s">
        <v>32</v>
      </c>
      <c r="AX367" s="13" t="s">
        <v>84</v>
      </c>
      <c r="AY367" s="243" t="s">
        <v>171</v>
      </c>
    </row>
    <row r="368" spans="1:65" s="2" customFormat="1" ht="16.5" customHeight="1">
      <c r="A368" s="39"/>
      <c r="B368" s="40"/>
      <c r="C368" s="269" t="s">
        <v>716</v>
      </c>
      <c r="D368" s="269" t="s">
        <v>304</v>
      </c>
      <c r="E368" s="270" t="s">
        <v>768</v>
      </c>
      <c r="F368" s="271" t="s">
        <v>769</v>
      </c>
      <c r="G368" s="272" t="s">
        <v>208</v>
      </c>
      <c r="H368" s="273">
        <v>1.102</v>
      </c>
      <c r="I368" s="274"/>
      <c r="J368" s="275">
        <f>ROUND(I368*H368,2)</f>
        <v>0</v>
      </c>
      <c r="K368" s="271" t="s">
        <v>177</v>
      </c>
      <c r="L368" s="276"/>
      <c r="M368" s="277" t="s">
        <v>1</v>
      </c>
      <c r="N368" s="278" t="s">
        <v>41</v>
      </c>
      <c r="O368" s="92"/>
      <c r="P368" s="228">
        <f>O368*H368</f>
        <v>0</v>
      </c>
      <c r="Q368" s="228">
        <v>1</v>
      </c>
      <c r="R368" s="228">
        <f>Q368*H368</f>
        <v>1.102</v>
      </c>
      <c r="S368" s="228">
        <v>0</v>
      </c>
      <c r="T368" s="229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30" t="s">
        <v>392</v>
      </c>
      <c r="AT368" s="230" t="s">
        <v>304</v>
      </c>
      <c r="AU368" s="230" t="s">
        <v>86</v>
      </c>
      <c r="AY368" s="18" t="s">
        <v>171</v>
      </c>
      <c r="BE368" s="231">
        <f>IF(N368="základní",J368,0)</f>
        <v>0</v>
      </c>
      <c r="BF368" s="231">
        <f>IF(N368="snížená",J368,0)</f>
        <v>0</v>
      </c>
      <c r="BG368" s="231">
        <f>IF(N368="zákl. přenesená",J368,0)</f>
        <v>0</v>
      </c>
      <c r="BH368" s="231">
        <f>IF(N368="sníž. přenesená",J368,0)</f>
        <v>0</v>
      </c>
      <c r="BI368" s="231">
        <f>IF(N368="nulová",J368,0)</f>
        <v>0</v>
      </c>
      <c r="BJ368" s="18" t="s">
        <v>84</v>
      </c>
      <c r="BK368" s="231">
        <f>ROUND(I368*H368,2)</f>
        <v>0</v>
      </c>
      <c r="BL368" s="18" t="s">
        <v>267</v>
      </c>
      <c r="BM368" s="230" t="s">
        <v>770</v>
      </c>
    </row>
    <row r="369" spans="1:51" s="13" customFormat="1" ht="12">
      <c r="A369" s="13"/>
      <c r="B369" s="232"/>
      <c r="C369" s="233"/>
      <c r="D369" s="234" t="s">
        <v>180</v>
      </c>
      <c r="E369" s="233"/>
      <c r="F369" s="236" t="s">
        <v>2346</v>
      </c>
      <c r="G369" s="233"/>
      <c r="H369" s="237">
        <v>1.102</v>
      </c>
      <c r="I369" s="238"/>
      <c r="J369" s="233"/>
      <c r="K369" s="233"/>
      <c r="L369" s="239"/>
      <c r="M369" s="240"/>
      <c r="N369" s="241"/>
      <c r="O369" s="241"/>
      <c r="P369" s="241"/>
      <c r="Q369" s="241"/>
      <c r="R369" s="241"/>
      <c r="S369" s="241"/>
      <c r="T369" s="242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3" t="s">
        <v>180</v>
      </c>
      <c r="AU369" s="243" t="s">
        <v>86</v>
      </c>
      <c r="AV369" s="13" t="s">
        <v>86</v>
      </c>
      <c r="AW369" s="13" t="s">
        <v>4</v>
      </c>
      <c r="AX369" s="13" t="s">
        <v>84</v>
      </c>
      <c r="AY369" s="243" t="s">
        <v>171</v>
      </c>
    </row>
    <row r="370" spans="1:65" s="2" customFormat="1" ht="24.15" customHeight="1">
      <c r="A370" s="39"/>
      <c r="B370" s="40"/>
      <c r="C370" s="219" t="s">
        <v>722</v>
      </c>
      <c r="D370" s="219" t="s">
        <v>173</v>
      </c>
      <c r="E370" s="220" t="s">
        <v>773</v>
      </c>
      <c r="F370" s="221" t="s">
        <v>774</v>
      </c>
      <c r="G370" s="222" t="s">
        <v>176</v>
      </c>
      <c r="H370" s="223">
        <v>734.8</v>
      </c>
      <c r="I370" s="224"/>
      <c r="J370" s="225">
        <f>ROUND(I370*H370,2)</f>
        <v>0</v>
      </c>
      <c r="K370" s="221" t="s">
        <v>177</v>
      </c>
      <c r="L370" s="45"/>
      <c r="M370" s="226" t="s">
        <v>1</v>
      </c>
      <c r="N370" s="227" t="s">
        <v>41</v>
      </c>
      <c r="O370" s="92"/>
      <c r="P370" s="228">
        <f>O370*H370</f>
        <v>0</v>
      </c>
      <c r="Q370" s="228">
        <v>0.00088</v>
      </c>
      <c r="R370" s="228">
        <f>Q370*H370</f>
        <v>0.646624</v>
      </c>
      <c r="S370" s="228">
        <v>0</v>
      </c>
      <c r="T370" s="229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30" t="s">
        <v>267</v>
      </c>
      <c r="AT370" s="230" t="s">
        <v>173</v>
      </c>
      <c r="AU370" s="230" t="s">
        <v>86</v>
      </c>
      <c r="AY370" s="18" t="s">
        <v>171</v>
      </c>
      <c r="BE370" s="231">
        <f>IF(N370="základní",J370,0)</f>
        <v>0</v>
      </c>
      <c r="BF370" s="231">
        <f>IF(N370="snížená",J370,0)</f>
        <v>0</v>
      </c>
      <c r="BG370" s="231">
        <f>IF(N370="zákl. přenesená",J370,0)</f>
        <v>0</v>
      </c>
      <c r="BH370" s="231">
        <f>IF(N370="sníž. přenesená",J370,0)</f>
        <v>0</v>
      </c>
      <c r="BI370" s="231">
        <f>IF(N370="nulová",J370,0)</f>
        <v>0</v>
      </c>
      <c r="BJ370" s="18" t="s">
        <v>84</v>
      </c>
      <c r="BK370" s="231">
        <f>ROUND(I370*H370,2)</f>
        <v>0</v>
      </c>
      <c r="BL370" s="18" t="s">
        <v>267</v>
      </c>
      <c r="BM370" s="230" t="s">
        <v>775</v>
      </c>
    </row>
    <row r="371" spans="1:51" s="13" customFormat="1" ht="12">
      <c r="A371" s="13"/>
      <c r="B371" s="232"/>
      <c r="C371" s="233"/>
      <c r="D371" s="234" t="s">
        <v>180</v>
      </c>
      <c r="E371" s="235" t="s">
        <v>1</v>
      </c>
      <c r="F371" s="236" t="s">
        <v>2345</v>
      </c>
      <c r="G371" s="233"/>
      <c r="H371" s="237">
        <v>734.8</v>
      </c>
      <c r="I371" s="238"/>
      <c r="J371" s="233"/>
      <c r="K371" s="233"/>
      <c r="L371" s="239"/>
      <c r="M371" s="240"/>
      <c r="N371" s="241"/>
      <c r="O371" s="241"/>
      <c r="P371" s="241"/>
      <c r="Q371" s="241"/>
      <c r="R371" s="241"/>
      <c r="S371" s="241"/>
      <c r="T371" s="242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3" t="s">
        <v>180</v>
      </c>
      <c r="AU371" s="243" t="s">
        <v>86</v>
      </c>
      <c r="AV371" s="13" t="s">
        <v>86</v>
      </c>
      <c r="AW371" s="13" t="s">
        <v>32</v>
      </c>
      <c r="AX371" s="13" t="s">
        <v>84</v>
      </c>
      <c r="AY371" s="243" t="s">
        <v>171</v>
      </c>
    </row>
    <row r="372" spans="1:65" s="2" customFormat="1" ht="21.75" customHeight="1">
      <c r="A372" s="39"/>
      <c r="B372" s="40"/>
      <c r="C372" s="269" t="s">
        <v>730</v>
      </c>
      <c r="D372" s="269" t="s">
        <v>304</v>
      </c>
      <c r="E372" s="270" t="s">
        <v>777</v>
      </c>
      <c r="F372" s="271" t="s">
        <v>778</v>
      </c>
      <c r="G372" s="272" t="s">
        <v>176</v>
      </c>
      <c r="H372" s="273">
        <v>845.02</v>
      </c>
      <c r="I372" s="274"/>
      <c r="J372" s="275">
        <f>ROUND(I372*H372,2)</f>
        <v>0</v>
      </c>
      <c r="K372" s="271" t="s">
        <v>177</v>
      </c>
      <c r="L372" s="276"/>
      <c r="M372" s="277" t="s">
        <v>1</v>
      </c>
      <c r="N372" s="278" t="s">
        <v>41</v>
      </c>
      <c r="O372" s="92"/>
      <c r="P372" s="228">
        <f>O372*H372</f>
        <v>0</v>
      </c>
      <c r="Q372" s="228">
        <v>0.0053</v>
      </c>
      <c r="R372" s="228">
        <f>Q372*H372</f>
        <v>4.478606</v>
      </c>
      <c r="S372" s="228">
        <v>0</v>
      </c>
      <c r="T372" s="229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30" t="s">
        <v>392</v>
      </c>
      <c r="AT372" s="230" t="s">
        <v>304</v>
      </c>
      <c r="AU372" s="230" t="s">
        <v>86</v>
      </c>
      <c r="AY372" s="18" t="s">
        <v>171</v>
      </c>
      <c r="BE372" s="231">
        <f>IF(N372="základní",J372,0)</f>
        <v>0</v>
      </c>
      <c r="BF372" s="231">
        <f>IF(N372="snížená",J372,0)</f>
        <v>0</v>
      </c>
      <c r="BG372" s="231">
        <f>IF(N372="zákl. přenesená",J372,0)</f>
        <v>0</v>
      </c>
      <c r="BH372" s="231">
        <f>IF(N372="sníž. přenesená",J372,0)</f>
        <v>0</v>
      </c>
      <c r="BI372" s="231">
        <f>IF(N372="nulová",J372,0)</f>
        <v>0</v>
      </c>
      <c r="BJ372" s="18" t="s">
        <v>84</v>
      </c>
      <c r="BK372" s="231">
        <f>ROUND(I372*H372,2)</f>
        <v>0</v>
      </c>
      <c r="BL372" s="18" t="s">
        <v>267</v>
      </c>
      <c r="BM372" s="230" t="s">
        <v>779</v>
      </c>
    </row>
    <row r="373" spans="1:51" s="13" customFormat="1" ht="12">
      <c r="A373" s="13"/>
      <c r="B373" s="232"/>
      <c r="C373" s="233"/>
      <c r="D373" s="234" t="s">
        <v>180</v>
      </c>
      <c r="E373" s="233"/>
      <c r="F373" s="236" t="s">
        <v>2347</v>
      </c>
      <c r="G373" s="233"/>
      <c r="H373" s="237">
        <v>845.02</v>
      </c>
      <c r="I373" s="238"/>
      <c r="J373" s="233"/>
      <c r="K373" s="233"/>
      <c r="L373" s="239"/>
      <c r="M373" s="240"/>
      <c r="N373" s="241"/>
      <c r="O373" s="241"/>
      <c r="P373" s="241"/>
      <c r="Q373" s="241"/>
      <c r="R373" s="241"/>
      <c r="S373" s="241"/>
      <c r="T373" s="242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3" t="s">
        <v>180</v>
      </c>
      <c r="AU373" s="243" t="s">
        <v>86</v>
      </c>
      <c r="AV373" s="13" t="s">
        <v>86</v>
      </c>
      <c r="AW373" s="13" t="s">
        <v>4</v>
      </c>
      <c r="AX373" s="13" t="s">
        <v>84</v>
      </c>
      <c r="AY373" s="243" t="s">
        <v>171</v>
      </c>
    </row>
    <row r="374" spans="1:65" s="2" customFormat="1" ht="24.15" customHeight="1">
      <c r="A374" s="39"/>
      <c r="B374" s="40"/>
      <c r="C374" s="219" t="s">
        <v>735</v>
      </c>
      <c r="D374" s="219" t="s">
        <v>173</v>
      </c>
      <c r="E374" s="220" t="s">
        <v>782</v>
      </c>
      <c r="F374" s="221" t="s">
        <v>783</v>
      </c>
      <c r="G374" s="222" t="s">
        <v>742</v>
      </c>
      <c r="H374" s="279"/>
      <c r="I374" s="224"/>
      <c r="J374" s="225">
        <f>ROUND(I374*H374,2)</f>
        <v>0</v>
      </c>
      <c r="K374" s="221" t="s">
        <v>177</v>
      </c>
      <c r="L374" s="45"/>
      <c r="M374" s="226" t="s">
        <v>1</v>
      </c>
      <c r="N374" s="227" t="s">
        <v>41</v>
      </c>
      <c r="O374" s="92"/>
      <c r="P374" s="228">
        <f>O374*H374</f>
        <v>0</v>
      </c>
      <c r="Q374" s="228">
        <v>0</v>
      </c>
      <c r="R374" s="228">
        <f>Q374*H374</f>
        <v>0</v>
      </c>
      <c r="S374" s="228">
        <v>0</v>
      </c>
      <c r="T374" s="229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30" t="s">
        <v>267</v>
      </c>
      <c r="AT374" s="230" t="s">
        <v>173</v>
      </c>
      <c r="AU374" s="230" t="s">
        <v>86</v>
      </c>
      <c r="AY374" s="18" t="s">
        <v>171</v>
      </c>
      <c r="BE374" s="231">
        <f>IF(N374="základní",J374,0)</f>
        <v>0</v>
      </c>
      <c r="BF374" s="231">
        <f>IF(N374="snížená",J374,0)</f>
        <v>0</v>
      </c>
      <c r="BG374" s="231">
        <f>IF(N374="zákl. přenesená",J374,0)</f>
        <v>0</v>
      </c>
      <c r="BH374" s="231">
        <f>IF(N374="sníž. přenesená",J374,0)</f>
        <v>0</v>
      </c>
      <c r="BI374" s="231">
        <f>IF(N374="nulová",J374,0)</f>
        <v>0</v>
      </c>
      <c r="BJ374" s="18" t="s">
        <v>84</v>
      </c>
      <c r="BK374" s="231">
        <f>ROUND(I374*H374,2)</f>
        <v>0</v>
      </c>
      <c r="BL374" s="18" t="s">
        <v>267</v>
      </c>
      <c r="BM374" s="230" t="s">
        <v>784</v>
      </c>
    </row>
    <row r="375" spans="1:65" s="2" customFormat="1" ht="37.8" customHeight="1">
      <c r="A375" s="39"/>
      <c r="B375" s="40"/>
      <c r="C375" s="219" t="s">
        <v>739</v>
      </c>
      <c r="D375" s="219" t="s">
        <v>173</v>
      </c>
      <c r="E375" s="220" t="s">
        <v>786</v>
      </c>
      <c r="F375" s="221" t="s">
        <v>787</v>
      </c>
      <c r="G375" s="222" t="s">
        <v>176</v>
      </c>
      <c r="H375" s="223">
        <v>367.4</v>
      </c>
      <c r="I375" s="224"/>
      <c r="J375" s="225">
        <f>ROUND(I375*H375,2)</f>
        <v>0</v>
      </c>
      <c r="K375" s="221" t="s">
        <v>227</v>
      </c>
      <c r="L375" s="45"/>
      <c r="M375" s="226" t="s">
        <v>1</v>
      </c>
      <c r="N375" s="227" t="s">
        <v>41</v>
      </c>
      <c r="O375" s="92"/>
      <c r="P375" s="228">
        <f>O375*H375</f>
        <v>0</v>
      </c>
      <c r="Q375" s="228">
        <v>0</v>
      </c>
      <c r="R375" s="228">
        <f>Q375*H375</f>
        <v>0</v>
      </c>
      <c r="S375" s="228">
        <v>0</v>
      </c>
      <c r="T375" s="229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30" t="s">
        <v>267</v>
      </c>
      <c r="AT375" s="230" t="s">
        <v>173</v>
      </c>
      <c r="AU375" s="230" t="s">
        <v>86</v>
      </c>
      <c r="AY375" s="18" t="s">
        <v>171</v>
      </c>
      <c r="BE375" s="231">
        <f>IF(N375="základní",J375,0)</f>
        <v>0</v>
      </c>
      <c r="BF375" s="231">
        <f>IF(N375="snížená",J375,0)</f>
        <v>0</v>
      </c>
      <c r="BG375" s="231">
        <f>IF(N375="zákl. přenesená",J375,0)</f>
        <v>0</v>
      </c>
      <c r="BH375" s="231">
        <f>IF(N375="sníž. přenesená",J375,0)</f>
        <v>0</v>
      </c>
      <c r="BI375" s="231">
        <f>IF(N375="nulová",J375,0)</f>
        <v>0</v>
      </c>
      <c r="BJ375" s="18" t="s">
        <v>84</v>
      </c>
      <c r="BK375" s="231">
        <f>ROUND(I375*H375,2)</f>
        <v>0</v>
      </c>
      <c r="BL375" s="18" t="s">
        <v>267</v>
      </c>
      <c r="BM375" s="230" t="s">
        <v>788</v>
      </c>
    </row>
    <row r="376" spans="1:47" s="2" customFormat="1" ht="12">
      <c r="A376" s="39"/>
      <c r="B376" s="40"/>
      <c r="C376" s="41"/>
      <c r="D376" s="234" t="s">
        <v>229</v>
      </c>
      <c r="E376" s="41"/>
      <c r="F376" s="255" t="s">
        <v>789</v>
      </c>
      <c r="G376" s="41"/>
      <c r="H376" s="41"/>
      <c r="I376" s="256"/>
      <c r="J376" s="41"/>
      <c r="K376" s="41"/>
      <c r="L376" s="45"/>
      <c r="M376" s="257"/>
      <c r="N376" s="258"/>
      <c r="O376" s="92"/>
      <c r="P376" s="92"/>
      <c r="Q376" s="92"/>
      <c r="R376" s="92"/>
      <c r="S376" s="92"/>
      <c r="T376" s="93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T376" s="18" t="s">
        <v>229</v>
      </c>
      <c r="AU376" s="18" t="s">
        <v>86</v>
      </c>
    </row>
    <row r="377" spans="1:65" s="2" customFormat="1" ht="21.75" customHeight="1">
      <c r="A377" s="39"/>
      <c r="B377" s="40"/>
      <c r="C377" s="219" t="s">
        <v>744</v>
      </c>
      <c r="D377" s="219" t="s">
        <v>173</v>
      </c>
      <c r="E377" s="220" t="s">
        <v>792</v>
      </c>
      <c r="F377" s="221" t="s">
        <v>793</v>
      </c>
      <c r="G377" s="222" t="s">
        <v>176</v>
      </c>
      <c r="H377" s="223">
        <v>50</v>
      </c>
      <c r="I377" s="224"/>
      <c r="J377" s="225">
        <f>ROUND(I377*H377,2)</f>
        <v>0</v>
      </c>
      <c r="K377" s="221" t="s">
        <v>227</v>
      </c>
      <c r="L377" s="45"/>
      <c r="M377" s="226" t="s">
        <v>1</v>
      </c>
      <c r="N377" s="227" t="s">
        <v>41</v>
      </c>
      <c r="O377" s="92"/>
      <c r="P377" s="228">
        <f>O377*H377</f>
        <v>0</v>
      </c>
      <c r="Q377" s="228">
        <v>0</v>
      </c>
      <c r="R377" s="228">
        <f>Q377*H377</f>
        <v>0</v>
      </c>
      <c r="S377" s="228">
        <v>0</v>
      </c>
      <c r="T377" s="229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30" t="s">
        <v>267</v>
      </c>
      <c r="AT377" s="230" t="s">
        <v>173</v>
      </c>
      <c r="AU377" s="230" t="s">
        <v>86</v>
      </c>
      <c r="AY377" s="18" t="s">
        <v>171</v>
      </c>
      <c r="BE377" s="231">
        <f>IF(N377="základní",J377,0)</f>
        <v>0</v>
      </c>
      <c r="BF377" s="231">
        <f>IF(N377="snížená",J377,0)</f>
        <v>0</v>
      </c>
      <c r="BG377" s="231">
        <f>IF(N377="zákl. přenesená",J377,0)</f>
        <v>0</v>
      </c>
      <c r="BH377" s="231">
        <f>IF(N377="sníž. přenesená",J377,0)</f>
        <v>0</v>
      </c>
      <c r="BI377" s="231">
        <f>IF(N377="nulová",J377,0)</f>
        <v>0</v>
      </c>
      <c r="BJ377" s="18" t="s">
        <v>84</v>
      </c>
      <c r="BK377" s="231">
        <f>ROUND(I377*H377,2)</f>
        <v>0</v>
      </c>
      <c r="BL377" s="18" t="s">
        <v>267</v>
      </c>
      <c r="BM377" s="230" t="s">
        <v>794</v>
      </c>
    </row>
    <row r="378" spans="1:63" s="12" customFormat="1" ht="22.8" customHeight="1">
      <c r="A378" s="12"/>
      <c r="B378" s="203"/>
      <c r="C378" s="204"/>
      <c r="D378" s="205" t="s">
        <v>75</v>
      </c>
      <c r="E378" s="217" t="s">
        <v>795</v>
      </c>
      <c r="F378" s="217" t="s">
        <v>796</v>
      </c>
      <c r="G378" s="204"/>
      <c r="H378" s="204"/>
      <c r="I378" s="207"/>
      <c r="J378" s="218">
        <f>BK378</f>
        <v>0</v>
      </c>
      <c r="K378" s="204"/>
      <c r="L378" s="209"/>
      <c r="M378" s="210"/>
      <c r="N378" s="211"/>
      <c r="O378" s="211"/>
      <c r="P378" s="212">
        <f>SUM(P379:P392)</f>
        <v>0</v>
      </c>
      <c r="Q378" s="211"/>
      <c r="R378" s="212">
        <f>SUM(R379:R392)</f>
        <v>4.461231</v>
      </c>
      <c r="S378" s="211"/>
      <c r="T378" s="213">
        <f>SUM(T379:T392)</f>
        <v>4.4225</v>
      </c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R378" s="214" t="s">
        <v>86</v>
      </c>
      <c r="AT378" s="215" t="s">
        <v>75</v>
      </c>
      <c r="AU378" s="215" t="s">
        <v>84</v>
      </c>
      <c r="AY378" s="214" t="s">
        <v>171</v>
      </c>
      <c r="BK378" s="216">
        <f>SUM(BK379:BK392)</f>
        <v>0</v>
      </c>
    </row>
    <row r="379" spans="1:65" s="2" customFormat="1" ht="33" customHeight="1">
      <c r="A379" s="39"/>
      <c r="B379" s="40"/>
      <c r="C379" s="219" t="s">
        <v>752</v>
      </c>
      <c r="D379" s="219" t="s">
        <v>173</v>
      </c>
      <c r="E379" s="220" t="s">
        <v>798</v>
      </c>
      <c r="F379" s="221" t="s">
        <v>799</v>
      </c>
      <c r="G379" s="222" t="s">
        <v>176</v>
      </c>
      <c r="H379" s="223">
        <v>305</v>
      </c>
      <c r="I379" s="224"/>
      <c r="J379" s="225">
        <f>ROUND(I379*H379,2)</f>
        <v>0</v>
      </c>
      <c r="K379" s="221" t="s">
        <v>177</v>
      </c>
      <c r="L379" s="45"/>
      <c r="M379" s="226" t="s">
        <v>1</v>
      </c>
      <c r="N379" s="227" t="s">
        <v>41</v>
      </c>
      <c r="O379" s="92"/>
      <c r="P379" s="228">
        <f>O379*H379</f>
        <v>0</v>
      </c>
      <c r="Q379" s="228">
        <v>0</v>
      </c>
      <c r="R379" s="228">
        <f>Q379*H379</f>
        <v>0</v>
      </c>
      <c r="S379" s="228">
        <v>0.0145</v>
      </c>
      <c r="T379" s="229">
        <f>S379*H379</f>
        <v>4.4225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30" t="s">
        <v>267</v>
      </c>
      <c r="AT379" s="230" t="s">
        <v>173</v>
      </c>
      <c r="AU379" s="230" t="s">
        <v>86</v>
      </c>
      <c r="AY379" s="18" t="s">
        <v>171</v>
      </c>
      <c r="BE379" s="231">
        <f>IF(N379="základní",J379,0)</f>
        <v>0</v>
      </c>
      <c r="BF379" s="231">
        <f>IF(N379="snížená",J379,0)</f>
        <v>0</v>
      </c>
      <c r="BG379" s="231">
        <f>IF(N379="zákl. přenesená",J379,0)</f>
        <v>0</v>
      </c>
      <c r="BH379" s="231">
        <f>IF(N379="sníž. přenesená",J379,0)</f>
        <v>0</v>
      </c>
      <c r="BI379" s="231">
        <f>IF(N379="nulová",J379,0)</f>
        <v>0</v>
      </c>
      <c r="BJ379" s="18" t="s">
        <v>84</v>
      </c>
      <c r="BK379" s="231">
        <f>ROUND(I379*H379,2)</f>
        <v>0</v>
      </c>
      <c r="BL379" s="18" t="s">
        <v>267</v>
      </c>
      <c r="BM379" s="230" t="s">
        <v>800</v>
      </c>
    </row>
    <row r="380" spans="1:65" s="2" customFormat="1" ht="24.15" customHeight="1">
      <c r="A380" s="39"/>
      <c r="B380" s="40"/>
      <c r="C380" s="219" t="s">
        <v>756</v>
      </c>
      <c r="D380" s="219" t="s">
        <v>173</v>
      </c>
      <c r="E380" s="220" t="s">
        <v>803</v>
      </c>
      <c r="F380" s="221" t="s">
        <v>804</v>
      </c>
      <c r="G380" s="222" t="s">
        <v>176</v>
      </c>
      <c r="H380" s="223">
        <v>305</v>
      </c>
      <c r="I380" s="224"/>
      <c r="J380" s="225">
        <f>ROUND(I380*H380,2)</f>
        <v>0</v>
      </c>
      <c r="K380" s="221" t="s">
        <v>177</v>
      </c>
      <c r="L380" s="45"/>
      <c r="M380" s="226" t="s">
        <v>1</v>
      </c>
      <c r="N380" s="227" t="s">
        <v>41</v>
      </c>
      <c r="O380" s="92"/>
      <c r="P380" s="228">
        <f>O380*H380</f>
        <v>0</v>
      </c>
      <c r="Q380" s="228">
        <v>0</v>
      </c>
      <c r="R380" s="228">
        <f>Q380*H380</f>
        <v>0</v>
      </c>
      <c r="S380" s="228">
        <v>0</v>
      </c>
      <c r="T380" s="229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30" t="s">
        <v>267</v>
      </c>
      <c r="AT380" s="230" t="s">
        <v>173</v>
      </c>
      <c r="AU380" s="230" t="s">
        <v>86</v>
      </c>
      <c r="AY380" s="18" t="s">
        <v>171</v>
      </c>
      <c r="BE380" s="231">
        <f>IF(N380="základní",J380,0)</f>
        <v>0</v>
      </c>
      <c r="BF380" s="231">
        <f>IF(N380="snížená",J380,0)</f>
        <v>0</v>
      </c>
      <c r="BG380" s="231">
        <f>IF(N380="zákl. přenesená",J380,0)</f>
        <v>0</v>
      </c>
      <c r="BH380" s="231">
        <f>IF(N380="sníž. přenesená",J380,0)</f>
        <v>0</v>
      </c>
      <c r="BI380" s="231">
        <f>IF(N380="nulová",J380,0)</f>
        <v>0</v>
      </c>
      <c r="BJ380" s="18" t="s">
        <v>84</v>
      </c>
      <c r="BK380" s="231">
        <f>ROUND(I380*H380,2)</f>
        <v>0</v>
      </c>
      <c r="BL380" s="18" t="s">
        <v>267</v>
      </c>
      <c r="BM380" s="230" t="s">
        <v>805</v>
      </c>
    </row>
    <row r="381" spans="1:65" s="2" customFormat="1" ht="21.75" customHeight="1">
      <c r="A381" s="39"/>
      <c r="B381" s="40"/>
      <c r="C381" s="269" t="s">
        <v>762</v>
      </c>
      <c r="D381" s="269" t="s">
        <v>304</v>
      </c>
      <c r="E381" s="270" t="s">
        <v>808</v>
      </c>
      <c r="F381" s="271" t="s">
        <v>809</v>
      </c>
      <c r="G381" s="272" t="s">
        <v>176</v>
      </c>
      <c r="H381" s="273">
        <v>671</v>
      </c>
      <c r="I381" s="274"/>
      <c r="J381" s="275">
        <f>ROUND(I381*H381,2)</f>
        <v>0</v>
      </c>
      <c r="K381" s="271" t="s">
        <v>177</v>
      </c>
      <c r="L381" s="276"/>
      <c r="M381" s="277" t="s">
        <v>1</v>
      </c>
      <c r="N381" s="278" t="s">
        <v>41</v>
      </c>
      <c r="O381" s="92"/>
      <c r="P381" s="228">
        <f>O381*H381</f>
        <v>0</v>
      </c>
      <c r="Q381" s="228">
        <v>0.00386</v>
      </c>
      <c r="R381" s="228">
        <f>Q381*H381</f>
        <v>2.5900600000000003</v>
      </c>
      <c r="S381" s="228">
        <v>0</v>
      </c>
      <c r="T381" s="229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30" t="s">
        <v>392</v>
      </c>
      <c r="AT381" s="230" t="s">
        <v>304</v>
      </c>
      <c r="AU381" s="230" t="s">
        <v>86</v>
      </c>
      <c r="AY381" s="18" t="s">
        <v>171</v>
      </c>
      <c r="BE381" s="231">
        <f>IF(N381="základní",J381,0)</f>
        <v>0</v>
      </c>
      <c r="BF381" s="231">
        <f>IF(N381="snížená",J381,0)</f>
        <v>0</v>
      </c>
      <c r="BG381" s="231">
        <f>IF(N381="zákl. přenesená",J381,0)</f>
        <v>0</v>
      </c>
      <c r="BH381" s="231">
        <f>IF(N381="sníž. přenesená",J381,0)</f>
        <v>0</v>
      </c>
      <c r="BI381" s="231">
        <f>IF(N381="nulová",J381,0)</f>
        <v>0</v>
      </c>
      <c r="BJ381" s="18" t="s">
        <v>84</v>
      </c>
      <c r="BK381" s="231">
        <f>ROUND(I381*H381,2)</f>
        <v>0</v>
      </c>
      <c r="BL381" s="18" t="s">
        <v>267</v>
      </c>
      <c r="BM381" s="230" t="s">
        <v>810</v>
      </c>
    </row>
    <row r="382" spans="1:51" s="13" customFormat="1" ht="12">
      <c r="A382" s="13"/>
      <c r="B382" s="232"/>
      <c r="C382" s="233"/>
      <c r="D382" s="234" t="s">
        <v>180</v>
      </c>
      <c r="E382" s="233"/>
      <c r="F382" s="236" t="s">
        <v>2348</v>
      </c>
      <c r="G382" s="233"/>
      <c r="H382" s="237">
        <v>671</v>
      </c>
      <c r="I382" s="238"/>
      <c r="J382" s="233"/>
      <c r="K382" s="233"/>
      <c r="L382" s="239"/>
      <c r="M382" s="240"/>
      <c r="N382" s="241"/>
      <c r="O382" s="241"/>
      <c r="P382" s="241"/>
      <c r="Q382" s="241"/>
      <c r="R382" s="241"/>
      <c r="S382" s="241"/>
      <c r="T382" s="242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3" t="s">
        <v>180</v>
      </c>
      <c r="AU382" s="243" t="s">
        <v>86</v>
      </c>
      <c r="AV382" s="13" t="s">
        <v>86</v>
      </c>
      <c r="AW382" s="13" t="s">
        <v>4</v>
      </c>
      <c r="AX382" s="13" t="s">
        <v>84</v>
      </c>
      <c r="AY382" s="243" t="s">
        <v>171</v>
      </c>
    </row>
    <row r="383" spans="1:65" s="2" customFormat="1" ht="24.15" customHeight="1">
      <c r="A383" s="39"/>
      <c r="B383" s="40"/>
      <c r="C383" s="219" t="s">
        <v>767</v>
      </c>
      <c r="D383" s="219" t="s">
        <v>173</v>
      </c>
      <c r="E383" s="220" t="s">
        <v>813</v>
      </c>
      <c r="F383" s="221" t="s">
        <v>814</v>
      </c>
      <c r="G383" s="222" t="s">
        <v>176</v>
      </c>
      <c r="H383" s="223">
        <v>305</v>
      </c>
      <c r="I383" s="224"/>
      <c r="J383" s="225">
        <f>ROUND(I383*H383,2)</f>
        <v>0</v>
      </c>
      <c r="K383" s="221" t="s">
        <v>177</v>
      </c>
      <c r="L383" s="45"/>
      <c r="M383" s="226" t="s">
        <v>1</v>
      </c>
      <c r="N383" s="227" t="s">
        <v>41</v>
      </c>
      <c r="O383" s="92"/>
      <c r="P383" s="228">
        <f>O383*H383</f>
        <v>0</v>
      </c>
      <c r="Q383" s="228">
        <v>0.0001</v>
      </c>
      <c r="R383" s="228">
        <f>Q383*H383</f>
        <v>0.030500000000000003</v>
      </c>
      <c r="S383" s="228">
        <v>0</v>
      </c>
      <c r="T383" s="229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30" t="s">
        <v>267</v>
      </c>
      <c r="AT383" s="230" t="s">
        <v>173</v>
      </c>
      <c r="AU383" s="230" t="s">
        <v>86</v>
      </c>
      <c r="AY383" s="18" t="s">
        <v>171</v>
      </c>
      <c r="BE383" s="231">
        <f>IF(N383="základní",J383,0)</f>
        <v>0</v>
      </c>
      <c r="BF383" s="231">
        <f>IF(N383="snížená",J383,0)</f>
        <v>0</v>
      </c>
      <c r="BG383" s="231">
        <f>IF(N383="zákl. přenesená",J383,0)</f>
        <v>0</v>
      </c>
      <c r="BH383" s="231">
        <f>IF(N383="sníž. přenesená",J383,0)</f>
        <v>0</v>
      </c>
      <c r="BI383" s="231">
        <f>IF(N383="nulová",J383,0)</f>
        <v>0</v>
      </c>
      <c r="BJ383" s="18" t="s">
        <v>84</v>
      </c>
      <c r="BK383" s="231">
        <f>ROUND(I383*H383,2)</f>
        <v>0</v>
      </c>
      <c r="BL383" s="18" t="s">
        <v>267</v>
      </c>
      <c r="BM383" s="230" t="s">
        <v>815</v>
      </c>
    </row>
    <row r="384" spans="1:65" s="2" customFormat="1" ht="24.15" customHeight="1">
      <c r="A384" s="39"/>
      <c r="B384" s="40"/>
      <c r="C384" s="219" t="s">
        <v>772</v>
      </c>
      <c r="D384" s="219" t="s">
        <v>173</v>
      </c>
      <c r="E384" s="220" t="s">
        <v>817</v>
      </c>
      <c r="F384" s="221" t="s">
        <v>818</v>
      </c>
      <c r="G384" s="222" t="s">
        <v>176</v>
      </c>
      <c r="H384" s="223">
        <v>320.6</v>
      </c>
      <c r="I384" s="224"/>
      <c r="J384" s="225">
        <f>ROUND(I384*H384,2)</f>
        <v>0</v>
      </c>
      <c r="K384" s="221" t="s">
        <v>177</v>
      </c>
      <c r="L384" s="45"/>
      <c r="M384" s="226" t="s">
        <v>1</v>
      </c>
      <c r="N384" s="227" t="s">
        <v>41</v>
      </c>
      <c r="O384" s="92"/>
      <c r="P384" s="228">
        <f>O384*H384</f>
        <v>0</v>
      </c>
      <c r="Q384" s="228">
        <v>0.00116</v>
      </c>
      <c r="R384" s="228">
        <f>Q384*H384</f>
        <v>0.371896</v>
      </c>
      <c r="S384" s="228">
        <v>0</v>
      </c>
      <c r="T384" s="229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30" t="s">
        <v>267</v>
      </c>
      <c r="AT384" s="230" t="s">
        <v>173</v>
      </c>
      <c r="AU384" s="230" t="s">
        <v>86</v>
      </c>
      <c r="AY384" s="18" t="s">
        <v>171</v>
      </c>
      <c r="BE384" s="231">
        <f>IF(N384="základní",J384,0)</f>
        <v>0</v>
      </c>
      <c r="BF384" s="231">
        <f>IF(N384="snížená",J384,0)</f>
        <v>0</v>
      </c>
      <c r="BG384" s="231">
        <f>IF(N384="zákl. přenesená",J384,0)</f>
        <v>0</v>
      </c>
      <c r="BH384" s="231">
        <f>IF(N384="sníž. přenesená",J384,0)</f>
        <v>0</v>
      </c>
      <c r="BI384" s="231">
        <f>IF(N384="nulová",J384,0)</f>
        <v>0</v>
      </c>
      <c r="BJ384" s="18" t="s">
        <v>84</v>
      </c>
      <c r="BK384" s="231">
        <f>ROUND(I384*H384,2)</f>
        <v>0</v>
      </c>
      <c r="BL384" s="18" t="s">
        <v>267</v>
      </c>
      <c r="BM384" s="230" t="s">
        <v>819</v>
      </c>
    </row>
    <row r="385" spans="1:51" s="13" customFormat="1" ht="12">
      <c r="A385" s="13"/>
      <c r="B385" s="232"/>
      <c r="C385" s="233"/>
      <c r="D385" s="234" t="s">
        <v>180</v>
      </c>
      <c r="E385" s="235" t="s">
        <v>1</v>
      </c>
      <c r="F385" s="236" t="s">
        <v>2349</v>
      </c>
      <c r="G385" s="233"/>
      <c r="H385" s="237">
        <v>305</v>
      </c>
      <c r="I385" s="238"/>
      <c r="J385" s="233"/>
      <c r="K385" s="233"/>
      <c r="L385" s="239"/>
      <c r="M385" s="240"/>
      <c r="N385" s="241"/>
      <c r="O385" s="241"/>
      <c r="P385" s="241"/>
      <c r="Q385" s="241"/>
      <c r="R385" s="241"/>
      <c r="S385" s="241"/>
      <c r="T385" s="242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3" t="s">
        <v>180</v>
      </c>
      <c r="AU385" s="243" t="s">
        <v>86</v>
      </c>
      <c r="AV385" s="13" t="s">
        <v>86</v>
      </c>
      <c r="AW385" s="13" t="s">
        <v>32</v>
      </c>
      <c r="AX385" s="13" t="s">
        <v>76</v>
      </c>
      <c r="AY385" s="243" t="s">
        <v>171</v>
      </c>
    </row>
    <row r="386" spans="1:51" s="13" customFormat="1" ht="12">
      <c r="A386" s="13"/>
      <c r="B386" s="232"/>
      <c r="C386" s="233"/>
      <c r="D386" s="234" t="s">
        <v>180</v>
      </c>
      <c r="E386" s="235" t="s">
        <v>1</v>
      </c>
      <c r="F386" s="236" t="s">
        <v>2350</v>
      </c>
      <c r="G386" s="233"/>
      <c r="H386" s="237">
        <v>15.6</v>
      </c>
      <c r="I386" s="238"/>
      <c r="J386" s="233"/>
      <c r="K386" s="233"/>
      <c r="L386" s="239"/>
      <c r="M386" s="240"/>
      <c r="N386" s="241"/>
      <c r="O386" s="241"/>
      <c r="P386" s="241"/>
      <c r="Q386" s="241"/>
      <c r="R386" s="241"/>
      <c r="S386" s="241"/>
      <c r="T386" s="242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3" t="s">
        <v>180</v>
      </c>
      <c r="AU386" s="243" t="s">
        <v>86</v>
      </c>
      <c r="AV386" s="13" t="s">
        <v>86</v>
      </c>
      <c r="AW386" s="13" t="s">
        <v>32</v>
      </c>
      <c r="AX386" s="13" t="s">
        <v>76</v>
      </c>
      <c r="AY386" s="243" t="s">
        <v>171</v>
      </c>
    </row>
    <row r="387" spans="1:51" s="14" customFormat="1" ht="12">
      <c r="A387" s="14"/>
      <c r="B387" s="244"/>
      <c r="C387" s="245"/>
      <c r="D387" s="234" t="s">
        <v>180</v>
      </c>
      <c r="E387" s="246" t="s">
        <v>1</v>
      </c>
      <c r="F387" s="247" t="s">
        <v>221</v>
      </c>
      <c r="G387" s="245"/>
      <c r="H387" s="248">
        <v>320.6</v>
      </c>
      <c r="I387" s="249"/>
      <c r="J387" s="245"/>
      <c r="K387" s="245"/>
      <c r="L387" s="250"/>
      <c r="M387" s="251"/>
      <c r="N387" s="252"/>
      <c r="O387" s="252"/>
      <c r="P387" s="252"/>
      <c r="Q387" s="252"/>
      <c r="R387" s="252"/>
      <c r="S387" s="252"/>
      <c r="T387" s="253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4" t="s">
        <v>180</v>
      </c>
      <c r="AU387" s="254" t="s">
        <v>86</v>
      </c>
      <c r="AV387" s="14" t="s">
        <v>178</v>
      </c>
      <c r="AW387" s="14" t="s">
        <v>32</v>
      </c>
      <c r="AX387" s="14" t="s">
        <v>84</v>
      </c>
      <c r="AY387" s="254" t="s">
        <v>171</v>
      </c>
    </row>
    <row r="388" spans="1:65" s="2" customFormat="1" ht="21.75" customHeight="1">
      <c r="A388" s="39"/>
      <c r="B388" s="40"/>
      <c r="C388" s="269" t="s">
        <v>776</v>
      </c>
      <c r="D388" s="269" t="s">
        <v>304</v>
      </c>
      <c r="E388" s="270" t="s">
        <v>823</v>
      </c>
      <c r="F388" s="271" t="s">
        <v>824</v>
      </c>
      <c r="G388" s="272" t="s">
        <v>193</v>
      </c>
      <c r="H388" s="273">
        <v>58.751</v>
      </c>
      <c r="I388" s="274"/>
      <c r="J388" s="275">
        <f>ROUND(I388*H388,2)</f>
        <v>0</v>
      </c>
      <c r="K388" s="271" t="s">
        <v>177</v>
      </c>
      <c r="L388" s="276"/>
      <c r="M388" s="277" t="s">
        <v>1</v>
      </c>
      <c r="N388" s="278" t="s">
        <v>41</v>
      </c>
      <c r="O388" s="92"/>
      <c r="P388" s="228">
        <f>O388*H388</f>
        <v>0</v>
      </c>
      <c r="Q388" s="228">
        <v>0.025</v>
      </c>
      <c r="R388" s="228">
        <f>Q388*H388</f>
        <v>1.468775</v>
      </c>
      <c r="S388" s="228">
        <v>0</v>
      </c>
      <c r="T388" s="229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30" t="s">
        <v>392</v>
      </c>
      <c r="AT388" s="230" t="s">
        <v>304</v>
      </c>
      <c r="AU388" s="230" t="s">
        <v>86</v>
      </c>
      <c r="AY388" s="18" t="s">
        <v>171</v>
      </c>
      <c r="BE388" s="231">
        <f>IF(N388="základní",J388,0)</f>
        <v>0</v>
      </c>
      <c r="BF388" s="231">
        <f>IF(N388="snížená",J388,0)</f>
        <v>0</v>
      </c>
      <c r="BG388" s="231">
        <f>IF(N388="zákl. přenesená",J388,0)</f>
        <v>0</v>
      </c>
      <c r="BH388" s="231">
        <f>IF(N388="sníž. přenesená",J388,0)</f>
        <v>0</v>
      </c>
      <c r="BI388" s="231">
        <f>IF(N388="nulová",J388,0)</f>
        <v>0</v>
      </c>
      <c r="BJ388" s="18" t="s">
        <v>84</v>
      </c>
      <c r="BK388" s="231">
        <f>ROUND(I388*H388,2)</f>
        <v>0</v>
      </c>
      <c r="BL388" s="18" t="s">
        <v>267</v>
      </c>
      <c r="BM388" s="230" t="s">
        <v>825</v>
      </c>
    </row>
    <row r="389" spans="1:51" s="13" customFormat="1" ht="12">
      <c r="A389" s="13"/>
      <c r="B389" s="232"/>
      <c r="C389" s="233"/>
      <c r="D389" s="234" t="s">
        <v>180</v>
      </c>
      <c r="E389" s="235" t="s">
        <v>1</v>
      </c>
      <c r="F389" s="236" t="s">
        <v>2351</v>
      </c>
      <c r="G389" s="233"/>
      <c r="H389" s="237">
        <v>57.035</v>
      </c>
      <c r="I389" s="238"/>
      <c r="J389" s="233"/>
      <c r="K389" s="233"/>
      <c r="L389" s="239"/>
      <c r="M389" s="240"/>
      <c r="N389" s="241"/>
      <c r="O389" s="241"/>
      <c r="P389" s="241"/>
      <c r="Q389" s="241"/>
      <c r="R389" s="241"/>
      <c r="S389" s="241"/>
      <c r="T389" s="242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3" t="s">
        <v>180</v>
      </c>
      <c r="AU389" s="243" t="s">
        <v>86</v>
      </c>
      <c r="AV389" s="13" t="s">
        <v>86</v>
      </c>
      <c r="AW389" s="13" t="s">
        <v>32</v>
      </c>
      <c r="AX389" s="13" t="s">
        <v>76</v>
      </c>
      <c r="AY389" s="243" t="s">
        <v>171</v>
      </c>
    </row>
    <row r="390" spans="1:51" s="13" customFormat="1" ht="12">
      <c r="A390" s="13"/>
      <c r="B390" s="232"/>
      <c r="C390" s="233"/>
      <c r="D390" s="234" t="s">
        <v>180</v>
      </c>
      <c r="E390" s="235" t="s">
        <v>1</v>
      </c>
      <c r="F390" s="236" t="s">
        <v>2352</v>
      </c>
      <c r="G390" s="233"/>
      <c r="H390" s="237">
        <v>1.716</v>
      </c>
      <c r="I390" s="238"/>
      <c r="J390" s="233"/>
      <c r="K390" s="233"/>
      <c r="L390" s="239"/>
      <c r="M390" s="240"/>
      <c r="N390" s="241"/>
      <c r="O390" s="241"/>
      <c r="P390" s="241"/>
      <c r="Q390" s="241"/>
      <c r="R390" s="241"/>
      <c r="S390" s="241"/>
      <c r="T390" s="242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3" t="s">
        <v>180</v>
      </c>
      <c r="AU390" s="243" t="s">
        <v>86</v>
      </c>
      <c r="AV390" s="13" t="s">
        <v>86</v>
      </c>
      <c r="AW390" s="13" t="s">
        <v>32</v>
      </c>
      <c r="AX390" s="13" t="s">
        <v>76</v>
      </c>
      <c r="AY390" s="243" t="s">
        <v>171</v>
      </c>
    </row>
    <row r="391" spans="1:51" s="14" customFormat="1" ht="12">
      <c r="A391" s="14"/>
      <c r="B391" s="244"/>
      <c r="C391" s="245"/>
      <c r="D391" s="234" t="s">
        <v>180</v>
      </c>
      <c r="E391" s="246" t="s">
        <v>1</v>
      </c>
      <c r="F391" s="247" t="s">
        <v>221</v>
      </c>
      <c r="G391" s="245"/>
      <c r="H391" s="248">
        <v>58.751</v>
      </c>
      <c r="I391" s="249"/>
      <c r="J391" s="245"/>
      <c r="K391" s="245"/>
      <c r="L391" s="250"/>
      <c r="M391" s="251"/>
      <c r="N391" s="252"/>
      <c r="O391" s="252"/>
      <c r="P391" s="252"/>
      <c r="Q391" s="252"/>
      <c r="R391" s="252"/>
      <c r="S391" s="252"/>
      <c r="T391" s="253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54" t="s">
        <v>180</v>
      </c>
      <c r="AU391" s="254" t="s">
        <v>86</v>
      </c>
      <c r="AV391" s="14" t="s">
        <v>178</v>
      </c>
      <c r="AW391" s="14" t="s">
        <v>32</v>
      </c>
      <c r="AX391" s="14" t="s">
        <v>84</v>
      </c>
      <c r="AY391" s="254" t="s">
        <v>171</v>
      </c>
    </row>
    <row r="392" spans="1:65" s="2" customFormat="1" ht="24.15" customHeight="1">
      <c r="A392" s="39"/>
      <c r="B392" s="40"/>
      <c r="C392" s="219" t="s">
        <v>781</v>
      </c>
      <c r="D392" s="219" t="s">
        <v>173</v>
      </c>
      <c r="E392" s="220" t="s">
        <v>830</v>
      </c>
      <c r="F392" s="221" t="s">
        <v>831</v>
      </c>
      <c r="G392" s="222" t="s">
        <v>742</v>
      </c>
      <c r="H392" s="279"/>
      <c r="I392" s="224"/>
      <c r="J392" s="225">
        <f>ROUND(I392*H392,2)</f>
        <v>0</v>
      </c>
      <c r="K392" s="221" t="s">
        <v>177</v>
      </c>
      <c r="L392" s="45"/>
      <c r="M392" s="226" t="s">
        <v>1</v>
      </c>
      <c r="N392" s="227" t="s">
        <v>41</v>
      </c>
      <c r="O392" s="92"/>
      <c r="P392" s="228">
        <f>O392*H392</f>
        <v>0</v>
      </c>
      <c r="Q392" s="228">
        <v>0</v>
      </c>
      <c r="R392" s="228">
        <f>Q392*H392</f>
        <v>0</v>
      </c>
      <c r="S392" s="228">
        <v>0</v>
      </c>
      <c r="T392" s="229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30" t="s">
        <v>267</v>
      </c>
      <c r="AT392" s="230" t="s">
        <v>173</v>
      </c>
      <c r="AU392" s="230" t="s">
        <v>86</v>
      </c>
      <c r="AY392" s="18" t="s">
        <v>171</v>
      </c>
      <c r="BE392" s="231">
        <f>IF(N392="základní",J392,0)</f>
        <v>0</v>
      </c>
      <c r="BF392" s="231">
        <f>IF(N392="snížená",J392,0)</f>
        <v>0</v>
      </c>
      <c r="BG392" s="231">
        <f>IF(N392="zákl. přenesená",J392,0)</f>
        <v>0</v>
      </c>
      <c r="BH392" s="231">
        <f>IF(N392="sníž. přenesená",J392,0)</f>
        <v>0</v>
      </c>
      <c r="BI392" s="231">
        <f>IF(N392="nulová",J392,0)</f>
        <v>0</v>
      </c>
      <c r="BJ392" s="18" t="s">
        <v>84</v>
      </c>
      <c r="BK392" s="231">
        <f>ROUND(I392*H392,2)</f>
        <v>0</v>
      </c>
      <c r="BL392" s="18" t="s">
        <v>267</v>
      </c>
      <c r="BM392" s="230" t="s">
        <v>832</v>
      </c>
    </row>
    <row r="393" spans="1:63" s="12" customFormat="1" ht="22.8" customHeight="1">
      <c r="A393" s="12"/>
      <c r="B393" s="203"/>
      <c r="C393" s="204"/>
      <c r="D393" s="205" t="s">
        <v>75</v>
      </c>
      <c r="E393" s="217" t="s">
        <v>1412</v>
      </c>
      <c r="F393" s="217" t="s">
        <v>1413</v>
      </c>
      <c r="G393" s="204"/>
      <c r="H393" s="204"/>
      <c r="I393" s="207"/>
      <c r="J393" s="218">
        <f>BK393</f>
        <v>0</v>
      </c>
      <c r="K393" s="204"/>
      <c r="L393" s="209"/>
      <c r="M393" s="210"/>
      <c r="N393" s="211"/>
      <c r="O393" s="211"/>
      <c r="P393" s="212">
        <f>SUM(P394:P395)</f>
        <v>0</v>
      </c>
      <c r="Q393" s="211"/>
      <c r="R393" s="212">
        <f>SUM(R394:R395)</f>
        <v>0</v>
      </c>
      <c r="S393" s="211"/>
      <c r="T393" s="213">
        <f>SUM(T394:T395)</f>
        <v>0</v>
      </c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R393" s="214" t="s">
        <v>86</v>
      </c>
      <c r="AT393" s="215" t="s">
        <v>75</v>
      </c>
      <c r="AU393" s="215" t="s">
        <v>84</v>
      </c>
      <c r="AY393" s="214" t="s">
        <v>171</v>
      </c>
      <c r="BK393" s="216">
        <f>SUM(BK394:BK395)</f>
        <v>0</v>
      </c>
    </row>
    <row r="394" spans="1:65" s="2" customFormat="1" ht="24.15" customHeight="1">
      <c r="A394" s="39"/>
      <c r="B394" s="40"/>
      <c r="C394" s="219" t="s">
        <v>785</v>
      </c>
      <c r="D394" s="219" t="s">
        <v>173</v>
      </c>
      <c r="E394" s="220" t="s">
        <v>1414</v>
      </c>
      <c r="F394" s="221" t="s">
        <v>1415</v>
      </c>
      <c r="G394" s="222" t="s">
        <v>742</v>
      </c>
      <c r="H394" s="279"/>
      <c r="I394" s="224"/>
      <c r="J394" s="225">
        <f>ROUND(I394*H394,2)</f>
        <v>0</v>
      </c>
      <c r="K394" s="221" t="s">
        <v>177</v>
      </c>
      <c r="L394" s="45"/>
      <c r="M394" s="226" t="s">
        <v>1</v>
      </c>
      <c r="N394" s="227" t="s">
        <v>41</v>
      </c>
      <c r="O394" s="92"/>
      <c r="P394" s="228">
        <f>O394*H394</f>
        <v>0</v>
      </c>
      <c r="Q394" s="228">
        <v>0</v>
      </c>
      <c r="R394" s="228">
        <f>Q394*H394</f>
        <v>0</v>
      </c>
      <c r="S394" s="228">
        <v>0</v>
      </c>
      <c r="T394" s="229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30" t="s">
        <v>267</v>
      </c>
      <c r="AT394" s="230" t="s">
        <v>173</v>
      </c>
      <c r="AU394" s="230" t="s">
        <v>86</v>
      </c>
      <c r="AY394" s="18" t="s">
        <v>171</v>
      </c>
      <c r="BE394" s="231">
        <f>IF(N394="základní",J394,0)</f>
        <v>0</v>
      </c>
      <c r="BF394" s="231">
        <f>IF(N394="snížená",J394,0)</f>
        <v>0</v>
      </c>
      <c r="BG394" s="231">
        <f>IF(N394="zákl. přenesená",J394,0)</f>
        <v>0</v>
      </c>
      <c r="BH394" s="231">
        <f>IF(N394="sníž. přenesená",J394,0)</f>
        <v>0</v>
      </c>
      <c r="BI394" s="231">
        <f>IF(N394="nulová",J394,0)</f>
        <v>0</v>
      </c>
      <c r="BJ394" s="18" t="s">
        <v>84</v>
      </c>
      <c r="BK394" s="231">
        <f>ROUND(I394*H394,2)</f>
        <v>0</v>
      </c>
      <c r="BL394" s="18" t="s">
        <v>267</v>
      </c>
      <c r="BM394" s="230" t="s">
        <v>2353</v>
      </c>
    </row>
    <row r="395" spans="1:65" s="2" customFormat="1" ht="37.8" customHeight="1">
      <c r="A395" s="39"/>
      <c r="B395" s="40"/>
      <c r="C395" s="219" t="s">
        <v>791</v>
      </c>
      <c r="D395" s="219" t="s">
        <v>173</v>
      </c>
      <c r="E395" s="220" t="s">
        <v>1417</v>
      </c>
      <c r="F395" s="221" t="s">
        <v>1418</v>
      </c>
      <c r="G395" s="222" t="s">
        <v>226</v>
      </c>
      <c r="H395" s="223">
        <v>2</v>
      </c>
      <c r="I395" s="224"/>
      <c r="J395" s="225">
        <f>ROUND(I395*H395,2)</f>
        <v>0</v>
      </c>
      <c r="K395" s="221" t="s">
        <v>1</v>
      </c>
      <c r="L395" s="45"/>
      <c r="M395" s="226" t="s">
        <v>1</v>
      </c>
      <c r="N395" s="227" t="s">
        <v>41</v>
      </c>
      <c r="O395" s="92"/>
      <c r="P395" s="228">
        <f>O395*H395</f>
        <v>0</v>
      </c>
      <c r="Q395" s="228">
        <v>0</v>
      </c>
      <c r="R395" s="228">
        <f>Q395*H395</f>
        <v>0</v>
      </c>
      <c r="S395" s="228">
        <v>0</v>
      </c>
      <c r="T395" s="229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30" t="s">
        <v>267</v>
      </c>
      <c r="AT395" s="230" t="s">
        <v>173</v>
      </c>
      <c r="AU395" s="230" t="s">
        <v>86</v>
      </c>
      <c r="AY395" s="18" t="s">
        <v>171</v>
      </c>
      <c r="BE395" s="231">
        <f>IF(N395="základní",J395,0)</f>
        <v>0</v>
      </c>
      <c r="BF395" s="231">
        <f>IF(N395="snížená",J395,0)</f>
        <v>0</v>
      </c>
      <c r="BG395" s="231">
        <f>IF(N395="zákl. přenesená",J395,0)</f>
        <v>0</v>
      </c>
      <c r="BH395" s="231">
        <f>IF(N395="sníž. přenesená",J395,0)</f>
        <v>0</v>
      </c>
      <c r="BI395" s="231">
        <f>IF(N395="nulová",J395,0)</f>
        <v>0</v>
      </c>
      <c r="BJ395" s="18" t="s">
        <v>84</v>
      </c>
      <c r="BK395" s="231">
        <f>ROUND(I395*H395,2)</f>
        <v>0</v>
      </c>
      <c r="BL395" s="18" t="s">
        <v>267</v>
      </c>
      <c r="BM395" s="230" t="s">
        <v>2354</v>
      </c>
    </row>
    <row r="396" spans="1:63" s="12" customFormat="1" ht="22.8" customHeight="1">
      <c r="A396" s="12"/>
      <c r="B396" s="203"/>
      <c r="C396" s="204"/>
      <c r="D396" s="205" t="s">
        <v>75</v>
      </c>
      <c r="E396" s="217" t="s">
        <v>833</v>
      </c>
      <c r="F396" s="217" t="s">
        <v>834</v>
      </c>
      <c r="G396" s="204"/>
      <c r="H396" s="204"/>
      <c r="I396" s="207"/>
      <c r="J396" s="218">
        <f>BK396</f>
        <v>0</v>
      </c>
      <c r="K396" s="204"/>
      <c r="L396" s="209"/>
      <c r="M396" s="210"/>
      <c r="N396" s="211"/>
      <c r="O396" s="211"/>
      <c r="P396" s="212">
        <f>SUM(P397:P399)</f>
        <v>0</v>
      </c>
      <c r="Q396" s="211"/>
      <c r="R396" s="212">
        <f>SUM(R397:R399)</f>
        <v>0</v>
      </c>
      <c r="S396" s="211"/>
      <c r="T396" s="213">
        <f>SUM(T397:T399)</f>
        <v>0</v>
      </c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R396" s="214" t="s">
        <v>86</v>
      </c>
      <c r="AT396" s="215" t="s">
        <v>75</v>
      </c>
      <c r="AU396" s="215" t="s">
        <v>84</v>
      </c>
      <c r="AY396" s="214" t="s">
        <v>171</v>
      </c>
      <c r="BK396" s="216">
        <f>SUM(BK397:BK399)</f>
        <v>0</v>
      </c>
    </row>
    <row r="397" spans="1:65" s="2" customFormat="1" ht="24.15" customHeight="1">
      <c r="A397" s="39"/>
      <c r="B397" s="40"/>
      <c r="C397" s="219" t="s">
        <v>797</v>
      </c>
      <c r="D397" s="219" t="s">
        <v>173</v>
      </c>
      <c r="E397" s="220" t="s">
        <v>836</v>
      </c>
      <c r="F397" s="221" t="s">
        <v>837</v>
      </c>
      <c r="G397" s="222" t="s">
        <v>742</v>
      </c>
      <c r="H397" s="279"/>
      <c r="I397" s="224"/>
      <c r="J397" s="225">
        <f>ROUND(I397*H397,2)</f>
        <v>0</v>
      </c>
      <c r="K397" s="221" t="s">
        <v>177</v>
      </c>
      <c r="L397" s="45"/>
      <c r="M397" s="226" t="s">
        <v>1</v>
      </c>
      <c r="N397" s="227" t="s">
        <v>41</v>
      </c>
      <c r="O397" s="92"/>
      <c r="P397" s="228">
        <f>O397*H397</f>
        <v>0</v>
      </c>
      <c r="Q397" s="228">
        <v>0</v>
      </c>
      <c r="R397" s="228">
        <f>Q397*H397</f>
        <v>0</v>
      </c>
      <c r="S397" s="228">
        <v>0</v>
      </c>
      <c r="T397" s="229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30" t="s">
        <v>267</v>
      </c>
      <c r="AT397" s="230" t="s">
        <v>173</v>
      </c>
      <c r="AU397" s="230" t="s">
        <v>86</v>
      </c>
      <c r="AY397" s="18" t="s">
        <v>171</v>
      </c>
      <c r="BE397" s="231">
        <f>IF(N397="základní",J397,0)</f>
        <v>0</v>
      </c>
      <c r="BF397" s="231">
        <f>IF(N397="snížená",J397,0)</f>
        <v>0</v>
      </c>
      <c r="BG397" s="231">
        <f>IF(N397="zákl. přenesená",J397,0)</f>
        <v>0</v>
      </c>
      <c r="BH397" s="231">
        <f>IF(N397="sníž. přenesená",J397,0)</f>
        <v>0</v>
      </c>
      <c r="BI397" s="231">
        <f>IF(N397="nulová",J397,0)</f>
        <v>0</v>
      </c>
      <c r="BJ397" s="18" t="s">
        <v>84</v>
      </c>
      <c r="BK397" s="231">
        <f>ROUND(I397*H397,2)</f>
        <v>0</v>
      </c>
      <c r="BL397" s="18" t="s">
        <v>267</v>
      </c>
      <c r="BM397" s="230" t="s">
        <v>2355</v>
      </c>
    </row>
    <row r="398" spans="1:65" s="2" customFormat="1" ht="37.8" customHeight="1">
      <c r="A398" s="39"/>
      <c r="B398" s="40"/>
      <c r="C398" s="219" t="s">
        <v>802</v>
      </c>
      <c r="D398" s="219" t="s">
        <v>173</v>
      </c>
      <c r="E398" s="220" t="s">
        <v>840</v>
      </c>
      <c r="F398" s="221" t="s">
        <v>841</v>
      </c>
      <c r="G398" s="222" t="s">
        <v>842</v>
      </c>
      <c r="H398" s="223">
        <v>31.2</v>
      </c>
      <c r="I398" s="224"/>
      <c r="J398" s="225">
        <f>ROUND(I398*H398,2)</f>
        <v>0</v>
      </c>
      <c r="K398" s="221" t="s">
        <v>227</v>
      </c>
      <c r="L398" s="45"/>
      <c r="M398" s="226" t="s">
        <v>1</v>
      </c>
      <c r="N398" s="227" t="s">
        <v>41</v>
      </c>
      <c r="O398" s="92"/>
      <c r="P398" s="228">
        <f>O398*H398</f>
        <v>0</v>
      </c>
      <c r="Q398" s="228">
        <v>0</v>
      </c>
      <c r="R398" s="228">
        <f>Q398*H398</f>
        <v>0</v>
      </c>
      <c r="S398" s="228">
        <v>0</v>
      </c>
      <c r="T398" s="229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30" t="s">
        <v>267</v>
      </c>
      <c r="AT398" s="230" t="s">
        <v>173</v>
      </c>
      <c r="AU398" s="230" t="s">
        <v>86</v>
      </c>
      <c r="AY398" s="18" t="s">
        <v>171</v>
      </c>
      <c r="BE398" s="231">
        <f>IF(N398="základní",J398,0)</f>
        <v>0</v>
      </c>
      <c r="BF398" s="231">
        <f>IF(N398="snížená",J398,0)</f>
        <v>0</v>
      </c>
      <c r="BG398" s="231">
        <f>IF(N398="zákl. přenesená",J398,0)</f>
        <v>0</v>
      </c>
      <c r="BH398" s="231">
        <f>IF(N398="sníž. přenesená",J398,0)</f>
        <v>0</v>
      </c>
      <c r="BI398" s="231">
        <f>IF(N398="nulová",J398,0)</f>
        <v>0</v>
      </c>
      <c r="BJ398" s="18" t="s">
        <v>84</v>
      </c>
      <c r="BK398" s="231">
        <f>ROUND(I398*H398,2)</f>
        <v>0</v>
      </c>
      <c r="BL398" s="18" t="s">
        <v>267</v>
      </c>
      <c r="BM398" s="230" t="s">
        <v>2356</v>
      </c>
    </row>
    <row r="399" spans="1:51" s="13" customFormat="1" ht="12">
      <c r="A399" s="13"/>
      <c r="B399" s="232"/>
      <c r="C399" s="233"/>
      <c r="D399" s="234" t="s">
        <v>180</v>
      </c>
      <c r="E399" s="235" t="s">
        <v>1</v>
      </c>
      <c r="F399" s="236" t="s">
        <v>2357</v>
      </c>
      <c r="G399" s="233"/>
      <c r="H399" s="237">
        <v>31.2</v>
      </c>
      <c r="I399" s="238"/>
      <c r="J399" s="233"/>
      <c r="K399" s="233"/>
      <c r="L399" s="239"/>
      <c r="M399" s="240"/>
      <c r="N399" s="241"/>
      <c r="O399" s="241"/>
      <c r="P399" s="241"/>
      <c r="Q399" s="241"/>
      <c r="R399" s="241"/>
      <c r="S399" s="241"/>
      <c r="T399" s="242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3" t="s">
        <v>180</v>
      </c>
      <c r="AU399" s="243" t="s">
        <v>86</v>
      </c>
      <c r="AV399" s="13" t="s">
        <v>86</v>
      </c>
      <c r="AW399" s="13" t="s">
        <v>32</v>
      </c>
      <c r="AX399" s="13" t="s">
        <v>84</v>
      </c>
      <c r="AY399" s="243" t="s">
        <v>171</v>
      </c>
    </row>
    <row r="400" spans="1:63" s="12" customFormat="1" ht="22.8" customHeight="1">
      <c r="A400" s="12"/>
      <c r="B400" s="203"/>
      <c r="C400" s="204"/>
      <c r="D400" s="205" t="s">
        <v>75</v>
      </c>
      <c r="E400" s="217" t="s">
        <v>845</v>
      </c>
      <c r="F400" s="217" t="s">
        <v>846</v>
      </c>
      <c r="G400" s="204"/>
      <c r="H400" s="204"/>
      <c r="I400" s="207"/>
      <c r="J400" s="218">
        <f>BK400</f>
        <v>0</v>
      </c>
      <c r="K400" s="204"/>
      <c r="L400" s="209"/>
      <c r="M400" s="210"/>
      <c r="N400" s="211"/>
      <c r="O400" s="211"/>
      <c r="P400" s="212">
        <f>SUM(P401:P414)</f>
        <v>0</v>
      </c>
      <c r="Q400" s="211"/>
      <c r="R400" s="212">
        <f>SUM(R401:R414)</f>
        <v>0.364626</v>
      </c>
      <c r="S400" s="211"/>
      <c r="T400" s="213">
        <f>SUM(T401:T414)</f>
        <v>0.16299500000000003</v>
      </c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R400" s="214" t="s">
        <v>86</v>
      </c>
      <c r="AT400" s="215" t="s">
        <v>75</v>
      </c>
      <c r="AU400" s="215" t="s">
        <v>84</v>
      </c>
      <c r="AY400" s="214" t="s">
        <v>171</v>
      </c>
      <c r="BK400" s="216">
        <f>SUM(BK401:BK414)</f>
        <v>0</v>
      </c>
    </row>
    <row r="401" spans="1:65" s="2" customFormat="1" ht="16.5" customHeight="1">
      <c r="A401" s="39"/>
      <c r="B401" s="40"/>
      <c r="C401" s="219" t="s">
        <v>807</v>
      </c>
      <c r="D401" s="219" t="s">
        <v>173</v>
      </c>
      <c r="E401" s="220" t="s">
        <v>848</v>
      </c>
      <c r="F401" s="221" t="s">
        <v>849</v>
      </c>
      <c r="G401" s="222" t="s">
        <v>366</v>
      </c>
      <c r="H401" s="223">
        <v>29.5</v>
      </c>
      <c r="I401" s="224"/>
      <c r="J401" s="225">
        <f>ROUND(I401*H401,2)</f>
        <v>0</v>
      </c>
      <c r="K401" s="221" t="s">
        <v>177</v>
      </c>
      <c r="L401" s="45"/>
      <c r="M401" s="226" t="s">
        <v>1</v>
      </c>
      <c r="N401" s="227" t="s">
        <v>41</v>
      </c>
      <c r="O401" s="92"/>
      <c r="P401" s="228">
        <f>O401*H401</f>
        <v>0</v>
      </c>
      <c r="Q401" s="228">
        <v>0</v>
      </c>
      <c r="R401" s="228">
        <f>Q401*H401</f>
        <v>0</v>
      </c>
      <c r="S401" s="228">
        <v>0.00167</v>
      </c>
      <c r="T401" s="229">
        <f>S401*H401</f>
        <v>0.04926500000000001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30" t="s">
        <v>267</v>
      </c>
      <c r="AT401" s="230" t="s">
        <v>173</v>
      </c>
      <c r="AU401" s="230" t="s">
        <v>86</v>
      </c>
      <c r="AY401" s="18" t="s">
        <v>171</v>
      </c>
      <c r="BE401" s="231">
        <f>IF(N401="základní",J401,0)</f>
        <v>0</v>
      </c>
      <c r="BF401" s="231">
        <f>IF(N401="snížená",J401,0)</f>
        <v>0</v>
      </c>
      <c r="BG401" s="231">
        <f>IF(N401="zákl. přenesená",J401,0)</f>
        <v>0</v>
      </c>
      <c r="BH401" s="231">
        <f>IF(N401="sníž. přenesená",J401,0)</f>
        <v>0</v>
      </c>
      <c r="BI401" s="231">
        <f>IF(N401="nulová",J401,0)</f>
        <v>0</v>
      </c>
      <c r="BJ401" s="18" t="s">
        <v>84</v>
      </c>
      <c r="BK401" s="231">
        <f>ROUND(I401*H401,2)</f>
        <v>0</v>
      </c>
      <c r="BL401" s="18" t="s">
        <v>267</v>
      </c>
      <c r="BM401" s="230" t="s">
        <v>2358</v>
      </c>
    </row>
    <row r="402" spans="1:51" s="13" customFormat="1" ht="12">
      <c r="A402" s="13"/>
      <c r="B402" s="232"/>
      <c r="C402" s="233"/>
      <c r="D402" s="234" t="s">
        <v>180</v>
      </c>
      <c r="E402" s="235" t="s">
        <v>1</v>
      </c>
      <c r="F402" s="236" t="s">
        <v>2359</v>
      </c>
      <c r="G402" s="233"/>
      <c r="H402" s="237">
        <v>29.5</v>
      </c>
      <c r="I402" s="238"/>
      <c r="J402" s="233"/>
      <c r="K402" s="233"/>
      <c r="L402" s="239"/>
      <c r="M402" s="240"/>
      <c r="N402" s="241"/>
      <c r="O402" s="241"/>
      <c r="P402" s="241"/>
      <c r="Q402" s="241"/>
      <c r="R402" s="241"/>
      <c r="S402" s="241"/>
      <c r="T402" s="242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3" t="s">
        <v>180</v>
      </c>
      <c r="AU402" s="243" t="s">
        <v>86</v>
      </c>
      <c r="AV402" s="13" t="s">
        <v>86</v>
      </c>
      <c r="AW402" s="13" t="s">
        <v>32</v>
      </c>
      <c r="AX402" s="13" t="s">
        <v>84</v>
      </c>
      <c r="AY402" s="243" t="s">
        <v>171</v>
      </c>
    </row>
    <row r="403" spans="1:65" s="2" customFormat="1" ht="16.5" customHeight="1">
      <c r="A403" s="39"/>
      <c r="B403" s="40"/>
      <c r="C403" s="219" t="s">
        <v>812</v>
      </c>
      <c r="D403" s="219" t="s">
        <v>173</v>
      </c>
      <c r="E403" s="220" t="s">
        <v>2360</v>
      </c>
      <c r="F403" s="221" t="s">
        <v>866</v>
      </c>
      <c r="G403" s="222" t="s">
        <v>366</v>
      </c>
      <c r="H403" s="223">
        <v>51</v>
      </c>
      <c r="I403" s="224"/>
      <c r="J403" s="225">
        <f>ROUND(I403*H403,2)</f>
        <v>0</v>
      </c>
      <c r="K403" s="221" t="s">
        <v>177</v>
      </c>
      <c r="L403" s="45"/>
      <c r="M403" s="226" t="s">
        <v>1</v>
      </c>
      <c r="N403" s="227" t="s">
        <v>41</v>
      </c>
      <c r="O403" s="92"/>
      <c r="P403" s="228">
        <f>O403*H403</f>
        <v>0</v>
      </c>
      <c r="Q403" s="228">
        <v>0</v>
      </c>
      <c r="R403" s="228">
        <f>Q403*H403</f>
        <v>0</v>
      </c>
      <c r="S403" s="228">
        <v>0.00223</v>
      </c>
      <c r="T403" s="229">
        <f>S403*H403</f>
        <v>0.11373000000000003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30" t="s">
        <v>267</v>
      </c>
      <c r="AT403" s="230" t="s">
        <v>173</v>
      </c>
      <c r="AU403" s="230" t="s">
        <v>86</v>
      </c>
      <c r="AY403" s="18" t="s">
        <v>171</v>
      </c>
      <c r="BE403" s="231">
        <f>IF(N403="základní",J403,0)</f>
        <v>0</v>
      </c>
      <c r="BF403" s="231">
        <f>IF(N403="snížená",J403,0)</f>
        <v>0</v>
      </c>
      <c r="BG403" s="231">
        <f>IF(N403="zákl. přenesená",J403,0)</f>
        <v>0</v>
      </c>
      <c r="BH403" s="231">
        <f>IF(N403="sníž. přenesená",J403,0)</f>
        <v>0</v>
      </c>
      <c r="BI403" s="231">
        <f>IF(N403="nulová",J403,0)</f>
        <v>0</v>
      </c>
      <c r="BJ403" s="18" t="s">
        <v>84</v>
      </c>
      <c r="BK403" s="231">
        <f>ROUND(I403*H403,2)</f>
        <v>0</v>
      </c>
      <c r="BL403" s="18" t="s">
        <v>267</v>
      </c>
      <c r="BM403" s="230" t="s">
        <v>2361</v>
      </c>
    </row>
    <row r="404" spans="1:51" s="13" customFormat="1" ht="12">
      <c r="A404" s="13"/>
      <c r="B404" s="232"/>
      <c r="C404" s="233"/>
      <c r="D404" s="234" t="s">
        <v>180</v>
      </c>
      <c r="E404" s="235" t="s">
        <v>1</v>
      </c>
      <c r="F404" s="236" t="s">
        <v>2362</v>
      </c>
      <c r="G404" s="233"/>
      <c r="H404" s="237">
        <v>51</v>
      </c>
      <c r="I404" s="238"/>
      <c r="J404" s="233"/>
      <c r="K404" s="233"/>
      <c r="L404" s="239"/>
      <c r="M404" s="240"/>
      <c r="N404" s="241"/>
      <c r="O404" s="241"/>
      <c r="P404" s="241"/>
      <c r="Q404" s="241"/>
      <c r="R404" s="241"/>
      <c r="S404" s="241"/>
      <c r="T404" s="242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3" t="s">
        <v>180</v>
      </c>
      <c r="AU404" s="243" t="s">
        <v>86</v>
      </c>
      <c r="AV404" s="13" t="s">
        <v>86</v>
      </c>
      <c r="AW404" s="13" t="s">
        <v>32</v>
      </c>
      <c r="AX404" s="13" t="s">
        <v>84</v>
      </c>
      <c r="AY404" s="243" t="s">
        <v>171</v>
      </c>
    </row>
    <row r="405" spans="1:65" s="2" customFormat="1" ht="24.15" customHeight="1">
      <c r="A405" s="39"/>
      <c r="B405" s="40"/>
      <c r="C405" s="219" t="s">
        <v>816</v>
      </c>
      <c r="D405" s="219" t="s">
        <v>173</v>
      </c>
      <c r="E405" s="220" t="s">
        <v>1432</v>
      </c>
      <c r="F405" s="221" t="s">
        <v>1433</v>
      </c>
      <c r="G405" s="222" t="s">
        <v>366</v>
      </c>
      <c r="H405" s="223">
        <v>39</v>
      </c>
      <c r="I405" s="224"/>
      <c r="J405" s="225">
        <f>ROUND(I405*H405,2)</f>
        <v>0</v>
      </c>
      <c r="K405" s="221" t="s">
        <v>177</v>
      </c>
      <c r="L405" s="45"/>
      <c r="M405" s="226" t="s">
        <v>1</v>
      </c>
      <c r="N405" s="227" t="s">
        <v>41</v>
      </c>
      <c r="O405" s="92"/>
      <c r="P405" s="228">
        <f>O405*H405</f>
        <v>0</v>
      </c>
      <c r="Q405" s="228">
        <v>0.0029099999999999994</v>
      </c>
      <c r="R405" s="228">
        <f>Q405*H405</f>
        <v>0.11349</v>
      </c>
      <c r="S405" s="228">
        <v>0</v>
      </c>
      <c r="T405" s="229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30" t="s">
        <v>267</v>
      </c>
      <c r="AT405" s="230" t="s">
        <v>173</v>
      </c>
      <c r="AU405" s="230" t="s">
        <v>86</v>
      </c>
      <c r="AY405" s="18" t="s">
        <v>171</v>
      </c>
      <c r="BE405" s="231">
        <f>IF(N405="základní",J405,0)</f>
        <v>0</v>
      </c>
      <c r="BF405" s="231">
        <f>IF(N405="snížená",J405,0)</f>
        <v>0</v>
      </c>
      <c r="BG405" s="231">
        <f>IF(N405="zákl. přenesená",J405,0)</f>
        <v>0</v>
      </c>
      <c r="BH405" s="231">
        <f>IF(N405="sníž. přenesená",J405,0)</f>
        <v>0</v>
      </c>
      <c r="BI405" s="231">
        <f>IF(N405="nulová",J405,0)</f>
        <v>0</v>
      </c>
      <c r="BJ405" s="18" t="s">
        <v>84</v>
      </c>
      <c r="BK405" s="231">
        <f>ROUND(I405*H405,2)</f>
        <v>0</v>
      </c>
      <c r="BL405" s="18" t="s">
        <v>267</v>
      </c>
      <c r="BM405" s="230" t="s">
        <v>2363</v>
      </c>
    </row>
    <row r="406" spans="1:47" s="2" customFormat="1" ht="12">
      <c r="A406" s="39"/>
      <c r="B406" s="40"/>
      <c r="C406" s="41"/>
      <c r="D406" s="234" t="s">
        <v>229</v>
      </c>
      <c r="E406" s="41"/>
      <c r="F406" s="255" t="s">
        <v>1435</v>
      </c>
      <c r="G406" s="41"/>
      <c r="H406" s="41"/>
      <c r="I406" s="256"/>
      <c r="J406" s="41"/>
      <c r="K406" s="41"/>
      <c r="L406" s="45"/>
      <c r="M406" s="257"/>
      <c r="N406" s="258"/>
      <c r="O406" s="92"/>
      <c r="P406" s="92"/>
      <c r="Q406" s="92"/>
      <c r="R406" s="92"/>
      <c r="S406" s="92"/>
      <c r="T406" s="93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T406" s="18" t="s">
        <v>229</v>
      </c>
      <c r="AU406" s="18" t="s">
        <v>86</v>
      </c>
    </row>
    <row r="407" spans="1:65" s="2" customFormat="1" ht="24.15" customHeight="1">
      <c r="A407" s="39"/>
      <c r="B407" s="40"/>
      <c r="C407" s="219" t="s">
        <v>822</v>
      </c>
      <c r="D407" s="219" t="s">
        <v>173</v>
      </c>
      <c r="E407" s="220" t="s">
        <v>886</v>
      </c>
      <c r="F407" s="221" t="s">
        <v>887</v>
      </c>
      <c r="G407" s="222" t="s">
        <v>366</v>
      </c>
      <c r="H407" s="223">
        <v>39</v>
      </c>
      <c r="I407" s="224"/>
      <c r="J407" s="225">
        <f>ROUND(I407*H407,2)</f>
        <v>0</v>
      </c>
      <c r="K407" s="221" t="s">
        <v>177</v>
      </c>
      <c r="L407" s="45"/>
      <c r="M407" s="226" t="s">
        <v>1</v>
      </c>
      <c r="N407" s="227" t="s">
        <v>41</v>
      </c>
      <c r="O407" s="92"/>
      <c r="P407" s="228">
        <f>O407*H407</f>
        <v>0</v>
      </c>
      <c r="Q407" s="228">
        <v>0.00438</v>
      </c>
      <c r="R407" s="228">
        <f>Q407*H407</f>
        <v>0.17082</v>
      </c>
      <c r="S407" s="228">
        <v>0</v>
      </c>
      <c r="T407" s="229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30" t="s">
        <v>267</v>
      </c>
      <c r="AT407" s="230" t="s">
        <v>173</v>
      </c>
      <c r="AU407" s="230" t="s">
        <v>86</v>
      </c>
      <c r="AY407" s="18" t="s">
        <v>171</v>
      </c>
      <c r="BE407" s="231">
        <f>IF(N407="základní",J407,0)</f>
        <v>0</v>
      </c>
      <c r="BF407" s="231">
        <f>IF(N407="snížená",J407,0)</f>
        <v>0</v>
      </c>
      <c r="BG407" s="231">
        <f>IF(N407="zákl. přenesená",J407,0)</f>
        <v>0</v>
      </c>
      <c r="BH407" s="231">
        <f>IF(N407="sníž. přenesená",J407,0)</f>
        <v>0</v>
      </c>
      <c r="BI407" s="231">
        <f>IF(N407="nulová",J407,0)</f>
        <v>0</v>
      </c>
      <c r="BJ407" s="18" t="s">
        <v>84</v>
      </c>
      <c r="BK407" s="231">
        <f>ROUND(I407*H407,2)</f>
        <v>0</v>
      </c>
      <c r="BL407" s="18" t="s">
        <v>267</v>
      </c>
      <c r="BM407" s="230" t="s">
        <v>2364</v>
      </c>
    </row>
    <row r="408" spans="1:47" s="2" customFormat="1" ht="12">
      <c r="A408" s="39"/>
      <c r="B408" s="40"/>
      <c r="C408" s="41"/>
      <c r="D408" s="234" t="s">
        <v>229</v>
      </c>
      <c r="E408" s="41"/>
      <c r="F408" s="255" t="s">
        <v>889</v>
      </c>
      <c r="G408" s="41"/>
      <c r="H408" s="41"/>
      <c r="I408" s="256"/>
      <c r="J408" s="41"/>
      <c r="K408" s="41"/>
      <c r="L408" s="45"/>
      <c r="M408" s="257"/>
      <c r="N408" s="258"/>
      <c r="O408" s="92"/>
      <c r="P408" s="92"/>
      <c r="Q408" s="92"/>
      <c r="R408" s="92"/>
      <c r="S408" s="92"/>
      <c r="T408" s="93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T408" s="18" t="s">
        <v>229</v>
      </c>
      <c r="AU408" s="18" t="s">
        <v>86</v>
      </c>
    </row>
    <row r="409" spans="1:65" s="2" customFormat="1" ht="24.15" customHeight="1">
      <c r="A409" s="39"/>
      <c r="B409" s="40"/>
      <c r="C409" s="219" t="s">
        <v>829</v>
      </c>
      <c r="D409" s="219" t="s">
        <v>173</v>
      </c>
      <c r="E409" s="220" t="s">
        <v>898</v>
      </c>
      <c r="F409" s="221" t="s">
        <v>899</v>
      </c>
      <c r="G409" s="222" t="s">
        <v>366</v>
      </c>
      <c r="H409" s="223">
        <v>27.6</v>
      </c>
      <c r="I409" s="224"/>
      <c r="J409" s="225">
        <f>ROUND(I409*H409,2)</f>
        <v>0</v>
      </c>
      <c r="K409" s="221" t="s">
        <v>177</v>
      </c>
      <c r="L409" s="45"/>
      <c r="M409" s="226" t="s">
        <v>1</v>
      </c>
      <c r="N409" s="227" t="s">
        <v>41</v>
      </c>
      <c r="O409" s="92"/>
      <c r="P409" s="228">
        <f>O409*H409</f>
        <v>0</v>
      </c>
      <c r="Q409" s="228">
        <v>0.0029099999999999994</v>
      </c>
      <c r="R409" s="228">
        <f>Q409*H409</f>
        <v>0.08031599999999998</v>
      </c>
      <c r="S409" s="228">
        <v>0</v>
      </c>
      <c r="T409" s="229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30" t="s">
        <v>267</v>
      </c>
      <c r="AT409" s="230" t="s">
        <v>173</v>
      </c>
      <c r="AU409" s="230" t="s">
        <v>86</v>
      </c>
      <c r="AY409" s="18" t="s">
        <v>171</v>
      </c>
      <c r="BE409" s="231">
        <f>IF(N409="základní",J409,0)</f>
        <v>0</v>
      </c>
      <c r="BF409" s="231">
        <f>IF(N409="snížená",J409,0)</f>
        <v>0</v>
      </c>
      <c r="BG409" s="231">
        <f>IF(N409="zákl. přenesená",J409,0)</f>
        <v>0</v>
      </c>
      <c r="BH409" s="231">
        <f>IF(N409="sníž. přenesená",J409,0)</f>
        <v>0</v>
      </c>
      <c r="BI409" s="231">
        <f>IF(N409="nulová",J409,0)</f>
        <v>0</v>
      </c>
      <c r="BJ409" s="18" t="s">
        <v>84</v>
      </c>
      <c r="BK409" s="231">
        <f>ROUND(I409*H409,2)</f>
        <v>0</v>
      </c>
      <c r="BL409" s="18" t="s">
        <v>267</v>
      </c>
      <c r="BM409" s="230" t="s">
        <v>2365</v>
      </c>
    </row>
    <row r="410" spans="1:47" s="2" customFormat="1" ht="12">
      <c r="A410" s="39"/>
      <c r="B410" s="40"/>
      <c r="C410" s="41"/>
      <c r="D410" s="234" t="s">
        <v>229</v>
      </c>
      <c r="E410" s="41"/>
      <c r="F410" s="255" t="s">
        <v>901</v>
      </c>
      <c r="G410" s="41"/>
      <c r="H410" s="41"/>
      <c r="I410" s="256"/>
      <c r="J410" s="41"/>
      <c r="K410" s="41"/>
      <c r="L410" s="45"/>
      <c r="M410" s="257"/>
      <c r="N410" s="258"/>
      <c r="O410" s="92"/>
      <c r="P410" s="92"/>
      <c r="Q410" s="92"/>
      <c r="R410" s="92"/>
      <c r="S410" s="92"/>
      <c r="T410" s="93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T410" s="18" t="s">
        <v>229</v>
      </c>
      <c r="AU410" s="18" t="s">
        <v>86</v>
      </c>
    </row>
    <row r="411" spans="1:51" s="13" customFormat="1" ht="12">
      <c r="A411" s="13"/>
      <c r="B411" s="232"/>
      <c r="C411" s="233"/>
      <c r="D411" s="234" t="s">
        <v>180</v>
      </c>
      <c r="E411" s="235" t="s">
        <v>1</v>
      </c>
      <c r="F411" s="236" t="s">
        <v>2279</v>
      </c>
      <c r="G411" s="233"/>
      <c r="H411" s="237">
        <v>27.6</v>
      </c>
      <c r="I411" s="238"/>
      <c r="J411" s="233"/>
      <c r="K411" s="233"/>
      <c r="L411" s="239"/>
      <c r="M411" s="240"/>
      <c r="N411" s="241"/>
      <c r="O411" s="241"/>
      <c r="P411" s="241"/>
      <c r="Q411" s="241"/>
      <c r="R411" s="241"/>
      <c r="S411" s="241"/>
      <c r="T411" s="242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3" t="s">
        <v>180</v>
      </c>
      <c r="AU411" s="243" t="s">
        <v>86</v>
      </c>
      <c r="AV411" s="13" t="s">
        <v>86</v>
      </c>
      <c r="AW411" s="13" t="s">
        <v>32</v>
      </c>
      <c r="AX411" s="13" t="s">
        <v>84</v>
      </c>
      <c r="AY411" s="243" t="s">
        <v>171</v>
      </c>
    </row>
    <row r="412" spans="1:65" s="2" customFormat="1" ht="37.8" customHeight="1">
      <c r="A412" s="39"/>
      <c r="B412" s="40"/>
      <c r="C412" s="219" t="s">
        <v>835</v>
      </c>
      <c r="D412" s="219" t="s">
        <v>173</v>
      </c>
      <c r="E412" s="220" t="s">
        <v>921</v>
      </c>
      <c r="F412" s="221" t="s">
        <v>922</v>
      </c>
      <c r="G412" s="222" t="s">
        <v>226</v>
      </c>
      <c r="H412" s="223">
        <v>4</v>
      </c>
      <c r="I412" s="224"/>
      <c r="J412" s="225">
        <f>ROUND(I412*H412,2)</f>
        <v>0</v>
      </c>
      <c r="K412" s="221" t="s">
        <v>227</v>
      </c>
      <c r="L412" s="45"/>
      <c r="M412" s="226" t="s">
        <v>1</v>
      </c>
      <c r="N412" s="227" t="s">
        <v>41</v>
      </c>
      <c r="O412" s="92"/>
      <c r="P412" s="228">
        <f>O412*H412</f>
        <v>0</v>
      </c>
      <c r="Q412" s="228">
        <v>0</v>
      </c>
      <c r="R412" s="228">
        <f>Q412*H412</f>
        <v>0</v>
      </c>
      <c r="S412" s="228">
        <v>0</v>
      </c>
      <c r="T412" s="229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30" t="s">
        <v>267</v>
      </c>
      <c r="AT412" s="230" t="s">
        <v>173</v>
      </c>
      <c r="AU412" s="230" t="s">
        <v>86</v>
      </c>
      <c r="AY412" s="18" t="s">
        <v>171</v>
      </c>
      <c r="BE412" s="231">
        <f>IF(N412="základní",J412,0)</f>
        <v>0</v>
      </c>
      <c r="BF412" s="231">
        <f>IF(N412="snížená",J412,0)</f>
        <v>0</v>
      </c>
      <c r="BG412" s="231">
        <f>IF(N412="zákl. přenesená",J412,0)</f>
        <v>0</v>
      </c>
      <c r="BH412" s="231">
        <f>IF(N412="sníž. přenesená",J412,0)</f>
        <v>0</v>
      </c>
      <c r="BI412" s="231">
        <f>IF(N412="nulová",J412,0)</f>
        <v>0</v>
      </c>
      <c r="BJ412" s="18" t="s">
        <v>84</v>
      </c>
      <c r="BK412" s="231">
        <f>ROUND(I412*H412,2)</f>
        <v>0</v>
      </c>
      <c r="BL412" s="18" t="s">
        <v>267</v>
      </c>
      <c r="BM412" s="230" t="s">
        <v>2366</v>
      </c>
    </row>
    <row r="413" spans="1:47" s="2" customFormat="1" ht="12">
      <c r="A413" s="39"/>
      <c r="B413" s="40"/>
      <c r="C413" s="41"/>
      <c r="D413" s="234" t="s">
        <v>229</v>
      </c>
      <c r="E413" s="41"/>
      <c r="F413" s="255" t="s">
        <v>1446</v>
      </c>
      <c r="G413" s="41"/>
      <c r="H413" s="41"/>
      <c r="I413" s="256"/>
      <c r="J413" s="41"/>
      <c r="K413" s="41"/>
      <c r="L413" s="45"/>
      <c r="M413" s="257"/>
      <c r="N413" s="258"/>
      <c r="O413" s="92"/>
      <c r="P413" s="92"/>
      <c r="Q413" s="92"/>
      <c r="R413" s="92"/>
      <c r="S413" s="92"/>
      <c r="T413" s="93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T413" s="18" t="s">
        <v>229</v>
      </c>
      <c r="AU413" s="18" t="s">
        <v>86</v>
      </c>
    </row>
    <row r="414" spans="1:65" s="2" customFormat="1" ht="24.15" customHeight="1">
      <c r="A414" s="39"/>
      <c r="B414" s="40"/>
      <c r="C414" s="219" t="s">
        <v>839</v>
      </c>
      <c r="D414" s="219" t="s">
        <v>173</v>
      </c>
      <c r="E414" s="220" t="s">
        <v>1447</v>
      </c>
      <c r="F414" s="221" t="s">
        <v>1448</v>
      </c>
      <c r="G414" s="222" t="s">
        <v>366</v>
      </c>
      <c r="H414" s="223">
        <v>15.2</v>
      </c>
      <c r="I414" s="224"/>
      <c r="J414" s="225">
        <f>ROUND(I414*H414,2)</f>
        <v>0</v>
      </c>
      <c r="K414" s="221" t="s">
        <v>1</v>
      </c>
      <c r="L414" s="45"/>
      <c r="M414" s="226" t="s">
        <v>1</v>
      </c>
      <c r="N414" s="227" t="s">
        <v>41</v>
      </c>
      <c r="O414" s="92"/>
      <c r="P414" s="228">
        <f>O414*H414</f>
        <v>0</v>
      </c>
      <c r="Q414" s="228">
        <v>0</v>
      </c>
      <c r="R414" s="228">
        <f>Q414*H414</f>
        <v>0</v>
      </c>
      <c r="S414" s="228">
        <v>0</v>
      </c>
      <c r="T414" s="229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30" t="s">
        <v>267</v>
      </c>
      <c r="AT414" s="230" t="s">
        <v>173</v>
      </c>
      <c r="AU414" s="230" t="s">
        <v>86</v>
      </c>
      <c r="AY414" s="18" t="s">
        <v>171</v>
      </c>
      <c r="BE414" s="231">
        <f>IF(N414="základní",J414,0)</f>
        <v>0</v>
      </c>
      <c r="BF414" s="231">
        <f>IF(N414="snížená",J414,0)</f>
        <v>0</v>
      </c>
      <c r="BG414" s="231">
        <f>IF(N414="zákl. přenesená",J414,0)</f>
        <v>0</v>
      </c>
      <c r="BH414" s="231">
        <f>IF(N414="sníž. přenesená",J414,0)</f>
        <v>0</v>
      </c>
      <c r="BI414" s="231">
        <f>IF(N414="nulová",J414,0)</f>
        <v>0</v>
      </c>
      <c r="BJ414" s="18" t="s">
        <v>84</v>
      </c>
      <c r="BK414" s="231">
        <f>ROUND(I414*H414,2)</f>
        <v>0</v>
      </c>
      <c r="BL414" s="18" t="s">
        <v>267</v>
      </c>
      <c r="BM414" s="230" t="s">
        <v>2367</v>
      </c>
    </row>
    <row r="415" spans="1:63" s="12" customFormat="1" ht="22.8" customHeight="1">
      <c r="A415" s="12"/>
      <c r="B415" s="203"/>
      <c r="C415" s="204"/>
      <c r="D415" s="205" t="s">
        <v>75</v>
      </c>
      <c r="E415" s="217" t="s">
        <v>924</v>
      </c>
      <c r="F415" s="217" t="s">
        <v>925</v>
      </c>
      <c r="G415" s="204"/>
      <c r="H415" s="204"/>
      <c r="I415" s="207"/>
      <c r="J415" s="218">
        <f>BK415</f>
        <v>0</v>
      </c>
      <c r="K415" s="204"/>
      <c r="L415" s="209"/>
      <c r="M415" s="210"/>
      <c r="N415" s="211"/>
      <c r="O415" s="211"/>
      <c r="P415" s="212">
        <f>SUM(P416:P439)</f>
        <v>0</v>
      </c>
      <c r="Q415" s="211"/>
      <c r="R415" s="212">
        <f>SUM(R416:R439)</f>
        <v>0.1764</v>
      </c>
      <c r="S415" s="211"/>
      <c r="T415" s="213">
        <f>SUM(T416:T439)</f>
        <v>0</v>
      </c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R415" s="214" t="s">
        <v>86</v>
      </c>
      <c r="AT415" s="215" t="s">
        <v>75</v>
      </c>
      <c r="AU415" s="215" t="s">
        <v>84</v>
      </c>
      <c r="AY415" s="214" t="s">
        <v>171</v>
      </c>
      <c r="BK415" s="216">
        <f>SUM(BK416:BK439)</f>
        <v>0</v>
      </c>
    </row>
    <row r="416" spans="1:65" s="2" customFormat="1" ht="24.15" customHeight="1">
      <c r="A416" s="39"/>
      <c r="B416" s="40"/>
      <c r="C416" s="219" t="s">
        <v>847</v>
      </c>
      <c r="D416" s="219" t="s">
        <v>173</v>
      </c>
      <c r="E416" s="220" t="s">
        <v>945</v>
      </c>
      <c r="F416" s="221" t="s">
        <v>946</v>
      </c>
      <c r="G416" s="222" t="s">
        <v>226</v>
      </c>
      <c r="H416" s="223">
        <v>10</v>
      </c>
      <c r="I416" s="224"/>
      <c r="J416" s="225">
        <f>ROUND(I416*H416,2)</f>
        <v>0</v>
      </c>
      <c r="K416" s="221" t="s">
        <v>177</v>
      </c>
      <c r="L416" s="45"/>
      <c r="M416" s="226" t="s">
        <v>1</v>
      </c>
      <c r="N416" s="227" t="s">
        <v>41</v>
      </c>
      <c r="O416" s="92"/>
      <c r="P416" s="228">
        <f>O416*H416</f>
        <v>0</v>
      </c>
      <c r="Q416" s="228">
        <v>0</v>
      </c>
      <c r="R416" s="228">
        <f>Q416*H416</f>
        <v>0</v>
      </c>
      <c r="S416" s="228">
        <v>0</v>
      </c>
      <c r="T416" s="229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30" t="s">
        <v>267</v>
      </c>
      <c r="AT416" s="230" t="s">
        <v>173</v>
      </c>
      <c r="AU416" s="230" t="s">
        <v>86</v>
      </c>
      <c r="AY416" s="18" t="s">
        <v>171</v>
      </c>
      <c r="BE416" s="231">
        <f>IF(N416="základní",J416,0)</f>
        <v>0</v>
      </c>
      <c r="BF416" s="231">
        <f>IF(N416="snížená",J416,0)</f>
        <v>0</v>
      </c>
      <c r="BG416" s="231">
        <f>IF(N416="zákl. přenesená",J416,0)</f>
        <v>0</v>
      </c>
      <c r="BH416" s="231">
        <f>IF(N416="sníž. přenesená",J416,0)</f>
        <v>0</v>
      </c>
      <c r="BI416" s="231">
        <f>IF(N416="nulová",J416,0)</f>
        <v>0</v>
      </c>
      <c r="BJ416" s="18" t="s">
        <v>84</v>
      </c>
      <c r="BK416" s="231">
        <f>ROUND(I416*H416,2)</f>
        <v>0</v>
      </c>
      <c r="BL416" s="18" t="s">
        <v>267</v>
      </c>
      <c r="BM416" s="230" t="s">
        <v>2368</v>
      </c>
    </row>
    <row r="417" spans="1:51" s="13" customFormat="1" ht="12">
      <c r="A417" s="13"/>
      <c r="B417" s="232"/>
      <c r="C417" s="233"/>
      <c r="D417" s="234" t="s">
        <v>180</v>
      </c>
      <c r="E417" s="235" t="s">
        <v>1</v>
      </c>
      <c r="F417" s="236" t="s">
        <v>2369</v>
      </c>
      <c r="G417" s="233"/>
      <c r="H417" s="237">
        <v>10</v>
      </c>
      <c r="I417" s="238"/>
      <c r="J417" s="233"/>
      <c r="K417" s="233"/>
      <c r="L417" s="239"/>
      <c r="M417" s="240"/>
      <c r="N417" s="241"/>
      <c r="O417" s="241"/>
      <c r="P417" s="241"/>
      <c r="Q417" s="241"/>
      <c r="R417" s="241"/>
      <c r="S417" s="241"/>
      <c r="T417" s="242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3" t="s">
        <v>180</v>
      </c>
      <c r="AU417" s="243" t="s">
        <v>86</v>
      </c>
      <c r="AV417" s="13" t="s">
        <v>86</v>
      </c>
      <c r="AW417" s="13" t="s">
        <v>32</v>
      </c>
      <c r="AX417" s="13" t="s">
        <v>84</v>
      </c>
      <c r="AY417" s="243" t="s">
        <v>171</v>
      </c>
    </row>
    <row r="418" spans="1:65" s="2" customFormat="1" ht="33" customHeight="1">
      <c r="A418" s="39"/>
      <c r="B418" s="40"/>
      <c r="C418" s="269" t="s">
        <v>864</v>
      </c>
      <c r="D418" s="269" t="s">
        <v>304</v>
      </c>
      <c r="E418" s="270" t="s">
        <v>950</v>
      </c>
      <c r="F418" s="271" t="s">
        <v>951</v>
      </c>
      <c r="G418" s="272" t="s">
        <v>366</v>
      </c>
      <c r="H418" s="273">
        <v>25.2</v>
      </c>
      <c r="I418" s="274"/>
      <c r="J418" s="275">
        <f>ROUND(I418*H418,2)</f>
        <v>0</v>
      </c>
      <c r="K418" s="271" t="s">
        <v>177</v>
      </c>
      <c r="L418" s="276"/>
      <c r="M418" s="277" t="s">
        <v>1</v>
      </c>
      <c r="N418" s="278" t="s">
        <v>41</v>
      </c>
      <c r="O418" s="92"/>
      <c r="P418" s="228">
        <f>O418*H418</f>
        <v>0</v>
      </c>
      <c r="Q418" s="228">
        <v>0.007</v>
      </c>
      <c r="R418" s="228">
        <f>Q418*H418</f>
        <v>0.1764</v>
      </c>
      <c r="S418" s="228">
        <v>0</v>
      </c>
      <c r="T418" s="229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30" t="s">
        <v>392</v>
      </c>
      <c r="AT418" s="230" t="s">
        <v>304</v>
      </c>
      <c r="AU418" s="230" t="s">
        <v>86</v>
      </c>
      <c r="AY418" s="18" t="s">
        <v>171</v>
      </c>
      <c r="BE418" s="231">
        <f>IF(N418="základní",J418,0)</f>
        <v>0</v>
      </c>
      <c r="BF418" s="231">
        <f>IF(N418="snížená",J418,0)</f>
        <v>0</v>
      </c>
      <c r="BG418" s="231">
        <f>IF(N418="zákl. přenesená",J418,0)</f>
        <v>0</v>
      </c>
      <c r="BH418" s="231">
        <f>IF(N418="sníž. přenesená",J418,0)</f>
        <v>0</v>
      </c>
      <c r="BI418" s="231">
        <f>IF(N418="nulová",J418,0)</f>
        <v>0</v>
      </c>
      <c r="BJ418" s="18" t="s">
        <v>84</v>
      </c>
      <c r="BK418" s="231">
        <f>ROUND(I418*H418,2)</f>
        <v>0</v>
      </c>
      <c r="BL418" s="18" t="s">
        <v>267</v>
      </c>
      <c r="BM418" s="230" t="s">
        <v>2370</v>
      </c>
    </row>
    <row r="419" spans="1:51" s="13" customFormat="1" ht="12">
      <c r="A419" s="13"/>
      <c r="B419" s="232"/>
      <c r="C419" s="233"/>
      <c r="D419" s="234" t="s">
        <v>180</v>
      </c>
      <c r="E419" s="235" t="s">
        <v>1</v>
      </c>
      <c r="F419" s="236" t="s">
        <v>2371</v>
      </c>
      <c r="G419" s="233"/>
      <c r="H419" s="237">
        <v>25.2</v>
      </c>
      <c r="I419" s="238"/>
      <c r="J419" s="233"/>
      <c r="K419" s="233"/>
      <c r="L419" s="239"/>
      <c r="M419" s="240"/>
      <c r="N419" s="241"/>
      <c r="O419" s="241"/>
      <c r="P419" s="241"/>
      <c r="Q419" s="241"/>
      <c r="R419" s="241"/>
      <c r="S419" s="241"/>
      <c r="T419" s="242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3" t="s">
        <v>180</v>
      </c>
      <c r="AU419" s="243" t="s">
        <v>86</v>
      </c>
      <c r="AV419" s="13" t="s">
        <v>86</v>
      </c>
      <c r="AW419" s="13" t="s">
        <v>32</v>
      </c>
      <c r="AX419" s="13" t="s">
        <v>84</v>
      </c>
      <c r="AY419" s="243" t="s">
        <v>171</v>
      </c>
    </row>
    <row r="420" spans="1:65" s="2" customFormat="1" ht="24.15" customHeight="1">
      <c r="A420" s="39"/>
      <c r="B420" s="40"/>
      <c r="C420" s="219" t="s">
        <v>871</v>
      </c>
      <c r="D420" s="219" t="s">
        <v>173</v>
      </c>
      <c r="E420" s="220" t="s">
        <v>955</v>
      </c>
      <c r="F420" s="221" t="s">
        <v>956</v>
      </c>
      <c r="G420" s="222" t="s">
        <v>742</v>
      </c>
      <c r="H420" s="279"/>
      <c r="I420" s="224"/>
      <c r="J420" s="225">
        <f>ROUND(I420*H420,2)</f>
        <v>0</v>
      </c>
      <c r="K420" s="221" t="s">
        <v>177</v>
      </c>
      <c r="L420" s="45"/>
      <c r="M420" s="226" t="s">
        <v>1</v>
      </c>
      <c r="N420" s="227" t="s">
        <v>41</v>
      </c>
      <c r="O420" s="92"/>
      <c r="P420" s="228">
        <f>O420*H420</f>
        <v>0</v>
      </c>
      <c r="Q420" s="228">
        <v>0</v>
      </c>
      <c r="R420" s="228">
        <f>Q420*H420</f>
        <v>0</v>
      </c>
      <c r="S420" s="228">
        <v>0</v>
      </c>
      <c r="T420" s="229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30" t="s">
        <v>267</v>
      </c>
      <c r="AT420" s="230" t="s">
        <v>173</v>
      </c>
      <c r="AU420" s="230" t="s">
        <v>86</v>
      </c>
      <c r="AY420" s="18" t="s">
        <v>171</v>
      </c>
      <c r="BE420" s="231">
        <f>IF(N420="základní",J420,0)</f>
        <v>0</v>
      </c>
      <c r="BF420" s="231">
        <f>IF(N420="snížená",J420,0)</f>
        <v>0</v>
      </c>
      <c r="BG420" s="231">
        <f>IF(N420="zákl. přenesená",J420,0)</f>
        <v>0</v>
      </c>
      <c r="BH420" s="231">
        <f>IF(N420="sníž. přenesená",J420,0)</f>
        <v>0</v>
      </c>
      <c r="BI420" s="231">
        <f>IF(N420="nulová",J420,0)</f>
        <v>0</v>
      </c>
      <c r="BJ420" s="18" t="s">
        <v>84</v>
      </c>
      <c r="BK420" s="231">
        <f>ROUND(I420*H420,2)</f>
        <v>0</v>
      </c>
      <c r="BL420" s="18" t="s">
        <v>267</v>
      </c>
      <c r="BM420" s="230" t="s">
        <v>957</v>
      </c>
    </row>
    <row r="421" spans="1:65" s="2" customFormat="1" ht="24.15" customHeight="1">
      <c r="A421" s="39"/>
      <c r="B421" s="40"/>
      <c r="C421" s="219" t="s">
        <v>875</v>
      </c>
      <c r="D421" s="219" t="s">
        <v>173</v>
      </c>
      <c r="E421" s="220" t="s">
        <v>959</v>
      </c>
      <c r="F421" s="221" t="s">
        <v>960</v>
      </c>
      <c r="G421" s="222" t="s">
        <v>742</v>
      </c>
      <c r="H421" s="279"/>
      <c r="I421" s="224"/>
      <c r="J421" s="225">
        <f>ROUND(I421*H421,2)</f>
        <v>0</v>
      </c>
      <c r="K421" s="221" t="s">
        <v>177</v>
      </c>
      <c r="L421" s="45"/>
      <c r="M421" s="226" t="s">
        <v>1</v>
      </c>
      <c r="N421" s="227" t="s">
        <v>41</v>
      </c>
      <c r="O421" s="92"/>
      <c r="P421" s="228">
        <f>O421*H421</f>
        <v>0</v>
      </c>
      <c r="Q421" s="228">
        <v>0</v>
      </c>
      <c r="R421" s="228">
        <f>Q421*H421</f>
        <v>0</v>
      </c>
      <c r="S421" s="228">
        <v>0</v>
      </c>
      <c r="T421" s="229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30" t="s">
        <v>267</v>
      </c>
      <c r="AT421" s="230" t="s">
        <v>173</v>
      </c>
      <c r="AU421" s="230" t="s">
        <v>86</v>
      </c>
      <c r="AY421" s="18" t="s">
        <v>171</v>
      </c>
      <c r="BE421" s="231">
        <f>IF(N421="základní",J421,0)</f>
        <v>0</v>
      </c>
      <c r="BF421" s="231">
        <f>IF(N421="snížená",J421,0)</f>
        <v>0</v>
      </c>
      <c r="BG421" s="231">
        <f>IF(N421="zákl. přenesená",J421,0)</f>
        <v>0</v>
      </c>
      <c r="BH421" s="231">
        <f>IF(N421="sníž. přenesená",J421,0)</f>
        <v>0</v>
      </c>
      <c r="BI421" s="231">
        <f>IF(N421="nulová",J421,0)</f>
        <v>0</v>
      </c>
      <c r="BJ421" s="18" t="s">
        <v>84</v>
      </c>
      <c r="BK421" s="231">
        <f>ROUND(I421*H421,2)</f>
        <v>0</v>
      </c>
      <c r="BL421" s="18" t="s">
        <v>267</v>
      </c>
      <c r="BM421" s="230" t="s">
        <v>961</v>
      </c>
    </row>
    <row r="422" spans="1:65" s="2" customFormat="1" ht="37.8" customHeight="1">
      <c r="A422" s="39"/>
      <c r="B422" s="40"/>
      <c r="C422" s="219" t="s">
        <v>879</v>
      </c>
      <c r="D422" s="219" t="s">
        <v>173</v>
      </c>
      <c r="E422" s="220" t="s">
        <v>967</v>
      </c>
      <c r="F422" s="221" t="s">
        <v>2372</v>
      </c>
      <c r="G422" s="222" t="s">
        <v>226</v>
      </c>
      <c r="H422" s="223">
        <v>6</v>
      </c>
      <c r="I422" s="224"/>
      <c r="J422" s="225">
        <f>ROUND(I422*H422,2)</f>
        <v>0</v>
      </c>
      <c r="K422" s="221" t="s">
        <v>1</v>
      </c>
      <c r="L422" s="45"/>
      <c r="M422" s="226" t="s">
        <v>1</v>
      </c>
      <c r="N422" s="227" t="s">
        <v>41</v>
      </c>
      <c r="O422" s="92"/>
      <c r="P422" s="228">
        <f>O422*H422</f>
        <v>0</v>
      </c>
      <c r="Q422" s="228">
        <v>0</v>
      </c>
      <c r="R422" s="228">
        <f>Q422*H422</f>
        <v>0</v>
      </c>
      <c r="S422" s="228">
        <v>0</v>
      </c>
      <c r="T422" s="229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30" t="s">
        <v>267</v>
      </c>
      <c r="AT422" s="230" t="s">
        <v>173</v>
      </c>
      <c r="AU422" s="230" t="s">
        <v>86</v>
      </c>
      <c r="AY422" s="18" t="s">
        <v>171</v>
      </c>
      <c r="BE422" s="231">
        <f>IF(N422="základní",J422,0)</f>
        <v>0</v>
      </c>
      <c r="BF422" s="231">
        <f>IF(N422="snížená",J422,0)</f>
        <v>0</v>
      </c>
      <c r="BG422" s="231">
        <f>IF(N422="zákl. přenesená",J422,0)</f>
        <v>0</v>
      </c>
      <c r="BH422" s="231">
        <f>IF(N422="sníž. přenesená",J422,0)</f>
        <v>0</v>
      </c>
      <c r="BI422" s="231">
        <f>IF(N422="nulová",J422,0)</f>
        <v>0</v>
      </c>
      <c r="BJ422" s="18" t="s">
        <v>84</v>
      </c>
      <c r="BK422" s="231">
        <f>ROUND(I422*H422,2)</f>
        <v>0</v>
      </c>
      <c r="BL422" s="18" t="s">
        <v>267</v>
      </c>
      <c r="BM422" s="230" t="s">
        <v>2373</v>
      </c>
    </row>
    <row r="423" spans="1:47" s="2" customFormat="1" ht="12">
      <c r="A423" s="39"/>
      <c r="B423" s="40"/>
      <c r="C423" s="41"/>
      <c r="D423" s="234" t="s">
        <v>229</v>
      </c>
      <c r="E423" s="41"/>
      <c r="F423" s="255" t="s">
        <v>1467</v>
      </c>
      <c r="G423" s="41"/>
      <c r="H423" s="41"/>
      <c r="I423" s="256"/>
      <c r="J423" s="41"/>
      <c r="K423" s="41"/>
      <c r="L423" s="45"/>
      <c r="M423" s="257"/>
      <c r="N423" s="258"/>
      <c r="O423" s="92"/>
      <c r="P423" s="92"/>
      <c r="Q423" s="92"/>
      <c r="R423" s="92"/>
      <c r="S423" s="92"/>
      <c r="T423" s="93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T423" s="18" t="s">
        <v>229</v>
      </c>
      <c r="AU423" s="18" t="s">
        <v>86</v>
      </c>
    </row>
    <row r="424" spans="1:65" s="2" customFormat="1" ht="37.8" customHeight="1">
      <c r="A424" s="39"/>
      <c r="B424" s="40"/>
      <c r="C424" s="219" t="s">
        <v>885</v>
      </c>
      <c r="D424" s="219" t="s">
        <v>173</v>
      </c>
      <c r="E424" s="220" t="s">
        <v>2374</v>
      </c>
      <c r="F424" s="221" t="s">
        <v>2375</v>
      </c>
      <c r="G424" s="222" t="s">
        <v>226</v>
      </c>
      <c r="H424" s="223">
        <v>4</v>
      </c>
      <c r="I424" s="224"/>
      <c r="J424" s="225">
        <f>ROUND(I424*H424,2)</f>
        <v>0</v>
      </c>
      <c r="K424" s="221" t="s">
        <v>1</v>
      </c>
      <c r="L424" s="45"/>
      <c r="M424" s="226" t="s">
        <v>1</v>
      </c>
      <c r="N424" s="227" t="s">
        <v>41</v>
      </c>
      <c r="O424" s="92"/>
      <c r="P424" s="228">
        <f>O424*H424</f>
        <v>0</v>
      </c>
      <c r="Q424" s="228">
        <v>0</v>
      </c>
      <c r="R424" s="228">
        <f>Q424*H424</f>
        <v>0</v>
      </c>
      <c r="S424" s="228">
        <v>0</v>
      </c>
      <c r="T424" s="229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30" t="s">
        <v>267</v>
      </c>
      <c r="AT424" s="230" t="s">
        <v>173</v>
      </c>
      <c r="AU424" s="230" t="s">
        <v>86</v>
      </c>
      <c r="AY424" s="18" t="s">
        <v>171</v>
      </c>
      <c r="BE424" s="231">
        <f>IF(N424="základní",J424,0)</f>
        <v>0</v>
      </c>
      <c r="BF424" s="231">
        <f>IF(N424="snížená",J424,0)</f>
        <v>0</v>
      </c>
      <c r="BG424" s="231">
        <f>IF(N424="zákl. přenesená",J424,0)</f>
        <v>0</v>
      </c>
      <c r="BH424" s="231">
        <f>IF(N424="sníž. přenesená",J424,0)</f>
        <v>0</v>
      </c>
      <c r="BI424" s="231">
        <f>IF(N424="nulová",J424,0)</f>
        <v>0</v>
      </c>
      <c r="BJ424" s="18" t="s">
        <v>84</v>
      </c>
      <c r="BK424" s="231">
        <f>ROUND(I424*H424,2)</f>
        <v>0</v>
      </c>
      <c r="BL424" s="18" t="s">
        <v>267</v>
      </c>
      <c r="BM424" s="230" t="s">
        <v>2376</v>
      </c>
    </row>
    <row r="425" spans="1:47" s="2" customFormat="1" ht="12">
      <c r="A425" s="39"/>
      <c r="B425" s="40"/>
      <c r="C425" s="41"/>
      <c r="D425" s="234" t="s">
        <v>229</v>
      </c>
      <c r="E425" s="41"/>
      <c r="F425" s="255" t="s">
        <v>2377</v>
      </c>
      <c r="G425" s="41"/>
      <c r="H425" s="41"/>
      <c r="I425" s="256"/>
      <c r="J425" s="41"/>
      <c r="K425" s="41"/>
      <c r="L425" s="45"/>
      <c r="M425" s="257"/>
      <c r="N425" s="258"/>
      <c r="O425" s="92"/>
      <c r="P425" s="92"/>
      <c r="Q425" s="92"/>
      <c r="R425" s="92"/>
      <c r="S425" s="92"/>
      <c r="T425" s="93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T425" s="18" t="s">
        <v>229</v>
      </c>
      <c r="AU425" s="18" t="s">
        <v>86</v>
      </c>
    </row>
    <row r="426" spans="1:65" s="2" customFormat="1" ht="37.8" customHeight="1">
      <c r="A426" s="39"/>
      <c r="B426" s="40"/>
      <c r="C426" s="219" t="s">
        <v>891</v>
      </c>
      <c r="D426" s="219" t="s">
        <v>173</v>
      </c>
      <c r="E426" s="220" t="s">
        <v>1019</v>
      </c>
      <c r="F426" s="221" t="s">
        <v>2378</v>
      </c>
      <c r="G426" s="222" t="s">
        <v>226</v>
      </c>
      <c r="H426" s="223">
        <v>1</v>
      </c>
      <c r="I426" s="224"/>
      <c r="J426" s="225">
        <f>ROUND(I426*H426,2)</f>
        <v>0</v>
      </c>
      <c r="K426" s="221" t="s">
        <v>1</v>
      </c>
      <c r="L426" s="45"/>
      <c r="M426" s="226" t="s">
        <v>1</v>
      </c>
      <c r="N426" s="227" t="s">
        <v>41</v>
      </c>
      <c r="O426" s="92"/>
      <c r="P426" s="228">
        <f>O426*H426</f>
        <v>0</v>
      </c>
      <c r="Q426" s="228">
        <v>0</v>
      </c>
      <c r="R426" s="228">
        <f>Q426*H426</f>
        <v>0</v>
      </c>
      <c r="S426" s="228">
        <v>0</v>
      </c>
      <c r="T426" s="229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30" t="s">
        <v>267</v>
      </c>
      <c r="AT426" s="230" t="s">
        <v>173</v>
      </c>
      <c r="AU426" s="230" t="s">
        <v>86</v>
      </c>
      <c r="AY426" s="18" t="s">
        <v>171</v>
      </c>
      <c r="BE426" s="231">
        <f>IF(N426="základní",J426,0)</f>
        <v>0</v>
      </c>
      <c r="BF426" s="231">
        <f>IF(N426="snížená",J426,0)</f>
        <v>0</v>
      </c>
      <c r="BG426" s="231">
        <f>IF(N426="zákl. přenesená",J426,0)</f>
        <v>0</v>
      </c>
      <c r="BH426" s="231">
        <f>IF(N426="sníž. přenesená",J426,0)</f>
        <v>0</v>
      </c>
      <c r="BI426" s="231">
        <f>IF(N426="nulová",J426,0)</f>
        <v>0</v>
      </c>
      <c r="BJ426" s="18" t="s">
        <v>84</v>
      </c>
      <c r="BK426" s="231">
        <f>ROUND(I426*H426,2)</f>
        <v>0</v>
      </c>
      <c r="BL426" s="18" t="s">
        <v>267</v>
      </c>
      <c r="BM426" s="230" t="s">
        <v>2379</v>
      </c>
    </row>
    <row r="427" spans="1:47" s="2" customFormat="1" ht="12">
      <c r="A427" s="39"/>
      <c r="B427" s="40"/>
      <c r="C427" s="41"/>
      <c r="D427" s="234" t="s">
        <v>229</v>
      </c>
      <c r="E427" s="41"/>
      <c r="F427" s="255" t="s">
        <v>2377</v>
      </c>
      <c r="G427" s="41"/>
      <c r="H427" s="41"/>
      <c r="I427" s="256"/>
      <c r="J427" s="41"/>
      <c r="K427" s="41"/>
      <c r="L427" s="45"/>
      <c r="M427" s="257"/>
      <c r="N427" s="258"/>
      <c r="O427" s="92"/>
      <c r="P427" s="92"/>
      <c r="Q427" s="92"/>
      <c r="R427" s="92"/>
      <c r="S427" s="92"/>
      <c r="T427" s="93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T427" s="18" t="s">
        <v>229</v>
      </c>
      <c r="AU427" s="18" t="s">
        <v>86</v>
      </c>
    </row>
    <row r="428" spans="1:65" s="2" customFormat="1" ht="33" customHeight="1">
      <c r="A428" s="39"/>
      <c r="B428" s="40"/>
      <c r="C428" s="219" t="s">
        <v>897</v>
      </c>
      <c r="D428" s="219" t="s">
        <v>173</v>
      </c>
      <c r="E428" s="220" t="s">
        <v>2380</v>
      </c>
      <c r="F428" s="221" t="s">
        <v>2381</v>
      </c>
      <c r="G428" s="222" t="s">
        <v>226</v>
      </c>
      <c r="H428" s="223">
        <v>1</v>
      </c>
      <c r="I428" s="224"/>
      <c r="J428" s="225">
        <f>ROUND(I428*H428,2)</f>
        <v>0</v>
      </c>
      <c r="K428" s="221" t="s">
        <v>1</v>
      </c>
      <c r="L428" s="45"/>
      <c r="M428" s="226" t="s">
        <v>1</v>
      </c>
      <c r="N428" s="227" t="s">
        <v>41</v>
      </c>
      <c r="O428" s="92"/>
      <c r="P428" s="228">
        <f>O428*H428</f>
        <v>0</v>
      </c>
      <c r="Q428" s="228">
        <v>0</v>
      </c>
      <c r="R428" s="228">
        <f>Q428*H428</f>
        <v>0</v>
      </c>
      <c r="S428" s="228">
        <v>0</v>
      </c>
      <c r="T428" s="229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30" t="s">
        <v>267</v>
      </c>
      <c r="AT428" s="230" t="s">
        <v>173</v>
      </c>
      <c r="AU428" s="230" t="s">
        <v>86</v>
      </c>
      <c r="AY428" s="18" t="s">
        <v>171</v>
      </c>
      <c r="BE428" s="231">
        <f>IF(N428="základní",J428,0)</f>
        <v>0</v>
      </c>
      <c r="BF428" s="231">
        <f>IF(N428="snížená",J428,0)</f>
        <v>0</v>
      </c>
      <c r="BG428" s="231">
        <f>IF(N428="zákl. přenesená",J428,0)</f>
        <v>0</v>
      </c>
      <c r="BH428" s="231">
        <f>IF(N428="sníž. přenesená",J428,0)</f>
        <v>0</v>
      </c>
      <c r="BI428" s="231">
        <f>IF(N428="nulová",J428,0)</f>
        <v>0</v>
      </c>
      <c r="BJ428" s="18" t="s">
        <v>84</v>
      </c>
      <c r="BK428" s="231">
        <f>ROUND(I428*H428,2)</f>
        <v>0</v>
      </c>
      <c r="BL428" s="18" t="s">
        <v>267</v>
      </c>
      <c r="BM428" s="230" t="s">
        <v>2382</v>
      </c>
    </row>
    <row r="429" spans="1:47" s="2" customFormat="1" ht="12">
      <c r="A429" s="39"/>
      <c r="B429" s="40"/>
      <c r="C429" s="41"/>
      <c r="D429" s="234" t="s">
        <v>229</v>
      </c>
      <c r="E429" s="41"/>
      <c r="F429" s="255" t="s">
        <v>2377</v>
      </c>
      <c r="G429" s="41"/>
      <c r="H429" s="41"/>
      <c r="I429" s="256"/>
      <c r="J429" s="41"/>
      <c r="K429" s="41"/>
      <c r="L429" s="45"/>
      <c r="M429" s="257"/>
      <c r="N429" s="258"/>
      <c r="O429" s="92"/>
      <c r="P429" s="92"/>
      <c r="Q429" s="92"/>
      <c r="R429" s="92"/>
      <c r="S429" s="92"/>
      <c r="T429" s="93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T429" s="18" t="s">
        <v>229</v>
      </c>
      <c r="AU429" s="18" t="s">
        <v>86</v>
      </c>
    </row>
    <row r="430" spans="1:65" s="2" customFormat="1" ht="33" customHeight="1">
      <c r="A430" s="39"/>
      <c r="B430" s="40"/>
      <c r="C430" s="219" t="s">
        <v>902</v>
      </c>
      <c r="D430" s="219" t="s">
        <v>173</v>
      </c>
      <c r="E430" s="220" t="s">
        <v>2132</v>
      </c>
      <c r="F430" s="221" t="s">
        <v>2383</v>
      </c>
      <c r="G430" s="222" t="s">
        <v>226</v>
      </c>
      <c r="H430" s="223">
        <v>3</v>
      </c>
      <c r="I430" s="224"/>
      <c r="J430" s="225">
        <f>ROUND(I430*H430,2)</f>
        <v>0</v>
      </c>
      <c r="K430" s="221" t="s">
        <v>1</v>
      </c>
      <c r="L430" s="45"/>
      <c r="M430" s="226" t="s">
        <v>1</v>
      </c>
      <c r="N430" s="227" t="s">
        <v>41</v>
      </c>
      <c r="O430" s="92"/>
      <c r="P430" s="228">
        <f>O430*H430</f>
        <v>0</v>
      </c>
      <c r="Q430" s="228">
        <v>0</v>
      </c>
      <c r="R430" s="228">
        <f>Q430*H430</f>
        <v>0</v>
      </c>
      <c r="S430" s="228">
        <v>0</v>
      </c>
      <c r="T430" s="229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30" t="s">
        <v>267</v>
      </c>
      <c r="AT430" s="230" t="s">
        <v>173</v>
      </c>
      <c r="AU430" s="230" t="s">
        <v>86</v>
      </c>
      <c r="AY430" s="18" t="s">
        <v>171</v>
      </c>
      <c r="BE430" s="231">
        <f>IF(N430="základní",J430,0)</f>
        <v>0</v>
      </c>
      <c r="BF430" s="231">
        <f>IF(N430="snížená",J430,0)</f>
        <v>0</v>
      </c>
      <c r="BG430" s="231">
        <f>IF(N430="zákl. přenesená",J430,0)</f>
        <v>0</v>
      </c>
      <c r="BH430" s="231">
        <f>IF(N430="sníž. přenesená",J430,0)</f>
        <v>0</v>
      </c>
      <c r="BI430" s="231">
        <f>IF(N430="nulová",J430,0)</f>
        <v>0</v>
      </c>
      <c r="BJ430" s="18" t="s">
        <v>84</v>
      </c>
      <c r="BK430" s="231">
        <f>ROUND(I430*H430,2)</f>
        <v>0</v>
      </c>
      <c r="BL430" s="18" t="s">
        <v>267</v>
      </c>
      <c r="BM430" s="230" t="s">
        <v>2384</v>
      </c>
    </row>
    <row r="431" spans="1:47" s="2" customFormat="1" ht="12">
      <c r="A431" s="39"/>
      <c r="B431" s="40"/>
      <c r="C431" s="41"/>
      <c r="D431" s="234" t="s">
        <v>229</v>
      </c>
      <c r="E431" s="41"/>
      <c r="F431" s="255" t="s">
        <v>2377</v>
      </c>
      <c r="G431" s="41"/>
      <c r="H431" s="41"/>
      <c r="I431" s="256"/>
      <c r="J431" s="41"/>
      <c r="K431" s="41"/>
      <c r="L431" s="45"/>
      <c r="M431" s="257"/>
      <c r="N431" s="258"/>
      <c r="O431" s="92"/>
      <c r="P431" s="92"/>
      <c r="Q431" s="92"/>
      <c r="R431" s="92"/>
      <c r="S431" s="92"/>
      <c r="T431" s="93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T431" s="18" t="s">
        <v>229</v>
      </c>
      <c r="AU431" s="18" t="s">
        <v>86</v>
      </c>
    </row>
    <row r="432" spans="1:65" s="2" customFormat="1" ht="33" customHeight="1">
      <c r="A432" s="39"/>
      <c r="B432" s="40"/>
      <c r="C432" s="219" t="s">
        <v>907</v>
      </c>
      <c r="D432" s="219" t="s">
        <v>173</v>
      </c>
      <c r="E432" s="220" t="s">
        <v>2385</v>
      </c>
      <c r="F432" s="221" t="s">
        <v>2386</v>
      </c>
      <c r="G432" s="222" t="s">
        <v>226</v>
      </c>
      <c r="H432" s="223">
        <v>1</v>
      </c>
      <c r="I432" s="224"/>
      <c r="J432" s="225">
        <f>ROUND(I432*H432,2)</f>
        <v>0</v>
      </c>
      <c r="K432" s="221" t="s">
        <v>1</v>
      </c>
      <c r="L432" s="45"/>
      <c r="M432" s="226" t="s">
        <v>1</v>
      </c>
      <c r="N432" s="227" t="s">
        <v>41</v>
      </c>
      <c r="O432" s="92"/>
      <c r="P432" s="228">
        <f>O432*H432</f>
        <v>0</v>
      </c>
      <c r="Q432" s="228">
        <v>0</v>
      </c>
      <c r="R432" s="228">
        <f>Q432*H432</f>
        <v>0</v>
      </c>
      <c r="S432" s="228">
        <v>0</v>
      </c>
      <c r="T432" s="229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30" t="s">
        <v>267</v>
      </c>
      <c r="AT432" s="230" t="s">
        <v>173</v>
      </c>
      <c r="AU432" s="230" t="s">
        <v>86</v>
      </c>
      <c r="AY432" s="18" t="s">
        <v>171</v>
      </c>
      <c r="BE432" s="231">
        <f>IF(N432="základní",J432,0)</f>
        <v>0</v>
      </c>
      <c r="BF432" s="231">
        <f>IF(N432="snížená",J432,0)</f>
        <v>0</v>
      </c>
      <c r="BG432" s="231">
        <f>IF(N432="zákl. přenesená",J432,0)</f>
        <v>0</v>
      </c>
      <c r="BH432" s="231">
        <f>IF(N432="sníž. přenesená",J432,0)</f>
        <v>0</v>
      </c>
      <c r="BI432" s="231">
        <f>IF(N432="nulová",J432,0)</f>
        <v>0</v>
      </c>
      <c r="BJ432" s="18" t="s">
        <v>84</v>
      </c>
      <c r="BK432" s="231">
        <f>ROUND(I432*H432,2)</f>
        <v>0</v>
      </c>
      <c r="BL432" s="18" t="s">
        <v>267</v>
      </c>
      <c r="BM432" s="230" t="s">
        <v>2387</v>
      </c>
    </row>
    <row r="433" spans="1:47" s="2" customFormat="1" ht="12">
      <c r="A433" s="39"/>
      <c r="B433" s="40"/>
      <c r="C433" s="41"/>
      <c r="D433" s="234" t="s">
        <v>229</v>
      </c>
      <c r="E433" s="41"/>
      <c r="F433" s="255" t="s">
        <v>2377</v>
      </c>
      <c r="G433" s="41"/>
      <c r="H433" s="41"/>
      <c r="I433" s="256"/>
      <c r="J433" s="41"/>
      <c r="K433" s="41"/>
      <c r="L433" s="45"/>
      <c r="M433" s="257"/>
      <c r="N433" s="258"/>
      <c r="O433" s="92"/>
      <c r="P433" s="92"/>
      <c r="Q433" s="92"/>
      <c r="R433" s="92"/>
      <c r="S433" s="92"/>
      <c r="T433" s="93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T433" s="18" t="s">
        <v>229</v>
      </c>
      <c r="AU433" s="18" t="s">
        <v>86</v>
      </c>
    </row>
    <row r="434" spans="1:65" s="2" customFormat="1" ht="33" customHeight="1">
      <c r="A434" s="39"/>
      <c r="B434" s="40"/>
      <c r="C434" s="219" t="s">
        <v>912</v>
      </c>
      <c r="D434" s="219" t="s">
        <v>173</v>
      </c>
      <c r="E434" s="220" t="s">
        <v>1512</v>
      </c>
      <c r="F434" s="221" t="s">
        <v>1513</v>
      </c>
      <c r="G434" s="222" t="s">
        <v>226</v>
      </c>
      <c r="H434" s="223">
        <v>1</v>
      </c>
      <c r="I434" s="224"/>
      <c r="J434" s="225">
        <f>ROUND(I434*H434,2)</f>
        <v>0</v>
      </c>
      <c r="K434" s="221" t="s">
        <v>1</v>
      </c>
      <c r="L434" s="45"/>
      <c r="M434" s="226" t="s">
        <v>1</v>
      </c>
      <c r="N434" s="227" t="s">
        <v>41</v>
      </c>
      <c r="O434" s="92"/>
      <c r="P434" s="228">
        <f>O434*H434</f>
        <v>0</v>
      </c>
      <c r="Q434" s="228">
        <v>0</v>
      </c>
      <c r="R434" s="228">
        <f>Q434*H434</f>
        <v>0</v>
      </c>
      <c r="S434" s="228">
        <v>0</v>
      </c>
      <c r="T434" s="229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30" t="s">
        <v>267</v>
      </c>
      <c r="AT434" s="230" t="s">
        <v>173</v>
      </c>
      <c r="AU434" s="230" t="s">
        <v>86</v>
      </c>
      <c r="AY434" s="18" t="s">
        <v>171</v>
      </c>
      <c r="BE434" s="231">
        <f>IF(N434="základní",J434,0)</f>
        <v>0</v>
      </c>
      <c r="BF434" s="231">
        <f>IF(N434="snížená",J434,0)</f>
        <v>0</v>
      </c>
      <c r="BG434" s="231">
        <f>IF(N434="zákl. přenesená",J434,0)</f>
        <v>0</v>
      </c>
      <c r="BH434" s="231">
        <f>IF(N434="sníž. přenesená",J434,0)</f>
        <v>0</v>
      </c>
      <c r="BI434" s="231">
        <f>IF(N434="nulová",J434,0)</f>
        <v>0</v>
      </c>
      <c r="BJ434" s="18" t="s">
        <v>84</v>
      </c>
      <c r="BK434" s="231">
        <f>ROUND(I434*H434,2)</f>
        <v>0</v>
      </c>
      <c r="BL434" s="18" t="s">
        <v>267</v>
      </c>
      <c r="BM434" s="230" t="s">
        <v>1514</v>
      </c>
    </row>
    <row r="435" spans="1:47" s="2" customFormat="1" ht="12">
      <c r="A435" s="39"/>
      <c r="B435" s="40"/>
      <c r="C435" s="41"/>
      <c r="D435" s="234" t="s">
        <v>229</v>
      </c>
      <c r="E435" s="41"/>
      <c r="F435" s="255" t="s">
        <v>2377</v>
      </c>
      <c r="G435" s="41"/>
      <c r="H435" s="41"/>
      <c r="I435" s="256"/>
      <c r="J435" s="41"/>
      <c r="K435" s="41"/>
      <c r="L435" s="45"/>
      <c r="M435" s="257"/>
      <c r="N435" s="258"/>
      <c r="O435" s="92"/>
      <c r="P435" s="92"/>
      <c r="Q435" s="92"/>
      <c r="R435" s="92"/>
      <c r="S435" s="92"/>
      <c r="T435" s="93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T435" s="18" t="s">
        <v>229</v>
      </c>
      <c r="AU435" s="18" t="s">
        <v>86</v>
      </c>
    </row>
    <row r="436" spans="1:65" s="2" customFormat="1" ht="33" customHeight="1">
      <c r="A436" s="39"/>
      <c r="B436" s="40"/>
      <c r="C436" s="219" t="s">
        <v>916</v>
      </c>
      <c r="D436" s="219" t="s">
        <v>173</v>
      </c>
      <c r="E436" s="220" t="s">
        <v>2388</v>
      </c>
      <c r="F436" s="221" t="s">
        <v>2389</v>
      </c>
      <c r="G436" s="222" t="s">
        <v>226</v>
      </c>
      <c r="H436" s="223">
        <v>1</v>
      </c>
      <c r="I436" s="224"/>
      <c r="J436" s="225">
        <f>ROUND(I436*H436,2)</f>
        <v>0</v>
      </c>
      <c r="K436" s="221" t="s">
        <v>1</v>
      </c>
      <c r="L436" s="45"/>
      <c r="M436" s="226" t="s">
        <v>1</v>
      </c>
      <c r="N436" s="227" t="s">
        <v>41</v>
      </c>
      <c r="O436" s="92"/>
      <c r="P436" s="228">
        <f>O436*H436</f>
        <v>0</v>
      </c>
      <c r="Q436" s="228">
        <v>0</v>
      </c>
      <c r="R436" s="228">
        <f>Q436*H436</f>
        <v>0</v>
      </c>
      <c r="S436" s="228">
        <v>0</v>
      </c>
      <c r="T436" s="229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30" t="s">
        <v>267</v>
      </c>
      <c r="AT436" s="230" t="s">
        <v>173</v>
      </c>
      <c r="AU436" s="230" t="s">
        <v>86</v>
      </c>
      <c r="AY436" s="18" t="s">
        <v>171</v>
      </c>
      <c r="BE436" s="231">
        <f>IF(N436="základní",J436,0)</f>
        <v>0</v>
      </c>
      <c r="BF436" s="231">
        <f>IF(N436="snížená",J436,0)</f>
        <v>0</v>
      </c>
      <c r="BG436" s="231">
        <f>IF(N436="zákl. přenesená",J436,0)</f>
        <v>0</v>
      </c>
      <c r="BH436" s="231">
        <f>IF(N436="sníž. přenesená",J436,0)</f>
        <v>0</v>
      </c>
      <c r="BI436" s="231">
        <f>IF(N436="nulová",J436,0)</f>
        <v>0</v>
      </c>
      <c r="BJ436" s="18" t="s">
        <v>84</v>
      </c>
      <c r="BK436" s="231">
        <f>ROUND(I436*H436,2)</f>
        <v>0</v>
      </c>
      <c r="BL436" s="18" t="s">
        <v>267</v>
      </c>
      <c r="BM436" s="230" t="s">
        <v>2390</v>
      </c>
    </row>
    <row r="437" spans="1:47" s="2" customFormat="1" ht="12">
      <c r="A437" s="39"/>
      <c r="B437" s="40"/>
      <c r="C437" s="41"/>
      <c r="D437" s="234" t="s">
        <v>229</v>
      </c>
      <c r="E437" s="41"/>
      <c r="F437" s="255" t="s">
        <v>2377</v>
      </c>
      <c r="G437" s="41"/>
      <c r="H437" s="41"/>
      <c r="I437" s="256"/>
      <c r="J437" s="41"/>
      <c r="K437" s="41"/>
      <c r="L437" s="45"/>
      <c r="M437" s="257"/>
      <c r="N437" s="258"/>
      <c r="O437" s="92"/>
      <c r="P437" s="92"/>
      <c r="Q437" s="92"/>
      <c r="R437" s="92"/>
      <c r="S437" s="92"/>
      <c r="T437" s="93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T437" s="18" t="s">
        <v>229</v>
      </c>
      <c r="AU437" s="18" t="s">
        <v>86</v>
      </c>
    </row>
    <row r="438" spans="1:65" s="2" customFormat="1" ht="16.5" customHeight="1">
      <c r="A438" s="39"/>
      <c r="B438" s="40"/>
      <c r="C438" s="219" t="s">
        <v>920</v>
      </c>
      <c r="D438" s="219" t="s">
        <v>173</v>
      </c>
      <c r="E438" s="220" t="s">
        <v>1515</v>
      </c>
      <c r="F438" s="221" t="s">
        <v>1516</v>
      </c>
      <c r="G438" s="222" t="s">
        <v>366</v>
      </c>
      <c r="H438" s="223">
        <v>16.5</v>
      </c>
      <c r="I438" s="224"/>
      <c r="J438" s="225">
        <f>ROUND(I438*H438,2)</f>
        <v>0</v>
      </c>
      <c r="K438" s="221" t="s">
        <v>1</v>
      </c>
      <c r="L438" s="45"/>
      <c r="M438" s="226" t="s">
        <v>1</v>
      </c>
      <c r="N438" s="227" t="s">
        <v>41</v>
      </c>
      <c r="O438" s="92"/>
      <c r="P438" s="228">
        <f>O438*H438</f>
        <v>0</v>
      </c>
      <c r="Q438" s="228">
        <v>0</v>
      </c>
      <c r="R438" s="228">
        <f>Q438*H438</f>
        <v>0</v>
      </c>
      <c r="S438" s="228">
        <v>0</v>
      </c>
      <c r="T438" s="229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30" t="s">
        <v>267</v>
      </c>
      <c r="AT438" s="230" t="s">
        <v>173</v>
      </c>
      <c r="AU438" s="230" t="s">
        <v>86</v>
      </c>
      <c r="AY438" s="18" t="s">
        <v>171</v>
      </c>
      <c r="BE438" s="231">
        <f>IF(N438="základní",J438,0)</f>
        <v>0</v>
      </c>
      <c r="BF438" s="231">
        <f>IF(N438="snížená",J438,0)</f>
        <v>0</v>
      </c>
      <c r="BG438" s="231">
        <f>IF(N438="zákl. přenesená",J438,0)</f>
        <v>0</v>
      </c>
      <c r="BH438" s="231">
        <f>IF(N438="sníž. přenesená",J438,0)</f>
        <v>0</v>
      </c>
      <c r="BI438" s="231">
        <f>IF(N438="nulová",J438,0)</f>
        <v>0</v>
      </c>
      <c r="BJ438" s="18" t="s">
        <v>84</v>
      </c>
      <c r="BK438" s="231">
        <f>ROUND(I438*H438,2)</f>
        <v>0</v>
      </c>
      <c r="BL438" s="18" t="s">
        <v>267</v>
      </c>
      <c r="BM438" s="230" t="s">
        <v>2391</v>
      </c>
    </row>
    <row r="439" spans="1:47" s="2" customFormat="1" ht="12">
      <c r="A439" s="39"/>
      <c r="B439" s="40"/>
      <c r="C439" s="41"/>
      <c r="D439" s="234" t="s">
        <v>229</v>
      </c>
      <c r="E439" s="41"/>
      <c r="F439" s="255" t="s">
        <v>1518</v>
      </c>
      <c r="G439" s="41"/>
      <c r="H439" s="41"/>
      <c r="I439" s="256"/>
      <c r="J439" s="41"/>
      <c r="K439" s="41"/>
      <c r="L439" s="45"/>
      <c r="M439" s="257"/>
      <c r="N439" s="258"/>
      <c r="O439" s="92"/>
      <c r="P439" s="92"/>
      <c r="Q439" s="92"/>
      <c r="R439" s="92"/>
      <c r="S439" s="92"/>
      <c r="T439" s="93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T439" s="18" t="s">
        <v>229</v>
      </c>
      <c r="AU439" s="18" t="s">
        <v>86</v>
      </c>
    </row>
    <row r="440" spans="1:63" s="12" customFormat="1" ht="22.8" customHeight="1">
      <c r="A440" s="12"/>
      <c r="B440" s="203"/>
      <c r="C440" s="204"/>
      <c r="D440" s="205" t="s">
        <v>75</v>
      </c>
      <c r="E440" s="217" t="s">
        <v>1054</v>
      </c>
      <c r="F440" s="217" t="s">
        <v>1055</v>
      </c>
      <c r="G440" s="204"/>
      <c r="H440" s="204"/>
      <c r="I440" s="207"/>
      <c r="J440" s="218">
        <f>BK440</f>
        <v>0</v>
      </c>
      <c r="K440" s="204"/>
      <c r="L440" s="209"/>
      <c r="M440" s="210"/>
      <c r="N440" s="211"/>
      <c r="O440" s="211"/>
      <c r="P440" s="212">
        <f>SUM(P441:P459)</f>
        <v>0</v>
      </c>
      <c r="Q440" s="211"/>
      <c r="R440" s="212">
        <f>SUM(R441:R459)</f>
        <v>0</v>
      </c>
      <c r="S440" s="211"/>
      <c r="T440" s="213">
        <f>SUM(T441:T459)</f>
        <v>0.6140000000000001</v>
      </c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R440" s="214" t="s">
        <v>86</v>
      </c>
      <c r="AT440" s="215" t="s">
        <v>75</v>
      </c>
      <c r="AU440" s="215" t="s">
        <v>84</v>
      </c>
      <c r="AY440" s="214" t="s">
        <v>171</v>
      </c>
      <c r="BK440" s="216">
        <f>SUM(BK441:BK459)</f>
        <v>0</v>
      </c>
    </row>
    <row r="441" spans="1:65" s="2" customFormat="1" ht="24.15" customHeight="1">
      <c r="A441" s="39"/>
      <c r="B441" s="40"/>
      <c r="C441" s="219" t="s">
        <v>926</v>
      </c>
      <c r="D441" s="219" t="s">
        <v>173</v>
      </c>
      <c r="E441" s="220" t="s">
        <v>2392</v>
      </c>
      <c r="F441" s="221" t="s">
        <v>2393</v>
      </c>
      <c r="G441" s="222" t="s">
        <v>366</v>
      </c>
      <c r="H441" s="223">
        <v>11.2</v>
      </c>
      <c r="I441" s="224"/>
      <c r="J441" s="225">
        <f>ROUND(I441*H441,2)</f>
        <v>0</v>
      </c>
      <c r="K441" s="221" t="s">
        <v>177</v>
      </c>
      <c r="L441" s="45"/>
      <c r="M441" s="226" t="s">
        <v>1</v>
      </c>
      <c r="N441" s="227" t="s">
        <v>41</v>
      </c>
      <c r="O441" s="92"/>
      <c r="P441" s="228">
        <f>O441*H441</f>
        <v>0</v>
      </c>
      <c r="Q441" s="228">
        <v>0</v>
      </c>
      <c r="R441" s="228">
        <f>Q441*H441</f>
        <v>0</v>
      </c>
      <c r="S441" s="228">
        <v>0.016</v>
      </c>
      <c r="T441" s="229">
        <f>S441*H441</f>
        <v>0.17919999999999997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30" t="s">
        <v>267</v>
      </c>
      <c r="AT441" s="230" t="s">
        <v>173</v>
      </c>
      <c r="AU441" s="230" t="s">
        <v>86</v>
      </c>
      <c r="AY441" s="18" t="s">
        <v>171</v>
      </c>
      <c r="BE441" s="231">
        <f>IF(N441="základní",J441,0)</f>
        <v>0</v>
      </c>
      <c r="BF441" s="231">
        <f>IF(N441="snížená",J441,0)</f>
        <v>0</v>
      </c>
      <c r="BG441" s="231">
        <f>IF(N441="zákl. přenesená",J441,0)</f>
        <v>0</v>
      </c>
      <c r="BH441" s="231">
        <f>IF(N441="sníž. přenesená",J441,0)</f>
        <v>0</v>
      </c>
      <c r="BI441" s="231">
        <f>IF(N441="nulová",J441,0)</f>
        <v>0</v>
      </c>
      <c r="BJ441" s="18" t="s">
        <v>84</v>
      </c>
      <c r="BK441" s="231">
        <f>ROUND(I441*H441,2)</f>
        <v>0</v>
      </c>
      <c r="BL441" s="18" t="s">
        <v>267</v>
      </c>
      <c r="BM441" s="230" t="s">
        <v>2394</v>
      </c>
    </row>
    <row r="442" spans="1:65" s="2" customFormat="1" ht="16.5" customHeight="1">
      <c r="A442" s="39"/>
      <c r="B442" s="40"/>
      <c r="C442" s="219" t="s">
        <v>944</v>
      </c>
      <c r="D442" s="219" t="s">
        <v>173</v>
      </c>
      <c r="E442" s="220" t="s">
        <v>2395</v>
      </c>
      <c r="F442" s="221" t="s">
        <v>2396</v>
      </c>
      <c r="G442" s="222" t="s">
        <v>176</v>
      </c>
      <c r="H442" s="223">
        <v>72</v>
      </c>
      <c r="I442" s="224"/>
      <c r="J442" s="225">
        <f>ROUND(I442*H442,2)</f>
        <v>0</v>
      </c>
      <c r="K442" s="221" t="s">
        <v>177</v>
      </c>
      <c r="L442" s="45"/>
      <c r="M442" s="226" t="s">
        <v>1</v>
      </c>
      <c r="N442" s="227" t="s">
        <v>41</v>
      </c>
      <c r="O442" s="92"/>
      <c r="P442" s="228">
        <f>O442*H442</f>
        <v>0</v>
      </c>
      <c r="Q442" s="228">
        <v>0</v>
      </c>
      <c r="R442" s="228">
        <f>Q442*H442</f>
        <v>0</v>
      </c>
      <c r="S442" s="228">
        <v>0.004</v>
      </c>
      <c r="T442" s="229">
        <f>S442*H442</f>
        <v>0.28800000000000003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30" t="s">
        <v>267</v>
      </c>
      <c r="AT442" s="230" t="s">
        <v>173</v>
      </c>
      <c r="AU442" s="230" t="s">
        <v>86</v>
      </c>
      <c r="AY442" s="18" t="s">
        <v>171</v>
      </c>
      <c r="BE442" s="231">
        <f>IF(N442="základní",J442,0)</f>
        <v>0</v>
      </c>
      <c r="BF442" s="231">
        <f>IF(N442="snížená",J442,0)</f>
        <v>0</v>
      </c>
      <c r="BG442" s="231">
        <f>IF(N442="zákl. přenesená",J442,0)</f>
        <v>0</v>
      </c>
      <c r="BH442" s="231">
        <f>IF(N442="sníž. přenesená",J442,0)</f>
        <v>0</v>
      </c>
      <c r="BI442" s="231">
        <f>IF(N442="nulová",J442,0)</f>
        <v>0</v>
      </c>
      <c r="BJ442" s="18" t="s">
        <v>84</v>
      </c>
      <c r="BK442" s="231">
        <f>ROUND(I442*H442,2)</f>
        <v>0</v>
      </c>
      <c r="BL442" s="18" t="s">
        <v>267</v>
      </c>
      <c r="BM442" s="230" t="s">
        <v>2397</v>
      </c>
    </row>
    <row r="443" spans="1:65" s="2" customFormat="1" ht="16.5" customHeight="1">
      <c r="A443" s="39"/>
      <c r="B443" s="40"/>
      <c r="C443" s="219" t="s">
        <v>949</v>
      </c>
      <c r="D443" s="219" t="s">
        <v>173</v>
      </c>
      <c r="E443" s="220" t="s">
        <v>2398</v>
      </c>
      <c r="F443" s="221" t="s">
        <v>2399</v>
      </c>
      <c r="G443" s="222" t="s">
        <v>176</v>
      </c>
      <c r="H443" s="223">
        <v>72</v>
      </c>
      <c r="I443" s="224"/>
      <c r="J443" s="225">
        <f>ROUND(I443*H443,2)</f>
        <v>0</v>
      </c>
      <c r="K443" s="221" t="s">
        <v>177</v>
      </c>
      <c r="L443" s="45"/>
      <c r="M443" s="226" t="s">
        <v>1</v>
      </c>
      <c r="N443" s="227" t="s">
        <v>41</v>
      </c>
      <c r="O443" s="92"/>
      <c r="P443" s="228">
        <f>O443*H443</f>
        <v>0</v>
      </c>
      <c r="Q443" s="228">
        <v>0</v>
      </c>
      <c r="R443" s="228">
        <f>Q443*H443</f>
        <v>0</v>
      </c>
      <c r="S443" s="228">
        <v>0.002</v>
      </c>
      <c r="T443" s="229">
        <f>S443*H443</f>
        <v>0.14400000000000002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30" t="s">
        <v>267</v>
      </c>
      <c r="AT443" s="230" t="s">
        <v>173</v>
      </c>
      <c r="AU443" s="230" t="s">
        <v>86</v>
      </c>
      <c r="AY443" s="18" t="s">
        <v>171</v>
      </c>
      <c r="BE443" s="231">
        <f>IF(N443="základní",J443,0)</f>
        <v>0</v>
      </c>
      <c r="BF443" s="231">
        <f>IF(N443="snížená",J443,0)</f>
        <v>0</v>
      </c>
      <c r="BG443" s="231">
        <f>IF(N443="zákl. přenesená",J443,0)</f>
        <v>0</v>
      </c>
      <c r="BH443" s="231">
        <f>IF(N443="sníž. přenesená",J443,0)</f>
        <v>0</v>
      </c>
      <c r="BI443" s="231">
        <f>IF(N443="nulová",J443,0)</f>
        <v>0</v>
      </c>
      <c r="BJ443" s="18" t="s">
        <v>84</v>
      </c>
      <c r="BK443" s="231">
        <f>ROUND(I443*H443,2)</f>
        <v>0</v>
      </c>
      <c r="BL443" s="18" t="s">
        <v>267</v>
      </c>
      <c r="BM443" s="230" t="s">
        <v>2400</v>
      </c>
    </row>
    <row r="444" spans="1:65" s="2" customFormat="1" ht="24.15" customHeight="1">
      <c r="A444" s="39"/>
      <c r="B444" s="40"/>
      <c r="C444" s="219" t="s">
        <v>954</v>
      </c>
      <c r="D444" s="219" t="s">
        <v>173</v>
      </c>
      <c r="E444" s="220" t="s">
        <v>1057</v>
      </c>
      <c r="F444" s="221" t="s">
        <v>1058</v>
      </c>
      <c r="G444" s="222" t="s">
        <v>226</v>
      </c>
      <c r="H444" s="223">
        <v>7</v>
      </c>
      <c r="I444" s="224"/>
      <c r="J444" s="225">
        <f>ROUND(I444*H444,2)</f>
        <v>0</v>
      </c>
      <c r="K444" s="221" t="s">
        <v>177</v>
      </c>
      <c r="L444" s="45"/>
      <c r="M444" s="226" t="s">
        <v>1</v>
      </c>
      <c r="N444" s="227" t="s">
        <v>41</v>
      </c>
      <c r="O444" s="92"/>
      <c r="P444" s="228">
        <f>O444*H444</f>
        <v>0</v>
      </c>
      <c r="Q444" s="228">
        <v>0</v>
      </c>
      <c r="R444" s="228">
        <f>Q444*H444</f>
        <v>0</v>
      </c>
      <c r="S444" s="228">
        <v>0.0004</v>
      </c>
      <c r="T444" s="229">
        <f>S444*H444</f>
        <v>0.0028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30" t="s">
        <v>267</v>
      </c>
      <c r="AT444" s="230" t="s">
        <v>173</v>
      </c>
      <c r="AU444" s="230" t="s">
        <v>86</v>
      </c>
      <c r="AY444" s="18" t="s">
        <v>171</v>
      </c>
      <c r="BE444" s="231">
        <f>IF(N444="základní",J444,0)</f>
        <v>0</v>
      </c>
      <c r="BF444" s="231">
        <f>IF(N444="snížená",J444,0)</f>
        <v>0</v>
      </c>
      <c r="BG444" s="231">
        <f>IF(N444="zákl. přenesená",J444,0)</f>
        <v>0</v>
      </c>
      <c r="BH444" s="231">
        <f>IF(N444="sníž. přenesená",J444,0)</f>
        <v>0</v>
      </c>
      <c r="BI444" s="231">
        <f>IF(N444="nulová",J444,0)</f>
        <v>0</v>
      </c>
      <c r="BJ444" s="18" t="s">
        <v>84</v>
      </c>
      <c r="BK444" s="231">
        <f>ROUND(I444*H444,2)</f>
        <v>0</v>
      </c>
      <c r="BL444" s="18" t="s">
        <v>267</v>
      </c>
      <c r="BM444" s="230" t="s">
        <v>2401</v>
      </c>
    </row>
    <row r="445" spans="1:65" s="2" customFormat="1" ht="16.5" customHeight="1">
      <c r="A445" s="39"/>
      <c r="B445" s="40"/>
      <c r="C445" s="219" t="s">
        <v>958</v>
      </c>
      <c r="D445" s="219" t="s">
        <v>173</v>
      </c>
      <c r="E445" s="220" t="s">
        <v>2402</v>
      </c>
      <c r="F445" s="221" t="s">
        <v>2403</v>
      </c>
      <c r="G445" s="222" t="s">
        <v>226</v>
      </c>
      <c r="H445" s="223">
        <v>1</v>
      </c>
      <c r="I445" s="224"/>
      <c r="J445" s="225">
        <f>ROUND(I445*H445,2)</f>
        <v>0</v>
      </c>
      <c r="K445" s="221" t="s">
        <v>1</v>
      </c>
      <c r="L445" s="45"/>
      <c r="M445" s="226" t="s">
        <v>1</v>
      </c>
      <c r="N445" s="227" t="s">
        <v>41</v>
      </c>
      <c r="O445" s="92"/>
      <c r="P445" s="228">
        <f>O445*H445</f>
        <v>0</v>
      </c>
      <c r="Q445" s="228">
        <v>0</v>
      </c>
      <c r="R445" s="228">
        <f>Q445*H445</f>
        <v>0</v>
      </c>
      <c r="S445" s="228">
        <v>0</v>
      </c>
      <c r="T445" s="229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30" t="s">
        <v>267</v>
      </c>
      <c r="AT445" s="230" t="s">
        <v>173</v>
      </c>
      <c r="AU445" s="230" t="s">
        <v>86</v>
      </c>
      <c r="AY445" s="18" t="s">
        <v>171</v>
      </c>
      <c r="BE445" s="231">
        <f>IF(N445="základní",J445,0)</f>
        <v>0</v>
      </c>
      <c r="BF445" s="231">
        <f>IF(N445="snížená",J445,0)</f>
        <v>0</v>
      </c>
      <c r="BG445" s="231">
        <f>IF(N445="zákl. přenesená",J445,0)</f>
        <v>0</v>
      </c>
      <c r="BH445" s="231">
        <f>IF(N445="sníž. přenesená",J445,0)</f>
        <v>0</v>
      </c>
      <c r="BI445" s="231">
        <f>IF(N445="nulová",J445,0)</f>
        <v>0</v>
      </c>
      <c r="BJ445" s="18" t="s">
        <v>84</v>
      </c>
      <c r="BK445" s="231">
        <f>ROUND(I445*H445,2)</f>
        <v>0</v>
      </c>
      <c r="BL445" s="18" t="s">
        <v>267</v>
      </c>
      <c r="BM445" s="230" t="s">
        <v>2404</v>
      </c>
    </row>
    <row r="446" spans="1:65" s="2" customFormat="1" ht="24.15" customHeight="1">
      <c r="A446" s="39"/>
      <c r="B446" s="40"/>
      <c r="C446" s="219" t="s">
        <v>962</v>
      </c>
      <c r="D446" s="219" t="s">
        <v>173</v>
      </c>
      <c r="E446" s="220" t="s">
        <v>2405</v>
      </c>
      <c r="F446" s="221" t="s">
        <v>2406</v>
      </c>
      <c r="G446" s="222" t="s">
        <v>226</v>
      </c>
      <c r="H446" s="223">
        <v>1</v>
      </c>
      <c r="I446" s="224"/>
      <c r="J446" s="225">
        <f>ROUND(I446*H446,2)</f>
        <v>0</v>
      </c>
      <c r="K446" s="221" t="s">
        <v>1</v>
      </c>
      <c r="L446" s="45"/>
      <c r="M446" s="226" t="s">
        <v>1</v>
      </c>
      <c r="N446" s="227" t="s">
        <v>41</v>
      </c>
      <c r="O446" s="92"/>
      <c r="P446" s="228">
        <f>O446*H446</f>
        <v>0</v>
      </c>
      <c r="Q446" s="228">
        <v>0</v>
      </c>
      <c r="R446" s="228">
        <f>Q446*H446</f>
        <v>0</v>
      </c>
      <c r="S446" s="228">
        <v>0</v>
      </c>
      <c r="T446" s="229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30" t="s">
        <v>267</v>
      </c>
      <c r="AT446" s="230" t="s">
        <v>173</v>
      </c>
      <c r="AU446" s="230" t="s">
        <v>86</v>
      </c>
      <c r="AY446" s="18" t="s">
        <v>171</v>
      </c>
      <c r="BE446" s="231">
        <f>IF(N446="základní",J446,0)</f>
        <v>0</v>
      </c>
      <c r="BF446" s="231">
        <f>IF(N446="snížená",J446,0)</f>
        <v>0</v>
      </c>
      <c r="BG446" s="231">
        <f>IF(N446="zákl. přenesená",J446,0)</f>
        <v>0</v>
      </c>
      <c r="BH446" s="231">
        <f>IF(N446="sníž. přenesená",J446,0)</f>
        <v>0</v>
      </c>
      <c r="BI446" s="231">
        <f>IF(N446="nulová",J446,0)</f>
        <v>0</v>
      </c>
      <c r="BJ446" s="18" t="s">
        <v>84</v>
      </c>
      <c r="BK446" s="231">
        <f>ROUND(I446*H446,2)</f>
        <v>0</v>
      </c>
      <c r="BL446" s="18" t="s">
        <v>267</v>
      </c>
      <c r="BM446" s="230" t="s">
        <v>2407</v>
      </c>
    </row>
    <row r="447" spans="1:65" s="2" customFormat="1" ht="24.15" customHeight="1">
      <c r="A447" s="39"/>
      <c r="B447" s="40"/>
      <c r="C447" s="219" t="s">
        <v>966</v>
      </c>
      <c r="D447" s="219" t="s">
        <v>173</v>
      </c>
      <c r="E447" s="220" t="s">
        <v>2408</v>
      </c>
      <c r="F447" s="221" t="s">
        <v>2409</v>
      </c>
      <c r="G447" s="222" t="s">
        <v>226</v>
      </c>
      <c r="H447" s="223">
        <v>1</v>
      </c>
      <c r="I447" s="224"/>
      <c r="J447" s="225">
        <f>ROUND(I447*H447,2)</f>
        <v>0</v>
      </c>
      <c r="K447" s="221" t="s">
        <v>1</v>
      </c>
      <c r="L447" s="45"/>
      <c r="M447" s="226" t="s">
        <v>1</v>
      </c>
      <c r="N447" s="227" t="s">
        <v>41</v>
      </c>
      <c r="O447" s="92"/>
      <c r="P447" s="228">
        <f>O447*H447</f>
        <v>0</v>
      </c>
      <c r="Q447" s="228">
        <v>0</v>
      </c>
      <c r="R447" s="228">
        <f>Q447*H447</f>
        <v>0</v>
      </c>
      <c r="S447" s="228">
        <v>0</v>
      </c>
      <c r="T447" s="229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30" t="s">
        <v>267</v>
      </c>
      <c r="AT447" s="230" t="s">
        <v>173</v>
      </c>
      <c r="AU447" s="230" t="s">
        <v>86</v>
      </c>
      <c r="AY447" s="18" t="s">
        <v>171</v>
      </c>
      <c r="BE447" s="231">
        <f>IF(N447="základní",J447,0)</f>
        <v>0</v>
      </c>
      <c r="BF447" s="231">
        <f>IF(N447="snížená",J447,0)</f>
        <v>0</v>
      </c>
      <c r="BG447" s="231">
        <f>IF(N447="zákl. přenesená",J447,0)</f>
        <v>0</v>
      </c>
      <c r="BH447" s="231">
        <f>IF(N447="sníž. přenesená",J447,0)</f>
        <v>0</v>
      </c>
      <c r="BI447" s="231">
        <f>IF(N447="nulová",J447,0)</f>
        <v>0</v>
      </c>
      <c r="BJ447" s="18" t="s">
        <v>84</v>
      </c>
      <c r="BK447" s="231">
        <f>ROUND(I447*H447,2)</f>
        <v>0</v>
      </c>
      <c r="BL447" s="18" t="s">
        <v>267</v>
      </c>
      <c r="BM447" s="230" t="s">
        <v>2410</v>
      </c>
    </row>
    <row r="448" spans="1:65" s="2" customFormat="1" ht="24.15" customHeight="1">
      <c r="A448" s="39"/>
      <c r="B448" s="40"/>
      <c r="C448" s="219" t="s">
        <v>970</v>
      </c>
      <c r="D448" s="219" t="s">
        <v>173</v>
      </c>
      <c r="E448" s="220" t="s">
        <v>2411</v>
      </c>
      <c r="F448" s="221" t="s">
        <v>2412</v>
      </c>
      <c r="G448" s="222" t="s">
        <v>226</v>
      </c>
      <c r="H448" s="223">
        <v>7</v>
      </c>
      <c r="I448" s="224"/>
      <c r="J448" s="225">
        <f>ROUND(I448*H448,2)</f>
        <v>0</v>
      </c>
      <c r="K448" s="221" t="s">
        <v>1</v>
      </c>
      <c r="L448" s="45"/>
      <c r="M448" s="226" t="s">
        <v>1</v>
      </c>
      <c r="N448" s="227" t="s">
        <v>41</v>
      </c>
      <c r="O448" s="92"/>
      <c r="P448" s="228">
        <f>O448*H448</f>
        <v>0</v>
      </c>
      <c r="Q448" s="228">
        <v>0</v>
      </c>
      <c r="R448" s="228">
        <f>Q448*H448</f>
        <v>0</v>
      </c>
      <c r="S448" s="228">
        <v>0</v>
      </c>
      <c r="T448" s="229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30" t="s">
        <v>267</v>
      </c>
      <c r="AT448" s="230" t="s">
        <v>173</v>
      </c>
      <c r="AU448" s="230" t="s">
        <v>86</v>
      </c>
      <c r="AY448" s="18" t="s">
        <v>171</v>
      </c>
      <c r="BE448" s="231">
        <f>IF(N448="základní",J448,0)</f>
        <v>0</v>
      </c>
      <c r="BF448" s="231">
        <f>IF(N448="snížená",J448,0)</f>
        <v>0</v>
      </c>
      <c r="BG448" s="231">
        <f>IF(N448="zákl. přenesená",J448,0)</f>
        <v>0</v>
      </c>
      <c r="BH448" s="231">
        <f>IF(N448="sníž. přenesená",J448,0)</f>
        <v>0</v>
      </c>
      <c r="BI448" s="231">
        <f>IF(N448="nulová",J448,0)</f>
        <v>0</v>
      </c>
      <c r="BJ448" s="18" t="s">
        <v>84</v>
      </c>
      <c r="BK448" s="231">
        <f>ROUND(I448*H448,2)</f>
        <v>0</v>
      </c>
      <c r="BL448" s="18" t="s">
        <v>267</v>
      </c>
      <c r="BM448" s="230" t="s">
        <v>2413</v>
      </c>
    </row>
    <row r="449" spans="1:65" s="2" customFormat="1" ht="16.5" customHeight="1">
      <c r="A449" s="39"/>
      <c r="B449" s="40"/>
      <c r="C449" s="219" t="s">
        <v>974</v>
      </c>
      <c r="D449" s="219" t="s">
        <v>173</v>
      </c>
      <c r="E449" s="220" t="s">
        <v>1076</v>
      </c>
      <c r="F449" s="221" t="s">
        <v>1077</v>
      </c>
      <c r="G449" s="222" t="s">
        <v>226</v>
      </c>
      <c r="H449" s="223">
        <v>9</v>
      </c>
      <c r="I449" s="224"/>
      <c r="J449" s="225">
        <f>ROUND(I449*H449,2)</f>
        <v>0</v>
      </c>
      <c r="K449" s="221" t="s">
        <v>227</v>
      </c>
      <c r="L449" s="45"/>
      <c r="M449" s="226" t="s">
        <v>1</v>
      </c>
      <c r="N449" s="227" t="s">
        <v>41</v>
      </c>
      <c r="O449" s="92"/>
      <c r="P449" s="228">
        <f>O449*H449</f>
        <v>0</v>
      </c>
      <c r="Q449" s="228">
        <v>0</v>
      </c>
      <c r="R449" s="228">
        <f>Q449*H449</f>
        <v>0</v>
      </c>
      <c r="S449" s="228">
        <v>0</v>
      </c>
      <c r="T449" s="229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30" t="s">
        <v>267</v>
      </c>
      <c r="AT449" s="230" t="s">
        <v>173</v>
      </c>
      <c r="AU449" s="230" t="s">
        <v>86</v>
      </c>
      <c r="AY449" s="18" t="s">
        <v>171</v>
      </c>
      <c r="BE449" s="231">
        <f>IF(N449="základní",J449,0)</f>
        <v>0</v>
      </c>
      <c r="BF449" s="231">
        <f>IF(N449="snížená",J449,0)</f>
        <v>0</v>
      </c>
      <c r="BG449" s="231">
        <f>IF(N449="zákl. přenesená",J449,0)</f>
        <v>0</v>
      </c>
      <c r="BH449" s="231">
        <f>IF(N449="sníž. přenesená",J449,0)</f>
        <v>0</v>
      </c>
      <c r="BI449" s="231">
        <f>IF(N449="nulová",J449,0)</f>
        <v>0</v>
      </c>
      <c r="BJ449" s="18" t="s">
        <v>84</v>
      </c>
      <c r="BK449" s="231">
        <f>ROUND(I449*H449,2)</f>
        <v>0</v>
      </c>
      <c r="BL449" s="18" t="s">
        <v>267</v>
      </c>
      <c r="BM449" s="230" t="s">
        <v>2414</v>
      </c>
    </row>
    <row r="450" spans="1:47" s="2" customFormat="1" ht="12">
      <c r="A450" s="39"/>
      <c r="B450" s="40"/>
      <c r="C450" s="41"/>
      <c r="D450" s="234" t="s">
        <v>229</v>
      </c>
      <c r="E450" s="41"/>
      <c r="F450" s="255" t="s">
        <v>1079</v>
      </c>
      <c r="G450" s="41"/>
      <c r="H450" s="41"/>
      <c r="I450" s="256"/>
      <c r="J450" s="41"/>
      <c r="K450" s="41"/>
      <c r="L450" s="45"/>
      <c r="M450" s="257"/>
      <c r="N450" s="258"/>
      <c r="O450" s="92"/>
      <c r="P450" s="92"/>
      <c r="Q450" s="92"/>
      <c r="R450" s="92"/>
      <c r="S450" s="92"/>
      <c r="T450" s="93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T450" s="18" t="s">
        <v>229</v>
      </c>
      <c r="AU450" s="18" t="s">
        <v>86</v>
      </c>
    </row>
    <row r="451" spans="1:65" s="2" customFormat="1" ht="24.15" customHeight="1">
      <c r="A451" s="39"/>
      <c r="B451" s="40"/>
      <c r="C451" s="219" t="s">
        <v>978</v>
      </c>
      <c r="D451" s="219" t="s">
        <v>173</v>
      </c>
      <c r="E451" s="220" t="s">
        <v>2415</v>
      </c>
      <c r="F451" s="221" t="s">
        <v>2416</v>
      </c>
      <c r="G451" s="222" t="s">
        <v>366</v>
      </c>
      <c r="H451" s="223">
        <v>7.4</v>
      </c>
      <c r="I451" s="224"/>
      <c r="J451" s="225">
        <f>ROUND(I451*H451,2)</f>
        <v>0</v>
      </c>
      <c r="K451" s="221" t="s">
        <v>1</v>
      </c>
      <c r="L451" s="45"/>
      <c r="M451" s="226" t="s">
        <v>1</v>
      </c>
      <c r="N451" s="227" t="s">
        <v>41</v>
      </c>
      <c r="O451" s="92"/>
      <c r="P451" s="228">
        <f>O451*H451</f>
        <v>0</v>
      </c>
      <c r="Q451" s="228">
        <v>0</v>
      </c>
      <c r="R451" s="228">
        <f>Q451*H451</f>
        <v>0</v>
      </c>
      <c r="S451" s="228">
        <v>0</v>
      </c>
      <c r="T451" s="229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30" t="s">
        <v>267</v>
      </c>
      <c r="AT451" s="230" t="s">
        <v>173</v>
      </c>
      <c r="AU451" s="230" t="s">
        <v>86</v>
      </c>
      <c r="AY451" s="18" t="s">
        <v>171</v>
      </c>
      <c r="BE451" s="231">
        <f>IF(N451="základní",J451,0)</f>
        <v>0</v>
      </c>
      <c r="BF451" s="231">
        <f>IF(N451="snížená",J451,0)</f>
        <v>0</v>
      </c>
      <c r="BG451" s="231">
        <f>IF(N451="zákl. přenesená",J451,0)</f>
        <v>0</v>
      </c>
      <c r="BH451" s="231">
        <f>IF(N451="sníž. přenesená",J451,0)</f>
        <v>0</v>
      </c>
      <c r="BI451" s="231">
        <f>IF(N451="nulová",J451,0)</f>
        <v>0</v>
      </c>
      <c r="BJ451" s="18" t="s">
        <v>84</v>
      </c>
      <c r="BK451" s="231">
        <f>ROUND(I451*H451,2)</f>
        <v>0</v>
      </c>
      <c r="BL451" s="18" t="s">
        <v>267</v>
      </c>
      <c r="BM451" s="230" t="s">
        <v>2417</v>
      </c>
    </row>
    <row r="452" spans="1:47" s="2" customFormat="1" ht="12">
      <c r="A452" s="39"/>
      <c r="B452" s="40"/>
      <c r="C452" s="41"/>
      <c r="D452" s="234" t="s">
        <v>229</v>
      </c>
      <c r="E452" s="41"/>
      <c r="F452" s="255" t="s">
        <v>1536</v>
      </c>
      <c r="G452" s="41"/>
      <c r="H452" s="41"/>
      <c r="I452" s="256"/>
      <c r="J452" s="41"/>
      <c r="K452" s="41"/>
      <c r="L452" s="45"/>
      <c r="M452" s="257"/>
      <c r="N452" s="258"/>
      <c r="O452" s="92"/>
      <c r="P452" s="92"/>
      <c r="Q452" s="92"/>
      <c r="R452" s="92"/>
      <c r="S452" s="92"/>
      <c r="T452" s="93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T452" s="18" t="s">
        <v>229</v>
      </c>
      <c r="AU452" s="18" t="s">
        <v>86</v>
      </c>
    </row>
    <row r="453" spans="1:65" s="2" customFormat="1" ht="24.15" customHeight="1">
      <c r="A453" s="39"/>
      <c r="B453" s="40"/>
      <c r="C453" s="219" t="s">
        <v>982</v>
      </c>
      <c r="D453" s="219" t="s">
        <v>173</v>
      </c>
      <c r="E453" s="220" t="s">
        <v>2418</v>
      </c>
      <c r="F453" s="221" t="s">
        <v>2419</v>
      </c>
      <c r="G453" s="222" t="s">
        <v>226</v>
      </c>
      <c r="H453" s="223">
        <v>1</v>
      </c>
      <c r="I453" s="224"/>
      <c r="J453" s="225">
        <f>ROUND(I453*H453,2)</f>
        <v>0</v>
      </c>
      <c r="K453" s="221" t="s">
        <v>1</v>
      </c>
      <c r="L453" s="45"/>
      <c r="M453" s="226" t="s">
        <v>1</v>
      </c>
      <c r="N453" s="227" t="s">
        <v>41</v>
      </c>
      <c r="O453" s="92"/>
      <c r="P453" s="228">
        <f>O453*H453</f>
        <v>0</v>
      </c>
      <c r="Q453" s="228">
        <v>0</v>
      </c>
      <c r="R453" s="228">
        <f>Q453*H453</f>
        <v>0</v>
      </c>
      <c r="S453" s="228">
        <v>0</v>
      </c>
      <c r="T453" s="229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30" t="s">
        <v>267</v>
      </c>
      <c r="AT453" s="230" t="s">
        <v>173</v>
      </c>
      <c r="AU453" s="230" t="s">
        <v>86</v>
      </c>
      <c r="AY453" s="18" t="s">
        <v>171</v>
      </c>
      <c r="BE453" s="231">
        <f>IF(N453="základní",J453,0)</f>
        <v>0</v>
      </c>
      <c r="BF453" s="231">
        <f>IF(N453="snížená",J453,0)</f>
        <v>0</v>
      </c>
      <c r="BG453" s="231">
        <f>IF(N453="zákl. přenesená",J453,0)</f>
        <v>0</v>
      </c>
      <c r="BH453" s="231">
        <f>IF(N453="sníž. přenesená",J453,0)</f>
        <v>0</v>
      </c>
      <c r="BI453" s="231">
        <f>IF(N453="nulová",J453,0)</f>
        <v>0</v>
      </c>
      <c r="BJ453" s="18" t="s">
        <v>84</v>
      </c>
      <c r="BK453" s="231">
        <f>ROUND(I453*H453,2)</f>
        <v>0</v>
      </c>
      <c r="BL453" s="18" t="s">
        <v>267</v>
      </c>
      <c r="BM453" s="230" t="s">
        <v>2420</v>
      </c>
    </row>
    <row r="454" spans="1:47" s="2" customFormat="1" ht="12">
      <c r="A454" s="39"/>
      <c r="B454" s="40"/>
      <c r="C454" s="41"/>
      <c r="D454" s="234" t="s">
        <v>229</v>
      </c>
      <c r="E454" s="41"/>
      <c r="F454" s="255" t="s">
        <v>1536</v>
      </c>
      <c r="G454" s="41"/>
      <c r="H454" s="41"/>
      <c r="I454" s="256"/>
      <c r="J454" s="41"/>
      <c r="K454" s="41"/>
      <c r="L454" s="45"/>
      <c r="M454" s="257"/>
      <c r="N454" s="258"/>
      <c r="O454" s="92"/>
      <c r="P454" s="92"/>
      <c r="Q454" s="92"/>
      <c r="R454" s="92"/>
      <c r="S454" s="92"/>
      <c r="T454" s="93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T454" s="18" t="s">
        <v>229</v>
      </c>
      <c r="AU454" s="18" t="s">
        <v>86</v>
      </c>
    </row>
    <row r="455" spans="1:65" s="2" customFormat="1" ht="16.5" customHeight="1">
      <c r="A455" s="39"/>
      <c r="B455" s="40"/>
      <c r="C455" s="219" t="s">
        <v>986</v>
      </c>
      <c r="D455" s="219" t="s">
        <v>173</v>
      </c>
      <c r="E455" s="220" t="s">
        <v>1066</v>
      </c>
      <c r="F455" s="221" t="s">
        <v>1067</v>
      </c>
      <c r="G455" s="222" t="s">
        <v>366</v>
      </c>
      <c r="H455" s="223">
        <v>41.5</v>
      </c>
      <c r="I455" s="224"/>
      <c r="J455" s="225">
        <f>ROUND(I455*H455,2)</f>
        <v>0</v>
      </c>
      <c r="K455" s="221" t="s">
        <v>227</v>
      </c>
      <c r="L455" s="45"/>
      <c r="M455" s="226" t="s">
        <v>1</v>
      </c>
      <c r="N455" s="227" t="s">
        <v>41</v>
      </c>
      <c r="O455" s="92"/>
      <c r="P455" s="228">
        <f>O455*H455</f>
        <v>0</v>
      </c>
      <c r="Q455" s="228">
        <v>0</v>
      </c>
      <c r="R455" s="228">
        <f>Q455*H455</f>
        <v>0</v>
      </c>
      <c r="S455" s="228">
        <v>0</v>
      </c>
      <c r="T455" s="229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30" t="s">
        <v>267</v>
      </c>
      <c r="AT455" s="230" t="s">
        <v>173</v>
      </c>
      <c r="AU455" s="230" t="s">
        <v>86</v>
      </c>
      <c r="AY455" s="18" t="s">
        <v>171</v>
      </c>
      <c r="BE455" s="231">
        <f>IF(N455="základní",J455,0)</f>
        <v>0</v>
      </c>
      <c r="BF455" s="231">
        <f>IF(N455="snížená",J455,0)</f>
        <v>0</v>
      </c>
      <c r="BG455" s="231">
        <f>IF(N455="zákl. přenesená",J455,0)</f>
        <v>0</v>
      </c>
      <c r="BH455" s="231">
        <f>IF(N455="sníž. přenesená",J455,0)</f>
        <v>0</v>
      </c>
      <c r="BI455" s="231">
        <f>IF(N455="nulová",J455,0)</f>
        <v>0</v>
      </c>
      <c r="BJ455" s="18" t="s">
        <v>84</v>
      </c>
      <c r="BK455" s="231">
        <f>ROUND(I455*H455,2)</f>
        <v>0</v>
      </c>
      <c r="BL455" s="18" t="s">
        <v>267</v>
      </c>
      <c r="BM455" s="230" t="s">
        <v>2421</v>
      </c>
    </row>
    <row r="456" spans="1:47" s="2" customFormat="1" ht="12">
      <c r="A456" s="39"/>
      <c r="B456" s="40"/>
      <c r="C456" s="41"/>
      <c r="D456" s="234" t="s">
        <v>229</v>
      </c>
      <c r="E456" s="41"/>
      <c r="F456" s="255" t="s">
        <v>1069</v>
      </c>
      <c r="G456" s="41"/>
      <c r="H456" s="41"/>
      <c r="I456" s="256"/>
      <c r="J456" s="41"/>
      <c r="K456" s="41"/>
      <c r="L456" s="45"/>
      <c r="M456" s="257"/>
      <c r="N456" s="258"/>
      <c r="O456" s="92"/>
      <c r="P456" s="92"/>
      <c r="Q456" s="92"/>
      <c r="R456" s="92"/>
      <c r="S456" s="92"/>
      <c r="T456" s="93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T456" s="18" t="s">
        <v>229</v>
      </c>
      <c r="AU456" s="18" t="s">
        <v>86</v>
      </c>
    </row>
    <row r="457" spans="1:65" s="2" customFormat="1" ht="33" customHeight="1">
      <c r="A457" s="39"/>
      <c r="B457" s="40"/>
      <c r="C457" s="219" t="s">
        <v>990</v>
      </c>
      <c r="D457" s="219" t="s">
        <v>173</v>
      </c>
      <c r="E457" s="220" t="s">
        <v>1089</v>
      </c>
      <c r="F457" s="221" t="s">
        <v>1090</v>
      </c>
      <c r="G457" s="222" t="s">
        <v>176</v>
      </c>
      <c r="H457" s="223">
        <v>55.2</v>
      </c>
      <c r="I457" s="224"/>
      <c r="J457" s="225">
        <f>ROUND(I457*H457,2)</f>
        <v>0</v>
      </c>
      <c r="K457" s="221" t="s">
        <v>227</v>
      </c>
      <c r="L457" s="45"/>
      <c r="M457" s="226" t="s">
        <v>1</v>
      </c>
      <c r="N457" s="227" t="s">
        <v>41</v>
      </c>
      <c r="O457" s="92"/>
      <c r="P457" s="228">
        <f>O457*H457</f>
        <v>0</v>
      </c>
      <c r="Q457" s="228">
        <v>0</v>
      </c>
      <c r="R457" s="228">
        <f>Q457*H457</f>
        <v>0</v>
      </c>
      <c r="S457" s="228">
        <v>0</v>
      </c>
      <c r="T457" s="229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30" t="s">
        <v>267</v>
      </c>
      <c r="AT457" s="230" t="s">
        <v>173</v>
      </c>
      <c r="AU457" s="230" t="s">
        <v>86</v>
      </c>
      <c r="AY457" s="18" t="s">
        <v>171</v>
      </c>
      <c r="BE457" s="231">
        <f>IF(N457="základní",J457,0)</f>
        <v>0</v>
      </c>
      <c r="BF457" s="231">
        <f>IF(N457="snížená",J457,0)</f>
        <v>0</v>
      </c>
      <c r="BG457" s="231">
        <f>IF(N457="zákl. přenesená",J457,0)</f>
        <v>0</v>
      </c>
      <c r="BH457" s="231">
        <f>IF(N457="sníž. přenesená",J457,0)</f>
        <v>0</v>
      </c>
      <c r="BI457" s="231">
        <f>IF(N457="nulová",J457,0)</f>
        <v>0</v>
      </c>
      <c r="BJ457" s="18" t="s">
        <v>84</v>
      </c>
      <c r="BK457" s="231">
        <f>ROUND(I457*H457,2)</f>
        <v>0</v>
      </c>
      <c r="BL457" s="18" t="s">
        <v>267</v>
      </c>
      <c r="BM457" s="230" t="s">
        <v>2422</v>
      </c>
    </row>
    <row r="458" spans="1:51" s="13" customFormat="1" ht="12">
      <c r="A458" s="13"/>
      <c r="B458" s="232"/>
      <c r="C458" s="233"/>
      <c r="D458" s="234" t="s">
        <v>180</v>
      </c>
      <c r="E458" s="235" t="s">
        <v>1</v>
      </c>
      <c r="F458" s="236" t="s">
        <v>2423</v>
      </c>
      <c r="G458" s="233"/>
      <c r="H458" s="237">
        <v>55.2</v>
      </c>
      <c r="I458" s="238"/>
      <c r="J458" s="233"/>
      <c r="K458" s="233"/>
      <c r="L458" s="239"/>
      <c r="M458" s="240"/>
      <c r="N458" s="241"/>
      <c r="O458" s="241"/>
      <c r="P458" s="241"/>
      <c r="Q458" s="241"/>
      <c r="R458" s="241"/>
      <c r="S458" s="241"/>
      <c r="T458" s="242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3" t="s">
        <v>180</v>
      </c>
      <c r="AU458" s="243" t="s">
        <v>86</v>
      </c>
      <c r="AV458" s="13" t="s">
        <v>86</v>
      </c>
      <c r="AW458" s="13" t="s">
        <v>32</v>
      </c>
      <c r="AX458" s="13" t="s">
        <v>84</v>
      </c>
      <c r="AY458" s="243" t="s">
        <v>171</v>
      </c>
    </row>
    <row r="459" spans="1:65" s="2" customFormat="1" ht="44.25" customHeight="1">
      <c r="A459" s="39"/>
      <c r="B459" s="40"/>
      <c r="C459" s="219" t="s">
        <v>994</v>
      </c>
      <c r="D459" s="219" t="s">
        <v>173</v>
      </c>
      <c r="E459" s="220" t="s">
        <v>2424</v>
      </c>
      <c r="F459" s="221" t="s">
        <v>2425</v>
      </c>
      <c r="G459" s="222" t="s">
        <v>226</v>
      </c>
      <c r="H459" s="223">
        <v>1</v>
      </c>
      <c r="I459" s="224"/>
      <c r="J459" s="225">
        <f>ROUND(I459*H459,2)</f>
        <v>0</v>
      </c>
      <c r="K459" s="221" t="s">
        <v>1</v>
      </c>
      <c r="L459" s="45"/>
      <c r="M459" s="226" t="s">
        <v>1</v>
      </c>
      <c r="N459" s="227" t="s">
        <v>41</v>
      </c>
      <c r="O459" s="92"/>
      <c r="P459" s="228">
        <f>O459*H459</f>
        <v>0</v>
      </c>
      <c r="Q459" s="228">
        <v>0</v>
      </c>
      <c r="R459" s="228">
        <f>Q459*H459</f>
        <v>0</v>
      </c>
      <c r="S459" s="228">
        <v>0</v>
      </c>
      <c r="T459" s="229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30" t="s">
        <v>267</v>
      </c>
      <c r="AT459" s="230" t="s">
        <v>173</v>
      </c>
      <c r="AU459" s="230" t="s">
        <v>86</v>
      </c>
      <c r="AY459" s="18" t="s">
        <v>171</v>
      </c>
      <c r="BE459" s="231">
        <f>IF(N459="základní",J459,0)</f>
        <v>0</v>
      </c>
      <c r="BF459" s="231">
        <f>IF(N459="snížená",J459,0)</f>
        <v>0</v>
      </c>
      <c r="BG459" s="231">
        <f>IF(N459="zákl. přenesená",J459,0)</f>
        <v>0</v>
      </c>
      <c r="BH459" s="231">
        <f>IF(N459="sníž. přenesená",J459,0)</f>
        <v>0</v>
      </c>
      <c r="BI459" s="231">
        <f>IF(N459="nulová",J459,0)</f>
        <v>0</v>
      </c>
      <c r="BJ459" s="18" t="s">
        <v>84</v>
      </c>
      <c r="BK459" s="231">
        <f>ROUND(I459*H459,2)</f>
        <v>0</v>
      </c>
      <c r="BL459" s="18" t="s">
        <v>267</v>
      </c>
      <c r="BM459" s="230" t="s">
        <v>2426</v>
      </c>
    </row>
    <row r="460" spans="1:63" s="12" customFormat="1" ht="22.8" customHeight="1">
      <c r="A460" s="12"/>
      <c r="B460" s="203"/>
      <c r="C460" s="204"/>
      <c r="D460" s="205" t="s">
        <v>75</v>
      </c>
      <c r="E460" s="217" t="s">
        <v>1111</v>
      </c>
      <c r="F460" s="217" t="s">
        <v>1112</v>
      </c>
      <c r="G460" s="204"/>
      <c r="H460" s="204"/>
      <c r="I460" s="207"/>
      <c r="J460" s="218">
        <f>BK460</f>
        <v>0</v>
      </c>
      <c r="K460" s="204"/>
      <c r="L460" s="209"/>
      <c r="M460" s="210"/>
      <c r="N460" s="211"/>
      <c r="O460" s="211"/>
      <c r="P460" s="212">
        <f>SUM(P461:P471)</f>
        <v>0</v>
      </c>
      <c r="Q460" s="211"/>
      <c r="R460" s="212">
        <f>SUM(R461:R471)</f>
        <v>1.353712</v>
      </c>
      <c r="S460" s="211"/>
      <c r="T460" s="213">
        <f>SUM(T461:T471)</f>
        <v>1.0902000000000003</v>
      </c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R460" s="214" t="s">
        <v>86</v>
      </c>
      <c r="AT460" s="215" t="s">
        <v>75</v>
      </c>
      <c r="AU460" s="215" t="s">
        <v>84</v>
      </c>
      <c r="AY460" s="214" t="s">
        <v>171</v>
      </c>
      <c r="BK460" s="216">
        <f>SUM(BK461:BK471)</f>
        <v>0</v>
      </c>
    </row>
    <row r="461" spans="1:65" s="2" customFormat="1" ht="16.5" customHeight="1">
      <c r="A461" s="39"/>
      <c r="B461" s="40"/>
      <c r="C461" s="219" t="s">
        <v>998</v>
      </c>
      <c r="D461" s="219" t="s">
        <v>173</v>
      </c>
      <c r="E461" s="220" t="s">
        <v>1114</v>
      </c>
      <c r="F461" s="221" t="s">
        <v>1115</v>
      </c>
      <c r="G461" s="222" t="s">
        <v>176</v>
      </c>
      <c r="H461" s="223">
        <v>7.04</v>
      </c>
      <c r="I461" s="224"/>
      <c r="J461" s="225">
        <f>ROUND(I461*H461,2)</f>
        <v>0</v>
      </c>
      <c r="K461" s="221" t="s">
        <v>177</v>
      </c>
      <c r="L461" s="45"/>
      <c r="M461" s="226" t="s">
        <v>1</v>
      </c>
      <c r="N461" s="227" t="s">
        <v>41</v>
      </c>
      <c r="O461" s="92"/>
      <c r="P461" s="228">
        <f>O461*H461</f>
        <v>0</v>
      </c>
      <c r="Q461" s="228">
        <v>0.0003</v>
      </c>
      <c r="R461" s="228">
        <f>Q461*H461</f>
        <v>0.0021119999999999997</v>
      </c>
      <c r="S461" s="228">
        <v>0</v>
      </c>
      <c r="T461" s="229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30" t="s">
        <v>267</v>
      </c>
      <c r="AT461" s="230" t="s">
        <v>173</v>
      </c>
      <c r="AU461" s="230" t="s">
        <v>86</v>
      </c>
      <c r="AY461" s="18" t="s">
        <v>171</v>
      </c>
      <c r="BE461" s="231">
        <f>IF(N461="základní",J461,0)</f>
        <v>0</v>
      </c>
      <c r="BF461" s="231">
        <f>IF(N461="snížená",J461,0)</f>
        <v>0</v>
      </c>
      <c r="BG461" s="231">
        <f>IF(N461="zákl. přenesená",J461,0)</f>
        <v>0</v>
      </c>
      <c r="BH461" s="231">
        <f>IF(N461="sníž. přenesená",J461,0)</f>
        <v>0</v>
      </c>
      <c r="BI461" s="231">
        <f>IF(N461="nulová",J461,0)</f>
        <v>0</v>
      </c>
      <c r="BJ461" s="18" t="s">
        <v>84</v>
      </c>
      <c r="BK461" s="231">
        <f>ROUND(I461*H461,2)</f>
        <v>0</v>
      </c>
      <c r="BL461" s="18" t="s">
        <v>267</v>
      </c>
      <c r="BM461" s="230" t="s">
        <v>2427</v>
      </c>
    </row>
    <row r="462" spans="1:51" s="13" customFormat="1" ht="12">
      <c r="A462" s="13"/>
      <c r="B462" s="232"/>
      <c r="C462" s="233"/>
      <c r="D462" s="234" t="s">
        <v>180</v>
      </c>
      <c r="E462" s="235" t="s">
        <v>1</v>
      </c>
      <c r="F462" s="236" t="s">
        <v>2428</v>
      </c>
      <c r="G462" s="233"/>
      <c r="H462" s="237">
        <v>7.04</v>
      </c>
      <c r="I462" s="238"/>
      <c r="J462" s="233"/>
      <c r="K462" s="233"/>
      <c r="L462" s="239"/>
      <c r="M462" s="240"/>
      <c r="N462" s="241"/>
      <c r="O462" s="241"/>
      <c r="P462" s="241"/>
      <c r="Q462" s="241"/>
      <c r="R462" s="241"/>
      <c r="S462" s="241"/>
      <c r="T462" s="242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3" t="s">
        <v>180</v>
      </c>
      <c r="AU462" s="243" t="s">
        <v>86</v>
      </c>
      <c r="AV462" s="13" t="s">
        <v>86</v>
      </c>
      <c r="AW462" s="13" t="s">
        <v>32</v>
      </c>
      <c r="AX462" s="13" t="s">
        <v>84</v>
      </c>
      <c r="AY462" s="243" t="s">
        <v>171</v>
      </c>
    </row>
    <row r="463" spans="1:65" s="2" customFormat="1" ht="24.15" customHeight="1">
      <c r="A463" s="39"/>
      <c r="B463" s="40"/>
      <c r="C463" s="219" t="s">
        <v>1002</v>
      </c>
      <c r="D463" s="219" t="s">
        <v>173</v>
      </c>
      <c r="E463" s="220" t="s">
        <v>1119</v>
      </c>
      <c r="F463" s="221" t="s">
        <v>1120</v>
      </c>
      <c r="G463" s="222" t="s">
        <v>226</v>
      </c>
      <c r="H463" s="223">
        <v>690</v>
      </c>
      <c r="I463" s="224"/>
      <c r="J463" s="225">
        <f>ROUND(I463*H463,2)</f>
        <v>0</v>
      </c>
      <c r="K463" s="221" t="s">
        <v>177</v>
      </c>
      <c r="L463" s="45"/>
      <c r="M463" s="226" t="s">
        <v>1</v>
      </c>
      <c r="N463" s="227" t="s">
        <v>41</v>
      </c>
      <c r="O463" s="92"/>
      <c r="P463" s="228">
        <f>O463*H463</f>
        <v>0</v>
      </c>
      <c r="Q463" s="228">
        <v>0.0014</v>
      </c>
      <c r="R463" s="228">
        <f>Q463*H463</f>
        <v>0.966</v>
      </c>
      <c r="S463" s="228">
        <v>0.00158</v>
      </c>
      <c r="T463" s="229">
        <f>S463*H463</f>
        <v>1.0902000000000003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30" t="s">
        <v>267</v>
      </c>
      <c r="AT463" s="230" t="s">
        <v>173</v>
      </c>
      <c r="AU463" s="230" t="s">
        <v>86</v>
      </c>
      <c r="AY463" s="18" t="s">
        <v>171</v>
      </c>
      <c r="BE463" s="231">
        <f>IF(N463="základní",J463,0)</f>
        <v>0</v>
      </c>
      <c r="BF463" s="231">
        <f>IF(N463="snížená",J463,0)</f>
        <v>0</v>
      </c>
      <c r="BG463" s="231">
        <f>IF(N463="zákl. přenesená",J463,0)</f>
        <v>0</v>
      </c>
      <c r="BH463" s="231">
        <f>IF(N463="sníž. přenesená",J463,0)</f>
        <v>0</v>
      </c>
      <c r="BI463" s="231">
        <f>IF(N463="nulová",J463,0)</f>
        <v>0</v>
      </c>
      <c r="BJ463" s="18" t="s">
        <v>84</v>
      </c>
      <c r="BK463" s="231">
        <f>ROUND(I463*H463,2)</f>
        <v>0</v>
      </c>
      <c r="BL463" s="18" t="s">
        <v>267</v>
      </c>
      <c r="BM463" s="230" t="s">
        <v>2429</v>
      </c>
    </row>
    <row r="464" spans="1:51" s="13" customFormat="1" ht="12">
      <c r="A464" s="13"/>
      <c r="B464" s="232"/>
      <c r="C464" s="233"/>
      <c r="D464" s="234" t="s">
        <v>180</v>
      </c>
      <c r="E464" s="235" t="s">
        <v>1</v>
      </c>
      <c r="F464" s="236" t="s">
        <v>2430</v>
      </c>
      <c r="G464" s="233"/>
      <c r="H464" s="237">
        <v>690</v>
      </c>
      <c r="I464" s="238"/>
      <c r="J464" s="233"/>
      <c r="K464" s="233"/>
      <c r="L464" s="239"/>
      <c r="M464" s="240"/>
      <c r="N464" s="241"/>
      <c r="O464" s="241"/>
      <c r="P464" s="241"/>
      <c r="Q464" s="241"/>
      <c r="R464" s="241"/>
      <c r="S464" s="241"/>
      <c r="T464" s="242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3" t="s">
        <v>180</v>
      </c>
      <c r="AU464" s="243" t="s">
        <v>86</v>
      </c>
      <c r="AV464" s="13" t="s">
        <v>86</v>
      </c>
      <c r="AW464" s="13" t="s">
        <v>32</v>
      </c>
      <c r="AX464" s="13" t="s">
        <v>84</v>
      </c>
      <c r="AY464" s="243" t="s">
        <v>171</v>
      </c>
    </row>
    <row r="465" spans="1:65" s="2" customFormat="1" ht="16.5" customHeight="1">
      <c r="A465" s="39"/>
      <c r="B465" s="40"/>
      <c r="C465" s="269" t="s">
        <v>1006</v>
      </c>
      <c r="D465" s="269" t="s">
        <v>304</v>
      </c>
      <c r="E465" s="270" t="s">
        <v>1124</v>
      </c>
      <c r="F465" s="271" t="s">
        <v>1125</v>
      </c>
      <c r="G465" s="272" t="s">
        <v>176</v>
      </c>
      <c r="H465" s="273">
        <v>16</v>
      </c>
      <c r="I465" s="274"/>
      <c r="J465" s="275">
        <f>ROUND(I465*H465,2)</f>
        <v>0</v>
      </c>
      <c r="K465" s="271" t="s">
        <v>177</v>
      </c>
      <c r="L465" s="276"/>
      <c r="M465" s="277" t="s">
        <v>1</v>
      </c>
      <c r="N465" s="278" t="s">
        <v>41</v>
      </c>
      <c r="O465" s="92"/>
      <c r="P465" s="228">
        <f>O465*H465</f>
        <v>0</v>
      </c>
      <c r="Q465" s="228">
        <v>0.009799999999999998</v>
      </c>
      <c r="R465" s="228">
        <f>Q465*H465</f>
        <v>0.1568</v>
      </c>
      <c r="S465" s="228">
        <v>0</v>
      </c>
      <c r="T465" s="229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30" t="s">
        <v>392</v>
      </c>
      <c r="AT465" s="230" t="s">
        <v>304</v>
      </c>
      <c r="AU465" s="230" t="s">
        <v>86</v>
      </c>
      <c r="AY465" s="18" t="s">
        <v>171</v>
      </c>
      <c r="BE465" s="231">
        <f>IF(N465="základní",J465,0)</f>
        <v>0</v>
      </c>
      <c r="BF465" s="231">
        <f>IF(N465="snížená",J465,0)</f>
        <v>0</v>
      </c>
      <c r="BG465" s="231">
        <f>IF(N465="zákl. přenesená",J465,0)</f>
        <v>0</v>
      </c>
      <c r="BH465" s="231">
        <f>IF(N465="sníž. přenesená",J465,0)</f>
        <v>0</v>
      </c>
      <c r="BI465" s="231">
        <f>IF(N465="nulová",J465,0)</f>
        <v>0</v>
      </c>
      <c r="BJ465" s="18" t="s">
        <v>84</v>
      </c>
      <c r="BK465" s="231">
        <f>ROUND(I465*H465,2)</f>
        <v>0</v>
      </c>
      <c r="BL465" s="18" t="s">
        <v>267</v>
      </c>
      <c r="BM465" s="230" t="s">
        <v>2431</v>
      </c>
    </row>
    <row r="466" spans="1:65" s="2" customFormat="1" ht="37.8" customHeight="1">
      <c r="A466" s="39"/>
      <c r="B466" s="40"/>
      <c r="C466" s="219" t="s">
        <v>1010</v>
      </c>
      <c r="D466" s="219" t="s">
        <v>173</v>
      </c>
      <c r="E466" s="220" t="s">
        <v>1128</v>
      </c>
      <c r="F466" s="221" t="s">
        <v>1129</v>
      </c>
      <c r="G466" s="222" t="s">
        <v>176</v>
      </c>
      <c r="H466" s="223">
        <v>7.04</v>
      </c>
      <c r="I466" s="224"/>
      <c r="J466" s="225">
        <f>ROUND(I466*H466,2)</f>
        <v>0</v>
      </c>
      <c r="K466" s="221" t="s">
        <v>177</v>
      </c>
      <c r="L466" s="45"/>
      <c r="M466" s="226" t="s">
        <v>1</v>
      </c>
      <c r="N466" s="227" t="s">
        <v>41</v>
      </c>
      <c r="O466" s="92"/>
      <c r="P466" s="228">
        <f>O466*H466</f>
        <v>0</v>
      </c>
      <c r="Q466" s="228">
        <v>0.0095</v>
      </c>
      <c r="R466" s="228">
        <f>Q466*H466</f>
        <v>0.06688</v>
      </c>
      <c r="S466" s="228">
        <v>0</v>
      </c>
      <c r="T466" s="229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30" t="s">
        <v>267</v>
      </c>
      <c r="AT466" s="230" t="s">
        <v>173</v>
      </c>
      <c r="AU466" s="230" t="s">
        <v>86</v>
      </c>
      <c r="AY466" s="18" t="s">
        <v>171</v>
      </c>
      <c r="BE466" s="231">
        <f>IF(N466="základní",J466,0)</f>
        <v>0</v>
      </c>
      <c r="BF466" s="231">
        <f>IF(N466="snížená",J466,0)</f>
        <v>0</v>
      </c>
      <c r="BG466" s="231">
        <f>IF(N466="zákl. přenesená",J466,0)</f>
        <v>0</v>
      </c>
      <c r="BH466" s="231">
        <f>IF(N466="sníž. přenesená",J466,0)</f>
        <v>0</v>
      </c>
      <c r="BI466" s="231">
        <f>IF(N466="nulová",J466,0)</f>
        <v>0</v>
      </c>
      <c r="BJ466" s="18" t="s">
        <v>84</v>
      </c>
      <c r="BK466" s="231">
        <f>ROUND(I466*H466,2)</f>
        <v>0</v>
      </c>
      <c r="BL466" s="18" t="s">
        <v>267</v>
      </c>
      <c r="BM466" s="230" t="s">
        <v>2432</v>
      </c>
    </row>
    <row r="467" spans="1:47" s="2" customFormat="1" ht="12">
      <c r="A467" s="39"/>
      <c r="B467" s="40"/>
      <c r="C467" s="41"/>
      <c r="D467" s="234" t="s">
        <v>229</v>
      </c>
      <c r="E467" s="41"/>
      <c r="F467" s="255" t="s">
        <v>1131</v>
      </c>
      <c r="G467" s="41"/>
      <c r="H467" s="41"/>
      <c r="I467" s="256"/>
      <c r="J467" s="41"/>
      <c r="K467" s="41"/>
      <c r="L467" s="45"/>
      <c r="M467" s="257"/>
      <c r="N467" s="258"/>
      <c r="O467" s="92"/>
      <c r="P467" s="92"/>
      <c r="Q467" s="92"/>
      <c r="R467" s="92"/>
      <c r="S467" s="92"/>
      <c r="T467" s="93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T467" s="18" t="s">
        <v>229</v>
      </c>
      <c r="AU467" s="18" t="s">
        <v>86</v>
      </c>
    </row>
    <row r="468" spans="1:51" s="13" customFormat="1" ht="12">
      <c r="A468" s="13"/>
      <c r="B468" s="232"/>
      <c r="C468" s="233"/>
      <c r="D468" s="234" t="s">
        <v>180</v>
      </c>
      <c r="E468" s="235" t="s">
        <v>1</v>
      </c>
      <c r="F468" s="236" t="s">
        <v>2428</v>
      </c>
      <c r="G468" s="233"/>
      <c r="H468" s="237">
        <v>7.04</v>
      </c>
      <c r="I468" s="238"/>
      <c r="J468" s="233"/>
      <c r="K468" s="233"/>
      <c r="L468" s="239"/>
      <c r="M468" s="240"/>
      <c r="N468" s="241"/>
      <c r="O468" s="241"/>
      <c r="P468" s="241"/>
      <c r="Q468" s="241"/>
      <c r="R468" s="241"/>
      <c r="S468" s="241"/>
      <c r="T468" s="242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3" t="s">
        <v>180</v>
      </c>
      <c r="AU468" s="243" t="s">
        <v>86</v>
      </c>
      <c r="AV468" s="13" t="s">
        <v>86</v>
      </c>
      <c r="AW468" s="13" t="s">
        <v>32</v>
      </c>
      <c r="AX468" s="13" t="s">
        <v>84</v>
      </c>
      <c r="AY468" s="243" t="s">
        <v>171</v>
      </c>
    </row>
    <row r="469" spans="1:65" s="2" customFormat="1" ht="24.15" customHeight="1">
      <c r="A469" s="39"/>
      <c r="B469" s="40"/>
      <c r="C469" s="269" t="s">
        <v>1014</v>
      </c>
      <c r="D469" s="269" t="s">
        <v>304</v>
      </c>
      <c r="E469" s="270" t="s">
        <v>1133</v>
      </c>
      <c r="F469" s="271" t="s">
        <v>1134</v>
      </c>
      <c r="G469" s="272" t="s">
        <v>176</v>
      </c>
      <c r="H469" s="273">
        <v>8.096</v>
      </c>
      <c r="I469" s="274"/>
      <c r="J469" s="275">
        <f>ROUND(I469*H469,2)</f>
        <v>0</v>
      </c>
      <c r="K469" s="271" t="s">
        <v>177</v>
      </c>
      <c r="L469" s="276"/>
      <c r="M469" s="277" t="s">
        <v>1</v>
      </c>
      <c r="N469" s="278" t="s">
        <v>41</v>
      </c>
      <c r="O469" s="92"/>
      <c r="P469" s="228">
        <f>O469*H469</f>
        <v>0</v>
      </c>
      <c r="Q469" s="228">
        <v>0.02</v>
      </c>
      <c r="R469" s="228">
        <f>Q469*H469</f>
        <v>0.16192</v>
      </c>
      <c r="S469" s="228">
        <v>0</v>
      </c>
      <c r="T469" s="229">
        <f>S469*H469</f>
        <v>0</v>
      </c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R469" s="230" t="s">
        <v>392</v>
      </c>
      <c r="AT469" s="230" t="s">
        <v>304</v>
      </c>
      <c r="AU469" s="230" t="s">
        <v>86</v>
      </c>
      <c r="AY469" s="18" t="s">
        <v>171</v>
      </c>
      <c r="BE469" s="231">
        <f>IF(N469="základní",J469,0)</f>
        <v>0</v>
      </c>
      <c r="BF469" s="231">
        <f>IF(N469="snížená",J469,0)</f>
        <v>0</v>
      </c>
      <c r="BG469" s="231">
        <f>IF(N469="zákl. přenesená",J469,0)</f>
        <v>0</v>
      </c>
      <c r="BH469" s="231">
        <f>IF(N469="sníž. přenesená",J469,0)</f>
        <v>0</v>
      </c>
      <c r="BI469" s="231">
        <f>IF(N469="nulová",J469,0)</f>
        <v>0</v>
      </c>
      <c r="BJ469" s="18" t="s">
        <v>84</v>
      </c>
      <c r="BK469" s="231">
        <f>ROUND(I469*H469,2)</f>
        <v>0</v>
      </c>
      <c r="BL469" s="18" t="s">
        <v>267</v>
      </c>
      <c r="BM469" s="230" t="s">
        <v>2433</v>
      </c>
    </row>
    <row r="470" spans="1:51" s="13" customFormat="1" ht="12">
      <c r="A470" s="13"/>
      <c r="B470" s="232"/>
      <c r="C470" s="233"/>
      <c r="D470" s="234" t="s">
        <v>180</v>
      </c>
      <c r="E470" s="233"/>
      <c r="F470" s="236" t="s">
        <v>2434</v>
      </c>
      <c r="G470" s="233"/>
      <c r="H470" s="237">
        <v>8.096</v>
      </c>
      <c r="I470" s="238"/>
      <c r="J470" s="233"/>
      <c r="K470" s="233"/>
      <c r="L470" s="239"/>
      <c r="M470" s="240"/>
      <c r="N470" s="241"/>
      <c r="O470" s="241"/>
      <c r="P470" s="241"/>
      <c r="Q470" s="241"/>
      <c r="R470" s="241"/>
      <c r="S470" s="241"/>
      <c r="T470" s="242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3" t="s">
        <v>180</v>
      </c>
      <c r="AU470" s="243" t="s">
        <v>86</v>
      </c>
      <c r="AV470" s="13" t="s">
        <v>86</v>
      </c>
      <c r="AW470" s="13" t="s">
        <v>4</v>
      </c>
      <c r="AX470" s="13" t="s">
        <v>84</v>
      </c>
      <c r="AY470" s="243" t="s">
        <v>171</v>
      </c>
    </row>
    <row r="471" spans="1:65" s="2" customFormat="1" ht="24.15" customHeight="1">
      <c r="A471" s="39"/>
      <c r="B471" s="40"/>
      <c r="C471" s="219" t="s">
        <v>1018</v>
      </c>
      <c r="D471" s="219" t="s">
        <v>173</v>
      </c>
      <c r="E471" s="220" t="s">
        <v>1138</v>
      </c>
      <c r="F471" s="221" t="s">
        <v>1139</v>
      </c>
      <c r="G471" s="222" t="s">
        <v>742</v>
      </c>
      <c r="H471" s="279"/>
      <c r="I471" s="224"/>
      <c r="J471" s="225">
        <f>ROUND(I471*H471,2)</f>
        <v>0</v>
      </c>
      <c r="K471" s="221" t="s">
        <v>177</v>
      </c>
      <c r="L471" s="45"/>
      <c r="M471" s="226" t="s">
        <v>1</v>
      </c>
      <c r="N471" s="227" t="s">
        <v>41</v>
      </c>
      <c r="O471" s="92"/>
      <c r="P471" s="228">
        <f>O471*H471</f>
        <v>0</v>
      </c>
      <c r="Q471" s="228">
        <v>0</v>
      </c>
      <c r="R471" s="228">
        <f>Q471*H471</f>
        <v>0</v>
      </c>
      <c r="S471" s="228">
        <v>0</v>
      </c>
      <c r="T471" s="229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30" t="s">
        <v>267</v>
      </c>
      <c r="AT471" s="230" t="s">
        <v>173</v>
      </c>
      <c r="AU471" s="230" t="s">
        <v>86</v>
      </c>
      <c r="AY471" s="18" t="s">
        <v>171</v>
      </c>
      <c r="BE471" s="231">
        <f>IF(N471="základní",J471,0)</f>
        <v>0</v>
      </c>
      <c r="BF471" s="231">
        <f>IF(N471="snížená",J471,0)</f>
        <v>0</v>
      </c>
      <c r="BG471" s="231">
        <f>IF(N471="zákl. přenesená",J471,0)</f>
        <v>0</v>
      </c>
      <c r="BH471" s="231">
        <f>IF(N471="sníž. přenesená",J471,0)</f>
        <v>0</v>
      </c>
      <c r="BI471" s="231">
        <f>IF(N471="nulová",J471,0)</f>
        <v>0</v>
      </c>
      <c r="BJ471" s="18" t="s">
        <v>84</v>
      </c>
      <c r="BK471" s="231">
        <f>ROUND(I471*H471,2)</f>
        <v>0</v>
      </c>
      <c r="BL471" s="18" t="s">
        <v>267</v>
      </c>
      <c r="BM471" s="230" t="s">
        <v>2435</v>
      </c>
    </row>
    <row r="472" spans="1:63" s="12" customFormat="1" ht="22.8" customHeight="1">
      <c r="A472" s="12"/>
      <c r="B472" s="203"/>
      <c r="C472" s="204"/>
      <c r="D472" s="205" t="s">
        <v>75</v>
      </c>
      <c r="E472" s="217" t="s">
        <v>1141</v>
      </c>
      <c r="F472" s="217" t="s">
        <v>1142</v>
      </c>
      <c r="G472" s="204"/>
      <c r="H472" s="204"/>
      <c r="I472" s="207"/>
      <c r="J472" s="218">
        <f>BK472</f>
        <v>0</v>
      </c>
      <c r="K472" s="204"/>
      <c r="L472" s="209"/>
      <c r="M472" s="210"/>
      <c r="N472" s="211"/>
      <c r="O472" s="211"/>
      <c r="P472" s="212">
        <f>SUM(P473:P482)</f>
        <v>0</v>
      </c>
      <c r="Q472" s="211"/>
      <c r="R472" s="212">
        <f>SUM(R473:R482)</f>
        <v>0.1655</v>
      </c>
      <c r="S472" s="211"/>
      <c r="T472" s="213">
        <f>SUM(T473:T482)</f>
        <v>0</v>
      </c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R472" s="214" t="s">
        <v>86</v>
      </c>
      <c r="AT472" s="215" t="s">
        <v>75</v>
      </c>
      <c r="AU472" s="215" t="s">
        <v>84</v>
      </c>
      <c r="AY472" s="214" t="s">
        <v>171</v>
      </c>
      <c r="BK472" s="216">
        <f>SUM(BK473:BK482)</f>
        <v>0</v>
      </c>
    </row>
    <row r="473" spans="1:65" s="2" customFormat="1" ht="24.15" customHeight="1">
      <c r="A473" s="39"/>
      <c r="B473" s="40"/>
      <c r="C473" s="219" t="s">
        <v>1022</v>
      </c>
      <c r="D473" s="219" t="s">
        <v>173</v>
      </c>
      <c r="E473" s="220" t="s">
        <v>1144</v>
      </c>
      <c r="F473" s="221" t="s">
        <v>1145</v>
      </c>
      <c r="G473" s="222" t="s">
        <v>176</v>
      </c>
      <c r="H473" s="223">
        <v>331</v>
      </c>
      <c r="I473" s="224"/>
      <c r="J473" s="225">
        <f>ROUND(I473*H473,2)</f>
        <v>0</v>
      </c>
      <c r="K473" s="221" t="s">
        <v>177</v>
      </c>
      <c r="L473" s="45"/>
      <c r="M473" s="226" t="s">
        <v>1</v>
      </c>
      <c r="N473" s="227" t="s">
        <v>41</v>
      </c>
      <c r="O473" s="92"/>
      <c r="P473" s="228">
        <f>O473*H473</f>
        <v>0</v>
      </c>
      <c r="Q473" s="228">
        <v>0.00021</v>
      </c>
      <c r="R473" s="228">
        <f>Q473*H473</f>
        <v>0.06951</v>
      </c>
      <c r="S473" s="228">
        <v>0</v>
      </c>
      <c r="T473" s="229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30" t="s">
        <v>267</v>
      </c>
      <c r="AT473" s="230" t="s">
        <v>173</v>
      </c>
      <c r="AU473" s="230" t="s">
        <v>86</v>
      </c>
      <c r="AY473" s="18" t="s">
        <v>171</v>
      </c>
      <c r="BE473" s="231">
        <f>IF(N473="základní",J473,0)</f>
        <v>0</v>
      </c>
      <c r="BF473" s="231">
        <f>IF(N473="snížená",J473,0)</f>
        <v>0</v>
      </c>
      <c r="BG473" s="231">
        <f>IF(N473="zákl. přenesená",J473,0)</f>
        <v>0</v>
      </c>
      <c r="BH473" s="231">
        <f>IF(N473="sníž. přenesená",J473,0)</f>
        <v>0</v>
      </c>
      <c r="BI473" s="231">
        <f>IF(N473="nulová",J473,0)</f>
        <v>0</v>
      </c>
      <c r="BJ473" s="18" t="s">
        <v>84</v>
      </c>
      <c r="BK473" s="231">
        <f>ROUND(I473*H473,2)</f>
        <v>0</v>
      </c>
      <c r="BL473" s="18" t="s">
        <v>267</v>
      </c>
      <c r="BM473" s="230" t="s">
        <v>2436</v>
      </c>
    </row>
    <row r="474" spans="1:51" s="15" customFormat="1" ht="12">
      <c r="A474" s="15"/>
      <c r="B474" s="259"/>
      <c r="C474" s="260"/>
      <c r="D474" s="234" t="s">
        <v>180</v>
      </c>
      <c r="E474" s="261" t="s">
        <v>1</v>
      </c>
      <c r="F474" s="262" t="s">
        <v>1147</v>
      </c>
      <c r="G474" s="260"/>
      <c r="H474" s="261" t="s">
        <v>1</v>
      </c>
      <c r="I474" s="263"/>
      <c r="J474" s="260"/>
      <c r="K474" s="260"/>
      <c r="L474" s="264"/>
      <c r="M474" s="265"/>
      <c r="N474" s="266"/>
      <c r="O474" s="266"/>
      <c r="P474" s="266"/>
      <c r="Q474" s="266"/>
      <c r="R474" s="266"/>
      <c r="S474" s="266"/>
      <c r="T474" s="267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T474" s="268" t="s">
        <v>180</v>
      </c>
      <c r="AU474" s="268" t="s">
        <v>86</v>
      </c>
      <c r="AV474" s="15" t="s">
        <v>84</v>
      </c>
      <c r="AW474" s="15" t="s">
        <v>32</v>
      </c>
      <c r="AX474" s="15" t="s">
        <v>76</v>
      </c>
      <c r="AY474" s="268" t="s">
        <v>171</v>
      </c>
    </row>
    <row r="475" spans="1:51" s="13" customFormat="1" ht="12">
      <c r="A475" s="13"/>
      <c r="B475" s="232"/>
      <c r="C475" s="233"/>
      <c r="D475" s="234" t="s">
        <v>180</v>
      </c>
      <c r="E475" s="235" t="s">
        <v>1</v>
      </c>
      <c r="F475" s="236" t="s">
        <v>2437</v>
      </c>
      <c r="G475" s="233"/>
      <c r="H475" s="237">
        <v>259</v>
      </c>
      <c r="I475" s="238"/>
      <c r="J475" s="233"/>
      <c r="K475" s="233"/>
      <c r="L475" s="239"/>
      <c r="M475" s="240"/>
      <c r="N475" s="241"/>
      <c r="O475" s="241"/>
      <c r="P475" s="241"/>
      <c r="Q475" s="241"/>
      <c r="R475" s="241"/>
      <c r="S475" s="241"/>
      <c r="T475" s="242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43" t="s">
        <v>180</v>
      </c>
      <c r="AU475" s="243" t="s">
        <v>86</v>
      </c>
      <c r="AV475" s="13" t="s">
        <v>86</v>
      </c>
      <c r="AW475" s="13" t="s">
        <v>32</v>
      </c>
      <c r="AX475" s="13" t="s">
        <v>76</v>
      </c>
      <c r="AY475" s="243" t="s">
        <v>171</v>
      </c>
    </row>
    <row r="476" spans="1:51" s="13" customFormat="1" ht="12">
      <c r="A476" s="13"/>
      <c r="B476" s="232"/>
      <c r="C476" s="233"/>
      <c r="D476" s="234" t="s">
        <v>180</v>
      </c>
      <c r="E476" s="235" t="s">
        <v>1</v>
      </c>
      <c r="F476" s="236" t="s">
        <v>2438</v>
      </c>
      <c r="G476" s="233"/>
      <c r="H476" s="237">
        <v>72</v>
      </c>
      <c r="I476" s="238"/>
      <c r="J476" s="233"/>
      <c r="K476" s="233"/>
      <c r="L476" s="239"/>
      <c r="M476" s="240"/>
      <c r="N476" s="241"/>
      <c r="O476" s="241"/>
      <c r="P476" s="241"/>
      <c r="Q476" s="241"/>
      <c r="R476" s="241"/>
      <c r="S476" s="241"/>
      <c r="T476" s="242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3" t="s">
        <v>180</v>
      </c>
      <c r="AU476" s="243" t="s">
        <v>86</v>
      </c>
      <c r="AV476" s="13" t="s">
        <v>86</v>
      </c>
      <c r="AW476" s="13" t="s">
        <v>32</v>
      </c>
      <c r="AX476" s="13" t="s">
        <v>76</v>
      </c>
      <c r="AY476" s="243" t="s">
        <v>171</v>
      </c>
    </row>
    <row r="477" spans="1:51" s="14" customFormat="1" ht="12">
      <c r="A477" s="14"/>
      <c r="B477" s="244"/>
      <c r="C477" s="245"/>
      <c r="D477" s="234" t="s">
        <v>180</v>
      </c>
      <c r="E477" s="246" t="s">
        <v>1</v>
      </c>
      <c r="F477" s="247" t="s">
        <v>221</v>
      </c>
      <c r="G477" s="245"/>
      <c r="H477" s="248">
        <v>331</v>
      </c>
      <c r="I477" s="249"/>
      <c r="J477" s="245"/>
      <c r="K477" s="245"/>
      <c r="L477" s="250"/>
      <c r="M477" s="251"/>
      <c r="N477" s="252"/>
      <c r="O477" s="252"/>
      <c r="P477" s="252"/>
      <c r="Q477" s="252"/>
      <c r="R477" s="252"/>
      <c r="S477" s="252"/>
      <c r="T477" s="253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54" t="s">
        <v>180</v>
      </c>
      <c r="AU477" s="254" t="s">
        <v>86</v>
      </c>
      <c r="AV477" s="14" t="s">
        <v>178</v>
      </c>
      <c r="AW477" s="14" t="s">
        <v>32</v>
      </c>
      <c r="AX477" s="14" t="s">
        <v>84</v>
      </c>
      <c r="AY477" s="254" t="s">
        <v>171</v>
      </c>
    </row>
    <row r="478" spans="1:65" s="2" customFormat="1" ht="24.15" customHeight="1">
      <c r="A478" s="39"/>
      <c r="B478" s="40"/>
      <c r="C478" s="219" t="s">
        <v>1026</v>
      </c>
      <c r="D478" s="219" t="s">
        <v>173</v>
      </c>
      <c r="E478" s="220" t="s">
        <v>1150</v>
      </c>
      <c r="F478" s="221" t="s">
        <v>1151</v>
      </c>
      <c r="G478" s="222" t="s">
        <v>176</v>
      </c>
      <c r="H478" s="223">
        <v>331</v>
      </c>
      <c r="I478" s="224"/>
      <c r="J478" s="225">
        <f>ROUND(I478*H478,2)</f>
        <v>0</v>
      </c>
      <c r="K478" s="221" t="s">
        <v>177</v>
      </c>
      <c r="L478" s="45"/>
      <c r="M478" s="226" t="s">
        <v>1</v>
      </c>
      <c r="N478" s="227" t="s">
        <v>41</v>
      </c>
      <c r="O478" s="92"/>
      <c r="P478" s="228">
        <f>O478*H478</f>
        <v>0</v>
      </c>
      <c r="Q478" s="228">
        <v>0.00029</v>
      </c>
      <c r="R478" s="228">
        <f>Q478*H478</f>
        <v>0.09599</v>
      </c>
      <c r="S478" s="228">
        <v>0</v>
      </c>
      <c r="T478" s="229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30" t="s">
        <v>267</v>
      </c>
      <c r="AT478" s="230" t="s">
        <v>173</v>
      </c>
      <c r="AU478" s="230" t="s">
        <v>86</v>
      </c>
      <c r="AY478" s="18" t="s">
        <v>171</v>
      </c>
      <c r="BE478" s="231">
        <f>IF(N478="základní",J478,0)</f>
        <v>0</v>
      </c>
      <c r="BF478" s="231">
        <f>IF(N478="snížená",J478,0)</f>
        <v>0</v>
      </c>
      <c r="BG478" s="231">
        <f>IF(N478="zákl. přenesená",J478,0)</f>
        <v>0</v>
      </c>
      <c r="BH478" s="231">
        <f>IF(N478="sníž. přenesená",J478,0)</f>
        <v>0</v>
      </c>
      <c r="BI478" s="231">
        <f>IF(N478="nulová",J478,0)</f>
        <v>0</v>
      </c>
      <c r="BJ478" s="18" t="s">
        <v>84</v>
      </c>
      <c r="BK478" s="231">
        <f>ROUND(I478*H478,2)</f>
        <v>0</v>
      </c>
      <c r="BL478" s="18" t="s">
        <v>267</v>
      </c>
      <c r="BM478" s="230" t="s">
        <v>2439</v>
      </c>
    </row>
    <row r="479" spans="1:51" s="15" customFormat="1" ht="12">
      <c r="A479" s="15"/>
      <c r="B479" s="259"/>
      <c r="C479" s="260"/>
      <c r="D479" s="234" t="s">
        <v>180</v>
      </c>
      <c r="E479" s="261" t="s">
        <v>1</v>
      </c>
      <c r="F479" s="262" t="s">
        <v>1147</v>
      </c>
      <c r="G479" s="260"/>
      <c r="H479" s="261" t="s">
        <v>1</v>
      </c>
      <c r="I479" s="263"/>
      <c r="J479" s="260"/>
      <c r="K479" s="260"/>
      <c r="L479" s="264"/>
      <c r="M479" s="265"/>
      <c r="N479" s="266"/>
      <c r="O479" s="266"/>
      <c r="P479" s="266"/>
      <c r="Q479" s="266"/>
      <c r="R479" s="266"/>
      <c r="S479" s="266"/>
      <c r="T479" s="267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T479" s="268" t="s">
        <v>180</v>
      </c>
      <c r="AU479" s="268" t="s">
        <v>86</v>
      </c>
      <c r="AV479" s="15" t="s">
        <v>84</v>
      </c>
      <c r="AW479" s="15" t="s">
        <v>32</v>
      </c>
      <c r="AX479" s="15" t="s">
        <v>76</v>
      </c>
      <c r="AY479" s="268" t="s">
        <v>171</v>
      </c>
    </row>
    <row r="480" spans="1:51" s="13" customFormat="1" ht="12">
      <c r="A480" s="13"/>
      <c r="B480" s="232"/>
      <c r="C480" s="233"/>
      <c r="D480" s="234" t="s">
        <v>180</v>
      </c>
      <c r="E480" s="235" t="s">
        <v>1</v>
      </c>
      <c r="F480" s="236" t="s">
        <v>2437</v>
      </c>
      <c r="G480" s="233"/>
      <c r="H480" s="237">
        <v>259</v>
      </c>
      <c r="I480" s="238"/>
      <c r="J480" s="233"/>
      <c r="K480" s="233"/>
      <c r="L480" s="239"/>
      <c r="M480" s="240"/>
      <c r="N480" s="241"/>
      <c r="O480" s="241"/>
      <c r="P480" s="241"/>
      <c r="Q480" s="241"/>
      <c r="R480" s="241"/>
      <c r="S480" s="241"/>
      <c r="T480" s="242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3" t="s">
        <v>180</v>
      </c>
      <c r="AU480" s="243" t="s">
        <v>86</v>
      </c>
      <c r="AV480" s="13" t="s">
        <v>86</v>
      </c>
      <c r="AW480" s="13" t="s">
        <v>32</v>
      </c>
      <c r="AX480" s="13" t="s">
        <v>76</v>
      </c>
      <c r="AY480" s="243" t="s">
        <v>171</v>
      </c>
    </row>
    <row r="481" spans="1:51" s="13" customFormat="1" ht="12">
      <c r="A481" s="13"/>
      <c r="B481" s="232"/>
      <c r="C481" s="233"/>
      <c r="D481" s="234" t="s">
        <v>180</v>
      </c>
      <c r="E481" s="235" t="s">
        <v>1</v>
      </c>
      <c r="F481" s="236" t="s">
        <v>2438</v>
      </c>
      <c r="G481" s="233"/>
      <c r="H481" s="237">
        <v>72</v>
      </c>
      <c r="I481" s="238"/>
      <c r="J481" s="233"/>
      <c r="K481" s="233"/>
      <c r="L481" s="239"/>
      <c r="M481" s="240"/>
      <c r="N481" s="241"/>
      <c r="O481" s="241"/>
      <c r="P481" s="241"/>
      <c r="Q481" s="241"/>
      <c r="R481" s="241"/>
      <c r="S481" s="241"/>
      <c r="T481" s="242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3" t="s">
        <v>180</v>
      </c>
      <c r="AU481" s="243" t="s">
        <v>86</v>
      </c>
      <c r="AV481" s="13" t="s">
        <v>86</v>
      </c>
      <c r="AW481" s="13" t="s">
        <v>32</v>
      </c>
      <c r="AX481" s="13" t="s">
        <v>76</v>
      </c>
      <c r="AY481" s="243" t="s">
        <v>171</v>
      </c>
    </row>
    <row r="482" spans="1:51" s="14" customFormat="1" ht="12">
      <c r="A482" s="14"/>
      <c r="B482" s="244"/>
      <c r="C482" s="245"/>
      <c r="D482" s="234" t="s">
        <v>180</v>
      </c>
      <c r="E482" s="246" t="s">
        <v>1</v>
      </c>
      <c r="F482" s="247" t="s">
        <v>221</v>
      </c>
      <c r="G482" s="245"/>
      <c r="H482" s="248">
        <v>331</v>
      </c>
      <c r="I482" s="249"/>
      <c r="J482" s="245"/>
      <c r="K482" s="245"/>
      <c r="L482" s="250"/>
      <c r="M482" s="283"/>
      <c r="N482" s="284"/>
      <c r="O482" s="284"/>
      <c r="P482" s="284"/>
      <c r="Q482" s="284"/>
      <c r="R482" s="284"/>
      <c r="S482" s="284"/>
      <c r="T482" s="285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54" t="s">
        <v>180</v>
      </c>
      <c r="AU482" s="254" t="s">
        <v>86</v>
      </c>
      <c r="AV482" s="14" t="s">
        <v>178</v>
      </c>
      <c r="AW482" s="14" t="s">
        <v>32</v>
      </c>
      <c r="AX482" s="14" t="s">
        <v>84</v>
      </c>
      <c r="AY482" s="254" t="s">
        <v>171</v>
      </c>
    </row>
    <row r="483" spans="1:31" s="2" customFormat="1" ht="6.95" customHeight="1">
      <c r="A483" s="39"/>
      <c r="B483" s="67"/>
      <c r="C483" s="68"/>
      <c r="D483" s="68"/>
      <c r="E483" s="68"/>
      <c r="F483" s="68"/>
      <c r="G483" s="68"/>
      <c r="H483" s="68"/>
      <c r="I483" s="68"/>
      <c r="J483" s="68"/>
      <c r="K483" s="68"/>
      <c r="L483" s="45"/>
      <c r="M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</row>
  </sheetData>
  <sheetProtection password="CC35" sheet="1" objects="1" scenarios="1" formatColumns="0" formatRows="0" autoFilter="0"/>
  <autoFilter ref="C135:K482"/>
  <mergeCells count="9">
    <mergeCell ref="E7:H7"/>
    <mergeCell ref="E9:H9"/>
    <mergeCell ref="E18:H18"/>
    <mergeCell ref="E27:H27"/>
    <mergeCell ref="E85:H85"/>
    <mergeCell ref="E87:H87"/>
    <mergeCell ref="E126:H126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Zateplení budovy č.p. 2379 na ul. Žižkova v Karviné - Mizerově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2440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21. 12. 2020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ROUND(J118,2)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ROUND((SUM(BE118:BE144)),2)</f>
        <v>0</v>
      </c>
      <c r="G33" s="39"/>
      <c r="H33" s="39"/>
      <c r="I33" s="156">
        <v>0.21</v>
      </c>
      <c r="J33" s="155">
        <f>ROUND(((SUM(BE118:BE144))*I33),2)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ROUND((SUM(BF118:BF144)),2)</f>
        <v>0</v>
      </c>
      <c r="G34" s="39"/>
      <c r="H34" s="39"/>
      <c r="I34" s="156">
        <v>0.15</v>
      </c>
      <c r="J34" s="155">
        <f>ROUND(((SUM(BF118:BF144))*I34),2)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ROUND((SUM(BG118:BG144)),2)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ROUND((SUM(BH118:BH144)),2)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ROUND((SUM(BI118:BI144)),2)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Zateplení budovy č.p. 2379 na ul. Žižkova v Karviné - Mizerově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128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 xml:space="preserve">006 - Ostatní a vedlejší náklady 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Karviná</v>
      </c>
      <c r="G89" s="41"/>
      <c r="H89" s="41"/>
      <c r="I89" s="33" t="s">
        <v>22</v>
      </c>
      <c r="J89" s="80" t="str">
        <f>IF(J12="","",J12)</f>
        <v>21. 12. 2020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Karviná</v>
      </c>
      <c r="G91" s="41"/>
      <c r="H91" s="41"/>
      <c r="I91" s="33" t="s">
        <v>30</v>
      </c>
      <c r="J91" s="37" t="str">
        <f>E21</f>
        <v>ATRIS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Barbora Kyšková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131</v>
      </c>
      <c r="D94" s="177"/>
      <c r="E94" s="177"/>
      <c r="F94" s="177"/>
      <c r="G94" s="177"/>
      <c r="H94" s="177"/>
      <c r="I94" s="177"/>
      <c r="J94" s="178" t="s">
        <v>132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133</v>
      </c>
      <c r="D96" s="41"/>
      <c r="E96" s="41"/>
      <c r="F96" s="41"/>
      <c r="G96" s="41"/>
      <c r="H96" s="41"/>
      <c r="I96" s="41"/>
      <c r="J96" s="111">
        <f>J118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134</v>
      </c>
    </row>
    <row r="97" spans="1:31" s="9" customFormat="1" ht="24.95" customHeight="1">
      <c r="A97" s="9"/>
      <c r="B97" s="180"/>
      <c r="C97" s="181"/>
      <c r="D97" s="182" t="s">
        <v>2441</v>
      </c>
      <c r="E97" s="183"/>
      <c r="F97" s="183"/>
      <c r="G97" s="183"/>
      <c r="H97" s="183"/>
      <c r="I97" s="183"/>
      <c r="J97" s="184">
        <f>J119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2442</v>
      </c>
      <c r="E98" s="189"/>
      <c r="F98" s="189"/>
      <c r="G98" s="189"/>
      <c r="H98" s="189"/>
      <c r="I98" s="189"/>
      <c r="J98" s="190">
        <f>J120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4" spans="1:31" s="2" customFormat="1" ht="6.95" customHeight="1">
      <c r="A104" s="39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24.95" customHeight="1">
      <c r="A105" s="39"/>
      <c r="B105" s="40"/>
      <c r="C105" s="24" t="s">
        <v>156</v>
      </c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2" customHeight="1">
      <c r="A107" s="39"/>
      <c r="B107" s="40"/>
      <c r="C107" s="33" t="s">
        <v>16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6.5" customHeight="1">
      <c r="A108" s="39"/>
      <c r="B108" s="40"/>
      <c r="C108" s="41"/>
      <c r="D108" s="41"/>
      <c r="E108" s="175" t="str">
        <f>E7</f>
        <v>Zateplení budovy č.p. 2379 na ul. Žižkova v Karviné - Mizerově</v>
      </c>
      <c r="F108" s="33"/>
      <c r="G108" s="33"/>
      <c r="H108" s="33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128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77" t="str">
        <f>E9</f>
        <v xml:space="preserve">006 - Ostatní a vedlejší náklady </v>
      </c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20</v>
      </c>
      <c r="D112" s="41"/>
      <c r="E112" s="41"/>
      <c r="F112" s="28" t="str">
        <f>F12</f>
        <v>Karviná</v>
      </c>
      <c r="G112" s="41"/>
      <c r="H112" s="41"/>
      <c r="I112" s="33" t="s">
        <v>22</v>
      </c>
      <c r="J112" s="80" t="str">
        <f>IF(J12="","",J12)</f>
        <v>21. 12. 2020</v>
      </c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15" customHeight="1">
      <c r="A114" s="39"/>
      <c r="B114" s="40"/>
      <c r="C114" s="33" t="s">
        <v>24</v>
      </c>
      <c r="D114" s="41"/>
      <c r="E114" s="41"/>
      <c r="F114" s="28" t="str">
        <f>E15</f>
        <v>Statutární město Karviná</v>
      </c>
      <c r="G114" s="41"/>
      <c r="H114" s="41"/>
      <c r="I114" s="33" t="s">
        <v>30</v>
      </c>
      <c r="J114" s="37" t="str">
        <f>E21</f>
        <v>ATRIS s.r.o.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5.15" customHeight="1">
      <c r="A115" s="39"/>
      <c r="B115" s="40"/>
      <c r="C115" s="33" t="s">
        <v>28</v>
      </c>
      <c r="D115" s="41"/>
      <c r="E115" s="41"/>
      <c r="F115" s="28" t="str">
        <f>IF(E18="","",E18)</f>
        <v>Vyplň údaj</v>
      </c>
      <c r="G115" s="41"/>
      <c r="H115" s="41"/>
      <c r="I115" s="33" t="s">
        <v>33</v>
      </c>
      <c r="J115" s="37" t="str">
        <f>E24</f>
        <v>Barbora Kyšková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0.3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11" customFormat="1" ht="29.25" customHeight="1">
      <c r="A117" s="192"/>
      <c r="B117" s="193"/>
      <c r="C117" s="194" t="s">
        <v>157</v>
      </c>
      <c r="D117" s="195" t="s">
        <v>61</v>
      </c>
      <c r="E117" s="195" t="s">
        <v>57</v>
      </c>
      <c r="F117" s="195" t="s">
        <v>58</v>
      </c>
      <c r="G117" s="195" t="s">
        <v>158</v>
      </c>
      <c r="H117" s="195" t="s">
        <v>159</v>
      </c>
      <c r="I117" s="195" t="s">
        <v>160</v>
      </c>
      <c r="J117" s="195" t="s">
        <v>132</v>
      </c>
      <c r="K117" s="196" t="s">
        <v>161</v>
      </c>
      <c r="L117" s="197"/>
      <c r="M117" s="101" t="s">
        <v>1</v>
      </c>
      <c r="N117" s="102" t="s">
        <v>40</v>
      </c>
      <c r="O117" s="102" t="s">
        <v>162</v>
      </c>
      <c r="P117" s="102" t="s">
        <v>163</v>
      </c>
      <c r="Q117" s="102" t="s">
        <v>164</v>
      </c>
      <c r="R117" s="102" t="s">
        <v>165</v>
      </c>
      <c r="S117" s="102" t="s">
        <v>166</v>
      </c>
      <c r="T117" s="103" t="s">
        <v>167</v>
      </c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</row>
    <row r="118" spans="1:63" s="2" customFormat="1" ht="22.8" customHeight="1">
      <c r="A118" s="39"/>
      <c r="B118" s="40"/>
      <c r="C118" s="108" t="s">
        <v>168</v>
      </c>
      <c r="D118" s="41"/>
      <c r="E118" s="41"/>
      <c r="F118" s="41"/>
      <c r="G118" s="41"/>
      <c r="H118" s="41"/>
      <c r="I118" s="41"/>
      <c r="J118" s="198">
        <f>BK118</f>
        <v>0</v>
      </c>
      <c r="K118" s="41"/>
      <c r="L118" s="45"/>
      <c r="M118" s="104"/>
      <c r="N118" s="199"/>
      <c r="O118" s="105"/>
      <c r="P118" s="200">
        <f>P119</f>
        <v>0</v>
      </c>
      <c r="Q118" s="105"/>
      <c r="R118" s="200">
        <f>R119</f>
        <v>0</v>
      </c>
      <c r="S118" s="105"/>
      <c r="T118" s="201">
        <f>T119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75</v>
      </c>
      <c r="AU118" s="18" t="s">
        <v>134</v>
      </c>
      <c r="BK118" s="202">
        <f>BK119</f>
        <v>0</v>
      </c>
    </row>
    <row r="119" spans="1:63" s="12" customFormat="1" ht="25.9" customHeight="1">
      <c r="A119" s="12"/>
      <c r="B119" s="203"/>
      <c r="C119" s="204"/>
      <c r="D119" s="205" t="s">
        <v>75</v>
      </c>
      <c r="E119" s="206" t="s">
        <v>2443</v>
      </c>
      <c r="F119" s="206" t="s">
        <v>2443</v>
      </c>
      <c r="G119" s="204"/>
      <c r="H119" s="204"/>
      <c r="I119" s="207"/>
      <c r="J119" s="208">
        <f>BK119</f>
        <v>0</v>
      </c>
      <c r="K119" s="204"/>
      <c r="L119" s="209"/>
      <c r="M119" s="210"/>
      <c r="N119" s="211"/>
      <c r="O119" s="211"/>
      <c r="P119" s="212">
        <f>P120</f>
        <v>0</v>
      </c>
      <c r="Q119" s="211"/>
      <c r="R119" s="212">
        <f>R120</f>
        <v>0</v>
      </c>
      <c r="S119" s="211"/>
      <c r="T119" s="213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4" t="s">
        <v>196</v>
      </c>
      <c r="AT119" s="215" t="s">
        <v>75</v>
      </c>
      <c r="AU119" s="215" t="s">
        <v>76</v>
      </c>
      <c r="AY119" s="214" t="s">
        <v>171</v>
      </c>
      <c r="BK119" s="216">
        <f>BK120</f>
        <v>0</v>
      </c>
    </row>
    <row r="120" spans="1:63" s="12" customFormat="1" ht="22.8" customHeight="1">
      <c r="A120" s="12"/>
      <c r="B120" s="203"/>
      <c r="C120" s="204"/>
      <c r="D120" s="205" t="s">
        <v>75</v>
      </c>
      <c r="E120" s="217" t="s">
        <v>2444</v>
      </c>
      <c r="F120" s="217" t="s">
        <v>2445</v>
      </c>
      <c r="G120" s="204"/>
      <c r="H120" s="204"/>
      <c r="I120" s="207"/>
      <c r="J120" s="218">
        <f>BK120</f>
        <v>0</v>
      </c>
      <c r="K120" s="204"/>
      <c r="L120" s="209"/>
      <c r="M120" s="210"/>
      <c r="N120" s="211"/>
      <c r="O120" s="211"/>
      <c r="P120" s="212">
        <f>SUM(P121:P144)</f>
        <v>0</v>
      </c>
      <c r="Q120" s="211"/>
      <c r="R120" s="212">
        <f>SUM(R121:R144)</f>
        <v>0</v>
      </c>
      <c r="S120" s="211"/>
      <c r="T120" s="213">
        <f>SUM(T121:T144)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196</v>
      </c>
      <c r="AT120" s="215" t="s">
        <v>75</v>
      </c>
      <c r="AU120" s="215" t="s">
        <v>84</v>
      </c>
      <c r="AY120" s="214" t="s">
        <v>171</v>
      </c>
      <c r="BK120" s="216">
        <f>SUM(BK121:BK144)</f>
        <v>0</v>
      </c>
    </row>
    <row r="121" spans="1:65" s="2" customFormat="1" ht="16.5" customHeight="1">
      <c r="A121" s="39"/>
      <c r="B121" s="40"/>
      <c r="C121" s="219" t="s">
        <v>84</v>
      </c>
      <c r="D121" s="219" t="s">
        <v>173</v>
      </c>
      <c r="E121" s="220" t="s">
        <v>2446</v>
      </c>
      <c r="F121" s="221" t="s">
        <v>2447</v>
      </c>
      <c r="G121" s="222" t="s">
        <v>2448</v>
      </c>
      <c r="H121" s="223">
        <v>1</v>
      </c>
      <c r="I121" s="224"/>
      <c r="J121" s="225">
        <f>ROUND(I121*H121,2)</f>
        <v>0</v>
      </c>
      <c r="K121" s="221" t="s">
        <v>1</v>
      </c>
      <c r="L121" s="45"/>
      <c r="M121" s="226" t="s">
        <v>1</v>
      </c>
      <c r="N121" s="227" t="s">
        <v>41</v>
      </c>
      <c r="O121" s="92"/>
      <c r="P121" s="228">
        <f>O121*H121</f>
        <v>0</v>
      </c>
      <c r="Q121" s="228">
        <v>0</v>
      </c>
      <c r="R121" s="228">
        <f>Q121*H121</f>
        <v>0</v>
      </c>
      <c r="S121" s="228">
        <v>0</v>
      </c>
      <c r="T121" s="229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0" t="s">
        <v>178</v>
      </c>
      <c r="AT121" s="230" t="s">
        <v>173</v>
      </c>
      <c r="AU121" s="230" t="s">
        <v>86</v>
      </c>
      <c r="AY121" s="18" t="s">
        <v>171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18" t="s">
        <v>84</v>
      </c>
      <c r="BK121" s="231">
        <f>ROUND(I121*H121,2)</f>
        <v>0</v>
      </c>
      <c r="BL121" s="18" t="s">
        <v>178</v>
      </c>
      <c r="BM121" s="230" t="s">
        <v>2449</v>
      </c>
    </row>
    <row r="122" spans="1:47" s="2" customFormat="1" ht="12">
      <c r="A122" s="39"/>
      <c r="B122" s="40"/>
      <c r="C122" s="41"/>
      <c r="D122" s="234" t="s">
        <v>229</v>
      </c>
      <c r="E122" s="41"/>
      <c r="F122" s="255" t="s">
        <v>2450</v>
      </c>
      <c r="G122" s="41"/>
      <c r="H122" s="41"/>
      <c r="I122" s="256"/>
      <c r="J122" s="41"/>
      <c r="K122" s="41"/>
      <c r="L122" s="45"/>
      <c r="M122" s="257"/>
      <c r="N122" s="258"/>
      <c r="O122" s="92"/>
      <c r="P122" s="92"/>
      <c r="Q122" s="92"/>
      <c r="R122" s="92"/>
      <c r="S122" s="92"/>
      <c r="T122" s="93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229</v>
      </c>
      <c r="AU122" s="18" t="s">
        <v>86</v>
      </c>
    </row>
    <row r="123" spans="1:65" s="2" customFormat="1" ht="16.5" customHeight="1">
      <c r="A123" s="39"/>
      <c r="B123" s="40"/>
      <c r="C123" s="219" t="s">
        <v>86</v>
      </c>
      <c r="D123" s="219" t="s">
        <v>173</v>
      </c>
      <c r="E123" s="220" t="s">
        <v>2451</v>
      </c>
      <c r="F123" s="221" t="s">
        <v>2452</v>
      </c>
      <c r="G123" s="222" t="s">
        <v>2448</v>
      </c>
      <c r="H123" s="223">
        <v>1</v>
      </c>
      <c r="I123" s="224"/>
      <c r="J123" s="225">
        <f>ROUND(I123*H123,2)</f>
        <v>0</v>
      </c>
      <c r="K123" s="221" t="s">
        <v>1</v>
      </c>
      <c r="L123" s="45"/>
      <c r="M123" s="226" t="s">
        <v>1</v>
      </c>
      <c r="N123" s="227" t="s">
        <v>41</v>
      </c>
      <c r="O123" s="92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0" t="s">
        <v>178</v>
      </c>
      <c r="AT123" s="230" t="s">
        <v>173</v>
      </c>
      <c r="AU123" s="230" t="s">
        <v>86</v>
      </c>
      <c r="AY123" s="18" t="s">
        <v>171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8" t="s">
        <v>84</v>
      </c>
      <c r="BK123" s="231">
        <f>ROUND(I123*H123,2)</f>
        <v>0</v>
      </c>
      <c r="BL123" s="18" t="s">
        <v>178</v>
      </c>
      <c r="BM123" s="230" t="s">
        <v>2453</v>
      </c>
    </row>
    <row r="124" spans="1:47" s="2" customFormat="1" ht="12">
      <c r="A124" s="39"/>
      <c r="B124" s="40"/>
      <c r="C124" s="41"/>
      <c r="D124" s="234" t="s">
        <v>229</v>
      </c>
      <c r="E124" s="41"/>
      <c r="F124" s="255" t="s">
        <v>2454</v>
      </c>
      <c r="G124" s="41"/>
      <c r="H124" s="41"/>
      <c r="I124" s="256"/>
      <c r="J124" s="41"/>
      <c r="K124" s="41"/>
      <c r="L124" s="45"/>
      <c r="M124" s="257"/>
      <c r="N124" s="258"/>
      <c r="O124" s="92"/>
      <c r="P124" s="92"/>
      <c r="Q124" s="92"/>
      <c r="R124" s="92"/>
      <c r="S124" s="92"/>
      <c r="T124" s="93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229</v>
      </c>
      <c r="AU124" s="18" t="s">
        <v>86</v>
      </c>
    </row>
    <row r="125" spans="1:65" s="2" customFormat="1" ht="24.15" customHeight="1">
      <c r="A125" s="39"/>
      <c r="B125" s="40"/>
      <c r="C125" s="219" t="s">
        <v>187</v>
      </c>
      <c r="D125" s="219" t="s">
        <v>173</v>
      </c>
      <c r="E125" s="220" t="s">
        <v>2455</v>
      </c>
      <c r="F125" s="221" t="s">
        <v>2456</v>
      </c>
      <c r="G125" s="222" t="s">
        <v>2448</v>
      </c>
      <c r="H125" s="223">
        <v>1</v>
      </c>
      <c r="I125" s="224"/>
      <c r="J125" s="225">
        <f>ROUND(I125*H125,2)</f>
        <v>0</v>
      </c>
      <c r="K125" s="221" t="s">
        <v>1</v>
      </c>
      <c r="L125" s="45"/>
      <c r="M125" s="226" t="s">
        <v>1</v>
      </c>
      <c r="N125" s="227" t="s">
        <v>41</v>
      </c>
      <c r="O125" s="92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0" t="s">
        <v>178</v>
      </c>
      <c r="AT125" s="230" t="s">
        <v>173</v>
      </c>
      <c r="AU125" s="230" t="s">
        <v>86</v>
      </c>
      <c r="AY125" s="18" t="s">
        <v>171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8" t="s">
        <v>84</v>
      </c>
      <c r="BK125" s="231">
        <f>ROUND(I125*H125,2)</f>
        <v>0</v>
      </c>
      <c r="BL125" s="18" t="s">
        <v>178</v>
      </c>
      <c r="BM125" s="230" t="s">
        <v>2457</v>
      </c>
    </row>
    <row r="126" spans="1:65" s="2" customFormat="1" ht="24.15" customHeight="1">
      <c r="A126" s="39"/>
      <c r="B126" s="40"/>
      <c r="C126" s="219" t="s">
        <v>178</v>
      </c>
      <c r="D126" s="219" t="s">
        <v>173</v>
      </c>
      <c r="E126" s="220" t="s">
        <v>2458</v>
      </c>
      <c r="F126" s="221" t="s">
        <v>2459</v>
      </c>
      <c r="G126" s="222" t="s">
        <v>2448</v>
      </c>
      <c r="H126" s="223">
        <v>1</v>
      </c>
      <c r="I126" s="224"/>
      <c r="J126" s="225">
        <f>ROUND(I126*H126,2)</f>
        <v>0</v>
      </c>
      <c r="K126" s="221" t="s">
        <v>1</v>
      </c>
      <c r="L126" s="45"/>
      <c r="M126" s="226" t="s">
        <v>1</v>
      </c>
      <c r="N126" s="227" t="s">
        <v>41</v>
      </c>
      <c r="O126" s="92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0" t="s">
        <v>178</v>
      </c>
      <c r="AT126" s="230" t="s">
        <v>173</v>
      </c>
      <c r="AU126" s="230" t="s">
        <v>86</v>
      </c>
      <c r="AY126" s="18" t="s">
        <v>171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8" t="s">
        <v>84</v>
      </c>
      <c r="BK126" s="231">
        <f>ROUND(I126*H126,2)</f>
        <v>0</v>
      </c>
      <c r="BL126" s="18" t="s">
        <v>178</v>
      </c>
      <c r="BM126" s="230" t="s">
        <v>2460</v>
      </c>
    </row>
    <row r="127" spans="1:65" s="2" customFormat="1" ht="16.5" customHeight="1">
      <c r="A127" s="39"/>
      <c r="B127" s="40"/>
      <c r="C127" s="219" t="s">
        <v>196</v>
      </c>
      <c r="D127" s="219" t="s">
        <v>173</v>
      </c>
      <c r="E127" s="220" t="s">
        <v>2461</v>
      </c>
      <c r="F127" s="221" t="s">
        <v>2462</v>
      </c>
      <c r="G127" s="222" t="s">
        <v>2448</v>
      </c>
      <c r="H127" s="223">
        <v>1</v>
      </c>
      <c r="I127" s="224"/>
      <c r="J127" s="225">
        <f>ROUND(I127*H127,2)</f>
        <v>0</v>
      </c>
      <c r="K127" s="221" t="s">
        <v>1</v>
      </c>
      <c r="L127" s="45"/>
      <c r="M127" s="226" t="s">
        <v>1</v>
      </c>
      <c r="N127" s="227" t="s">
        <v>41</v>
      </c>
      <c r="O127" s="92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178</v>
      </c>
      <c r="AT127" s="230" t="s">
        <v>173</v>
      </c>
      <c r="AU127" s="230" t="s">
        <v>86</v>
      </c>
      <c r="AY127" s="18" t="s">
        <v>171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84</v>
      </c>
      <c r="BK127" s="231">
        <f>ROUND(I127*H127,2)</f>
        <v>0</v>
      </c>
      <c r="BL127" s="18" t="s">
        <v>178</v>
      </c>
      <c r="BM127" s="230" t="s">
        <v>2463</v>
      </c>
    </row>
    <row r="128" spans="1:47" s="2" customFormat="1" ht="12">
      <c r="A128" s="39"/>
      <c r="B128" s="40"/>
      <c r="C128" s="41"/>
      <c r="D128" s="234" t="s">
        <v>229</v>
      </c>
      <c r="E128" s="41"/>
      <c r="F128" s="255" t="s">
        <v>2464</v>
      </c>
      <c r="G128" s="41"/>
      <c r="H128" s="41"/>
      <c r="I128" s="256"/>
      <c r="J128" s="41"/>
      <c r="K128" s="41"/>
      <c r="L128" s="45"/>
      <c r="M128" s="257"/>
      <c r="N128" s="258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229</v>
      </c>
      <c r="AU128" s="18" t="s">
        <v>86</v>
      </c>
    </row>
    <row r="129" spans="1:65" s="2" customFormat="1" ht="16.5" customHeight="1">
      <c r="A129" s="39"/>
      <c r="B129" s="40"/>
      <c r="C129" s="219" t="s">
        <v>200</v>
      </c>
      <c r="D129" s="219" t="s">
        <v>173</v>
      </c>
      <c r="E129" s="220" t="s">
        <v>2465</v>
      </c>
      <c r="F129" s="221" t="s">
        <v>2466</v>
      </c>
      <c r="G129" s="222" t="s">
        <v>2448</v>
      </c>
      <c r="H129" s="223">
        <v>1</v>
      </c>
      <c r="I129" s="224"/>
      <c r="J129" s="225">
        <f>ROUND(I129*H129,2)</f>
        <v>0</v>
      </c>
      <c r="K129" s="221" t="s">
        <v>1</v>
      </c>
      <c r="L129" s="45"/>
      <c r="M129" s="226" t="s">
        <v>1</v>
      </c>
      <c r="N129" s="227" t="s">
        <v>41</v>
      </c>
      <c r="O129" s="92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178</v>
      </c>
      <c r="AT129" s="230" t="s">
        <v>173</v>
      </c>
      <c r="AU129" s="230" t="s">
        <v>86</v>
      </c>
      <c r="AY129" s="18" t="s">
        <v>171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84</v>
      </c>
      <c r="BK129" s="231">
        <f>ROUND(I129*H129,2)</f>
        <v>0</v>
      </c>
      <c r="BL129" s="18" t="s">
        <v>178</v>
      </c>
      <c r="BM129" s="230" t="s">
        <v>2467</v>
      </c>
    </row>
    <row r="130" spans="1:47" s="2" customFormat="1" ht="12">
      <c r="A130" s="39"/>
      <c r="B130" s="40"/>
      <c r="C130" s="41"/>
      <c r="D130" s="234" t="s">
        <v>229</v>
      </c>
      <c r="E130" s="41"/>
      <c r="F130" s="255" t="s">
        <v>2468</v>
      </c>
      <c r="G130" s="41"/>
      <c r="H130" s="41"/>
      <c r="I130" s="256"/>
      <c r="J130" s="41"/>
      <c r="K130" s="41"/>
      <c r="L130" s="45"/>
      <c r="M130" s="257"/>
      <c r="N130" s="258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229</v>
      </c>
      <c r="AU130" s="18" t="s">
        <v>86</v>
      </c>
    </row>
    <row r="131" spans="1:65" s="2" customFormat="1" ht="16.5" customHeight="1">
      <c r="A131" s="39"/>
      <c r="B131" s="40"/>
      <c r="C131" s="219" t="s">
        <v>205</v>
      </c>
      <c r="D131" s="219" t="s">
        <v>173</v>
      </c>
      <c r="E131" s="220" t="s">
        <v>2469</v>
      </c>
      <c r="F131" s="221" t="s">
        <v>2470</v>
      </c>
      <c r="G131" s="222" t="s">
        <v>2448</v>
      </c>
      <c r="H131" s="223">
        <v>1</v>
      </c>
      <c r="I131" s="224"/>
      <c r="J131" s="225">
        <f>ROUND(I131*H131,2)</f>
        <v>0</v>
      </c>
      <c r="K131" s="221" t="s">
        <v>1</v>
      </c>
      <c r="L131" s="45"/>
      <c r="M131" s="226" t="s">
        <v>1</v>
      </c>
      <c r="N131" s="227" t="s">
        <v>41</v>
      </c>
      <c r="O131" s="92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178</v>
      </c>
      <c r="AT131" s="230" t="s">
        <v>173</v>
      </c>
      <c r="AU131" s="230" t="s">
        <v>86</v>
      </c>
      <c r="AY131" s="18" t="s">
        <v>171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84</v>
      </c>
      <c r="BK131" s="231">
        <f>ROUND(I131*H131,2)</f>
        <v>0</v>
      </c>
      <c r="BL131" s="18" t="s">
        <v>178</v>
      </c>
      <c r="BM131" s="230" t="s">
        <v>2471</v>
      </c>
    </row>
    <row r="132" spans="1:47" s="2" customFormat="1" ht="12">
      <c r="A132" s="39"/>
      <c r="B132" s="40"/>
      <c r="C132" s="41"/>
      <c r="D132" s="234" t="s">
        <v>229</v>
      </c>
      <c r="E132" s="41"/>
      <c r="F132" s="255" t="s">
        <v>2472</v>
      </c>
      <c r="G132" s="41"/>
      <c r="H132" s="41"/>
      <c r="I132" s="256"/>
      <c r="J132" s="41"/>
      <c r="K132" s="41"/>
      <c r="L132" s="45"/>
      <c r="M132" s="257"/>
      <c r="N132" s="258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229</v>
      </c>
      <c r="AU132" s="18" t="s">
        <v>86</v>
      </c>
    </row>
    <row r="133" spans="1:65" s="2" customFormat="1" ht="24.15" customHeight="1">
      <c r="A133" s="39"/>
      <c r="B133" s="40"/>
      <c r="C133" s="219" t="s">
        <v>211</v>
      </c>
      <c r="D133" s="219" t="s">
        <v>173</v>
      </c>
      <c r="E133" s="220" t="s">
        <v>2473</v>
      </c>
      <c r="F133" s="221" t="s">
        <v>2474</v>
      </c>
      <c r="G133" s="222" t="s">
        <v>2448</v>
      </c>
      <c r="H133" s="223">
        <v>1</v>
      </c>
      <c r="I133" s="224"/>
      <c r="J133" s="225">
        <f>ROUND(I133*H133,2)</f>
        <v>0</v>
      </c>
      <c r="K133" s="221" t="s">
        <v>1</v>
      </c>
      <c r="L133" s="45"/>
      <c r="M133" s="226" t="s">
        <v>1</v>
      </c>
      <c r="N133" s="227" t="s">
        <v>41</v>
      </c>
      <c r="O133" s="92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178</v>
      </c>
      <c r="AT133" s="230" t="s">
        <v>173</v>
      </c>
      <c r="AU133" s="230" t="s">
        <v>86</v>
      </c>
      <c r="AY133" s="18" t="s">
        <v>171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84</v>
      </c>
      <c r="BK133" s="231">
        <f>ROUND(I133*H133,2)</f>
        <v>0</v>
      </c>
      <c r="BL133" s="18" t="s">
        <v>178</v>
      </c>
      <c r="BM133" s="230" t="s">
        <v>2475</v>
      </c>
    </row>
    <row r="134" spans="1:65" s="2" customFormat="1" ht="16.5" customHeight="1">
      <c r="A134" s="39"/>
      <c r="B134" s="40"/>
      <c r="C134" s="219" t="s">
        <v>215</v>
      </c>
      <c r="D134" s="219" t="s">
        <v>173</v>
      </c>
      <c r="E134" s="220" t="s">
        <v>2476</v>
      </c>
      <c r="F134" s="221" t="s">
        <v>2477</v>
      </c>
      <c r="G134" s="222" t="s">
        <v>226</v>
      </c>
      <c r="H134" s="223">
        <v>3</v>
      </c>
      <c r="I134" s="224"/>
      <c r="J134" s="225">
        <f>ROUND(I134*H134,2)</f>
        <v>0</v>
      </c>
      <c r="K134" s="221" t="s">
        <v>1</v>
      </c>
      <c r="L134" s="45"/>
      <c r="M134" s="226" t="s">
        <v>1</v>
      </c>
      <c r="N134" s="227" t="s">
        <v>41</v>
      </c>
      <c r="O134" s="92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178</v>
      </c>
      <c r="AT134" s="230" t="s">
        <v>173</v>
      </c>
      <c r="AU134" s="230" t="s">
        <v>86</v>
      </c>
      <c r="AY134" s="18" t="s">
        <v>171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84</v>
      </c>
      <c r="BK134" s="231">
        <f>ROUND(I134*H134,2)</f>
        <v>0</v>
      </c>
      <c r="BL134" s="18" t="s">
        <v>178</v>
      </c>
      <c r="BM134" s="230" t="s">
        <v>2478</v>
      </c>
    </row>
    <row r="135" spans="1:65" s="2" customFormat="1" ht="16.5" customHeight="1">
      <c r="A135" s="39"/>
      <c r="B135" s="40"/>
      <c r="C135" s="219" t="s">
        <v>223</v>
      </c>
      <c r="D135" s="219" t="s">
        <v>173</v>
      </c>
      <c r="E135" s="220" t="s">
        <v>2479</v>
      </c>
      <c r="F135" s="221" t="s">
        <v>2480</v>
      </c>
      <c r="G135" s="222" t="s">
        <v>2448</v>
      </c>
      <c r="H135" s="223">
        <v>1</v>
      </c>
      <c r="I135" s="224"/>
      <c r="J135" s="225">
        <f>ROUND(I135*H135,2)</f>
        <v>0</v>
      </c>
      <c r="K135" s="221" t="s">
        <v>1</v>
      </c>
      <c r="L135" s="45"/>
      <c r="M135" s="226" t="s">
        <v>1</v>
      </c>
      <c r="N135" s="227" t="s">
        <v>41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178</v>
      </c>
      <c r="AT135" s="230" t="s">
        <v>173</v>
      </c>
      <c r="AU135" s="230" t="s">
        <v>86</v>
      </c>
      <c r="AY135" s="18" t="s">
        <v>171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84</v>
      </c>
      <c r="BK135" s="231">
        <f>ROUND(I135*H135,2)</f>
        <v>0</v>
      </c>
      <c r="BL135" s="18" t="s">
        <v>178</v>
      </c>
      <c r="BM135" s="230" t="s">
        <v>2481</v>
      </c>
    </row>
    <row r="136" spans="1:65" s="2" customFormat="1" ht="16.5" customHeight="1">
      <c r="A136" s="39"/>
      <c r="B136" s="40"/>
      <c r="C136" s="219" t="s">
        <v>232</v>
      </c>
      <c r="D136" s="219" t="s">
        <v>173</v>
      </c>
      <c r="E136" s="220" t="s">
        <v>2482</v>
      </c>
      <c r="F136" s="221" t="s">
        <v>2483</v>
      </c>
      <c r="G136" s="222" t="s">
        <v>226</v>
      </c>
      <c r="H136" s="223">
        <v>1</v>
      </c>
      <c r="I136" s="224"/>
      <c r="J136" s="225">
        <f>ROUND(I136*H136,2)</f>
        <v>0</v>
      </c>
      <c r="K136" s="221" t="s">
        <v>1</v>
      </c>
      <c r="L136" s="45"/>
      <c r="M136" s="226" t="s">
        <v>1</v>
      </c>
      <c r="N136" s="227" t="s">
        <v>41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178</v>
      </c>
      <c r="AT136" s="230" t="s">
        <v>173</v>
      </c>
      <c r="AU136" s="230" t="s">
        <v>86</v>
      </c>
      <c r="AY136" s="18" t="s">
        <v>171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84</v>
      </c>
      <c r="BK136" s="231">
        <f>ROUND(I136*H136,2)</f>
        <v>0</v>
      </c>
      <c r="BL136" s="18" t="s">
        <v>178</v>
      </c>
      <c r="BM136" s="230" t="s">
        <v>2484</v>
      </c>
    </row>
    <row r="137" spans="1:65" s="2" customFormat="1" ht="24.15" customHeight="1">
      <c r="A137" s="39"/>
      <c r="B137" s="40"/>
      <c r="C137" s="219" t="s">
        <v>239</v>
      </c>
      <c r="D137" s="219" t="s">
        <v>173</v>
      </c>
      <c r="E137" s="220" t="s">
        <v>2485</v>
      </c>
      <c r="F137" s="221" t="s">
        <v>2486</v>
      </c>
      <c r="G137" s="222" t="s">
        <v>2448</v>
      </c>
      <c r="H137" s="223">
        <v>1</v>
      </c>
      <c r="I137" s="224"/>
      <c r="J137" s="225">
        <f>ROUND(I137*H137,2)</f>
        <v>0</v>
      </c>
      <c r="K137" s="221" t="s">
        <v>1</v>
      </c>
      <c r="L137" s="45"/>
      <c r="M137" s="226" t="s">
        <v>1</v>
      </c>
      <c r="N137" s="227" t="s">
        <v>41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178</v>
      </c>
      <c r="AT137" s="230" t="s">
        <v>173</v>
      </c>
      <c r="AU137" s="230" t="s">
        <v>86</v>
      </c>
      <c r="AY137" s="18" t="s">
        <v>171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84</v>
      </c>
      <c r="BK137" s="231">
        <f>ROUND(I137*H137,2)</f>
        <v>0</v>
      </c>
      <c r="BL137" s="18" t="s">
        <v>178</v>
      </c>
      <c r="BM137" s="230" t="s">
        <v>2487</v>
      </c>
    </row>
    <row r="138" spans="1:65" s="2" customFormat="1" ht="49.05" customHeight="1">
      <c r="A138" s="39"/>
      <c r="B138" s="40"/>
      <c r="C138" s="219" t="s">
        <v>246</v>
      </c>
      <c r="D138" s="219" t="s">
        <v>173</v>
      </c>
      <c r="E138" s="220" t="s">
        <v>2488</v>
      </c>
      <c r="F138" s="221" t="s">
        <v>2489</v>
      </c>
      <c r="G138" s="222" t="s">
        <v>2448</v>
      </c>
      <c r="H138" s="223">
        <v>1</v>
      </c>
      <c r="I138" s="224"/>
      <c r="J138" s="225">
        <f>ROUND(I138*H138,2)</f>
        <v>0</v>
      </c>
      <c r="K138" s="221" t="s">
        <v>1</v>
      </c>
      <c r="L138" s="45"/>
      <c r="M138" s="226" t="s">
        <v>1</v>
      </c>
      <c r="N138" s="227" t="s">
        <v>41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178</v>
      </c>
      <c r="AT138" s="230" t="s">
        <v>173</v>
      </c>
      <c r="AU138" s="230" t="s">
        <v>86</v>
      </c>
      <c r="AY138" s="18" t="s">
        <v>171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84</v>
      </c>
      <c r="BK138" s="231">
        <f>ROUND(I138*H138,2)</f>
        <v>0</v>
      </c>
      <c r="BL138" s="18" t="s">
        <v>178</v>
      </c>
      <c r="BM138" s="230" t="s">
        <v>2490</v>
      </c>
    </row>
    <row r="139" spans="1:65" s="2" customFormat="1" ht="24.15" customHeight="1">
      <c r="A139" s="39"/>
      <c r="B139" s="40"/>
      <c r="C139" s="219" t="s">
        <v>251</v>
      </c>
      <c r="D139" s="219" t="s">
        <v>173</v>
      </c>
      <c r="E139" s="220" t="s">
        <v>2491</v>
      </c>
      <c r="F139" s="221" t="s">
        <v>2492</v>
      </c>
      <c r="G139" s="222" t="s">
        <v>2448</v>
      </c>
      <c r="H139" s="223">
        <v>1</v>
      </c>
      <c r="I139" s="224"/>
      <c r="J139" s="225">
        <f>ROUND(I139*H139,2)</f>
        <v>0</v>
      </c>
      <c r="K139" s="221" t="s">
        <v>1</v>
      </c>
      <c r="L139" s="45"/>
      <c r="M139" s="226" t="s">
        <v>1</v>
      </c>
      <c r="N139" s="227" t="s">
        <v>41</v>
      </c>
      <c r="O139" s="92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178</v>
      </c>
      <c r="AT139" s="230" t="s">
        <v>173</v>
      </c>
      <c r="AU139" s="230" t="s">
        <v>86</v>
      </c>
      <c r="AY139" s="18" t="s">
        <v>171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84</v>
      </c>
      <c r="BK139" s="231">
        <f>ROUND(I139*H139,2)</f>
        <v>0</v>
      </c>
      <c r="BL139" s="18" t="s">
        <v>178</v>
      </c>
      <c r="BM139" s="230" t="s">
        <v>2493</v>
      </c>
    </row>
    <row r="140" spans="1:65" s="2" customFormat="1" ht="16.5" customHeight="1">
      <c r="A140" s="39"/>
      <c r="B140" s="40"/>
      <c r="C140" s="219" t="s">
        <v>8</v>
      </c>
      <c r="D140" s="219" t="s">
        <v>173</v>
      </c>
      <c r="E140" s="220" t="s">
        <v>2494</v>
      </c>
      <c r="F140" s="221" t="s">
        <v>2495</v>
      </c>
      <c r="G140" s="222" t="s">
        <v>2448</v>
      </c>
      <c r="H140" s="223">
        <v>1</v>
      </c>
      <c r="I140" s="224"/>
      <c r="J140" s="225">
        <f>ROUND(I140*H140,2)</f>
        <v>0</v>
      </c>
      <c r="K140" s="221" t="s">
        <v>1</v>
      </c>
      <c r="L140" s="45"/>
      <c r="M140" s="226" t="s">
        <v>1</v>
      </c>
      <c r="N140" s="227" t="s">
        <v>41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178</v>
      </c>
      <c r="AT140" s="230" t="s">
        <v>173</v>
      </c>
      <c r="AU140" s="230" t="s">
        <v>86</v>
      </c>
      <c r="AY140" s="18" t="s">
        <v>171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84</v>
      </c>
      <c r="BK140" s="231">
        <f>ROUND(I140*H140,2)</f>
        <v>0</v>
      </c>
      <c r="BL140" s="18" t="s">
        <v>178</v>
      </c>
      <c r="BM140" s="230" t="s">
        <v>2496</v>
      </c>
    </row>
    <row r="141" spans="1:65" s="2" customFormat="1" ht="21.75" customHeight="1">
      <c r="A141" s="39"/>
      <c r="B141" s="40"/>
      <c r="C141" s="219" t="s">
        <v>267</v>
      </c>
      <c r="D141" s="219" t="s">
        <v>173</v>
      </c>
      <c r="E141" s="220" t="s">
        <v>2497</v>
      </c>
      <c r="F141" s="221" t="s">
        <v>2498</v>
      </c>
      <c r="G141" s="222" t="s">
        <v>176</v>
      </c>
      <c r="H141" s="223">
        <v>2440</v>
      </c>
      <c r="I141" s="224"/>
      <c r="J141" s="225">
        <f>ROUND(I141*H141,2)</f>
        <v>0</v>
      </c>
      <c r="K141" s="221" t="s">
        <v>1</v>
      </c>
      <c r="L141" s="45"/>
      <c r="M141" s="226" t="s">
        <v>1</v>
      </c>
      <c r="N141" s="227" t="s">
        <v>41</v>
      </c>
      <c r="O141" s="92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178</v>
      </c>
      <c r="AT141" s="230" t="s">
        <v>173</v>
      </c>
      <c r="AU141" s="230" t="s">
        <v>86</v>
      </c>
      <c r="AY141" s="18" t="s">
        <v>171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84</v>
      </c>
      <c r="BK141" s="231">
        <f>ROUND(I141*H141,2)</f>
        <v>0</v>
      </c>
      <c r="BL141" s="18" t="s">
        <v>178</v>
      </c>
      <c r="BM141" s="230" t="s">
        <v>2499</v>
      </c>
    </row>
    <row r="142" spans="1:65" s="2" customFormat="1" ht="16.5" customHeight="1">
      <c r="A142" s="39"/>
      <c r="B142" s="40"/>
      <c r="C142" s="219" t="s">
        <v>274</v>
      </c>
      <c r="D142" s="219" t="s">
        <v>173</v>
      </c>
      <c r="E142" s="220" t="s">
        <v>2500</v>
      </c>
      <c r="F142" s="221" t="s">
        <v>2501</v>
      </c>
      <c r="G142" s="222" t="s">
        <v>2502</v>
      </c>
      <c r="H142" s="223">
        <v>7200</v>
      </c>
      <c r="I142" s="224"/>
      <c r="J142" s="225">
        <f>ROUND(I142*H142,2)</f>
        <v>0</v>
      </c>
      <c r="K142" s="221" t="s">
        <v>1</v>
      </c>
      <c r="L142" s="45"/>
      <c r="M142" s="226" t="s">
        <v>1</v>
      </c>
      <c r="N142" s="227" t="s">
        <v>41</v>
      </c>
      <c r="O142" s="92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178</v>
      </c>
      <c r="AT142" s="230" t="s">
        <v>173</v>
      </c>
      <c r="AU142" s="230" t="s">
        <v>86</v>
      </c>
      <c r="AY142" s="18" t="s">
        <v>171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84</v>
      </c>
      <c r="BK142" s="231">
        <f>ROUND(I142*H142,2)</f>
        <v>0</v>
      </c>
      <c r="BL142" s="18" t="s">
        <v>178</v>
      </c>
      <c r="BM142" s="230" t="s">
        <v>2503</v>
      </c>
    </row>
    <row r="143" spans="1:51" s="13" customFormat="1" ht="12">
      <c r="A143" s="13"/>
      <c r="B143" s="232"/>
      <c r="C143" s="233"/>
      <c r="D143" s="234" t="s">
        <v>180</v>
      </c>
      <c r="E143" s="235" t="s">
        <v>1</v>
      </c>
      <c r="F143" s="236" t="s">
        <v>2504</v>
      </c>
      <c r="G143" s="233"/>
      <c r="H143" s="237">
        <v>7200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180</v>
      </c>
      <c r="AU143" s="243" t="s">
        <v>86</v>
      </c>
      <c r="AV143" s="13" t="s">
        <v>86</v>
      </c>
      <c r="AW143" s="13" t="s">
        <v>32</v>
      </c>
      <c r="AX143" s="13" t="s">
        <v>84</v>
      </c>
      <c r="AY143" s="243" t="s">
        <v>171</v>
      </c>
    </row>
    <row r="144" spans="1:65" s="2" customFormat="1" ht="16.5" customHeight="1">
      <c r="A144" s="39"/>
      <c r="B144" s="40"/>
      <c r="C144" s="219" t="s">
        <v>278</v>
      </c>
      <c r="D144" s="219" t="s">
        <v>173</v>
      </c>
      <c r="E144" s="220" t="s">
        <v>2505</v>
      </c>
      <c r="F144" s="221" t="s">
        <v>2506</v>
      </c>
      <c r="G144" s="222" t="s">
        <v>226</v>
      </c>
      <c r="H144" s="223">
        <v>1</v>
      </c>
      <c r="I144" s="224"/>
      <c r="J144" s="225">
        <f>ROUND(I144*H144,2)</f>
        <v>0</v>
      </c>
      <c r="K144" s="221" t="s">
        <v>1</v>
      </c>
      <c r="L144" s="45"/>
      <c r="M144" s="297" t="s">
        <v>1</v>
      </c>
      <c r="N144" s="298" t="s">
        <v>41</v>
      </c>
      <c r="O144" s="299"/>
      <c r="P144" s="300">
        <f>O144*H144</f>
        <v>0</v>
      </c>
      <c r="Q144" s="300">
        <v>0</v>
      </c>
      <c r="R144" s="300">
        <f>Q144*H144</f>
        <v>0</v>
      </c>
      <c r="S144" s="300">
        <v>0</v>
      </c>
      <c r="T144" s="30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178</v>
      </c>
      <c r="AT144" s="230" t="s">
        <v>173</v>
      </c>
      <c r="AU144" s="230" t="s">
        <v>86</v>
      </c>
      <c r="AY144" s="18" t="s">
        <v>171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84</v>
      </c>
      <c r="BK144" s="231">
        <f>ROUND(I144*H144,2)</f>
        <v>0</v>
      </c>
      <c r="BL144" s="18" t="s">
        <v>178</v>
      </c>
      <c r="BM144" s="230" t="s">
        <v>2507</v>
      </c>
    </row>
    <row r="145" spans="1:31" s="2" customFormat="1" ht="6.95" customHeight="1">
      <c r="A145" s="39"/>
      <c r="B145" s="67"/>
      <c r="C145" s="68"/>
      <c r="D145" s="68"/>
      <c r="E145" s="68"/>
      <c r="F145" s="68"/>
      <c r="G145" s="68"/>
      <c r="H145" s="68"/>
      <c r="I145" s="68"/>
      <c r="J145" s="68"/>
      <c r="K145" s="68"/>
      <c r="L145" s="45"/>
      <c r="M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</row>
  </sheetData>
  <sheetProtection password="CC35" sheet="1" objects="1" scenarios="1" formatColumns="0" formatRows="0" autoFilter="0"/>
  <autoFilter ref="C117:K144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104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Zateplení budovy č.p. 2379 na ul. Žižkova v Karviné - Mizerově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2508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21. 12. 2020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>Statutární město Karviná</v>
      </c>
      <c r="F15" s="39"/>
      <c r="G15" s="39"/>
      <c r="H15" s="39"/>
      <c r="I15" s="141" t="s">
        <v>27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>ATRIS s.r.o.</v>
      </c>
      <c r="F21" s="39"/>
      <c r="G21" s="39"/>
      <c r="H21" s="39"/>
      <c r="I21" s="141" t="s">
        <v>27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>Barbora Kyšková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ROUND(J117,2)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ROUND((SUM(BE117:BE120)),2)</f>
        <v>0</v>
      </c>
      <c r="G33" s="39"/>
      <c r="H33" s="39"/>
      <c r="I33" s="156">
        <v>0.21</v>
      </c>
      <c r="J33" s="155">
        <f>ROUND(((SUM(BE117:BE120))*I33),2)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ROUND((SUM(BF117:BF120)),2)</f>
        <v>0</v>
      </c>
      <c r="G34" s="39"/>
      <c r="H34" s="39"/>
      <c r="I34" s="156">
        <v>0.15</v>
      </c>
      <c r="J34" s="155">
        <f>ROUND(((SUM(BF117:BF120))*I34),2)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ROUND((SUM(BG117:BG120)),2)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ROUND((SUM(BH117:BH120)),2)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ROUND((SUM(BI117:BI120)),2)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Zateplení budovy č.p. 2379 na ul. Žižkova v Karviné - Mizerově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128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007.6 - UV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Karviná</v>
      </c>
      <c r="G89" s="41"/>
      <c r="H89" s="41"/>
      <c r="I89" s="33" t="s">
        <v>22</v>
      </c>
      <c r="J89" s="80" t="str">
        <f>IF(J12="","",J12)</f>
        <v>21. 12. 2020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Karviná</v>
      </c>
      <c r="G91" s="41"/>
      <c r="H91" s="41"/>
      <c r="I91" s="33" t="s">
        <v>30</v>
      </c>
      <c r="J91" s="37" t="str">
        <f>E21</f>
        <v>ATRIS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Barbora Kyšková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131</v>
      </c>
      <c r="D94" s="177"/>
      <c r="E94" s="177"/>
      <c r="F94" s="177"/>
      <c r="G94" s="177"/>
      <c r="H94" s="177"/>
      <c r="I94" s="177"/>
      <c r="J94" s="178" t="s">
        <v>132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133</v>
      </c>
      <c r="D96" s="41"/>
      <c r="E96" s="41"/>
      <c r="F96" s="41"/>
      <c r="G96" s="41"/>
      <c r="H96" s="41"/>
      <c r="I96" s="41"/>
      <c r="J96" s="111">
        <f>J117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134</v>
      </c>
    </row>
    <row r="97" spans="1:31" s="9" customFormat="1" ht="24.95" customHeight="1">
      <c r="A97" s="9"/>
      <c r="B97" s="180"/>
      <c r="C97" s="181"/>
      <c r="D97" s="182" t="s">
        <v>2509</v>
      </c>
      <c r="E97" s="183"/>
      <c r="F97" s="183"/>
      <c r="G97" s="183"/>
      <c r="H97" s="183"/>
      <c r="I97" s="183"/>
      <c r="J97" s="184">
        <f>J118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6.95" customHeight="1">
      <c r="A99" s="39"/>
      <c r="B99" s="67"/>
      <c r="C99" s="68"/>
      <c r="D99" s="68"/>
      <c r="E99" s="68"/>
      <c r="F99" s="68"/>
      <c r="G99" s="68"/>
      <c r="H99" s="68"/>
      <c r="I99" s="68"/>
      <c r="J99" s="68"/>
      <c r="K99" s="68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3" spans="1:31" s="2" customFormat="1" ht="6.95" customHeight="1">
      <c r="A103" s="39"/>
      <c r="B103" s="69"/>
      <c r="C103" s="70"/>
      <c r="D103" s="70"/>
      <c r="E103" s="70"/>
      <c r="F103" s="70"/>
      <c r="G103" s="70"/>
      <c r="H103" s="70"/>
      <c r="I103" s="70"/>
      <c r="J103" s="70"/>
      <c r="K103" s="70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24.95" customHeight="1">
      <c r="A104" s="39"/>
      <c r="B104" s="40"/>
      <c r="C104" s="24" t="s">
        <v>156</v>
      </c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12" customHeight="1">
      <c r="A106" s="39"/>
      <c r="B106" s="40"/>
      <c r="C106" s="33" t="s">
        <v>16</v>
      </c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6.5" customHeight="1">
      <c r="A107" s="39"/>
      <c r="B107" s="40"/>
      <c r="C107" s="41"/>
      <c r="D107" s="41"/>
      <c r="E107" s="175" t="str">
        <f>E7</f>
        <v>Zateplení budovy č.p. 2379 na ul. Žižkova v Karviné - Mizerově</v>
      </c>
      <c r="F107" s="33"/>
      <c r="G107" s="33"/>
      <c r="H107" s="33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3" t="s">
        <v>128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6.5" customHeight="1">
      <c r="A109" s="39"/>
      <c r="B109" s="40"/>
      <c r="C109" s="41"/>
      <c r="D109" s="41"/>
      <c r="E109" s="77" t="str">
        <f>E9</f>
        <v>007.6 - UV</v>
      </c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20</v>
      </c>
      <c r="D111" s="41"/>
      <c r="E111" s="41"/>
      <c r="F111" s="28" t="str">
        <f>F12</f>
        <v>Karviná</v>
      </c>
      <c r="G111" s="41"/>
      <c r="H111" s="41"/>
      <c r="I111" s="33" t="s">
        <v>22</v>
      </c>
      <c r="J111" s="80" t="str">
        <f>IF(J12="","",J12)</f>
        <v>21. 12. 2020</v>
      </c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5.15" customHeight="1">
      <c r="A113" s="39"/>
      <c r="B113" s="40"/>
      <c r="C113" s="33" t="s">
        <v>24</v>
      </c>
      <c r="D113" s="41"/>
      <c r="E113" s="41"/>
      <c r="F113" s="28" t="str">
        <f>E15</f>
        <v>Statutární město Karviná</v>
      </c>
      <c r="G113" s="41"/>
      <c r="H113" s="41"/>
      <c r="I113" s="33" t="s">
        <v>30</v>
      </c>
      <c r="J113" s="37" t="str">
        <f>E21</f>
        <v>ATRIS s.r.o.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15" customHeight="1">
      <c r="A114" s="39"/>
      <c r="B114" s="40"/>
      <c r="C114" s="33" t="s">
        <v>28</v>
      </c>
      <c r="D114" s="41"/>
      <c r="E114" s="41"/>
      <c r="F114" s="28" t="str">
        <f>IF(E18="","",E18)</f>
        <v>Vyplň údaj</v>
      </c>
      <c r="G114" s="41"/>
      <c r="H114" s="41"/>
      <c r="I114" s="33" t="s">
        <v>33</v>
      </c>
      <c r="J114" s="37" t="str">
        <f>E24</f>
        <v>Barbora Kyšková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0.3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11" customFormat="1" ht="29.25" customHeight="1">
      <c r="A116" s="192"/>
      <c r="B116" s="193"/>
      <c r="C116" s="194" t="s">
        <v>157</v>
      </c>
      <c r="D116" s="195" t="s">
        <v>61</v>
      </c>
      <c r="E116" s="195" t="s">
        <v>57</v>
      </c>
      <c r="F116" s="195" t="s">
        <v>58</v>
      </c>
      <c r="G116" s="195" t="s">
        <v>158</v>
      </c>
      <c r="H116" s="195" t="s">
        <v>159</v>
      </c>
      <c r="I116" s="195" t="s">
        <v>160</v>
      </c>
      <c r="J116" s="195" t="s">
        <v>132</v>
      </c>
      <c r="K116" s="196" t="s">
        <v>161</v>
      </c>
      <c r="L116" s="197"/>
      <c r="M116" s="101" t="s">
        <v>1</v>
      </c>
      <c r="N116" s="102" t="s">
        <v>40</v>
      </c>
      <c r="O116" s="102" t="s">
        <v>162</v>
      </c>
      <c r="P116" s="102" t="s">
        <v>163</v>
      </c>
      <c r="Q116" s="102" t="s">
        <v>164</v>
      </c>
      <c r="R116" s="102" t="s">
        <v>165</v>
      </c>
      <c r="S116" s="102" t="s">
        <v>166</v>
      </c>
      <c r="T116" s="103" t="s">
        <v>167</v>
      </c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</row>
    <row r="117" spans="1:63" s="2" customFormat="1" ht="22.8" customHeight="1">
      <c r="A117" s="39"/>
      <c r="B117" s="40"/>
      <c r="C117" s="108" t="s">
        <v>168</v>
      </c>
      <c r="D117" s="41"/>
      <c r="E117" s="41"/>
      <c r="F117" s="41"/>
      <c r="G117" s="41"/>
      <c r="H117" s="41"/>
      <c r="I117" s="41"/>
      <c r="J117" s="198">
        <f>BK117</f>
        <v>0</v>
      </c>
      <c r="K117" s="41"/>
      <c r="L117" s="45"/>
      <c r="M117" s="104"/>
      <c r="N117" s="199"/>
      <c r="O117" s="105"/>
      <c r="P117" s="200">
        <f>P118</f>
        <v>0</v>
      </c>
      <c r="Q117" s="105"/>
      <c r="R117" s="200">
        <f>R118</f>
        <v>0</v>
      </c>
      <c r="S117" s="105"/>
      <c r="T117" s="201">
        <f>T118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75</v>
      </c>
      <c r="AU117" s="18" t="s">
        <v>134</v>
      </c>
      <c r="BK117" s="202">
        <f>BK118</f>
        <v>0</v>
      </c>
    </row>
    <row r="118" spans="1:63" s="12" customFormat="1" ht="25.9" customHeight="1">
      <c r="A118" s="12"/>
      <c r="B118" s="203"/>
      <c r="C118" s="204"/>
      <c r="D118" s="205" t="s">
        <v>75</v>
      </c>
      <c r="E118" s="206" t="s">
        <v>726</v>
      </c>
      <c r="F118" s="206" t="s">
        <v>726</v>
      </c>
      <c r="G118" s="204"/>
      <c r="H118" s="204"/>
      <c r="I118" s="207"/>
      <c r="J118" s="208">
        <f>BK118</f>
        <v>0</v>
      </c>
      <c r="K118" s="204"/>
      <c r="L118" s="209"/>
      <c r="M118" s="210"/>
      <c r="N118" s="211"/>
      <c r="O118" s="211"/>
      <c r="P118" s="212">
        <f>SUM(P119:P120)</f>
        <v>0</v>
      </c>
      <c r="Q118" s="211"/>
      <c r="R118" s="212">
        <f>SUM(R119:R120)</f>
        <v>0</v>
      </c>
      <c r="S118" s="211"/>
      <c r="T118" s="213">
        <f>SUM(T119:T120)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4" t="s">
        <v>86</v>
      </c>
      <c r="AT118" s="215" t="s">
        <v>75</v>
      </c>
      <c r="AU118" s="215" t="s">
        <v>76</v>
      </c>
      <c r="AY118" s="214" t="s">
        <v>171</v>
      </c>
      <c r="BK118" s="216">
        <f>SUM(BK119:BK120)</f>
        <v>0</v>
      </c>
    </row>
    <row r="119" spans="1:65" s="2" customFormat="1" ht="16.5" customHeight="1">
      <c r="A119" s="39"/>
      <c r="B119" s="40"/>
      <c r="C119" s="219" t="s">
        <v>86</v>
      </c>
      <c r="D119" s="219" t="s">
        <v>173</v>
      </c>
      <c r="E119" s="220" t="s">
        <v>2510</v>
      </c>
      <c r="F119" s="221" t="s">
        <v>2511</v>
      </c>
      <c r="G119" s="222" t="s">
        <v>2448</v>
      </c>
      <c r="H119" s="223">
        <v>1</v>
      </c>
      <c r="I119" s="224"/>
      <c r="J119" s="225">
        <f>ROUND(I119*H119,2)</f>
        <v>0</v>
      </c>
      <c r="K119" s="221" t="s">
        <v>1</v>
      </c>
      <c r="L119" s="45"/>
      <c r="M119" s="226" t="s">
        <v>1</v>
      </c>
      <c r="N119" s="227" t="s">
        <v>41</v>
      </c>
      <c r="O119" s="92"/>
      <c r="P119" s="228">
        <f>O119*H119</f>
        <v>0</v>
      </c>
      <c r="Q119" s="228">
        <v>0</v>
      </c>
      <c r="R119" s="228">
        <f>Q119*H119</f>
        <v>0</v>
      </c>
      <c r="S119" s="228">
        <v>0</v>
      </c>
      <c r="T119" s="229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30" t="s">
        <v>178</v>
      </c>
      <c r="AT119" s="230" t="s">
        <v>173</v>
      </c>
      <c r="AU119" s="230" t="s">
        <v>84</v>
      </c>
      <c r="AY119" s="18" t="s">
        <v>171</v>
      </c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18" t="s">
        <v>84</v>
      </c>
      <c r="BK119" s="231">
        <f>ROUND(I119*H119,2)</f>
        <v>0</v>
      </c>
      <c r="BL119" s="18" t="s">
        <v>178</v>
      </c>
      <c r="BM119" s="230" t="s">
        <v>2512</v>
      </c>
    </row>
    <row r="120" spans="1:47" s="2" customFormat="1" ht="12">
      <c r="A120" s="39"/>
      <c r="B120" s="40"/>
      <c r="C120" s="41"/>
      <c r="D120" s="234" t="s">
        <v>229</v>
      </c>
      <c r="E120" s="41"/>
      <c r="F120" s="255" t="s">
        <v>2513</v>
      </c>
      <c r="G120" s="41"/>
      <c r="H120" s="41"/>
      <c r="I120" s="256"/>
      <c r="J120" s="41"/>
      <c r="K120" s="41"/>
      <c r="L120" s="45"/>
      <c r="M120" s="302"/>
      <c r="N120" s="303"/>
      <c r="O120" s="299"/>
      <c r="P120" s="299"/>
      <c r="Q120" s="299"/>
      <c r="R120" s="299"/>
      <c r="S120" s="299"/>
      <c r="T120" s="304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229</v>
      </c>
      <c r="AU120" s="18" t="s">
        <v>84</v>
      </c>
    </row>
    <row r="121" spans="1:31" s="2" customFormat="1" ht="6.95" customHeight="1">
      <c r="A121" s="39"/>
      <c r="B121" s="67"/>
      <c r="C121" s="68"/>
      <c r="D121" s="68"/>
      <c r="E121" s="68"/>
      <c r="F121" s="68"/>
      <c r="G121" s="68"/>
      <c r="H121" s="68"/>
      <c r="I121" s="68"/>
      <c r="J121" s="68"/>
      <c r="K121" s="68"/>
      <c r="L121" s="45"/>
      <c r="M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</sheetData>
  <sheetProtection password="CC35" sheet="1" objects="1" scenarios="1" formatColumns="0" formatRows="0" autoFilter="0"/>
  <autoFilter ref="C116:K120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107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Zateplení budovy č.p. 2379 na ul. Žižkova v Karviné - Mizerově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2514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21. 12. 2020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>Statutární město Karviná</v>
      </c>
      <c r="F15" s="39"/>
      <c r="G15" s="39"/>
      <c r="H15" s="39"/>
      <c r="I15" s="141" t="s">
        <v>27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>ATRIS s.r.o.</v>
      </c>
      <c r="F21" s="39"/>
      <c r="G21" s="39"/>
      <c r="H21" s="39"/>
      <c r="I21" s="141" t="s">
        <v>27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>Barbora Kyšková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ROUND(J124,2)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ROUND((SUM(BE124:BE193)),2)</f>
        <v>0</v>
      </c>
      <c r="G33" s="39"/>
      <c r="H33" s="39"/>
      <c r="I33" s="156">
        <v>0.21</v>
      </c>
      <c r="J33" s="155">
        <f>ROUND(((SUM(BE124:BE193))*I33),2)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ROUND((SUM(BF124:BF193)),2)</f>
        <v>0</v>
      </c>
      <c r="G34" s="39"/>
      <c r="H34" s="39"/>
      <c r="I34" s="156">
        <v>0.15</v>
      </c>
      <c r="J34" s="155">
        <f>ROUND(((SUM(BF124:BF193))*I34),2)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ROUND((SUM(BG124:BG193)),2)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ROUND((SUM(BH124:BH193)),2)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ROUND((SUM(BI124:BI193)),2)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Zateplení budovy č.p. 2379 na ul. Žižkova v Karviné - Mizerově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128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007.1 - pavilon A2 - UV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Karviná</v>
      </c>
      <c r="G89" s="41"/>
      <c r="H89" s="41"/>
      <c r="I89" s="33" t="s">
        <v>22</v>
      </c>
      <c r="J89" s="80" t="str">
        <f>IF(J12="","",J12)</f>
        <v>21. 12. 2020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Karviná</v>
      </c>
      <c r="G91" s="41"/>
      <c r="H91" s="41"/>
      <c r="I91" s="33" t="s">
        <v>30</v>
      </c>
      <c r="J91" s="37" t="str">
        <f>E21</f>
        <v>ATRIS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Barbora Kyšková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131</v>
      </c>
      <c r="D94" s="177"/>
      <c r="E94" s="177"/>
      <c r="F94" s="177"/>
      <c r="G94" s="177"/>
      <c r="H94" s="177"/>
      <c r="I94" s="177"/>
      <c r="J94" s="178" t="s">
        <v>132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133</v>
      </c>
      <c r="D96" s="41"/>
      <c r="E96" s="41"/>
      <c r="F96" s="41"/>
      <c r="G96" s="41"/>
      <c r="H96" s="41"/>
      <c r="I96" s="41"/>
      <c r="J96" s="111">
        <f>J124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134</v>
      </c>
    </row>
    <row r="97" spans="1:31" s="9" customFormat="1" ht="24.95" customHeight="1">
      <c r="A97" s="9"/>
      <c r="B97" s="180"/>
      <c r="C97" s="181"/>
      <c r="D97" s="182" t="s">
        <v>146</v>
      </c>
      <c r="E97" s="183"/>
      <c r="F97" s="183"/>
      <c r="G97" s="183"/>
      <c r="H97" s="183"/>
      <c r="I97" s="183"/>
      <c r="J97" s="184">
        <f>J125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149</v>
      </c>
      <c r="E98" s="189"/>
      <c r="F98" s="189"/>
      <c r="G98" s="189"/>
      <c r="H98" s="189"/>
      <c r="I98" s="189"/>
      <c r="J98" s="190">
        <f>J126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2515</v>
      </c>
      <c r="E99" s="189"/>
      <c r="F99" s="189"/>
      <c r="G99" s="189"/>
      <c r="H99" s="189"/>
      <c r="I99" s="189"/>
      <c r="J99" s="190">
        <f>J130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2516</v>
      </c>
      <c r="E100" s="189"/>
      <c r="F100" s="189"/>
      <c r="G100" s="189"/>
      <c r="H100" s="189"/>
      <c r="I100" s="189"/>
      <c r="J100" s="190">
        <f>J142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2517</v>
      </c>
      <c r="E101" s="189"/>
      <c r="F101" s="189"/>
      <c r="G101" s="189"/>
      <c r="H101" s="189"/>
      <c r="I101" s="189"/>
      <c r="J101" s="190">
        <f>J163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2518</v>
      </c>
      <c r="E102" s="189"/>
      <c r="F102" s="189"/>
      <c r="G102" s="189"/>
      <c r="H102" s="189"/>
      <c r="I102" s="189"/>
      <c r="J102" s="190">
        <f>J187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80"/>
      <c r="C103" s="181"/>
      <c r="D103" s="182" t="s">
        <v>2519</v>
      </c>
      <c r="E103" s="183"/>
      <c r="F103" s="183"/>
      <c r="G103" s="183"/>
      <c r="H103" s="183"/>
      <c r="I103" s="183"/>
      <c r="J103" s="184">
        <f>J191</f>
        <v>0</v>
      </c>
      <c r="K103" s="181"/>
      <c r="L103" s="18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6"/>
      <c r="C104" s="187"/>
      <c r="D104" s="188" t="s">
        <v>2520</v>
      </c>
      <c r="E104" s="189"/>
      <c r="F104" s="189"/>
      <c r="G104" s="189"/>
      <c r="H104" s="189"/>
      <c r="I104" s="189"/>
      <c r="J104" s="190">
        <f>J192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pans="1:31" s="2" customFormat="1" ht="6.95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.95" customHeight="1">
      <c r="A111" s="39"/>
      <c r="B111" s="40"/>
      <c r="C111" s="24" t="s">
        <v>156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175" t="str">
        <f>E7</f>
        <v>Zateplení budovy č.p. 2379 na ul. Žižkova v Karviné - Mizerově</v>
      </c>
      <c r="F114" s="33"/>
      <c r="G114" s="33"/>
      <c r="H114" s="33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128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E9</f>
        <v>007.1 - pavilon A2 - UV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20</v>
      </c>
      <c r="D118" s="41"/>
      <c r="E118" s="41"/>
      <c r="F118" s="28" t="str">
        <f>F12</f>
        <v>Karviná</v>
      </c>
      <c r="G118" s="41"/>
      <c r="H118" s="41"/>
      <c r="I118" s="33" t="s">
        <v>22</v>
      </c>
      <c r="J118" s="80" t="str">
        <f>IF(J12="","",J12)</f>
        <v>21. 12. 2020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24</v>
      </c>
      <c r="D120" s="41"/>
      <c r="E120" s="41"/>
      <c r="F120" s="28" t="str">
        <f>E15</f>
        <v>Statutární město Karviná</v>
      </c>
      <c r="G120" s="41"/>
      <c r="H120" s="41"/>
      <c r="I120" s="33" t="s">
        <v>30</v>
      </c>
      <c r="J120" s="37" t="str">
        <f>E21</f>
        <v>ATRIS s.r.o.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28</v>
      </c>
      <c r="D121" s="41"/>
      <c r="E121" s="41"/>
      <c r="F121" s="28" t="str">
        <f>IF(E18="","",E18)</f>
        <v>Vyplň údaj</v>
      </c>
      <c r="G121" s="41"/>
      <c r="H121" s="41"/>
      <c r="I121" s="33" t="s">
        <v>33</v>
      </c>
      <c r="J121" s="37" t="str">
        <f>E24</f>
        <v>Barbora Kyšková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192"/>
      <c r="B123" s="193"/>
      <c r="C123" s="194" t="s">
        <v>157</v>
      </c>
      <c r="D123" s="195" t="s">
        <v>61</v>
      </c>
      <c r="E123" s="195" t="s">
        <v>57</v>
      </c>
      <c r="F123" s="195" t="s">
        <v>58</v>
      </c>
      <c r="G123" s="195" t="s">
        <v>158</v>
      </c>
      <c r="H123" s="195" t="s">
        <v>159</v>
      </c>
      <c r="I123" s="195" t="s">
        <v>160</v>
      </c>
      <c r="J123" s="195" t="s">
        <v>132</v>
      </c>
      <c r="K123" s="196" t="s">
        <v>161</v>
      </c>
      <c r="L123" s="197"/>
      <c r="M123" s="101" t="s">
        <v>1</v>
      </c>
      <c r="N123" s="102" t="s">
        <v>40</v>
      </c>
      <c r="O123" s="102" t="s">
        <v>162</v>
      </c>
      <c r="P123" s="102" t="s">
        <v>163</v>
      </c>
      <c r="Q123" s="102" t="s">
        <v>164</v>
      </c>
      <c r="R123" s="102" t="s">
        <v>165</v>
      </c>
      <c r="S123" s="102" t="s">
        <v>166</v>
      </c>
      <c r="T123" s="103" t="s">
        <v>167</v>
      </c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</row>
    <row r="124" spans="1:63" s="2" customFormat="1" ht="22.8" customHeight="1">
      <c r="A124" s="39"/>
      <c r="B124" s="40"/>
      <c r="C124" s="108" t="s">
        <v>168</v>
      </c>
      <c r="D124" s="41"/>
      <c r="E124" s="41"/>
      <c r="F124" s="41"/>
      <c r="G124" s="41"/>
      <c r="H124" s="41"/>
      <c r="I124" s="41"/>
      <c r="J124" s="198">
        <f>BK124</f>
        <v>0</v>
      </c>
      <c r="K124" s="41"/>
      <c r="L124" s="45"/>
      <c r="M124" s="104"/>
      <c r="N124" s="199"/>
      <c r="O124" s="105"/>
      <c r="P124" s="200">
        <f>P125+P191</f>
        <v>0</v>
      </c>
      <c r="Q124" s="105"/>
      <c r="R124" s="200">
        <f>R125+R191</f>
        <v>0.31260000000000004</v>
      </c>
      <c r="S124" s="105"/>
      <c r="T124" s="201">
        <f>T125+T191</f>
        <v>0.3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75</v>
      </c>
      <c r="AU124" s="18" t="s">
        <v>134</v>
      </c>
      <c r="BK124" s="202">
        <f>BK125+BK191</f>
        <v>0</v>
      </c>
    </row>
    <row r="125" spans="1:63" s="12" customFormat="1" ht="25.9" customHeight="1">
      <c r="A125" s="12"/>
      <c r="B125" s="203"/>
      <c r="C125" s="204"/>
      <c r="D125" s="205" t="s">
        <v>75</v>
      </c>
      <c r="E125" s="206" t="s">
        <v>726</v>
      </c>
      <c r="F125" s="206" t="s">
        <v>727</v>
      </c>
      <c r="G125" s="204"/>
      <c r="H125" s="204"/>
      <c r="I125" s="207"/>
      <c r="J125" s="208">
        <f>BK125</f>
        <v>0</v>
      </c>
      <c r="K125" s="204"/>
      <c r="L125" s="209"/>
      <c r="M125" s="210"/>
      <c r="N125" s="211"/>
      <c r="O125" s="211"/>
      <c r="P125" s="212">
        <f>P126+P130+P142+P163+P187</f>
        <v>0</v>
      </c>
      <c r="Q125" s="211"/>
      <c r="R125" s="212">
        <f>R126+R130+R142+R163+R187</f>
        <v>0.31260000000000004</v>
      </c>
      <c r="S125" s="211"/>
      <c r="T125" s="213">
        <f>T126+T130+T142+T163+T187</f>
        <v>0.3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86</v>
      </c>
      <c r="AT125" s="215" t="s">
        <v>75</v>
      </c>
      <c r="AU125" s="215" t="s">
        <v>76</v>
      </c>
      <c r="AY125" s="214" t="s">
        <v>171</v>
      </c>
      <c r="BK125" s="216">
        <f>BK126+BK130+BK142+BK163+BK187</f>
        <v>0</v>
      </c>
    </row>
    <row r="126" spans="1:63" s="12" customFormat="1" ht="22.8" customHeight="1">
      <c r="A126" s="12"/>
      <c r="B126" s="203"/>
      <c r="C126" s="204"/>
      <c r="D126" s="205" t="s">
        <v>75</v>
      </c>
      <c r="E126" s="217" t="s">
        <v>795</v>
      </c>
      <c r="F126" s="217" t="s">
        <v>796</v>
      </c>
      <c r="G126" s="204"/>
      <c r="H126" s="204"/>
      <c r="I126" s="207"/>
      <c r="J126" s="218">
        <f>BK126</f>
        <v>0</v>
      </c>
      <c r="K126" s="204"/>
      <c r="L126" s="209"/>
      <c r="M126" s="210"/>
      <c r="N126" s="211"/>
      <c r="O126" s="211"/>
      <c r="P126" s="212">
        <f>SUM(P127:P129)</f>
        <v>0</v>
      </c>
      <c r="Q126" s="211"/>
      <c r="R126" s="212">
        <f>SUM(R127:R129)</f>
        <v>0.00107</v>
      </c>
      <c r="S126" s="211"/>
      <c r="T126" s="213">
        <f>SUM(T127:T129)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86</v>
      </c>
      <c r="AT126" s="215" t="s">
        <v>75</v>
      </c>
      <c r="AU126" s="215" t="s">
        <v>84</v>
      </c>
      <c r="AY126" s="214" t="s">
        <v>171</v>
      </c>
      <c r="BK126" s="216">
        <f>SUM(BK127:BK129)</f>
        <v>0</v>
      </c>
    </row>
    <row r="127" spans="1:65" s="2" customFormat="1" ht="33" customHeight="1">
      <c r="A127" s="39"/>
      <c r="B127" s="40"/>
      <c r="C127" s="219" t="s">
        <v>84</v>
      </c>
      <c r="D127" s="219" t="s">
        <v>173</v>
      </c>
      <c r="E127" s="220" t="s">
        <v>2521</v>
      </c>
      <c r="F127" s="221" t="s">
        <v>2522</v>
      </c>
      <c r="G127" s="222" t="s">
        <v>366</v>
      </c>
      <c r="H127" s="223">
        <v>1</v>
      </c>
      <c r="I127" s="224"/>
      <c r="J127" s="225">
        <f>ROUND(I127*H127,2)</f>
        <v>0</v>
      </c>
      <c r="K127" s="221" t="s">
        <v>177</v>
      </c>
      <c r="L127" s="45"/>
      <c r="M127" s="226" t="s">
        <v>1</v>
      </c>
      <c r="N127" s="227" t="s">
        <v>41</v>
      </c>
      <c r="O127" s="92"/>
      <c r="P127" s="228">
        <f>O127*H127</f>
        <v>0</v>
      </c>
      <c r="Q127" s="228">
        <v>0.00019</v>
      </c>
      <c r="R127" s="228">
        <f>Q127*H127</f>
        <v>0.00019</v>
      </c>
      <c r="S127" s="228">
        <v>0</v>
      </c>
      <c r="T127" s="22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267</v>
      </c>
      <c r="AT127" s="230" t="s">
        <v>173</v>
      </c>
      <c r="AU127" s="230" t="s">
        <v>86</v>
      </c>
      <c r="AY127" s="18" t="s">
        <v>171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84</v>
      </c>
      <c r="BK127" s="231">
        <f>ROUND(I127*H127,2)</f>
        <v>0</v>
      </c>
      <c r="BL127" s="18" t="s">
        <v>267</v>
      </c>
      <c r="BM127" s="230" t="s">
        <v>2523</v>
      </c>
    </row>
    <row r="128" spans="1:65" s="2" customFormat="1" ht="24.15" customHeight="1">
      <c r="A128" s="39"/>
      <c r="B128" s="40"/>
      <c r="C128" s="269" t="s">
        <v>86</v>
      </c>
      <c r="D128" s="269" t="s">
        <v>304</v>
      </c>
      <c r="E128" s="270" t="s">
        <v>2524</v>
      </c>
      <c r="F128" s="271" t="s">
        <v>2525</v>
      </c>
      <c r="G128" s="272" t="s">
        <v>366</v>
      </c>
      <c r="H128" s="273">
        <v>1</v>
      </c>
      <c r="I128" s="274"/>
      <c r="J128" s="275">
        <f>ROUND(I128*H128,2)</f>
        <v>0</v>
      </c>
      <c r="K128" s="271" t="s">
        <v>177</v>
      </c>
      <c r="L128" s="276"/>
      <c r="M128" s="277" t="s">
        <v>1</v>
      </c>
      <c r="N128" s="278" t="s">
        <v>41</v>
      </c>
      <c r="O128" s="92"/>
      <c r="P128" s="228">
        <f>O128*H128</f>
        <v>0</v>
      </c>
      <c r="Q128" s="228">
        <v>0.00088</v>
      </c>
      <c r="R128" s="228">
        <f>Q128*H128</f>
        <v>0.00088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392</v>
      </c>
      <c r="AT128" s="230" t="s">
        <v>304</v>
      </c>
      <c r="AU128" s="230" t="s">
        <v>86</v>
      </c>
      <c r="AY128" s="18" t="s">
        <v>171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84</v>
      </c>
      <c r="BK128" s="231">
        <f>ROUND(I128*H128,2)</f>
        <v>0</v>
      </c>
      <c r="BL128" s="18" t="s">
        <v>267</v>
      </c>
      <c r="BM128" s="230" t="s">
        <v>2526</v>
      </c>
    </row>
    <row r="129" spans="1:65" s="2" customFormat="1" ht="24.15" customHeight="1">
      <c r="A129" s="39"/>
      <c r="B129" s="40"/>
      <c r="C129" s="219" t="s">
        <v>187</v>
      </c>
      <c r="D129" s="219" t="s">
        <v>173</v>
      </c>
      <c r="E129" s="220" t="s">
        <v>2527</v>
      </c>
      <c r="F129" s="221" t="s">
        <v>2528</v>
      </c>
      <c r="G129" s="222" t="s">
        <v>208</v>
      </c>
      <c r="H129" s="223">
        <v>0.001</v>
      </c>
      <c r="I129" s="224"/>
      <c r="J129" s="225">
        <f>ROUND(I129*H129,2)</f>
        <v>0</v>
      </c>
      <c r="K129" s="221" t="s">
        <v>177</v>
      </c>
      <c r="L129" s="45"/>
      <c r="M129" s="226" t="s">
        <v>1</v>
      </c>
      <c r="N129" s="227" t="s">
        <v>41</v>
      </c>
      <c r="O129" s="92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267</v>
      </c>
      <c r="AT129" s="230" t="s">
        <v>173</v>
      </c>
      <c r="AU129" s="230" t="s">
        <v>86</v>
      </c>
      <c r="AY129" s="18" t="s">
        <v>171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84</v>
      </c>
      <c r="BK129" s="231">
        <f>ROUND(I129*H129,2)</f>
        <v>0</v>
      </c>
      <c r="BL129" s="18" t="s">
        <v>267</v>
      </c>
      <c r="BM129" s="230" t="s">
        <v>2529</v>
      </c>
    </row>
    <row r="130" spans="1:63" s="12" customFormat="1" ht="22.8" customHeight="1">
      <c r="A130" s="12"/>
      <c r="B130" s="203"/>
      <c r="C130" s="204"/>
      <c r="D130" s="205" t="s">
        <v>75</v>
      </c>
      <c r="E130" s="217" t="s">
        <v>2530</v>
      </c>
      <c r="F130" s="217" t="s">
        <v>2531</v>
      </c>
      <c r="G130" s="204"/>
      <c r="H130" s="204"/>
      <c r="I130" s="207"/>
      <c r="J130" s="218">
        <f>BK130</f>
        <v>0</v>
      </c>
      <c r="K130" s="204"/>
      <c r="L130" s="209"/>
      <c r="M130" s="210"/>
      <c r="N130" s="211"/>
      <c r="O130" s="211"/>
      <c r="P130" s="212">
        <f>SUM(P131:P141)</f>
        <v>0</v>
      </c>
      <c r="Q130" s="211"/>
      <c r="R130" s="212">
        <f>SUM(R131:R141)</f>
        <v>0.037279999999999994</v>
      </c>
      <c r="S130" s="211"/>
      <c r="T130" s="213">
        <f>SUM(T131:T141)</f>
        <v>0.014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4" t="s">
        <v>86</v>
      </c>
      <c r="AT130" s="215" t="s">
        <v>75</v>
      </c>
      <c r="AU130" s="215" t="s">
        <v>84</v>
      </c>
      <c r="AY130" s="214" t="s">
        <v>171</v>
      </c>
      <c r="BK130" s="216">
        <f>SUM(BK131:BK141)</f>
        <v>0</v>
      </c>
    </row>
    <row r="131" spans="1:65" s="2" customFormat="1" ht="21.75" customHeight="1">
      <c r="A131" s="39"/>
      <c r="B131" s="40"/>
      <c r="C131" s="219" t="s">
        <v>178</v>
      </c>
      <c r="D131" s="219" t="s">
        <v>173</v>
      </c>
      <c r="E131" s="220" t="s">
        <v>2532</v>
      </c>
      <c r="F131" s="221" t="s">
        <v>2533</v>
      </c>
      <c r="G131" s="222" t="s">
        <v>366</v>
      </c>
      <c r="H131" s="223">
        <v>14</v>
      </c>
      <c r="I131" s="224"/>
      <c r="J131" s="225">
        <f>ROUND(I131*H131,2)</f>
        <v>0</v>
      </c>
      <c r="K131" s="221" t="s">
        <v>177</v>
      </c>
      <c r="L131" s="45"/>
      <c r="M131" s="226" t="s">
        <v>1</v>
      </c>
      <c r="N131" s="227" t="s">
        <v>41</v>
      </c>
      <c r="O131" s="92"/>
      <c r="P131" s="228">
        <f>O131*H131</f>
        <v>0</v>
      </c>
      <c r="Q131" s="228">
        <v>2E-05</v>
      </c>
      <c r="R131" s="228">
        <f>Q131*H131</f>
        <v>0.00028000000000000003</v>
      </c>
      <c r="S131" s="228">
        <v>0.001</v>
      </c>
      <c r="T131" s="229">
        <f>S131*H131</f>
        <v>0.014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267</v>
      </c>
      <c r="AT131" s="230" t="s">
        <v>173</v>
      </c>
      <c r="AU131" s="230" t="s">
        <v>86</v>
      </c>
      <c r="AY131" s="18" t="s">
        <v>171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84</v>
      </c>
      <c r="BK131" s="231">
        <f>ROUND(I131*H131,2)</f>
        <v>0</v>
      </c>
      <c r="BL131" s="18" t="s">
        <v>267</v>
      </c>
      <c r="BM131" s="230" t="s">
        <v>2534</v>
      </c>
    </row>
    <row r="132" spans="1:65" s="2" customFormat="1" ht="24.15" customHeight="1">
      <c r="A132" s="39"/>
      <c r="B132" s="40"/>
      <c r="C132" s="219" t="s">
        <v>196</v>
      </c>
      <c r="D132" s="219" t="s">
        <v>173</v>
      </c>
      <c r="E132" s="220" t="s">
        <v>2535</v>
      </c>
      <c r="F132" s="221" t="s">
        <v>2536</v>
      </c>
      <c r="G132" s="222" t="s">
        <v>366</v>
      </c>
      <c r="H132" s="223">
        <v>6</v>
      </c>
      <c r="I132" s="224"/>
      <c r="J132" s="225">
        <f>ROUND(I132*H132,2)</f>
        <v>0</v>
      </c>
      <c r="K132" s="221" t="s">
        <v>177</v>
      </c>
      <c r="L132" s="45"/>
      <c r="M132" s="226" t="s">
        <v>1</v>
      </c>
      <c r="N132" s="227" t="s">
        <v>41</v>
      </c>
      <c r="O132" s="92"/>
      <c r="P132" s="228">
        <f>O132*H132</f>
        <v>0</v>
      </c>
      <c r="Q132" s="228">
        <v>0.00105</v>
      </c>
      <c r="R132" s="228">
        <f>Q132*H132</f>
        <v>0.0063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267</v>
      </c>
      <c r="AT132" s="230" t="s">
        <v>173</v>
      </c>
      <c r="AU132" s="230" t="s">
        <v>86</v>
      </c>
      <c r="AY132" s="18" t="s">
        <v>171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84</v>
      </c>
      <c r="BK132" s="231">
        <f>ROUND(I132*H132,2)</f>
        <v>0</v>
      </c>
      <c r="BL132" s="18" t="s">
        <v>267</v>
      </c>
      <c r="BM132" s="230" t="s">
        <v>2537</v>
      </c>
    </row>
    <row r="133" spans="1:65" s="2" customFormat="1" ht="24.15" customHeight="1">
      <c r="A133" s="39"/>
      <c r="B133" s="40"/>
      <c r="C133" s="219" t="s">
        <v>200</v>
      </c>
      <c r="D133" s="219" t="s">
        <v>173</v>
      </c>
      <c r="E133" s="220" t="s">
        <v>2538</v>
      </c>
      <c r="F133" s="221" t="s">
        <v>2539</v>
      </c>
      <c r="G133" s="222" t="s">
        <v>366</v>
      </c>
      <c r="H133" s="223">
        <v>16</v>
      </c>
      <c r="I133" s="224"/>
      <c r="J133" s="225">
        <f>ROUND(I133*H133,2)</f>
        <v>0</v>
      </c>
      <c r="K133" s="221" t="s">
        <v>177</v>
      </c>
      <c r="L133" s="45"/>
      <c r="M133" s="226" t="s">
        <v>1</v>
      </c>
      <c r="N133" s="227" t="s">
        <v>41</v>
      </c>
      <c r="O133" s="92"/>
      <c r="P133" s="228">
        <f>O133*H133</f>
        <v>0</v>
      </c>
      <c r="Q133" s="228">
        <v>0.00148</v>
      </c>
      <c r="R133" s="228">
        <f>Q133*H133</f>
        <v>0.02368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267</v>
      </c>
      <c r="AT133" s="230" t="s">
        <v>173</v>
      </c>
      <c r="AU133" s="230" t="s">
        <v>86</v>
      </c>
      <c r="AY133" s="18" t="s">
        <v>171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84</v>
      </c>
      <c r="BK133" s="231">
        <f>ROUND(I133*H133,2)</f>
        <v>0</v>
      </c>
      <c r="BL133" s="18" t="s">
        <v>267</v>
      </c>
      <c r="BM133" s="230" t="s">
        <v>2540</v>
      </c>
    </row>
    <row r="134" spans="1:65" s="2" customFormat="1" ht="24.15" customHeight="1">
      <c r="A134" s="39"/>
      <c r="B134" s="40"/>
      <c r="C134" s="219" t="s">
        <v>205</v>
      </c>
      <c r="D134" s="219" t="s">
        <v>173</v>
      </c>
      <c r="E134" s="220" t="s">
        <v>2541</v>
      </c>
      <c r="F134" s="221" t="s">
        <v>2542</v>
      </c>
      <c r="G134" s="222" t="s">
        <v>366</v>
      </c>
      <c r="H134" s="223">
        <v>1</v>
      </c>
      <c r="I134" s="224"/>
      <c r="J134" s="225">
        <f>ROUND(I134*H134,2)</f>
        <v>0</v>
      </c>
      <c r="K134" s="221" t="s">
        <v>177</v>
      </c>
      <c r="L134" s="45"/>
      <c r="M134" s="226" t="s">
        <v>1</v>
      </c>
      <c r="N134" s="227" t="s">
        <v>41</v>
      </c>
      <c r="O134" s="92"/>
      <c r="P134" s="228">
        <f>O134*H134</f>
        <v>0</v>
      </c>
      <c r="Q134" s="228">
        <v>0.00594</v>
      </c>
      <c r="R134" s="228">
        <f>Q134*H134</f>
        <v>0.00594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267</v>
      </c>
      <c r="AT134" s="230" t="s">
        <v>173</v>
      </c>
      <c r="AU134" s="230" t="s">
        <v>86</v>
      </c>
      <c r="AY134" s="18" t="s">
        <v>171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84</v>
      </c>
      <c r="BK134" s="231">
        <f>ROUND(I134*H134,2)</f>
        <v>0</v>
      </c>
      <c r="BL134" s="18" t="s">
        <v>267</v>
      </c>
      <c r="BM134" s="230" t="s">
        <v>2543</v>
      </c>
    </row>
    <row r="135" spans="1:65" s="2" customFormat="1" ht="24.15" customHeight="1">
      <c r="A135" s="39"/>
      <c r="B135" s="40"/>
      <c r="C135" s="219" t="s">
        <v>211</v>
      </c>
      <c r="D135" s="219" t="s">
        <v>173</v>
      </c>
      <c r="E135" s="220" t="s">
        <v>2544</v>
      </c>
      <c r="F135" s="221" t="s">
        <v>2545</v>
      </c>
      <c r="G135" s="222" t="s">
        <v>226</v>
      </c>
      <c r="H135" s="223">
        <v>2</v>
      </c>
      <c r="I135" s="224"/>
      <c r="J135" s="225">
        <f>ROUND(I135*H135,2)</f>
        <v>0</v>
      </c>
      <c r="K135" s="221" t="s">
        <v>177</v>
      </c>
      <c r="L135" s="45"/>
      <c r="M135" s="226" t="s">
        <v>1</v>
      </c>
      <c r="N135" s="227" t="s">
        <v>41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267</v>
      </c>
      <c r="AT135" s="230" t="s">
        <v>173</v>
      </c>
      <c r="AU135" s="230" t="s">
        <v>86</v>
      </c>
      <c r="AY135" s="18" t="s">
        <v>171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84</v>
      </c>
      <c r="BK135" s="231">
        <f>ROUND(I135*H135,2)</f>
        <v>0</v>
      </c>
      <c r="BL135" s="18" t="s">
        <v>267</v>
      </c>
      <c r="BM135" s="230" t="s">
        <v>2546</v>
      </c>
    </row>
    <row r="136" spans="1:65" s="2" customFormat="1" ht="24.15" customHeight="1">
      <c r="A136" s="39"/>
      <c r="B136" s="40"/>
      <c r="C136" s="219" t="s">
        <v>215</v>
      </c>
      <c r="D136" s="219" t="s">
        <v>173</v>
      </c>
      <c r="E136" s="220" t="s">
        <v>2547</v>
      </c>
      <c r="F136" s="221" t="s">
        <v>2548</v>
      </c>
      <c r="G136" s="222" t="s">
        <v>226</v>
      </c>
      <c r="H136" s="223">
        <v>8</v>
      </c>
      <c r="I136" s="224"/>
      <c r="J136" s="225">
        <f>ROUND(I136*H136,2)</f>
        <v>0</v>
      </c>
      <c r="K136" s="221" t="s">
        <v>177</v>
      </c>
      <c r="L136" s="45"/>
      <c r="M136" s="226" t="s">
        <v>1</v>
      </c>
      <c r="N136" s="227" t="s">
        <v>41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267</v>
      </c>
      <c r="AT136" s="230" t="s">
        <v>173</v>
      </c>
      <c r="AU136" s="230" t="s">
        <v>86</v>
      </c>
      <c r="AY136" s="18" t="s">
        <v>171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84</v>
      </c>
      <c r="BK136" s="231">
        <f>ROUND(I136*H136,2)</f>
        <v>0</v>
      </c>
      <c r="BL136" s="18" t="s">
        <v>267</v>
      </c>
      <c r="BM136" s="230" t="s">
        <v>2549</v>
      </c>
    </row>
    <row r="137" spans="1:65" s="2" customFormat="1" ht="21.75" customHeight="1">
      <c r="A137" s="39"/>
      <c r="B137" s="40"/>
      <c r="C137" s="219" t="s">
        <v>223</v>
      </c>
      <c r="D137" s="219" t="s">
        <v>173</v>
      </c>
      <c r="E137" s="220" t="s">
        <v>2550</v>
      </c>
      <c r="F137" s="221" t="s">
        <v>2551</v>
      </c>
      <c r="G137" s="222" t="s">
        <v>366</v>
      </c>
      <c r="H137" s="223">
        <v>22</v>
      </c>
      <c r="I137" s="224"/>
      <c r="J137" s="225">
        <f>ROUND(I137*H137,2)</f>
        <v>0</v>
      </c>
      <c r="K137" s="221" t="s">
        <v>177</v>
      </c>
      <c r="L137" s="45"/>
      <c r="M137" s="226" t="s">
        <v>1</v>
      </c>
      <c r="N137" s="227" t="s">
        <v>41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267</v>
      </c>
      <c r="AT137" s="230" t="s">
        <v>173</v>
      </c>
      <c r="AU137" s="230" t="s">
        <v>86</v>
      </c>
      <c r="AY137" s="18" t="s">
        <v>171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84</v>
      </c>
      <c r="BK137" s="231">
        <f>ROUND(I137*H137,2)</f>
        <v>0</v>
      </c>
      <c r="BL137" s="18" t="s">
        <v>267</v>
      </c>
      <c r="BM137" s="230" t="s">
        <v>2552</v>
      </c>
    </row>
    <row r="138" spans="1:65" s="2" customFormat="1" ht="21.75" customHeight="1">
      <c r="A138" s="39"/>
      <c r="B138" s="40"/>
      <c r="C138" s="219" t="s">
        <v>232</v>
      </c>
      <c r="D138" s="219" t="s">
        <v>173</v>
      </c>
      <c r="E138" s="220" t="s">
        <v>2553</v>
      </c>
      <c r="F138" s="221" t="s">
        <v>2554</v>
      </c>
      <c r="G138" s="222" t="s">
        <v>366</v>
      </c>
      <c r="H138" s="223">
        <v>1</v>
      </c>
      <c r="I138" s="224"/>
      <c r="J138" s="225">
        <f>ROUND(I138*H138,2)</f>
        <v>0</v>
      </c>
      <c r="K138" s="221" t="s">
        <v>177</v>
      </c>
      <c r="L138" s="45"/>
      <c r="M138" s="226" t="s">
        <v>1</v>
      </c>
      <c r="N138" s="227" t="s">
        <v>41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267</v>
      </c>
      <c r="AT138" s="230" t="s">
        <v>173</v>
      </c>
      <c r="AU138" s="230" t="s">
        <v>86</v>
      </c>
      <c r="AY138" s="18" t="s">
        <v>171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84</v>
      </c>
      <c r="BK138" s="231">
        <f>ROUND(I138*H138,2)</f>
        <v>0</v>
      </c>
      <c r="BL138" s="18" t="s">
        <v>267</v>
      </c>
      <c r="BM138" s="230" t="s">
        <v>2555</v>
      </c>
    </row>
    <row r="139" spans="1:65" s="2" customFormat="1" ht="21.75" customHeight="1">
      <c r="A139" s="39"/>
      <c r="B139" s="40"/>
      <c r="C139" s="219" t="s">
        <v>239</v>
      </c>
      <c r="D139" s="219" t="s">
        <v>173</v>
      </c>
      <c r="E139" s="220" t="s">
        <v>2556</v>
      </c>
      <c r="F139" s="221" t="s">
        <v>2557</v>
      </c>
      <c r="G139" s="222" t="s">
        <v>226</v>
      </c>
      <c r="H139" s="223">
        <v>2</v>
      </c>
      <c r="I139" s="224"/>
      <c r="J139" s="225">
        <f>ROUND(I139*H139,2)</f>
        <v>0</v>
      </c>
      <c r="K139" s="221" t="s">
        <v>177</v>
      </c>
      <c r="L139" s="45"/>
      <c r="M139" s="226" t="s">
        <v>1</v>
      </c>
      <c r="N139" s="227" t="s">
        <v>41</v>
      </c>
      <c r="O139" s="92"/>
      <c r="P139" s="228">
        <f>O139*H139</f>
        <v>0</v>
      </c>
      <c r="Q139" s="228">
        <v>0.00054</v>
      </c>
      <c r="R139" s="228">
        <f>Q139*H139</f>
        <v>0.00108</v>
      </c>
      <c r="S139" s="228">
        <v>0</v>
      </c>
      <c r="T139" s="22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267</v>
      </c>
      <c r="AT139" s="230" t="s">
        <v>173</v>
      </c>
      <c r="AU139" s="230" t="s">
        <v>86</v>
      </c>
      <c r="AY139" s="18" t="s">
        <v>171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84</v>
      </c>
      <c r="BK139" s="231">
        <f>ROUND(I139*H139,2)</f>
        <v>0</v>
      </c>
      <c r="BL139" s="18" t="s">
        <v>267</v>
      </c>
      <c r="BM139" s="230" t="s">
        <v>2558</v>
      </c>
    </row>
    <row r="140" spans="1:65" s="2" customFormat="1" ht="24.15" customHeight="1">
      <c r="A140" s="39"/>
      <c r="B140" s="40"/>
      <c r="C140" s="219" t="s">
        <v>246</v>
      </c>
      <c r="D140" s="219" t="s">
        <v>173</v>
      </c>
      <c r="E140" s="220" t="s">
        <v>2559</v>
      </c>
      <c r="F140" s="221" t="s">
        <v>2560</v>
      </c>
      <c r="G140" s="222" t="s">
        <v>208</v>
      </c>
      <c r="H140" s="223">
        <v>0.021</v>
      </c>
      <c r="I140" s="224"/>
      <c r="J140" s="225">
        <f>ROUND(I140*H140,2)</f>
        <v>0</v>
      </c>
      <c r="K140" s="221" t="s">
        <v>177</v>
      </c>
      <c r="L140" s="45"/>
      <c r="M140" s="226" t="s">
        <v>1</v>
      </c>
      <c r="N140" s="227" t="s">
        <v>41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267</v>
      </c>
      <c r="AT140" s="230" t="s">
        <v>173</v>
      </c>
      <c r="AU140" s="230" t="s">
        <v>86</v>
      </c>
      <c r="AY140" s="18" t="s">
        <v>171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84</v>
      </c>
      <c r="BK140" s="231">
        <f>ROUND(I140*H140,2)</f>
        <v>0</v>
      </c>
      <c r="BL140" s="18" t="s">
        <v>267</v>
      </c>
      <c r="BM140" s="230" t="s">
        <v>2561</v>
      </c>
    </row>
    <row r="141" spans="1:65" s="2" customFormat="1" ht="24.15" customHeight="1">
      <c r="A141" s="39"/>
      <c r="B141" s="40"/>
      <c r="C141" s="219" t="s">
        <v>251</v>
      </c>
      <c r="D141" s="219" t="s">
        <v>173</v>
      </c>
      <c r="E141" s="220" t="s">
        <v>2562</v>
      </c>
      <c r="F141" s="221" t="s">
        <v>2563</v>
      </c>
      <c r="G141" s="222" t="s">
        <v>208</v>
      </c>
      <c r="H141" s="223">
        <v>0.037</v>
      </c>
      <c r="I141" s="224"/>
      <c r="J141" s="225">
        <f>ROUND(I141*H141,2)</f>
        <v>0</v>
      </c>
      <c r="K141" s="221" t="s">
        <v>177</v>
      </c>
      <c r="L141" s="45"/>
      <c r="M141" s="226" t="s">
        <v>1</v>
      </c>
      <c r="N141" s="227" t="s">
        <v>41</v>
      </c>
      <c r="O141" s="92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267</v>
      </c>
      <c r="AT141" s="230" t="s">
        <v>173</v>
      </c>
      <c r="AU141" s="230" t="s">
        <v>86</v>
      </c>
      <c r="AY141" s="18" t="s">
        <v>171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84</v>
      </c>
      <c r="BK141" s="231">
        <f>ROUND(I141*H141,2)</f>
        <v>0</v>
      </c>
      <c r="BL141" s="18" t="s">
        <v>267</v>
      </c>
      <c r="BM141" s="230" t="s">
        <v>2564</v>
      </c>
    </row>
    <row r="142" spans="1:63" s="12" customFormat="1" ht="22.8" customHeight="1">
      <c r="A142" s="12"/>
      <c r="B142" s="203"/>
      <c r="C142" s="204"/>
      <c r="D142" s="205" t="s">
        <v>75</v>
      </c>
      <c r="E142" s="217" t="s">
        <v>2565</v>
      </c>
      <c r="F142" s="217" t="s">
        <v>2566</v>
      </c>
      <c r="G142" s="204"/>
      <c r="H142" s="204"/>
      <c r="I142" s="207"/>
      <c r="J142" s="218">
        <f>BK142</f>
        <v>0</v>
      </c>
      <c r="K142" s="204"/>
      <c r="L142" s="209"/>
      <c r="M142" s="210"/>
      <c r="N142" s="211"/>
      <c r="O142" s="211"/>
      <c r="P142" s="212">
        <f>SUM(P143:P162)</f>
        <v>0</v>
      </c>
      <c r="Q142" s="211"/>
      <c r="R142" s="212">
        <f>SUM(R143:R162)</f>
        <v>0.12485000000000002</v>
      </c>
      <c r="S142" s="211"/>
      <c r="T142" s="213">
        <f>SUM(T143:T162)</f>
        <v>0.0837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4" t="s">
        <v>86</v>
      </c>
      <c r="AT142" s="215" t="s">
        <v>75</v>
      </c>
      <c r="AU142" s="215" t="s">
        <v>84</v>
      </c>
      <c r="AY142" s="214" t="s">
        <v>171</v>
      </c>
      <c r="BK142" s="216">
        <f>SUM(BK143:BK162)</f>
        <v>0</v>
      </c>
    </row>
    <row r="143" spans="1:65" s="2" customFormat="1" ht="21.75" customHeight="1">
      <c r="A143" s="39"/>
      <c r="B143" s="40"/>
      <c r="C143" s="219" t="s">
        <v>8</v>
      </c>
      <c r="D143" s="219" t="s">
        <v>173</v>
      </c>
      <c r="E143" s="220" t="s">
        <v>2567</v>
      </c>
      <c r="F143" s="221" t="s">
        <v>2568</v>
      </c>
      <c r="G143" s="222" t="s">
        <v>226</v>
      </c>
      <c r="H143" s="223">
        <v>186</v>
      </c>
      <c r="I143" s="224"/>
      <c r="J143" s="225">
        <f>ROUND(I143*H143,2)</f>
        <v>0</v>
      </c>
      <c r="K143" s="221" t="s">
        <v>177</v>
      </c>
      <c r="L143" s="45"/>
      <c r="M143" s="226" t="s">
        <v>1</v>
      </c>
      <c r="N143" s="227" t="s">
        <v>41</v>
      </c>
      <c r="O143" s="92"/>
      <c r="P143" s="228">
        <f>O143*H143</f>
        <v>0</v>
      </c>
      <c r="Q143" s="228">
        <v>9E-05</v>
      </c>
      <c r="R143" s="228">
        <f>Q143*H143</f>
        <v>0.01674</v>
      </c>
      <c r="S143" s="228">
        <v>0.00045</v>
      </c>
      <c r="T143" s="229">
        <f>S143*H143</f>
        <v>0.0837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267</v>
      </c>
      <c r="AT143" s="230" t="s">
        <v>173</v>
      </c>
      <c r="AU143" s="230" t="s">
        <v>86</v>
      </c>
      <c r="AY143" s="18" t="s">
        <v>171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84</v>
      </c>
      <c r="BK143" s="231">
        <f>ROUND(I143*H143,2)</f>
        <v>0</v>
      </c>
      <c r="BL143" s="18" t="s">
        <v>267</v>
      </c>
      <c r="BM143" s="230" t="s">
        <v>2569</v>
      </c>
    </row>
    <row r="144" spans="1:65" s="2" customFormat="1" ht="16.5" customHeight="1">
      <c r="A144" s="39"/>
      <c r="B144" s="40"/>
      <c r="C144" s="219" t="s">
        <v>267</v>
      </c>
      <c r="D144" s="219" t="s">
        <v>173</v>
      </c>
      <c r="E144" s="220" t="s">
        <v>2570</v>
      </c>
      <c r="F144" s="221" t="s">
        <v>2571</v>
      </c>
      <c r="G144" s="222" t="s">
        <v>226</v>
      </c>
      <c r="H144" s="223">
        <v>156</v>
      </c>
      <c r="I144" s="224"/>
      <c r="J144" s="225">
        <f>ROUND(I144*H144,2)</f>
        <v>0</v>
      </c>
      <c r="K144" s="221" t="s">
        <v>177</v>
      </c>
      <c r="L144" s="45"/>
      <c r="M144" s="226" t="s">
        <v>1</v>
      </c>
      <c r="N144" s="227" t="s">
        <v>41</v>
      </c>
      <c r="O144" s="92"/>
      <c r="P144" s="228">
        <f>O144*H144</f>
        <v>0</v>
      </c>
      <c r="Q144" s="228">
        <v>6E-05</v>
      </c>
      <c r="R144" s="228">
        <f>Q144*H144</f>
        <v>0.00936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267</v>
      </c>
      <c r="AT144" s="230" t="s">
        <v>173</v>
      </c>
      <c r="AU144" s="230" t="s">
        <v>86</v>
      </c>
      <c r="AY144" s="18" t="s">
        <v>171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84</v>
      </c>
      <c r="BK144" s="231">
        <f>ROUND(I144*H144,2)</f>
        <v>0</v>
      </c>
      <c r="BL144" s="18" t="s">
        <v>267</v>
      </c>
      <c r="BM144" s="230" t="s">
        <v>2572</v>
      </c>
    </row>
    <row r="145" spans="1:65" s="2" customFormat="1" ht="37.8" customHeight="1">
      <c r="A145" s="39"/>
      <c r="B145" s="40"/>
      <c r="C145" s="269" t="s">
        <v>274</v>
      </c>
      <c r="D145" s="269" t="s">
        <v>304</v>
      </c>
      <c r="E145" s="270" t="s">
        <v>2573</v>
      </c>
      <c r="F145" s="271" t="s">
        <v>2574</v>
      </c>
      <c r="G145" s="272" t="s">
        <v>2575</v>
      </c>
      <c r="H145" s="273">
        <v>78</v>
      </c>
      <c r="I145" s="274"/>
      <c r="J145" s="275">
        <f>ROUND(I145*H145,2)</f>
        <v>0</v>
      </c>
      <c r="K145" s="271" t="s">
        <v>1</v>
      </c>
      <c r="L145" s="276"/>
      <c r="M145" s="277" t="s">
        <v>1</v>
      </c>
      <c r="N145" s="278" t="s">
        <v>41</v>
      </c>
      <c r="O145" s="92"/>
      <c r="P145" s="228">
        <f>O145*H145</f>
        <v>0</v>
      </c>
      <c r="Q145" s="228">
        <v>0.0005</v>
      </c>
      <c r="R145" s="228">
        <f>Q145*H145</f>
        <v>0.039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392</v>
      </c>
      <c r="AT145" s="230" t="s">
        <v>304</v>
      </c>
      <c r="AU145" s="230" t="s">
        <v>86</v>
      </c>
      <c r="AY145" s="18" t="s">
        <v>171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84</v>
      </c>
      <c r="BK145" s="231">
        <f>ROUND(I145*H145,2)</f>
        <v>0</v>
      </c>
      <c r="BL145" s="18" t="s">
        <v>267</v>
      </c>
      <c r="BM145" s="230" t="s">
        <v>2576</v>
      </c>
    </row>
    <row r="146" spans="1:51" s="13" customFormat="1" ht="12">
      <c r="A146" s="13"/>
      <c r="B146" s="232"/>
      <c r="C146" s="233"/>
      <c r="D146" s="234" t="s">
        <v>180</v>
      </c>
      <c r="E146" s="235" t="s">
        <v>1</v>
      </c>
      <c r="F146" s="236" t="s">
        <v>2577</v>
      </c>
      <c r="G146" s="233"/>
      <c r="H146" s="237">
        <v>78</v>
      </c>
      <c r="I146" s="238"/>
      <c r="J146" s="233"/>
      <c r="K146" s="233"/>
      <c r="L146" s="239"/>
      <c r="M146" s="240"/>
      <c r="N146" s="241"/>
      <c r="O146" s="241"/>
      <c r="P146" s="241"/>
      <c r="Q146" s="241"/>
      <c r="R146" s="241"/>
      <c r="S146" s="241"/>
      <c r="T146" s="24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3" t="s">
        <v>180</v>
      </c>
      <c r="AU146" s="243" t="s">
        <v>86</v>
      </c>
      <c r="AV146" s="13" t="s">
        <v>86</v>
      </c>
      <c r="AW146" s="13" t="s">
        <v>32</v>
      </c>
      <c r="AX146" s="13" t="s">
        <v>84</v>
      </c>
      <c r="AY146" s="243" t="s">
        <v>171</v>
      </c>
    </row>
    <row r="147" spans="1:65" s="2" customFormat="1" ht="24.15" customHeight="1">
      <c r="A147" s="39"/>
      <c r="B147" s="40"/>
      <c r="C147" s="269" t="s">
        <v>278</v>
      </c>
      <c r="D147" s="269" t="s">
        <v>304</v>
      </c>
      <c r="E147" s="270" t="s">
        <v>2578</v>
      </c>
      <c r="F147" s="271" t="s">
        <v>2579</v>
      </c>
      <c r="G147" s="272" t="s">
        <v>2575</v>
      </c>
      <c r="H147" s="273">
        <v>78</v>
      </c>
      <c r="I147" s="274"/>
      <c r="J147" s="275">
        <f>ROUND(I147*H147,2)</f>
        <v>0</v>
      </c>
      <c r="K147" s="271" t="s">
        <v>1</v>
      </c>
      <c r="L147" s="276"/>
      <c r="M147" s="277" t="s">
        <v>1</v>
      </c>
      <c r="N147" s="278" t="s">
        <v>41</v>
      </c>
      <c r="O147" s="92"/>
      <c r="P147" s="228">
        <f>O147*H147</f>
        <v>0</v>
      </c>
      <c r="Q147" s="228">
        <v>0.0005</v>
      </c>
      <c r="R147" s="228">
        <f>Q147*H147</f>
        <v>0.039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392</v>
      </c>
      <c r="AT147" s="230" t="s">
        <v>304</v>
      </c>
      <c r="AU147" s="230" t="s">
        <v>86</v>
      </c>
      <c r="AY147" s="18" t="s">
        <v>171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84</v>
      </c>
      <c r="BK147" s="231">
        <f>ROUND(I147*H147,2)</f>
        <v>0</v>
      </c>
      <c r="BL147" s="18" t="s">
        <v>267</v>
      </c>
      <c r="BM147" s="230" t="s">
        <v>2580</v>
      </c>
    </row>
    <row r="148" spans="1:51" s="13" customFormat="1" ht="12">
      <c r="A148" s="13"/>
      <c r="B148" s="232"/>
      <c r="C148" s="233"/>
      <c r="D148" s="234" t="s">
        <v>180</v>
      </c>
      <c r="E148" s="235" t="s">
        <v>1</v>
      </c>
      <c r="F148" s="236" t="s">
        <v>2577</v>
      </c>
      <c r="G148" s="233"/>
      <c r="H148" s="237">
        <v>78</v>
      </c>
      <c r="I148" s="238"/>
      <c r="J148" s="233"/>
      <c r="K148" s="233"/>
      <c r="L148" s="239"/>
      <c r="M148" s="240"/>
      <c r="N148" s="241"/>
      <c r="O148" s="241"/>
      <c r="P148" s="241"/>
      <c r="Q148" s="241"/>
      <c r="R148" s="241"/>
      <c r="S148" s="241"/>
      <c r="T148" s="24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3" t="s">
        <v>180</v>
      </c>
      <c r="AU148" s="243" t="s">
        <v>86</v>
      </c>
      <c r="AV148" s="13" t="s">
        <v>86</v>
      </c>
      <c r="AW148" s="13" t="s">
        <v>32</v>
      </c>
      <c r="AX148" s="13" t="s">
        <v>84</v>
      </c>
      <c r="AY148" s="243" t="s">
        <v>171</v>
      </c>
    </row>
    <row r="149" spans="1:65" s="2" customFormat="1" ht="16.5" customHeight="1">
      <c r="A149" s="39"/>
      <c r="B149" s="40"/>
      <c r="C149" s="219" t="s">
        <v>284</v>
      </c>
      <c r="D149" s="219" t="s">
        <v>173</v>
      </c>
      <c r="E149" s="220" t="s">
        <v>2581</v>
      </c>
      <c r="F149" s="221" t="s">
        <v>2582</v>
      </c>
      <c r="G149" s="222" t="s">
        <v>226</v>
      </c>
      <c r="H149" s="223">
        <v>34</v>
      </c>
      <c r="I149" s="224"/>
      <c r="J149" s="225">
        <f>ROUND(I149*H149,2)</f>
        <v>0</v>
      </c>
      <c r="K149" s="221" t="s">
        <v>177</v>
      </c>
      <c r="L149" s="45"/>
      <c r="M149" s="226" t="s">
        <v>1</v>
      </c>
      <c r="N149" s="227" t="s">
        <v>41</v>
      </c>
      <c r="O149" s="92"/>
      <c r="P149" s="228">
        <f>O149*H149</f>
        <v>0</v>
      </c>
      <c r="Q149" s="228">
        <v>8E-05</v>
      </c>
      <c r="R149" s="228">
        <f>Q149*H149</f>
        <v>0.00272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267</v>
      </c>
      <c r="AT149" s="230" t="s">
        <v>173</v>
      </c>
      <c r="AU149" s="230" t="s">
        <v>86</v>
      </c>
      <c r="AY149" s="18" t="s">
        <v>171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84</v>
      </c>
      <c r="BK149" s="231">
        <f>ROUND(I149*H149,2)</f>
        <v>0</v>
      </c>
      <c r="BL149" s="18" t="s">
        <v>267</v>
      </c>
      <c r="BM149" s="230" t="s">
        <v>2583</v>
      </c>
    </row>
    <row r="150" spans="1:65" s="2" customFormat="1" ht="37.8" customHeight="1">
      <c r="A150" s="39"/>
      <c r="B150" s="40"/>
      <c r="C150" s="269" t="s">
        <v>289</v>
      </c>
      <c r="D150" s="269" t="s">
        <v>304</v>
      </c>
      <c r="E150" s="270" t="s">
        <v>2584</v>
      </c>
      <c r="F150" s="271" t="s">
        <v>2585</v>
      </c>
      <c r="G150" s="272" t="s">
        <v>2575</v>
      </c>
      <c r="H150" s="273">
        <v>13</v>
      </c>
      <c r="I150" s="274"/>
      <c r="J150" s="275">
        <f>ROUND(I150*H150,2)</f>
        <v>0</v>
      </c>
      <c r="K150" s="271" t="s">
        <v>1</v>
      </c>
      <c r="L150" s="276"/>
      <c r="M150" s="277" t="s">
        <v>1</v>
      </c>
      <c r="N150" s="278" t="s">
        <v>41</v>
      </c>
      <c r="O150" s="92"/>
      <c r="P150" s="228">
        <f>O150*H150</f>
        <v>0</v>
      </c>
      <c r="Q150" s="228">
        <v>0.0005</v>
      </c>
      <c r="R150" s="228">
        <f>Q150*H150</f>
        <v>0.006500000000000001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392</v>
      </c>
      <c r="AT150" s="230" t="s">
        <v>304</v>
      </c>
      <c r="AU150" s="230" t="s">
        <v>86</v>
      </c>
      <c r="AY150" s="18" t="s">
        <v>171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84</v>
      </c>
      <c r="BK150" s="231">
        <f>ROUND(I150*H150,2)</f>
        <v>0</v>
      </c>
      <c r="BL150" s="18" t="s">
        <v>267</v>
      </c>
      <c r="BM150" s="230" t="s">
        <v>2586</v>
      </c>
    </row>
    <row r="151" spans="1:51" s="13" customFormat="1" ht="12">
      <c r="A151" s="13"/>
      <c r="B151" s="232"/>
      <c r="C151" s="233"/>
      <c r="D151" s="234" t="s">
        <v>180</v>
      </c>
      <c r="E151" s="235" t="s">
        <v>1</v>
      </c>
      <c r="F151" s="236" t="s">
        <v>2587</v>
      </c>
      <c r="G151" s="233"/>
      <c r="H151" s="237">
        <v>13</v>
      </c>
      <c r="I151" s="238"/>
      <c r="J151" s="233"/>
      <c r="K151" s="233"/>
      <c r="L151" s="239"/>
      <c r="M151" s="240"/>
      <c r="N151" s="241"/>
      <c r="O151" s="241"/>
      <c r="P151" s="241"/>
      <c r="Q151" s="241"/>
      <c r="R151" s="241"/>
      <c r="S151" s="241"/>
      <c r="T151" s="24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3" t="s">
        <v>180</v>
      </c>
      <c r="AU151" s="243" t="s">
        <v>86</v>
      </c>
      <c r="AV151" s="13" t="s">
        <v>86</v>
      </c>
      <c r="AW151" s="13" t="s">
        <v>32</v>
      </c>
      <c r="AX151" s="13" t="s">
        <v>84</v>
      </c>
      <c r="AY151" s="243" t="s">
        <v>171</v>
      </c>
    </row>
    <row r="152" spans="1:65" s="2" customFormat="1" ht="24.15" customHeight="1">
      <c r="A152" s="39"/>
      <c r="B152" s="40"/>
      <c r="C152" s="269" t="s">
        <v>7</v>
      </c>
      <c r="D152" s="269" t="s">
        <v>304</v>
      </c>
      <c r="E152" s="270" t="s">
        <v>2588</v>
      </c>
      <c r="F152" s="271" t="s">
        <v>2589</v>
      </c>
      <c r="G152" s="272" t="s">
        <v>2575</v>
      </c>
      <c r="H152" s="273">
        <v>13</v>
      </c>
      <c r="I152" s="274"/>
      <c r="J152" s="275">
        <f>ROUND(I152*H152,2)</f>
        <v>0</v>
      </c>
      <c r="K152" s="271" t="s">
        <v>1</v>
      </c>
      <c r="L152" s="276"/>
      <c r="M152" s="277" t="s">
        <v>1</v>
      </c>
      <c r="N152" s="278" t="s">
        <v>41</v>
      </c>
      <c r="O152" s="92"/>
      <c r="P152" s="228">
        <f>O152*H152</f>
        <v>0</v>
      </c>
      <c r="Q152" s="228">
        <v>0.0005</v>
      </c>
      <c r="R152" s="228">
        <f>Q152*H152</f>
        <v>0.006500000000000001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392</v>
      </c>
      <c r="AT152" s="230" t="s">
        <v>304</v>
      </c>
      <c r="AU152" s="230" t="s">
        <v>86</v>
      </c>
      <c r="AY152" s="18" t="s">
        <v>171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84</v>
      </c>
      <c r="BK152" s="231">
        <f>ROUND(I152*H152,2)</f>
        <v>0</v>
      </c>
      <c r="BL152" s="18" t="s">
        <v>267</v>
      </c>
      <c r="BM152" s="230" t="s">
        <v>2590</v>
      </c>
    </row>
    <row r="153" spans="1:51" s="13" customFormat="1" ht="12">
      <c r="A153" s="13"/>
      <c r="B153" s="232"/>
      <c r="C153" s="233"/>
      <c r="D153" s="234" t="s">
        <v>180</v>
      </c>
      <c r="E153" s="235" t="s">
        <v>1</v>
      </c>
      <c r="F153" s="236" t="s">
        <v>2587</v>
      </c>
      <c r="G153" s="233"/>
      <c r="H153" s="237">
        <v>13</v>
      </c>
      <c r="I153" s="238"/>
      <c r="J153" s="233"/>
      <c r="K153" s="233"/>
      <c r="L153" s="239"/>
      <c r="M153" s="240"/>
      <c r="N153" s="241"/>
      <c r="O153" s="241"/>
      <c r="P153" s="241"/>
      <c r="Q153" s="241"/>
      <c r="R153" s="241"/>
      <c r="S153" s="241"/>
      <c r="T153" s="24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3" t="s">
        <v>180</v>
      </c>
      <c r="AU153" s="243" t="s">
        <v>86</v>
      </c>
      <c r="AV153" s="13" t="s">
        <v>86</v>
      </c>
      <c r="AW153" s="13" t="s">
        <v>32</v>
      </c>
      <c r="AX153" s="13" t="s">
        <v>84</v>
      </c>
      <c r="AY153" s="243" t="s">
        <v>171</v>
      </c>
    </row>
    <row r="154" spans="1:65" s="2" customFormat="1" ht="37.8" customHeight="1">
      <c r="A154" s="39"/>
      <c r="B154" s="40"/>
      <c r="C154" s="269" t="s">
        <v>299</v>
      </c>
      <c r="D154" s="269" t="s">
        <v>304</v>
      </c>
      <c r="E154" s="270" t="s">
        <v>2591</v>
      </c>
      <c r="F154" s="271" t="s">
        <v>2592</v>
      </c>
      <c r="G154" s="272" t="s">
        <v>2575</v>
      </c>
      <c r="H154" s="273">
        <v>4</v>
      </c>
      <c r="I154" s="274"/>
      <c r="J154" s="275">
        <f>ROUND(I154*H154,2)</f>
        <v>0</v>
      </c>
      <c r="K154" s="271" t="s">
        <v>1</v>
      </c>
      <c r="L154" s="276"/>
      <c r="M154" s="277" t="s">
        <v>1</v>
      </c>
      <c r="N154" s="278" t="s">
        <v>41</v>
      </c>
      <c r="O154" s="92"/>
      <c r="P154" s="228">
        <f>O154*H154</f>
        <v>0</v>
      </c>
      <c r="Q154" s="228">
        <v>0.0005</v>
      </c>
      <c r="R154" s="228">
        <f>Q154*H154</f>
        <v>0.002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392</v>
      </c>
      <c r="AT154" s="230" t="s">
        <v>304</v>
      </c>
      <c r="AU154" s="230" t="s">
        <v>86</v>
      </c>
      <c r="AY154" s="18" t="s">
        <v>171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84</v>
      </c>
      <c r="BK154" s="231">
        <f>ROUND(I154*H154,2)</f>
        <v>0</v>
      </c>
      <c r="BL154" s="18" t="s">
        <v>267</v>
      </c>
      <c r="BM154" s="230" t="s">
        <v>2593</v>
      </c>
    </row>
    <row r="155" spans="1:51" s="13" customFormat="1" ht="12">
      <c r="A155" s="13"/>
      <c r="B155" s="232"/>
      <c r="C155" s="233"/>
      <c r="D155" s="234" t="s">
        <v>180</v>
      </c>
      <c r="E155" s="235" t="s">
        <v>1</v>
      </c>
      <c r="F155" s="236" t="s">
        <v>2594</v>
      </c>
      <c r="G155" s="233"/>
      <c r="H155" s="237">
        <v>4</v>
      </c>
      <c r="I155" s="238"/>
      <c r="J155" s="233"/>
      <c r="K155" s="233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180</v>
      </c>
      <c r="AU155" s="243" t="s">
        <v>86</v>
      </c>
      <c r="AV155" s="13" t="s">
        <v>86</v>
      </c>
      <c r="AW155" s="13" t="s">
        <v>32</v>
      </c>
      <c r="AX155" s="13" t="s">
        <v>84</v>
      </c>
      <c r="AY155" s="243" t="s">
        <v>171</v>
      </c>
    </row>
    <row r="156" spans="1:65" s="2" customFormat="1" ht="24.15" customHeight="1">
      <c r="A156" s="39"/>
      <c r="B156" s="40"/>
      <c r="C156" s="269" t="s">
        <v>303</v>
      </c>
      <c r="D156" s="269" t="s">
        <v>304</v>
      </c>
      <c r="E156" s="270" t="s">
        <v>2595</v>
      </c>
      <c r="F156" s="271" t="s">
        <v>2596</v>
      </c>
      <c r="G156" s="272" t="s">
        <v>2575</v>
      </c>
      <c r="H156" s="273">
        <v>22</v>
      </c>
      <c r="I156" s="274"/>
      <c r="J156" s="275">
        <f>ROUND(I156*H156,2)</f>
        <v>0</v>
      </c>
      <c r="K156" s="271" t="s">
        <v>1</v>
      </c>
      <c r="L156" s="276"/>
      <c r="M156" s="277" t="s">
        <v>1</v>
      </c>
      <c r="N156" s="278" t="s">
        <v>41</v>
      </c>
      <c r="O156" s="92"/>
      <c r="P156" s="228">
        <f>O156*H156</f>
        <v>0</v>
      </c>
      <c r="Q156" s="228">
        <v>0.0001</v>
      </c>
      <c r="R156" s="228">
        <f>Q156*H156</f>
        <v>0.0022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392</v>
      </c>
      <c r="AT156" s="230" t="s">
        <v>304</v>
      </c>
      <c r="AU156" s="230" t="s">
        <v>86</v>
      </c>
      <c r="AY156" s="18" t="s">
        <v>171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84</v>
      </c>
      <c r="BK156" s="231">
        <f>ROUND(I156*H156,2)</f>
        <v>0</v>
      </c>
      <c r="BL156" s="18" t="s">
        <v>267</v>
      </c>
      <c r="BM156" s="230" t="s">
        <v>2597</v>
      </c>
    </row>
    <row r="157" spans="1:51" s="13" customFormat="1" ht="12">
      <c r="A157" s="13"/>
      <c r="B157" s="232"/>
      <c r="C157" s="233"/>
      <c r="D157" s="234" t="s">
        <v>180</v>
      </c>
      <c r="E157" s="235" t="s">
        <v>1</v>
      </c>
      <c r="F157" s="236" t="s">
        <v>2598</v>
      </c>
      <c r="G157" s="233"/>
      <c r="H157" s="237">
        <v>22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180</v>
      </c>
      <c r="AU157" s="243" t="s">
        <v>86</v>
      </c>
      <c r="AV157" s="13" t="s">
        <v>86</v>
      </c>
      <c r="AW157" s="13" t="s">
        <v>32</v>
      </c>
      <c r="AX157" s="13" t="s">
        <v>84</v>
      </c>
      <c r="AY157" s="243" t="s">
        <v>171</v>
      </c>
    </row>
    <row r="158" spans="1:65" s="2" customFormat="1" ht="16.5" customHeight="1">
      <c r="A158" s="39"/>
      <c r="B158" s="40"/>
      <c r="C158" s="219" t="s">
        <v>309</v>
      </c>
      <c r="D158" s="219" t="s">
        <v>173</v>
      </c>
      <c r="E158" s="220" t="s">
        <v>2599</v>
      </c>
      <c r="F158" s="221" t="s">
        <v>2600</v>
      </c>
      <c r="G158" s="222" t="s">
        <v>226</v>
      </c>
      <c r="H158" s="223">
        <v>1</v>
      </c>
      <c r="I158" s="224"/>
      <c r="J158" s="225">
        <f>ROUND(I158*H158,2)</f>
        <v>0</v>
      </c>
      <c r="K158" s="221" t="s">
        <v>177</v>
      </c>
      <c r="L158" s="45"/>
      <c r="M158" s="226" t="s">
        <v>1</v>
      </c>
      <c r="N158" s="227" t="s">
        <v>41</v>
      </c>
      <c r="O158" s="92"/>
      <c r="P158" s="228">
        <f>O158*H158</f>
        <v>0</v>
      </c>
      <c r="Q158" s="228">
        <v>0.00033</v>
      </c>
      <c r="R158" s="228">
        <f>Q158*H158</f>
        <v>0.00033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267</v>
      </c>
      <c r="AT158" s="230" t="s">
        <v>173</v>
      </c>
      <c r="AU158" s="230" t="s">
        <v>86</v>
      </c>
      <c r="AY158" s="18" t="s">
        <v>171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84</v>
      </c>
      <c r="BK158" s="231">
        <f>ROUND(I158*H158,2)</f>
        <v>0</v>
      </c>
      <c r="BL158" s="18" t="s">
        <v>267</v>
      </c>
      <c r="BM158" s="230" t="s">
        <v>2601</v>
      </c>
    </row>
    <row r="159" spans="1:65" s="2" customFormat="1" ht="37.8" customHeight="1">
      <c r="A159" s="39"/>
      <c r="B159" s="40"/>
      <c r="C159" s="269" t="s">
        <v>314</v>
      </c>
      <c r="D159" s="269" t="s">
        <v>304</v>
      </c>
      <c r="E159" s="270" t="s">
        <v>2602</v>
      </c>
      <c r="F159" s="271" t="s">
        <v>2603</v>
      </c>
      <c r="G159" s="272" t="s">
        <v>2575</v>
      </c>
      <c r="H159" s="273">
        <v>1</v>
      </c>
      <c r="I159" s="274"/>
      <c r="J159" s="275">
        <f>ROUND(I159*H159,2)</f>
        <v>0</v>
      </c>
      <c r="K159" s="271" t="s">
        <v>1</v>
      </c>
      <c r="L159" s="276"/>
      <c r="M159" s="277" t="s">
        <v>1</v>
      </c>
      <c r="N159" s="278" t="s">
        <v>41</v>
      </c>
      <c r="O159" s="92"/>
      <c r="P159" s="228">
        <f>O159*H159</f>
        <v>0</v>
      </c>
      <c r="Q159" s="228">
        <v>0.0005</v>
      </c>
      <c r="R159" s="228">
        <f>Q159*H159</f>
        <v>0.0005</v>
      </c>
      <c r="S159" s="228">
        <v>0</v>
      </c>
      <c r="T159" s="22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392</v>
      </c>
      <c r="AT159" s="230" t="s">
        <v>304</v>
      </c>
      <c r="AU159" s="230" t="s">
        <v>86</v>
      </c>
      <c r="AY159" s="18" t="s">
        <v>171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84</v>
      </c>
      <c r="BK159" s="231">
        <f>ROUND(I159*H159,2)</f>
        <v>0</v>
      </c>
      <c r="BL159" s="18" t="s">
        <v>267</v>
      </c>
      <c r="BM159" s="230" t="s">
        <v>2604</v>
      </c>
    </row>
    <row r="160" spans="1:51" s="13" customFormat="1" ht="12">
      <c r="A160" s="13"/>
      <c r="B160" s="232"/>
      <c r="C160" s="233"/>
      <c r="D160" s="234" t="s">
        <v>180</v>
      </c>
      <c r="E160" s="235" t="s">
        <v>1</v>
      </c>
      <c r="F160" s="236" t="s">
        <v>2605</v>
      </c>
      <c r="G160" s="233"/>
      <c r="H160" s="237">
        <v>1</v>
      </c>
      <c r="I160" s="238"/>
      <c r="J160" s="233"/>
      <c r="K160" s="233"/>
      <c r="L160" s="239"/>
      <c r="M160" s="240"/>
      <c r="N160" s="241"/>
      <c r="O160" s="241"/>
      <c r="P160" s="241"/>
      <c r="Q160" s="241"/>
      <c r="R160" s="241"/>
      <c r="S160" s="241"/>
      <c r="T160" s="24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3" t="s">
        <v>180</v>
      </c>
      <c r="AU160" s="243" t="s">
        <v>86</v>
      </c>
      <c r="AV160" s="13" t="s">
        <v>86</v>
      </c>
      <c r="AW160" s="13" t="s">
        <v>32</v>
      </c>
      <c r="AX160" s="13" t="s">
        <v>84</v>
      </c>
      <c r="AY160" s="243" t="s">
        <v>171</v>
      </c>
    </row>
    <row r="161" spans="1:65" s="2" customFormat="1" ht="24.15" customHeight="1">
      <c r="A161" s="39"/>
      <c r="B161" s="40"/>
      <c r="C161" s="219" t="s">
        <v>319</v>
      </c>
      <c r="D161" s="219" t="s">
        <v>173</v>
      </c>
      <c r="E161" s="220" t="s">
        <v>2606</v>
      </c>
      <c r="F161" s="221" t="s">
        <v>2607</v>
      </c>
      <c r="G161" s="222" t="s">
        <v>208</v>
      </c>
      <c r="H161" s="223">
        <v>0.104</v>
      </c>
      <c r="I161" s="224"/>
      <c r="J161" s="225">
        <f>ROUND(I161*H161,2)</f>
        <v>0</v>
      </c>
      <c r="K161" s="221" t="s">
        <v>177</v>
      </c>
      <c r="L161" s="45"/>
      <c r="M161" s="226" t="s">
        <v>1</v>
      </c>
      <c r="N161" s="227" t="s">
        <v>41</v>
      </c>
      <c r="O161" s="92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267</v>
      </c>
      <c r="AT161" s="230" t="s">
        <v>173</v>
      </c>
      <c r="AU161" s="230" t="s">
        <v>86</v>
      </c>
      <c r="AY161" s="18" t="s">
        <v>171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84</v>
      </c>
      <c r="BK161" s="231">
        <f>ROUND(I161*H161,2)</f>
        <v>0</v>
      </c>
      <c r="BL161" s="18" t="s">
        <v>267</v>
      </c>
      <c r="BM161" s="230" t="s">
        <v>2608</v>
      </c>
    </row>
    <row r="162" spans="1:65" s="2" customFormat="1" ht="24.15" customHeight="1">
      <c r="A162" s="39"/>
      <c r="B162" s="40"/>
      <c r="C162" s="219" t="s">
        <v>326</v>
      </c>
      <c r="D162" s="219" t="s">
        <v>173</v>
      </c>
      <c r="E162" s="220" t="s">
        <v>2609</v>
      </c>
      <c r="F162" s="221" t="s">
        <v>2610</v>
      </c>
      <c r="G162" s="222" t="s">
        <v>208</v>
      </c>
      <c r="H162" s="223">
        <v>0.125</v>
      </c>
      <c r="I162" s="224"/>
      <c r="J162" s="225">
        <f>ROUND(I162*H162,2)</f>
        <v>0</v>
      </c>
      <c r="K162" s="221" t="s">
        <v>177</v>
      </c>
      <c r="L162" s="45"/>
      <c r="M162" s="226" t="s">
        <v>1</v>
      </c>
      <c r="N162" s="227" t="s">
        <v>41</v>
      </c>
      <c r="O162" s="92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267</v>
      </c>
      <c r="AT162" s="230" t="s">
        <v>173</v>
      </c>
      <c r="AU162" s="230" t="s">
        <v>86</v>
      </c>
      <c r="AY162" s="18" t="s">
        <v>171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84</v>
      </c>
      <c r="BK162" s="231">
        <f>ROUND(I162*H162,2)</f>
        <v>0</v>
      </c>
      <c r="BL162" s="18" t="s">
        <v>267</v>
      </c>
      <c r="BM162" s="230" t="s">
        <v>2611</v>
      </c>
    </row>
    <row r="163" spans="1:63" s="12" customFormat="1" ht="22.8" customHeight="1">
      <c r="A163" s="12"/>
      <c r="B163" s="203"/>
      <c r="C163" s="204"/>
      <c r="D163" s="205" t="s">
        <v>75</v>
      </c>
      <c r="E163" s="217" t="s">
        <v>2612</v>
      </c>
      <c r="F163" s="217" t="s">
        <v>2613</v>
      </c>
      <c r="G163" s="204"/>
      <c r="H163" s="204"/>
      <c r="I163" s="207"/>
      <c r="J163" s="218">
        <f>BK163</f>
        <v>0</v>
      </c>
      <c r="K163" s="204"/>
      <c r="L163" s="209"/>
      <c r="M163" s="210"/>
      <c r="N163" s="211"/>
      <c r="O163" s="211"/>
      <c r="P163" s="212">
        <f>SUM(P164:P186)</f>
        <v>0</v>
      </c>
      <c r="Q163" s="211"/>
      <c r="R163" s="212">
        <f>SUM(R164:R186)</f>
        <v>0.14712</v>
      </c>
      <c r="S163" s="211"/>
      <c r="T163" s="213">
        <f>SUM(T164:T186)</f>
        <v>0.2023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4" t="s">
        <v>86</v>
      </c>
      <c r="AT163" s="215" t="s">
        <v>75</v>
      </c>
      <c r="AU163" s="215" t="s">
        <v>84</v>
      </c>
      <c r="AY163" s="214" t="s">
        <v>171</v>
      </c>
      <c r="BK163" s="216">
        <f>SUM(BK164:BK186)</f>
        <v>0</v>
      </c>
    </row>
    <row r="164" spans="1:65" s="2" customFormat="1" ht="24.15" customHeight="1">
      <c r="A164" s="39"/>
      <c r="B164" s="40"/>
      <c r="C164" s="219" t="s">
        <v>335</v>
      </c>
      <c r="D164" s="219" t="s">
        <v>173</v>
      </c>
      <c r="E164" s="220" t="s">
        <v>2614</v>
      </c>
      <c r="F164" s="221" t="s">
        <v>2615</v>
      </c>
      <c r="G164" s="222" t="s">
        <v>226</v>
      </c>
      <c r="H164" s="223">
        <v>1</v>
      </c>
      <c r="I164" s="224"/>
      <c r="J164" s="225">
        <f>ROUND(I164*H164,2)</f>
        <v>0</v>
      </c>
      <c r="K164" s="221" t="s">
        <v>177</v>
      </c>
      <c r="L164" s="45"/>
      <c r="M164" s="226" t="s">
        <v>1</v>
      </c>
      <c r="N164" s="227" t="s">
        <v>41</v>
      </c>
      <c r="O164" s="92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267</v>
      </c>
      <c r="AT164" s="230" t="s">
        <v>173</v>
      </c>
      <c r="AU164" s="230" t="s">
        <v>86</v>
      </c>
      <c r="AY164" s="18" t="s">
        <v>171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84</v>
      </c>
      <c r="BK164" s="231">
        <f>ROUND(I164*H164,2)</f>
        <v>0</v>
      </c>
      <c r="BL164" s="18" t="s">
        <v>267</v>
      </c>
      <c r="BM164" s="230" t="s">
        <v>2616</v>
      </c>
    </row>
    <row r="165" spans="1:65" s="2" customFormat="1" ht="24.15" customHeight="1">
      <c r="A165" s="39"/>
      <c r="B165" s="40"/>
      <c r="C165" s="219" t="s">
        <v>339</v>
      </c>
      <c r="D165" s="219" t="s">
        <v>173</v>
      </c>
      <c r="E165" s="220" t="s">
        <v>2617</v>
      </c>
      <c r="F165" s="221" t="s">
        <v>2618</v>
      </c>
      <c r="G165" s="222" t="s">
        <v>226</v>
      </c>
      <c r="H165" s="223">
        <v>95</v>
      </c>
      <c r="I165" s="224"/>
      <c r="J165" s="225">
        <f>ROUND(I165*H165,2)</f>
        <v>0</v>
      </c>
      <c r="K165" s="221" t="s">
        <v>177</v>
      </c>
      <c r="L165" s="45"/>
      <c r="M165" s="226" t="s">
        <v>1</v>
      </c>
      <c r="N165" s="227" t="s">
        <v>41</v>
      </c>
      <c r="O165" s="92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267</v>
      </c>
      <c r="AT165" s="230" t="s">
        <v>173</v>
      </c>
      <c r="AU165" s="230" t="s">
        <v>86</v>
      </c>
      <c r="AY165" s="18" t="s">
        <v>171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84</v>
      </c>
      <c r="BK165" s="231">
        <f>ROUND(I165*H165,2)</f>
        <v>0</v>
      </c>
      <c r="BL165" s="18" t="s">
        <v>267</v>
      </c>
      <c r="BM165" s="230" t="s">
        <v>2619</v>
      </c>
    </row>
    <row r="166" spans="1:65" s="2" customFormat="1" ht="24.15" customHeight="1">
      <c r="A166" s="39"/>
      <c r="B166" s="40"/>
      <c r="C166" s="219" t="s">
        <v>363</v>
      </c>
      <c r="D166" s="219" t="s">
        <v>173</v>
      </c>
      <c r="E166" s="220" t="s">
        <v>2620</v>
      </c>
      <c r="F166" s="221" t="s">
        <v>2621</v>
      </c>
      <c r="G166" s="222" t="s">
        <v>226</v>
      </c>
      <c r="H166" s="223">
        <v>1</v>
      </c>
      <c r="I166" s="224"/>
      <c r="J166" s="225">
        <f>ROUND(I166*H166,2)</f>
        <v>0</v>
      </c>
      <c r="K166" s="221" t="s">
        <v>177</v>
      </c>
      <c r="L166" s="45"/>
      <c r="M166" s="226" t="s">
        <v>1</v>
      </c>
      <c r="N166" s="227" t="s">
        <v>41</v>
      </c>
      <c r="O166" s="92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267</v>
      </c>
      <c r="AT166" s="230" t="s">
        <v>173</v>
      </c>
      <c r="AU166" s="230" t="s">
        <v>86</v>
      </c>
      <c r="AY166" s="18" t="s">
        <v>171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84</v>
      </c>
      <c r="BK166" s="231">
        <f>ROUND(I166*H166,2)</f>
        <v>0</v>
      </c>
      <c r="BL166" s="18" t="s">
        <v>267</v>
      </c>
      <c r="BM166" s="230" t="s">
        <v>2622</v>
      </c>
    </row>
    <row r="167" spans="1:65" s="2" customFormat="1" ht="33" customHeight="1">
      <c r="A167" s="39"/>
      <c r="B167" s="40"/>
      <c r="C167" s="269" t="s">
        <v>386</v>
      </c>
      <c r="D167" s="269" t="s">
        <v>304</v>
      </c>
      <c r="E167" s="270" t="s">
        <v>2623</v>
      </c>
      <c r="F167" s="271" t="s">
        <v>2624</v>
      </c>
      <c r="G167" s="272" t="s">
        <v>226</v>
      </c>
      <c r="H167" s="273">
        <v>1</v>
      </c>
      <c r="I167" s="274"/>
      <c r="J167" s="275">
        <f>ROUND(I167*H167,2)</f>
        <v>0</v>
      </c>
      <c r="K167" s="271" t="s">
        <v>1</v>
      </c>
      <c r="L167" s="276"/>
      <c r="M167" s="277" t="s">
        <v>1</v>
      </c>
      <c r="N167" s="278" t="s">
        <v>41</v>
      </c>
      <c r="O167" s="92"/>
      <c r="P167" s="228">
        <f>O167*H167</f>
        <v>0</v>
      </c>
      <c r="Q167" s="228">
        <v>0.01912</v>
      </c>
      <c r="R167" s="228">
        <f>Q167*H167</f>
        <v>0.01912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392</v>
      </c>
      <c r="AT167" s="230" t="s">
        <v>304</v>
      </c>
      <c r="AU167" s="230" t="s">
        <v>86</v>
      </c>
      <c r="AY167" s="18" t="s">
        <v>171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84</v>
      </c>
      <c r="BK167" s="231">
        <f>ROUND(I167*H167,2)</f>
        <v>0</v>
      </c>
      <c r="BL167" s="18" t="s">
        <v>267</v>
      </c>
      <c r="BM167" s="230" t="s">
        <v>2625</v>
      </c>
    </row>
    <row r="168" spans="1:51" s="13" customFormat="1" ht="12">
      <c r="A168" s="13"/>
      <c r="B168" s="232"/>
      <c r="C168" s="233"/>
      <c r="D168" s="234" t="s">
        <v>180</v>
      </c>
      <c r="E168" s="235" t="s">
        <v>1</v>
      </c>
      <c r="F168" s="236" t="s">
        <v>2626</v>
      </c>
      <c r="G168" s="233"/>
      <c r="H168" s="237">
        <v>1</v>
      </c>
      <c r="I168" s="238"/>
      <c r="J168" s="233"/>
      <c r="K168" s="233"/>
      <c r="L168" s="239"/>
      <c r="M168" s="240"/>
      <c r="N168" s="241"/>
      <c r="O168" s="241"/>
      <c r="P168" s="241"/>
      <c r="Q168" s="241"/>
      <c r="R168" s="241"/>
      <c r="S168" s="241"/>
      <c r="T168" s="24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3" t="s">
        <v>180</v>
      </c>
      <c r="AU168" s="243" t="s">
        <v>86</v>
      </c>
      <c r="AV168" s="13" t="s">
        <v>86</v>
      </c>
      <c r="AW168" s="13" t="s">
        <v>32</v>
      </c>
      <c r="AX168" s="13" t="s">
        <v>84</v>
      </c>
      <c r="AY168" s="243" t="s">
        <v>171</v>
      </c>
    </row>
    <row r="169" spans="1:65" s="2" customFormat="1" ht="24.15" customHeight="1">
      <c r="A169" s="39"/>
      <c r="B169" s="40"/>
      <c r="C169" s="219" t="s">
        <v>392</v>
      </c>
      <c r="D169" s="219" t="s">
        <v>173</v>
      </c>
      <c r="E169" s="220" t="s">
        <v>2627</v>
      </c>
      <c r="F169" s="221" t="s">
        <v>2628</v>
      </c>
      <c r="G169" s="222" t="s">
        <v>226</v>
      </c>
      <c r="H169" s="223">
        <v>4</v>
      </c>
      <c r="I169" s="224"/>
      <c r="J169" s="225">
        <f>ROUND(I169*H169,2)</f>
        <v>0</v>
      </c>
      <c r="K169" s="221" t="s">
        <v>177</v>
      </c>
      <c r="L169" s="45"/>
      <c r="M169" s="226" t="s">
        <v>1</v>
      </c>
      <c r="N169" s="227" t="s">
        <v>41</v>
      </c>
      <c r="O169" s="92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0" t="s">
        <v>267</v>
      </c>
      <c r="AT169" s="230" t="s">
        <v>173</v>
      </c>
      <c r="AU169" s="230" t="s">
        <v>86</v>
      </c>
      <c r="AY169" s="18" t="s">
        <v>171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8" t="s">
        <v>84</v>
      </c>
      <c r="BK169" s="231">
        <f>ROUND(I169*H169,2)</f>
        <v>0</v>
      </c>
      <c r="BL169" s="18" t="s">
        <v>267</v>
      </c>
      <c r="BM169" s="230" t="s">
        <v>2629</v>
      </c>
    </row>
    <row r="170" spans="1:65" s="2" customFormat="1" ht="37.8" customHeight="1">
      <c r="A170" s="39"/>
      <c r="B170" s="40"/>
      <c r="C170" s="269" t="s">
        <v>399</v>
      </c>
      <c r="D170" s="269" t="s">
        <v>304</v>
      </c>
      <c r="E170" s="270" t="s">
        <v>2630</v>
      </c>
      <c r="F170" s="271" t="s">
        <v>2631</v>
      </c>
      <c r="G170" s="272" t="s">
        <v>226</v>
      </c>
      <c r="H170" s="273">
        <v>1</v>
      </c>
      <c r="I170" s="274"/>
      <c r="J170" s="275">
        <f>ROUND(I170*H170,2)</f>
        <v>0</v>
      </c>
      <c r="K170" s="271" t="s">
        <v>1</v>
      </c>
      <c r="L170" s="276"/>
      <c r="M170" s="277" t="s">
        <v>1</v>
      </c>
      <c r="N170" s="278" t="s">
        <v>41</v>
      </c>
      <c r="O170" s="92"/>
      <c r="P170" s="228">
        <f>O170*H170</f>
        <v>0</v>
      </c>
      <c r="Q170" s="228">
        <v>0.028000000000000004</v>
      </c>
      <c r="R170" s="228">
        <f>Q170*H170</f>
        <v>0.028000000000000004</v>
      </c>
      <c r="S170" s="228">
        <v>0</v>
      </c>
      <c r="T170" s="22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0" t="s">
        <v>392</v>
      </c>
      <c r="AT170" s="230" t="s">
        <v>304</v>
      </c>
      <c r="AU170" s="230" t="s">
        <v>86</v>
      </c>
      <c r="AY170" s="18" t="s">
        <v>171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8" t="s">
        <v>84</v>
      </c>
      <c r="BK170" s="231">
        <f>ROUND(I170*H170,2)</f>
        <v>0</v>
      </c>
      <c r="BL170" s="18" t="s">
        <v>267</v>
      </c>
      <c r="BM170" s="230" t="s">
        <v>2632</v>
      </c>
    </row>
    <row r="171" spans="1:51" s="13" customFormat="1" ht="12">
      <c r="A171" s="13"/>
      <c r="B171" s="232"/>
      <c r="C171" s="233"/>
      <c r="D171" s="234" t="s">
        <v>180</v>
      </c>
      <c r="E171" s="235" t="s">
        <v>1</v>
      </c>
      <c r="F171" s="236" t="s">
        <v>2633</v>
      </c>
      <c r="G171" s="233"/>
      <c r="H171" s="237">
        <v>1</v>
      </c>
      <c r="I171" s="238"/>
      <c r="J171" s="233"/>
      <c r="K171" s="233"/>
      <c r="L171" s="239"/>
      <c r="M171" s="240"/>
      <c r="N171" s="241"/>
      <c r="O171" s="241"/>
      <c r="P171" s="241"/>
      <c r="Q171" s="241"/>
      <c r="R171" s="241"/>
      <c r="S171" s="241"/>
      <c r="T171" s="24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3" t="s">
        <v>180</v>
      </c>
      <c r="AU171" s="243" t="s">
        <v>86</v>
      </c>
      <c r="AV171" s="13" t="s">
        <v>86</v>
      </c>
      <c r="AW171" s="13" t="s">
        <v>32</v>
      </c>
      <c r="AX171" s="13" t="s">
        <v>84</v>
      </c>
      <c r="AY171" s="243" t="s">
        <v>171</v>
      </c>
    </row>
    <row r="172" spans="1:65" s="2" customFormat="1" ht="37.8" customHeight="1">
      <c r="A172" s="39"/>
      <c r="B172" s="40"/>
      <c r="C172" s="269" t="s">
        <v>405</v>
      </c>
      <c r="D172" s="269" t="s">
        <v>304</v>
      </c>
      <c r="E172" s="270" t="s">
        <v>2634</v>
      </c>
      <c r="F172" s="271" t="s">
        <v>2635</v>
      </c>
      <c r="G172" s="272" t="s">
        <v>226</v>
      </c>
      <c r="H172" s="273">
        <v>1</v>
      </c>
      <c r="I172" s="274"/>
      <c r="J172" s="275">
        <f>ROUND(I172*H172,2)</f>
        <v>0</v>
      </c>
      <c r="K172" s="271" t="s">
        <v>1</v>
      </c>
      <c r="L172" s="276"/>
      <c r="M172" s="277" t="s">
        <v>1</v>
      </c>
      <c r="N172" s="278" t="s">
        <v>41</v>
      </c>
      <c r="O172" s="92"/>
      <c r="P172" s="228">
        <f>O172*H172</f>
        <v>0</v>
      </c>
      <c r="Q172" s="228">
        <v>0.028000000000000004</v>
      </c>
      <c r="R172" s="228">
        <f>Q172*H172</f>
        <v>0.028000000000000004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392</v>
      </c>
      <c r="AT172" s="230" t="s">
        <v>304</v>
      </c>
      <c r="AU172" s="230" t="s">
        <v>86</v>
      </c>
      <c r="AY172" s="18" t="s">
        <v>171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84</v>
      </c>
      <c r="BK172" s="231">
        <f>ROUND(I172*H172,2)</f>
        <v>0</v>
      </c>
      <c r="BL172" s="18" t="s">
        <v>267</v>
      </c>
      <c r="BM172" s="230" t="s">
        <v>2636</v>
      </c>
    </row>
    <row r="173" spans="1:51" s="13" customFormat="1" ht="12">
      <c r="A173" s="13"/>
      <c r="B173" s="232"/>
      <c r="C173" s="233"/>
      <c r="D173" s="234" t="s">
        <v>180</v>
      </c>
      <c r="E173" s="235" t="s">
        <v>1</v>
      </c>
      <c r="F173" s="236" t="s">
        <v>2633</v>
      </c>
      <c r="G173" s="233"/>
      <c r="H173" s="237">
        <v>1</v>
      </c>
      <c r="I173" s="238"/>
      <c r="J173" s="233"/>
      <c r="K173" s="233"/>
      <c r="L173" s="239"/>
      <c r="M173" s="240"/>
      <c r="N173" s="241"/>
      <c r="O173" s="241"/>
      <c r="P173" s="241"/>
      <c r="Q173" s="241"/>
      <c r="R173" s="241"/>
      <c r="S173" s="241"/>
      <c r="T173" s="24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3" t="s">
        <v>180</v>
      </c>
      <c r="AU173" s="243" t="s">
        <v>86</v>
      </c>
      <c r="AV173" s="13" t="s">
        <v>86</v>
      </c>
      <c r="AW173" s="13" t="s">
        <v>32</v>
      </c>
      <c r="AX173" s="13" t="s">
        <v>84</v>
      </c>
      <c r="AY173" s="243" t="s">
        <v>171</v>
      </c>
    </row>
    <row r="174" spans="1:65" s="2" customFormat="1" ht="37.8" customHeight="1">
      <c r="A174" s="39"/>
      <c r="B174" s="40"/>
      <c r="C174" s="269" t="s">
        <v>410</v>
      </c>
      <c r="D174" s="269" t="s">
        <v>304</v>
      </c>
      <c r="E174" s="270" t="s">
        <v>2637</v>
      </c>
      <c r="F174" s="271" t="s">
        <v>2638</v>
      </c>
      <c r="G174" s="272" t="s">
        <v>226</v>
      </c>
      <c r="H174" s="273">
        <v>1</v>
      </c>
      <c r="I174" s="274"/>
      <c r="J174" s="275">
        <f>ROUND(I174*H174,2)</f>
        <v>0</v>
      </c>
      <c r="K174" s="271" t="s">
        <v>1</v>
      </c>
      <c r="L174" s="276"/>
      <c r="M174" s="277" t="s">
        <v>1</v>
      </c>
      <c r="N174" s="278" t="s">
        <v>41</v>
      </c>
      <c r="O174" s="92"/>
      <c r="P174" s="228">
        <f>O174*H174</f>
        <v>0</v>
      </c>
      <c r="Q174" s="228">
        <v>0.028000000000000004</v>
      </c>
      <c r="R174" s="228">
        <f>Q174*H174</f>
        <v>0.028000000000000004</v>
      </c>
      <c r="S174" s="228">
        <v>0</v>
      </c>
      <c r="T174" s="22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392</v>
      </c>
      <c r="AT174" s="230" t="s">
        <v>304</v>
      </c>
      <c r="AU174" s="230" t="s">
        <v>86</v>
      </c>
      <c r="AY174" s="18" t="s">
        <v>171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84</v>
      </c>
      <c r="BK174" s="231">
        <f>ROUND(I174*H174,2)</f>
        <v>0</v>
      </c>
      <c r="BL174" s="18" t="s">
        <v>267</v>
      </c>
      <c r="BM174" s="230" t="s">
        <v>2639</v>
      </c>
    </row>
    <row r="175" spans="1:51" s="13" customFormat="1" ht="12">
      <c r="A175" s="13"/>
      <c r="B175" s="232"/>
      <c r="C175" s="233"/>
      <c r="D175" s="234" t="s">
        <v>180</v>
      </c>
      <c r="E175" s="235" t="s">
        <v>1</v>
      </c>
      <c r="F175" s="236" t="s">
        <v>2633</v>
      </c>
      <c r="G175" s="233"/>
      <c r="H175" s="237">
        <v>1</v>
      </c>
      <c r="I175" s="238"/>
      <c r="J175" s="233"/>
      <c r="K175" s="233"/>
      <c r="L175" s="239"/>
      <c r="M175" s="240"/>
      <c r="N175" s="241"/>
      <c r="O175" s="241"/>
      <c r="P175" s="241"/>
      <c r="Q175" s="241"/>
      <c r="R175" s="241"/>
      <c r="S175" s="241"/>
      <c r="T175" s="24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3" t="s">
        <v>180</v>
      </c>
      <c r="AU175" s="243" t="s">
        <v>86</v>
      </c>
      <c r="AV175" s="13" t="s">
        <v>86</v>
      </c>
      <c r="AW175" s="13" t="s">
        <v>32</v>
      </c>
      <c r="AX175" s="13" t="s">
        <v>84</v>
      </c>
      <c r="AY175" s="243" t="s">
        <v>171</v>
      </c>
    </row>
    <row r="176" spans="1:65" s="2" customFormat="1" ht="37.8" customHeight="1">
      <c r="A176" s="39"/>
      <c r="B176" s="40"/>
      <c r="C176" s="269" t="s">
        <v>416</v>
      </c>
      <c r="D176" s="269" t="s">
        <v>304</v>
      </c>
      <c r="E176" s="270" t="s">
        <v>2640</v>
      </c>
      <c r="F176" s="271" t="s">
        <v>2641</v>
      </c>
      <c r="G176" s="272" t="s">
        <v>226</v>
      </c>
      <c r="H176" s="273">
        <v>1</v>
      </c>
      <c r="I176" s="274"/>
      <c r="J176" s="275">
        <f>ROUND(I176*H176,2)</f>
        <v>0</v>
      </c>
      <c r="K176" s="271" t="s">
        <v>1</v>
      </c>
      <c r="L176" s="276"/>
      <c r="M176" s="277" t="s">
        <v>1</v>
      </c>
      <c r="N176" s="278" t="s">
        <v>41</v>
      </c>
      <c r="O176" s="92"/>
      <c r="P176" s="228">
        <f>O176*H176</f>
        <v>0</v>
      </c>
      <c r="Q176" s="228">
        <v>0.028000000000000004</v>
      </c>
      <c r="R176" s="228">
        <f>Q176*H176</f>
        <v>0.028000000000000004</v>
      </c>
      <c r="S176" s="228">
        <v>0</v>
      </c>
      <c r="T176" s="22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0" t="s">
        <v>392</v>
      </c>
      <c r="AT176" s="230" t="s">
        <v>304</v>
      </c>
      <c r="AU176" s="230" t="s">
        <v>86</v>
      </c>
      <c r="AY176" s="18" t="s">
        <v>171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8" t="s">
        <v>84</v>
      </c>
      <c r="BK176" s="231">
        <f>ROUND(I176*H176,2)</f>
        <v>0</v>
      </c>
      <c r="BL176" s="18" t="s">
        <v>267</v>
      </c>
      <c r="BM176" s="230" t="s">
        <v>2642</v>
      </c>
    </row>
    <row r="177" spans="1:51" s="13" customFormat="1" ht="12">
      <c r="A177" s="13"/>
      <c r="B177" s="232"/>
      <c r="C177" s="233"/>
      <c r="D177" s="234" t="s">
        <v>180</v>
      </c>
      <c r="E177" s="235" t="s">
        <v>1</v>
      </c>
      <c r="F177" s="236" t="s">
        <v>2633</v>
      </c>
      <c r="G177" s="233"/>
      <c r="H177" s="237">
        <v>1</v>
      </c>
      <c r="I177" s="238"/>
      <c r="J177" s="233"/>
      <c r="K177" s="233"/>
      <c r="L177" s="239"/>
      <c r="M177" s="240"/>
      <c r="N177" s="241"/>
      <c r="O177" s="241"/>
      <c r="P177" s="241"/>
      <c r="Q177" s="241"/>
      <c r="R177" s="241"/>
      <c r="S177" s="241"/>
      <c r="T177" s="24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3" t="s">
        <v>180</v>
      </c>
      <c r="AU177" s="243" t="s">
        <v>86</v>
      </c>
      <c r="AV177" s="13" t="s">
        <v>86</v>
      </c>
      <c r="AW177" s="13" t="s">
        <v>32</v>
      </c>
      <c r="AX177" s="13" t="s">
        <v>84</v>
      </c>
      <c r="AY177" s="243" t="s">
        <v>171</v>
      </c>
    </row>
    <row r="178" spans="1:65" s="2" customFormat="1" ht="16.5" customHeight="1">
      <c r="A178" s="39"/>
      <c r="B178" s="40"/>
      <c r="C178" s="269" t="s">
        <v>421</v>
      </c>
      <c r="D178" s="269" t="s">
        <v>304</v>
      </c>
      <c r="E178" s="270" t="s">
        <v>2643</v>
      </c>
      <c r="F178" s="271" t="s">
        <v>2644</v>
      </c>
      <c r="G178" s="272" t="s">
        <v>2575</v>
      </c>
      <c r="H178" s="273">
        <v>8</v>
      </c>
      <c r="I178" s="274"/>
      <c r="J178" s="275">
        <f>ROUND(I178*H178,2)</f>
        <v>0</v>
      </c>
      <c r="K178" s="271" t="s">
        <v>1</v>
      </c>
      <c r="L178" s="276"/>
      <c r="M178" s="277" t="s">
        <v>1</v>
      </c>
      <c r="N178" s="278" t="s">
        <v>41</v>
      </c>
      <c r="O178" s="92"/>
      <c r="P178" s="228">
        <f>O178*H178</f>
        <v>0</v>
      </c>
      <c r="Q178" s="228">
        <v>0.002</v>
      </c>
      <c r="R178" s="228">
        <f>Q178*H178</f>
        <v>0.016</v>
      </c>
      <c r="S178" s="228">
        <v>0</v>
      </c>
      <c r="T178" s="22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0" t="s">
        <v>392</v>
      </c>
      <c r="AT178" s="230" t="s">
        <v>304</v>
      </c>
      <c r="AU178" s="230" t="s">
        <v>86</v>
      </c>
      <c r="AY178" s="18" t="s">
        <v>171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8" t="s">
        <v>84</v>
      </c>
      <c r="BK178" s="231">
        <f>ROUND(I178*H178,2)</f>
        <v>0</v>
      </c>
      <c r="BL178" s="18" t="s">
        <v>267</v>
      </c>
      <c r="BM178" s="230" t="s">
        <v>2645</v>
      </c>
    </row>
    <row r="179" spans="1:51" s="13" customFormat="1" ht="12">
      <c r="A179" s="13"/>
      <c r="B179" s="232"/>
      <c r="C179" s="233"/>
      <c r="D179" s="234" t="s">
        <v>180</v>
      </c>
      <c r="E179" s="235" t="s">
        <v>1</v>
      </c>
      <c r="F179" s="236" t="s">
        <v>2646</v>
      </c>
      <c r="G179" s="233"/>
      <c r="H179" s="237">
        <v>8</v>
      </c>
      <c r="I179" s="238"/>
      <c r="J179" s="233"/>
      <c r="K179" s="233"/>
      <c r="L179" s="239"/>
      <c r="M179" s="240"/>
      <c r="N179" s="241"/>
      <c r="O179" s="241"/>
      <c r="P179" s="241"/>
      <c r="Q179" s="241"/>
      <c r="R179" s="241"/>
      <c r="S179" s="241"/>
      <c r="T179" s="24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3" t="s">
        <v>180</v>
      </c>
      <c r="AU179" s="243" t="s">
        <v>86</v>
      </c>
      <c r="AV179" s="13" t="s">
        <v>86</v>
      </c>
      <c r="AW179" s="13" t="s">
        <v>32</v>
      </c>
      <c r="AX179" s="13" t="s">
        <v>84</v>
      </c>
      <c r="AY179" s="243" t="s">
        <v>171</v>
      </c>
    </row>
    <row r="180" spans="1:65" s="2" customFormat="1" ht="16.5" customHeight="1">
      <c r="A180" s="39"/>
      <c r="B180" s="40"/>
      <c r="C180" s="219" t="s">
        <v>426</v>
      </c>
      <c r="D180" s="219" t="s">
        <v>173</v>
      </c>
      <c r="E180" s="220" t="s">
        <v>2647</v>
      </c>
      <c r="F180" s="221" t="s">
        <v>2648</v>
      </c>
      <c r="G180" s="222" t="s">
        <v>176</v>
      </c>
      <c r="H180" s="223">
        <v>8.5</v>
      </c>
      <c r="I180" s="224"/>
      <c r="J180" s="225">
        <f>ROUND(I180*H180,2)</f>
        <v>0</v>
      </c>
      <c r="K180" s="221" t="s">
        <v>177</v>
      </c>
      <c r="L180" s="45"/>
      <c r="M180" s="226" t="s">
        <v>1</v>
      </c>
      <c r="N180" s="227" t="s">
        <v>41</v>
      </c>
      <c r="O180" s="92"/>
      <c r="P180" s="228">
        <f>O180*H180</f>
        <v>0</v>
      </c>
      <c r="Q180" s="228">
        <v>0</v>
      </c>
      <c r="R180" s="228">
        <f>Q180*H180</f>
        <v>0</v>
      </c>
      <c r="S180" s="228">
        <v>0.023800000000000005</v>
      </c>
      <c r="T180" s="229">
        <f>S180*H180</f>
        <v>0.2023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0" t="s">
        <v>267</v>
      </c>
      <c r="AT180" s="230" t="s">
        <v>173</v>
      </c>
      <c r="AU180" s="230" t="s">
        <v>86</v>
      </c>
      <c r="AY180" s="18" t="s">
        <v>171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8" t="s">
        <v>84</v>
      </c>
      <c r="BK180" s="231">
        <f>ROUND(I180*H180,2)</f>
        <v>0</v>
      </c>
      <c r="BL180" s="18" t="s">
        <v>267</v>
      </c>
      <c r="BM180" s="230" t="s">
        <v>2649</v>
      </c>
    </row>
    <row r="181" spans="1:65" s="2" customFormat="1" ht="16.5" customHeight="1">
      <c r="A181" s="39"/>
      <c r="B181" s="40"/>
      <c r="C181" s="219" t="s">
        <v>431</v>
      </c>
      <c r="D181" s="219" t="s">
        <v>173</v>
      </c>
      <c r="E181" s="220" t="s">
        <v>2650</v>
      </c>
      <c r="F181" s="221" t="s">
        <v>2651</v>
      </c>
      <c r="G181" s="222" t="s">
        <v>176</v>
      </c>
      <c r="H181" s="223">
        <v>370</v>
      </c>
      <c r="I181" s="224"/>
      <c r="J181" s="225">
        <f>ROUND(I181*H181,2)</f>
        <v>0</v>
      </c>
      <c r="K181" s="221" t="s">
        <v>177</v>
      </c>
      <c r="L181" s="45"/>
      <c r="M181" s="226" t="s">
        <v>1</v>
      </c>
      <c r="N181" s="227" t="s">
        <v>41</v>
      </c>
      <c r="O181" s="92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0" t="s">
        <v>267</v>
      </c>
      <c r="AT181" s="230" t="s">
        <v>173</v>
      </c>
      <c r="AU181" s="230" t="s">
        <v>86</v>
      </c>
      <c r="AY181" s="18" t="s">
        <v>171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8" t="s">
        <v>84</v>
      </c>
      <c r="BK181" s="231">
        <f>ROUND(I181*H181,2)</f>
        <v>0</v>
      </c>
      <c r="BL181" s="18" t="s">
        <v>267</v>
      </c>
      <c r="BM181" s="230" t="s">
        <v>2652</v>
      </c>
    </row>
    <row r="182" spans="1:65" s="2" customFormat="1" ht="21.75" customHeight="1">
      <c r="A182" s="39"/>
      <c r="B182" s="40"/>
      <c r="C182" s="219" t="s">
        <v>438</v>
      </c>
      <c r="D182" s="219" t="s">
        <v>173</v>
      </c>
      <c r="E182" s="220" t="s">
        <v>2653</v>
      </c>
      <c r="F182" s="221" t="s">
        <v>2654</v>
      </c>
      <c r="G182" s="222" t="s">
        <v>176</v>
      </c>
      <c r="H182" s="223">
        <v>350</v>
      </c>
      <c r="I182" s="224"/>
      <c r="J182" s="225">
        <f>ROUND(I182*H182,2)</f>
        <v>0</v>
      </c>
      <c r="K182" s="221" t="s">
        <v>177</v>
      </c>
      <c r="L182" s="45"/>
      <c r="M182" s="226" t="s">
        <v>1</v>
      </c>
      <c r="N182" s="227" t="s">
        <v>41</v>
      </c>
      <c r="O182" s="92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0" t="s">
        <v>267</v>
      </c>
      <c r="AT182" s="230" t="s">
        <v>173</v>
      </c>
      <c r="AU182" s="230" t="s">
        <v>86</v>
      </c>
      <c r="AY182" s="18" t="s">
        <v>171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8" t="s">
        <v>84</v>
      </c>
      <c r="BK182" s="231">
        <f>ROUND(I182*H182,2)</f>
        <v>0</v>
      </c>
      <c r="BL182" s="18" t="s">
        <v>267</v>
      </c>
      <c r="BM182" s="230" t="s">
        <v>2655</v>
      </c>
    </row>
    <row r="183" spans="1:65" s="2" customFormat="1" ht="16.5" customHeight="1">
      <c r="A183" s="39"/>
      <c r="B183" s="40"/>
      <c r="C183" s="219" t="s">
        <v>444</v>
      </c>
      <c r="D183" s="219" t="s">
        <v>173</v>
      </c>
      <c r="E183" s="220" t="s">
        <v>2656</v>
      </c>
      <c r="F183" s="221" t="s">
        <v>2657</v>
      </c>
      <c r="G183" s="222" t="s">
        <v>176</v>
      </c>
      <c r="H183" s="223">
        <v>350</v>
      </c>
      <c r="I183" s="224"/>
      <c r="J183" s="225">
        <f>ROUND(I183*H183,2)</f>
        <v>0</v>
      </c>
      <c r="K183" s="221" t="s">
        <v>177</v>
      </c>
      <c r="L183" s="45"/>
      <c r="M183" s="226" t="s">
        <v>1</v>
      </c>
      <c r="N183" s="227" t="s">
        <v>41</v>
      </c>
      <c r="O183" s="92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0" t="s">
        <v>267</v>
      </c>
      <c r="AT183" s="230" t="s">
        <v>173</v>
      </c>
      <c r="AU183" s="230" t="s">
        <v>86</v>
      </c>
      <c r="AY183" s="18" t="s">
        <v>171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8" t="s">
        <v>84</v>
      </c>
      <c r="BK183" s="231">
        <f>ROUND(I183*H183,2)</f>
        <v>0</v>
      </c>
      <c r="BL183" s="18" t="s">
        <v>267</v>
      </c>
      <c r="BM183" s="230" t="s">
        <v>2658</v>
      </c>
    </row>
    <row r="184" spans="1:65" s="2" customFormat="1" ht="16.5" customHeight="1">
      <c r="A184" s="39"/>
      <c r="B184" s="40"/>
      <c r="C184" s="219" t="s">
        <v>449</v>
      </c>
      <c r="D184" s="219" t="s">
        <v>173</v>
      </c>
      <c r="E184" s="220" t="s">
        <v>2659</v>
      </c>
      <c r="F184" s="221" t="s">
        <v>2660</v>
      </c>
      <c r="G184" s="222" t="s">
        <v>226</v>
      </c>
      <c r="H184" s="223">
        <v>32</v>
      </c>
      <c r="I184" s="224"/>
      <c r="J184" s="225">
        <f>ROUND(I184*H184,2)</f>
        <v>0</v>
      </c>
      <c r="K184" s="221" t="s">
        <v>177</v>
      </c>
      <c r="L184" s="45"/>
      <c r="M184" s="226" t="s">
        <v>1</v>
      </c>
      <c r="N184" s="227" t="s">
        <v>41</v>
      </c>
      <c r="O184" s="92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0" t="s">
        <v>267</v>
      </c>
      <c r="AT184" s="230" t="s">
        <v>173</v>
      </c>
      <c r="AU184" s="230" t="s">
        <v>86</v>
      </c>
      <c r="AY184" s="18" t="s">
        <v>171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8" t="s">
        <v>84</v>
      </c>
      <c r="BK184" s="231">
        <f>ROUND(I184*H184,2)</f>
        <v>0</v>
      </c>
      <c r="BL184" s="18" t="s">
        <v>267</v>
      </c>
      <c r="BM184" s="230" t="s">
        <v>2661</v>
      </c>
    </row>
    <row r="185" spans="1:65" s="2" customFormat="1" ht="33" customHeight="1">
      <c r="A185" s="39"/>
      <c r="B185" s="40"/>
      <c r="C185" s="219" t="s">
        <v>453</v>
      </c>
      <c r="D185" s="219" t="s">
        <v>173</v>
      </c>
      <c r="E185" s="220" t="s">
        <v>2662</v>
      </c>
      <c r="F185" s="221" t="s">
        <v>2663</v>
      </c>
      <c r="G185" s="222" t="s">
        <v>208</v>
      </c>
      <c r="H185" s="223">
        <v>0.418</v>
      </c>
      <c r="I185" s="224"/>
      <c r="J185" s="225">
        <f>ROUND(I185*H185,2)</f>
        <v>0</v>
      </c>
      <c r="K185" s="221" t="s">
        <v>177</v>
      </c>
      <c r="L185" s="45"/>
      <c r="M185" s="226" t="s">
        <v>1</v>
      </c>
      <c r="N185" s="227" t="s">
        <v>41</v>
      </c>
      <c r="O185" s="92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0" t="s">
        <v>267</v>
      </c>
      <c r="AT185" s="230" t="s">
        <v>173</v>
      </c>
      <c r="AU185" s="230" t="s">
        <v>86</v>
      </c>
      <c r="AY185" s="18" t="s">
        <v>171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8" t="s">
        <v>84</v>
      </c>
      <c r="BK185" s="231">
        <f>ROUND(I185*H185,2)</f>
        <v>0</v>
      </c>
      <c r="BL185" s="18" t="s">
        <v>267</v>
      </c>
      <c r="BM185" s="230" t="s">
        <v>2664</v>
      </c>
    </row>
    <row r="186" spans="1:65" s="2" customFormat="1" ht="24.15" customHeight="1">
      <c r="A186" s="39"/>
      <c r="B186" s="40"/>
      <c r="C186" s="219" t="s">
        <v>457</v>
      </c>
      <c r="D186" s="219" t="s">
        <v>173</v>
      </c>
      <c r="E186" s="220" t="s">
        <v>2665</v>
      </c>
      <c r="F186" s="221" t="s">
        <v>2666</v>
      </c>
      <c r="G186" s="222" t="s">
        <v>208</v>
      </c>
      <c r="H186" s="223">
        <v>0.147</v>
      </c>
      <c r="I186" s="224"/>
      <c r="J186" s="225">
        <f>ROUND(I186*H186,2)</f>
        <v>0</v>
      </c>
      <c r="K186" s="221" t="s">
        <v>177</v>
      </c>
      <c r="L186" s="45"/>
      <c r="M186" s="226" t="s">
        <v>1</v>
      </c>
      <c r="N186" s="227" t="s">
        <v>41</v>
      </c>
      <c r="O186" s="92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0" t="s">
        <v>267</v>
      </c>
      <c r="AT186" s="230" t="s">
        <v>173</v>
      </c>
      <c r="AU186" s="230" t="s">
        <v>86</v>
      </c>
      <c r="AY186" s="18" t="s">
        <v>171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8" t="s">
        <v>84</v>
      </c>
      <c r="BK186" s="231">
        <f>ROUND(I186*H186,2)</f>
        <v>0</v>
      </c>
      <c r="BL186" s="18" t="s">
        <v>267</v>
      </c>
      <c r="BM186" s="230" t="s">
        <v>2667</v>
      </c>
    </row>
    <row r="187" spans="1:63" s="12" customFormat="1" ht="22.8" customHeight="1">
      <c r="A187" s="12"/>
      <c r="B187" s="203"/>
      <c r="C187" s="204"/>
      <c r="D187" s="205" t="s">
        <v>75</v>
      </c>
      <c r="E187" s="217" t="s">
        <v>2668</v>
      </c>
      <c r="F187" s="217" t="s">
        <v>2669</v>
      </c>
      <c r="G187" s="204"/>
      <c r="H187" s="204"/>
      <c r="I187" s="207"/>
      <c r="J187" s="218">
        <f>BK187</f>
        <v>0</v>
      </c>
      <c r="K187" s="204"/>
      <c r="L187" s="209"/>
      <c r="M187" s="210"/>
      <c r="N187" s="211"/>
      <c r="O187" s="211"/>
      <c r="P187" s="212">
        <f>SUM(P188:P190)</f>
        <v>0</v>
      </c>
      <c r="Q187" s="211"/>
      <c r="R187" s="212">
        <f>SUM(R188:R190)</f>
        <v>0.00228</v>
      </c>
      <c r="S187" s="211"/>
      <c r="T187" s="213">
        <f>SUM(T188:T190)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14" t="s">
        <v>86</v>
      </c>
      <c r="AT187" s="215" t="s">
        <v>75</v>
      </c>
      <c r="AU187" s="215" t="s">
        <v>84</v>
      </c>
      <c r="AY187" s="214" t="s">
        <v>171</v>
      </c>
      <c r="BK187" s="216">
        <f>SUM(BK188:BK190)</f>
        <v>0</v>
      </c>
    </row>
    <row r="188" spans="1:65" s="2" customFormat="1" ht="24.15" customHeight="1">
      <c r="A188" s="39"/>
      <c r="B188" s="40"/>
      <c r="C188" s="219" t="s">
        <v>463</v>
      </c>
      <c r="D188" s="219" t="s">
        <v>173</v>
      </c>
      <c r="E188" s="220" t="s">
        <v>2670</v>
      </c>
      <c r="F188" s="221" t="s">
        <v>2671</v>
      </c>
      <c r="G188" s="222" t="s">
        <v>366</v>
      </c>
      <c r="H188" s="223">
        <v>23</v>
      </c>
      <c r="I188" s="224"/>
      <c r="J188" s="225">
        <f>ROUND(I188*H188,2)</f>
        <v>0</v>
      </c>
      <c r="K188" s="221" t="s">
        <v>177</v>
      </c>
      <c r="L188" s="45"/>
      <c r="M188" s="226" t="s">
        <v>1</v>
      </c>
      <c r="N188" s="227" t="s">
        <v>41</v>
      </c>
      <c r="O188" s="92"/>
      <c r="P188" s="228">
        <f>O188*H188</f>
        <v>0</v>
      </c>
      <c r="Q188" s="228">
        <v>2E-05</v>
      </c>
      <c r="R188" s="228">
        <f>Q188*H188</f>
        <v>0.00046000000000000007</v>
      </c>
      <c r="S188" s="228">
        <v>0</v>
      </c>
      <c r="T188" s="22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0" t="s">
        <v>267</v>
      </c>
      <c r="AT188" s="230" t="s">
        <v>173</v>
      </c>
      <c r="AU188" s="230" t="s">
        <v>86</v>
      </c>
      <c r="AY188" s="18" t="s">
        <v>171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8" t="s">
        <v>84</v>
      </c>
      <c r="BK188" s="231">
        <f>ROUND(I188*H188,2)</f>
        <v>0</v>
      </c>
      <c r="BL188" s="18" t="s">
        <v>267</v>
      </c>
      <c r="BM188" s="230" t="s">
        <v>2672</v>
      </c>
    </row>
    <row r="189" spans="1:65" s="2" customFormat="1" ht="24.15" customHeight="1">
      <c r="A189" s="39"/>
      <c r="B189" s="40"/>
      <c r="C189" s="219" t="s">
        <v>469</v>
      </c>
      <c r="D189" s="219" t="s">
        <v>173</v>
      </c>
      <c r="E189" s="220" t="s">
        <v>2673</v>
      </c>
      <c r="F189" s="221" t="s">
        <v>2674</v>
      </c>
      <c r="G189" s="222" t="s">
        <v>366</v>
      </c>
      <c r="H189" s="223">
        <v>23</v>
      </c>
      <c r="I189" s="224"/>
      <c r="J189" s="225">
        <f>ROUND(I189*H189,2)</f>
        <v>0</v>
      </c>
      <c r="K189" s="221" t="s">
        <v>177</v>
      </c>
      <c r="L189" s="45"/>
      <c r="M189" s="226" t="s">
        <v>1</v>
      </c>
      <c r="N189" s="227" t="s">
        <v>41</v>
      </c>
      <c r="O189" s="92"/>
      <c r="P189" s="228">
        <f>O189*H189</f>
        <v>0</v>
      </c>
      <c r="Q189" s="228">
        <v>6E-05</v>
      </c>
      <c r="R189" s="228">
        <f>Q189*H189</f>
        <v>0.0013799999999999997</v>
      </c>
      <c r="S189" s="228">
        <v>0</v>
      </c>
      <c r="T189" s="22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0" t="s">
        <v>267</v>
      </c>
      <c r="AT189" s="230" t="s">
        <v>173</v>
      </c>
      <c r="AU189" s="230" t="s">
        <v>86</v>
      </c>
      <c r="AY189" s="18" t="s">
        <v>171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8" t="s">
        <v>84</v>
      </c>
      <c r="BK189" s="231">
        <f>ROUND(I189*H189,2)</f>
        <v>0</v>
      </c>
      <c r="BL189" s="18" t="s">
        <v>267</v>
      </c>
      <c r="BM189" s="230" t="s">
        <v>2675</v>
      </c>
    </row>
    <row r="190" spans="1:65" s="2" customFormat="1" ht="24.15" customHeight="1">
      <c r="A190" s="39"/>
      <c r="B190" s="40"/>
      <c r="C190" s="219" t="s">
        <v>475</v>
      </c>
      <c r="D190" s="219" t="s">
        <v>173</v>
      </c>
      <c r="E190" s="220" t="s">
        <v>2676</v>
      </c>
      <c r="F190" s="221" t="s">
        <v>2677</v>
      </c>
      <c r="G190" s="222" t="s">
        <v>366</v>
      </c>
      <c r="H190" s="223">
        <v>22</v>
      </c>
      <c r="I190" s="224"/>
      <c r="J190" s="225">
        <f>ROUND(I190*H190,2)</f>
        <v>0</v>
      </c>
      <c r="K190" s="221" t="s">
        <v>177</v>
      </c>
      <c r="L190" s="45"/>
      <c r="M190" s="226" t="s">
        <v>1</v>
      </c>
      <c r="N190" s="227" t="s">
        <v>41</v>
      </c>
      <c r="O190" s="92"/>
      <c r="P190" s="228">
        <f>O190*H190</f>
        <v>0</v>
      </c>
      <c r="Q190" s="228">
        <v>2E-05</v>
      </c>
      <c r="R190" s="228">
        <f>Q190*H190</f>
        <v>0.00044</v>
      </c>
      <c r="S190" s="228">
        <v>0</v>
      </c>
      <c r="T190" s="22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0" t="s">
        <v>267</v>
      </c>
      <c r="AT190" s="230" t="s">
        <v>173</v>
      </c>
      <c r="AU190" s="230" t="s">
        <v>86</v>
      </c>
      <c r="AY190" s="18" t="s">
        <v>171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8" t="s">
        <v>84</v>
      </c>
      <c r="BK190" s="231">
        <f>ROUND(I190*H190,2)</f>
        <v>0</v>
      </c>
      <c r="BL190" s="18" t="s">
        <v>267</v>
      </c>
      <c r="BM190" s="230" t="s">
        <v>2678</v>
      </c>
    </row>
    <row r="191" spans="1:63" s="12" customFormat="1" ht="25.9" customHeight="1">
      <c r="A191" s="12"/>
      <c r="B191" s="203"/>
      <c r="C191" s="204"/>
      <c r="D191" s="205" t="s">
        <v>75</v>
      </c>
      <c r="E191" s="206" t="s">
        <v>2443</v>
      </c>
      <c r="F191" s="206" t="s">
        <v>2679</v>
      </c>
      <c r="G191" s="204"/>
      <c r="H191" s="204"/>
      <c r="I191" s="207"/>
      <c r="J191" s="208">
        <f>BK191</f>
        <v>0</v>
      </c>
      <c r="K191" s="204"/>
      <c r="L191" s="209"/>
      <c r="M191" s="210"/>
      <c r="N191" s="211"/>
      <c r="O191" s="211"/>
      <c r="P191" s="212">
        <f>P192</f>
        <v>0</v>
      </c>
      <c r="Q191" s="211"/>
      <c r="R191" s="212">
        <f>R192</f>
        <v>0</v>
      </c>
      <c r="S191" s="211"/>
      <c r="T191" s="213">
        <f>T192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4" t="s">
        <v>196</v>
      </c>
      <c r="AT191" s="215" t="s">
        <v>75</v>
      </c>
      <c r="AU191" s="215" t="s">
        <v>76</v>
      </c>
      <c r="AY191" s="214" t="s">
        <v>171</v>
      </c>
      <c r="BK191" s="216">
        <f>BK192</f>
        <v>0</v>
      </c>
    </row>
    <row r="192" spans="1:63" s="12" customFormat="1" ht="22.8" customHeight="1">
      <c r="A192" s="12"/>
      <c r="B192" s="203"/>
      <c r="C192" s="204"/>
      <c r="D192" s="205" t="s">
        <v>75</v>
      </c>
      <c r="E192" s="217" t="s">
        <v>2680</v>
      </c>
      <c r="F192" s="217" t="s">
        <v>2681</v>
      </c>
      <c r="G192" s="204"/>
      <c r="H192" s="204"/>
      <c r="I192" s="207"/>
      <c r="J192" s="218">
        <f>BK192</f>
        <v>0</v>
      </c>
      <c r="K192" s="204"/>
      <c r="L192" s="209"/>
      <c r="M192" s="210"/>
      <c r="N192" s="211"/>
      <c r="O192" s="211"/>
      <c r="P192" s="212">
        <f>P193</f>
        <v>0</v>
      </c>
      <c r="Q192" s="211"/>
      <c r="R192" s="212">
        <f>R193</f>
        <v>0</v>
      </c>
      <c r="S192" s="211"/>
      <c r="T192" s="213">
        <f>T193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4" t="s">
        <v>196</v>
      </c>
      <c r="AT192" s="215" t="s">
        <v>75</v>
      </c>
      <c r="AU192" s="215" t="s">
        <v>84</v>
      </c>
      <c r="AY192" s="214" t="s">
        <v>171</v>
      </c>
      <c r="BK192" s="216">
        <f>BK193</f>
        <v>0</v>
      </c>
    </row>
    <row r="193" spans="1:65" s="2" customFormat="1" ht="16.5" customHeight="1">
      <c r="A193" s="39"/>
      <c r="B193" s="40"/>
      <c r="C193" s="219" t="s">
        <v>480</v>
      </c>
      <c r="D193" s="219" t="s">
        <v>173</v>
      </c>
      <c r="E193" s="220" t="s">
        <v>2682</v>
      </c>
      <c r="F193" s="221" t="s">
        <v>2683</v>
      </c>
      <c r="G193" s="222" t="s">
        <v>2684</v>
      </c>
      <c r="H193" s="223">
        <v>24</v>
      </c>
      <c r="I193" s="224"/>
      <c r="J193" s="225">
        <f>ROUND(I193*H193,2)</f>
        <v>0</v>
      </c>
      <c r="K193" s="221" t="s">
        <v>1</v>
      </c>
      <c r="L193" s="45"/>
      <c r="M193" s="297" t="s">
        <v>1</v>
      </c>
      <c r="N193" s="298" t="s">
        <v>41</v>
      </c>
      <c r="O193" s="299"/>
      <c r="P193" s="300">
        <f>O193*H193</f>
        <v>0</v>
      </c>
      <c r="Q193" s="300">
        <v>0</v>
      </c>
      <c r="R193" s="300">
        <f>Q193*H193</f>
        <v>0</v>
      </c>
      <c r="S193" s="300">
        <v>0</v>
      </c>
      <c r="T193" s="301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0" t="s">
        <v>2685</v>
      </c>
      <c r="AT193" s="230" t="s">
        <v>173</v>
      </c>
      <c r="AU193" s="230" t="s">
        <v>86</v>
      </c>
      <c r="AY193" s="18" t="s">
        <v>171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8" t="s">
        <v>84</v>
      </c>
      <c r="BK193" s="231">
        <f>ROUND(I193*H193,2)</f>
        <v>0</v>
      </c>
      <c r="BL193" s="18" t="s">
        <v>2685</v>
      </c>
      <c r="BM193" s="230" t="s">
        <v>2686</v>
      </c>
    </row>
    <row r="194" spans="1:31" s="2" customFormat="1" ht="6.95" customHeight="1">
      <c r="A194" s="39"/>
      <c r="B194" s="67"/>
      <c r="C194" s="68"/>
      <c r="D194" s="68"/>
      <c r="E194" s="68"/>
      <c r="F194" s="68"/>
      <c r="G194" s="68"/>
      <c r="H194" s="68"/>
      <c r="I194" s="68"/>
      <c r="J194" s="68"/>
      <c r="K194" s="68"/>
      <c r="L194" s="45"/>
      <c r="M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</row>
  </sheetData>
  <sheetProtection password="CC35" sheet="1" objects="1" scenarios="1" formatColumns="0" formatRows="0" autoFilter="0"/>
  <autoFilter ref="C123:K193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BARBORAKYSK8FBE\barborakyskova</dc:creator>
  <cp:keywords/>
  <dc:description/>
  <cp:lastModifiedBy>BARBORAKYSK8FBE\barborakyskova</cp:lastModifiedBy>
  <dcterms:created xsi:type="dcterms:W3CDTF">2022-04-12T14:55:54Z</dcterms:created>
  <dcterms:modified xsi:type="dcterms:W3CDTF">2022-04-12T14:56:56Z</dcterms:modified>
  <cp:category/>
  <cp:version/>
  <cp:contentType/>
  <cp:contentStatus/>
</cp:coreProperties>
</file>