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Chodník s odvodn..." sheetId="2" r:id="rId2"/>
    <sheet name="SO 102 - Přechody pro chodce" sheetId="3" r:id="rId3"/>
    <sheet name="SO 401 - Veřejné osvětlen..." sheetId="4" r:id="rId4"/>
    <sheet name="SO 402 - Veřejné osvětlen..." sheetId="5" r:id="rId5"/>
    <sheet name="VRN - Vedlejší rozpočtové..." sheetId="6" r:id="rId6"/>
  </sheets>
  <definedNames>
    <definedName name="_xlnm.Print_Area" localSheetId="0">'Rekapitulace stavby'!$D$4:$AO$76,'Rekapitulace stavby'!$C$82:$AQ$100</definedName>
    <definedName name="_xlnm._FilterDatabase" localSheetId="1" hidden="1">'SO 101 - Chodník s odvodn...'!$C$124:$K$462</definedName>
    <definedName name="_xlnm.Print_Area" localSheetId="1">'SO 101 - Chodník s odvodn...'!$C$4:$J$76,'SO 101 - Chodník s odvodn...'!$C$82:$J$106,'SO 101 - Chodník s odvodn...'!$C$112:$J$462</definedName>
    <definedName name="_xlnm._FilterDatabase" localSheetId="2" hidden="1">'SO 102 - Přechody pro chodce'!$C$128:$K$439</definedName>
    <definedName name="_xlnm.Print_Area" localSheetId="2">'SO 102 - Přechody pro chodce'!$C$4:$J$76,'SO 102 - Přechody pro chodce'!$C$82:$J$110,'SO 102 - Přechody pro chodce'!$C$116:$J$439</definedName>
    <definedName name="_xlnm._FilterDatabase" localSheetId="3" hidden="1">'SO 401 - Veřejné osvětlen...'!$C$121:$K$171</definedName>
    <definedName name="_xlnm.Print_Area" localSheetId="3">'SO 401 - Veřejné osvětlen...'!$C$4:$J$76,'SO 401 - Veřejné osvětlen...'!$C$82:$J$103,'SO 401 - Veřejné osvětlen...'!$C$109:$J$171</definedName>
    <definedName name="_xlnm._FilterDatabase" localSheetId="4" hidden="1">'SO 402 - Veřejné osvětlen...'!$C$121:$K$182</definedName>
    <definedName name="_xlnm.Print_Area" localSheetId="4">'SO 402 - Veřejné osvětlen...'!$C$4:$J$76,'SO 402 - Veřejné osvětlen...'!$C$82:$J$103,'SO 402 - Veřejné osvětlen...'!$C$109:$J$182</definedName>
    <definedName name="_xlnm._FilterDatabase" localSheetId="5" hidden="1">'VRN - Vedlejší rozpočtové...'!$C$120:$K$137</definedName>
    <definedName name="_xlnm.Print_Area" localSheetId="5">'VRN - Vedlejší rozpočtové...'!$C$4:$J$76,'VRN - Vedlejší rozpočtové...'!$C$82:$J$102,'VRN - Vedlejší rozpočtové...'!$C$108:$J$137</definedName>
    <definedName name="_xlnm.Print_Titles" localSheetId="0">'Rekapitulace stavby'!$92:$92</definedName>
    <definedName name="_xlnm.Print_Titles" localSheetId="1">'SO 101 - Chodník s odvodn...'!$124:$124</definedName>
    <definedName name="_xlnm.Print_Titles" localSheetId="2">'SO 102 - Přechody pro chodce'!$128:$128</definedName>
    <definedName name="_xlnm.Print_Titles" localSheetId="3">'SO 401 - Veřejné osvětlen...'!$121:$121</definedName>
    <definedName name="_xlnm.Print_Titles" localSheetId="4">'SO 402 - Veřejné osvětlen...'!$121:$121</definedName>
    <definedName name="_xlnm.Print_Titles" localSheetId="5">'VRN - Vedlejší rozpočtové...'!$120:$120</definedName>
  </definedNames>
  <calcPr fullCalcOnLoad="1"/>
</workbook>
</file>

<file path=xl/sharedStrings.xml><?xml version="1.0" encoding="utf-8"?>
<sst xmlns="http://schemas.openxmlformats.org/spreadsheetml/2006/main" count="9335" uniqueCount="1340">
  <si>
    <t>Export Komplet</t>
  </si>
  <si>
    <t/>
  </si>
  <si>
    <t>2.0</t>
  </si>
  <si>
    <t>ZAMOK</t>
  </si>
  <si>
    <t>False</t>
  </si>
  <si>
    <t>{2fc30410-bbb8-44b1-a2d3-a28078e2cdbc}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</si>
  <si>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</si>
  <si>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</si>
  <si>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</si>
  <si>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</si>
  <si>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</si>
  <si>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</si>
  <si>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</si>
  <si>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</si>
  <si>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19071602-1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</si>
  <si>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</si>
  <si>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</si>
  <si>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chodníku na ul. Polské v Karviné-Ráji</t>
  </si>
  <si>
    <t>KSO:</t>
  </si>
  <si>
    <t>CC-CZ:</t>
  </si>
  <si>
    <t>Místo:</t>
  </si>
  <si>
    <t>Karviná</t>
  </si>
  <si>
    <t>Datum:</t>
  </si>
  <si>
    <t>9. 9. 2021</t>
  </si>
  <si>
    <t>Zadavatel:</t>
  </si>
  <si>
    <t>IČ:</t>
  </si>
  <si>
    <t>00297534</t>
  </si>
  <si>
    <t>Statutární město Karviná</t>
  </si>
  <si>
    <t>DIČ:</t>
  </si>
  <si>
    <t>Uchazeč:</t>
  </si>
  <si>
    <t>Vyplň údaj</t>
  </si>
  <si>
    <t>Projektant:</t>
  </si>
  <si>
    <t>27858782</t>
  </si>
  <si>
    <t>ŠNAPKA SLUŽBY s.r.o.</t>
  </si>
  <si>
    <t>True</t>
  </si>
  <si>
    <t>Zpracovatel:</t>
  </si>
  <si>
    <t>Ing. Ivan Šnapka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</si>
  <si>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</si>
  <si>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</si>
  <si>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</si>
  <si>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</si>
  <si>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</si>
  <si>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</si>
  <si>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</si>
  <si>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</si>
  <si>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</si>
  <si>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</si>
  <si>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</si>
  <si>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</si>
  <si>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</si>
  <si>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</si>
  <si>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</si>
  <si>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</si>
  <si>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</si>
  <si>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</si>
  <si>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</si>
  <si>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</si>
  <si>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</si>
  <si>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</si>
  <si>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</si>
  <si>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</si>
  <si>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</si>
  <si>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</si>
  <si>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</si>
  <si>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</si>
  <si>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</si>
  <si>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</si>
  <si>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</si>
  <si>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</si>
  <si>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</si>
  <si>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</si>
  <si>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</si>
  <si>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</si>
  <si>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</si>
  <si>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</si>
  <si>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</si>
  <si>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</si>
  <si>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</si>
  <si>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</si>
  <si>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</si>
  <si>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</si>
  <si>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</si>
  <si>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</si>
  <si>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</si>
  <si>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 s odvodněním</t>
  </si>
  <si>
    <t>STA</t>
  </si>
  <si>
    <t>1</t>
  </si>
  <si>
    <t>{fe536282-34fc-4b33-86f8-90fd5ccda9a7}</t>
  </si>
  <si>
    <t>2</t>
  </si>
  <si>
    <t>SO 102</t>
  </si>
  <si>
    <t>Přechody pro chodce</t>
  </si>
  <si>
    <t>{845b4111-afba-4b40-9bb2-0bb7b3cfc3cf}</t>
  </si>
  <si>
    <t>SO 401</t>
  </si>
  <si>
    <t>Veřejné osvětlení chodníku</t>
  </si>
  <si>
    <t>{6975113e-3dcc-4428-9825-2b51df7175a6}</t>
  </si>
  <si>
    <t>SO 402</t>
  </si>
  <si>
    <t>Veřejné osvětlení přechodů</t>
  </si>
  <si>
    <t>{39ce0997-ea11-48b7-a4cb-114bee1cb061}</t>
  </si>
  <si>
    <t>VRN</t>
  </si>
  <si>
    <t>Vedlejší rozpočtové náklady</t>
  </si>
  <si>
    <t>{3071c9e4-5b19-42d1-a5a4-16952f60e178}</t>
  </si>
  <si>
    <t>KRYCÍ LIST SOUPISU PRACÍ</t>
  </si>
  <si>
    <t>Objekt:</t>
  </si>
  <si>
    <t>SO 101 - Chodník s odvodněním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</si>
  <si>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</si>
  <si>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</si>
  <si>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</si>
  <si>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</si>
  <si>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</si>
  <si>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</si>
  <si>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</si>
  <si>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</si>
  <si>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</si>
  <si>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</si>
  <si>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</si>
  <si>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</si>
  <si>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</si>
  <si>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</si>
  <si>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</si>
  <si>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</si>
  <si>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</si>
  <si>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</si>
  <si>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</si>
  <si>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</si>
  <si>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</si>
  <si>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</si>
  <si>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</si>
  <si>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</si>
  <si>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</si>
  <si>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</si>
  <si>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</si>
  <si>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</si>
  <si>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</si>
  <si>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</si>
  <si>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</si>
  <si>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</si>
  <si>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111101102</t>
  </si>
  <si>
    <t>Odstranění travin z celkové plochy do 1 ha</t>
  </si>
  <si>
    <t>ha</t>
  </si>
  <si>
    <t>4</t>
  </si>
  <si>
    <t>-942221387</t>
  </si>
  <si>
    <t>VV</t>
  </si>
  <si>
    <t>620*5/10000</t>
  </si>
  <si>
    <t>157</t>
  </si>
  <si>
    <t>112101102</t>
  </si>
  <si>
    <t>Kácení stromů listnatých D kmene do 500 mm</t>
  </si>
  <si>
    <t>kus</t>
  </si>
  <si>
    <t>691604117</t>
  </si>
  <si>
    <t>158</t>
  </si>
  <si>
    <t>112201102</t>
  </si>
  <si>
    <t>Odstranění pařezů D do 500 mm</t>
  </si>
  <si>
    <t>-1497470204</t>
  </si>
  <si>
    <t>159</t>
  </si>
  <si>
    <t>112201202</t>
  </si>
  <si>
    <t>Odřezání pařezů D do 500 mm</t>
  </si>
  <si>
    <t>1465167707</t>
  </si>
  <si>
    <t>3</t>
  </si>
  <si>
    <t>113106123</t>
  </si>
  <si>
    <t>Rozebrání dlažeb komunikací pro pěší ze zámkových dlaždic</t>
  </si>
  <si>
    <t>m2</t>
  </si>
  <si>
    <t>-684496022</t>
  </si>
  <si>
    <t>3,2+2,5+5,8</t>
  </si>
  <si>
    <t>113107113</t>
  </si>
  <si>
    <t>Odstranění podkladu pl do 50 m2 z kameniva těženého tl 300 mm</t>
  </si>
  <si>
    <t>-1065531653</t>
  </si>
  <si>
    <t>6+20+15,8+24+29+32+24,6+21,4+6,4+23,4+20,7+20,8+17,8+14,1+12,2+13,6</t>
  </si>
  <si>
    <t>22,2+22,6+13,2</t>
  </si>
  <si>
    <t>Součet</t>
  </si>
  <si>
    <t>6</t>
  </si>
  <si>
    <t>113107181</t>
  </si>
  <si>
    <t>Odstranění podkladu pl přes 50 do 200 m2 živičných tl 50 mm</t>
  </si>
  <si>
    <t>1016429981</t>
  </si>
  <si>
    <t>7</t>
  </si>
  <si>
    <t>113107182</t>
  </si>
  <si>
    <t>Odstranění podkladu pl přes 50 do 200 m2 živičných tl 100 mm</t>
  </si>
  <si>
    <t>1395472127</t>
  </si>
  <si>
    <t>8</t>
  </si>
  <si>
    <t>113154123</t>
  </si>
  <si>
    <t>Frézování živičného krytu tl 50 mm pruh š 1 m pl do 500 m2 bez překážek v trase</t>
  </si>
  <si>
    <t>1729533393</t>
  </si>
  <si>
    <t>649,6*1</t>
  </si>
  <si>
    <t>9</t>
  </si>
  <si>
    <t>115101201</t>
  </si>
  <si>
    <t>Čerpání vody na dopravní výšku do 10 m průměrný přítok do 500 l/min</t>
  </si>
  <si>
    <t>hod</t>
  </si>
  <si>
    <t>-2144670228</t>
  </si>
  <si>
    <t>60*8</t>
  </si>
  <si>
    <t>10</t>
  </si>
  <si>
    <t>115101301</t>
  </si>
  <si>
    <t>Pohotovost čerpací soupravy pro dopravní výšku do 10 m přítok do 500 l/min</t>
  </si>
  <si>
    <t>den</t>
  </si>
  <si>
    <t>-201126026</t>
  </si>
  <si>
    <t>90</t>
  </si>
  <si>
    <t>11</t>
  </si>
  <si>
    <t>119002121</t>
  </si>
  <si>
    <t>Přechová lávka délky do 2 m včetně zábradlí pro zabezpečení výkopu zřízení</t>
  </si>
  <si>
    <t>-769299576</t>
  </si>
  <si>
    <t>350/50</t>
  </si>
  <si>
    <t>12</t>
  </si>
  <si>
    <t>119002122</t>
  </si>
  <si>
    <t>Přechodová lávka délky do 2 m včetně zábradlí pro zabezpečení výkopu odstranění</t>
  </si>
  <si>
    <t>-96316162</t>
  </si>
  <si>
    <t>13</t>
  </si>
  <si>
    <t>119002411</t>
  </si>
  <si>
    <t>Pojezdový ocelový plech pro zabezpčení výkopu  zřízení</t>
  </si>
  <si>
    <t>2102626393</t>
  </si>
  <si>
    <t>7*2,5*3</t>
  </si>
  <si>
    <t>14</t>
  </si>
  <si>
    <t>119002412</t>
  </si>
  <si>
    <t>Pojezdový ocelový plech pro zabezpčení výkopu odstranění</t>
  </si>
  <si>
    <t>-1143751929</t>
  </si>
  <si>
    <t>119003217</t>
  </si>
  <si>
    <t>Mobilní plotová zábrana vyplněná dráty výšky do 1,5 m pro zabezpečení výkopu zřízení</t>
  </si>
  <si>
    <t>m</t>
  </si>
  <si>
    <t>-1132083458</t>
  </si>
  <si>
    <t>650+2,5*8</t>
  </si>
  <si>
    <t>16</t>
  </si>
  <si>
    <t>119003218</t>
  </si>
  <si>
    <t>Mobilní plotová zábrana vyplněná dráty výšky do 1,5 m pro zabezpečení výkopu odstranění</t>
  </si>
  <si>
    <t>-1754860954</t>
  </si>
  <si>
    <t>17</t>
  </si>
  <si>
    <t>119004111</t>
  </si>
  <si>
    <t>Bezpečný vstup nebo výstup z výkopu pomocí žebříku zřízení</t>
  </si>
  <si>
    <t>-311561377</t>
  </si>
  <si>
    <t>7*3</t>
  </si>
  <si>
    <t>18</t>
  </si>
  <si>
    <t>119004112</t>
  </si>
  <si>
    <t>Bezpečný vstup nebo výstup z výkopu pomocí žebříku odstranění</t>
  </si>
  <si>
    <t>1361399559</t>
  </si>
  <si>
    <t>19</t>
  </si>
  <si>
    <t>121101103</t>
  </si>
  <si>
    <t>Sejmutí ornice s přemístěním na vzdálenost do 250 m</t>
  </si>
  <si>
    <t>m3</t>
  </si>
  <si>
    <t>-899924426</t>
  </si>
  <si>
    <t>620*5*0,2</t>
  </si>
  <si>
    <t>20</t>
  </si>
  <si>
    <t>122201102</t>
  </si>
  <si>
    <t>Odkopávky a prokopávky nezapažené v hornině tř. 3 objem do 1000 m3</t>
  </si>
  <si>
    <t>-80770941</t>
  </si>
  <si>
    <t>300*1,1*0,25</t>
  </si>
  <si>
    <t>240*2,2*0,25</t>
  </si>
  <si>
    <t>60*1,1*0,25</t>
  </si>
  <si>
    <t>49*2,4*0,25</t>
  </si>
  <si>
    <t>122201109</t>
  </si>
  <si>
    <t>Příplatek za lepivost u odkopávek v hornině tř. 1 až 3</t>
  </si>
  <si>
    <t>2122801849</t>
  </si>
  <si>
    <t>22</t>
  </si>
  <si>
    <t>130001101</t>
  </si>
  <si>
    <t>Příplatek za ztížení vykopávky v blízkosti podzemního vedení,oplocení</t>
  </si>
  <si>
    <t>-1123008349</t>
  </si>
  <si>
    <t>(500,5-355,5)*0,6*0,8</t>
  </si>
  <si>
    <t>(242-140)*0,6*0,5</t>
  </si>
  <si>
    <t>(650-320)*0,3*0,5</t>
  </si>
  <si>
    <t>(650-500)*0,6*1,3</t>
  </si>
  <si>
    <t>Mezisoučet</t>
  </si>
  <si>
    <t>-1*0,5*266,7</t>
  </si>
  <si>
    <t>23</t>
  </si>
  <si>
    <t>131201201</t>
  </si>
  <si>
    <t>Hloubení jam zapažených v hornině tř. 3 objemu do 100 m3</t>
  </si>
  <si>
    <t>-1272909388</t>
  </si>
  <si>
    <t>13*1,65*1,65*1,2</t>
  </si>
  <si>
    <t>3*2,2*2,2*1,5</t>
  </si>
  <si>
    <t>11*1,8*1,8*1,5</t>
  </si>
  <si>
    <t>24</t>
  </si>
  <si>
    <t>131201209</t>
  </si>
  <si>
    <t>Příplatek za lepivost u hloubení jam zapažených v hornině tř. 3</t>
  </si>
  <si>
    <t>-604827204</t>
  </si>
  <si>
    <t>25</t>
  </si>
  <si>
    <t>132201102</t>
  </si>
  <si>
    <t>Hloubení rýh š do 600 mm v hornině tř. 3 objemu přes 100 m3</t>
  </si>
  <si>
    <t>1962842164</t>
  </si>
  <si>
    <t>26</t>
  </si>
  <si>
    <t>132201109</t>
  </si>
  <si>
    <t>Příplatek za lepivost k hloubení rýh š do 600 mm v hornině tř. 3</t>
  </si>
  <si>
    <t>2088261575</t>
  </si>
  <si>
    <t>181</t>
  </si>
  <si>
    <t>132202529</t>
  </si>
  <si>
    <t>Příplatek za lepivost u hloubení rýh š do 2000 mm vedle kolejí strojně v hornině tř. 3 (čistění příkopy)</t>
  </si>
  <si>
    <t>-412733429</t>
  </si>
  <si>
    <t>30*1,2*1,5</t>
  </si>
  <si>
    <t>177</t>
  </si>
  <si>
    <t>132451101</t>
  </si>
  <si>
    <t>Hloubení rýh nezapažených š do 800 mm v hornině třídy těžitelnosti II skupiny 5 objem do 20 m3 strojně</t>
  </si>
  <si>
    <t>-868320328</t>
  </si>
  <si>
    <t>5*0,4*0,5</t>
  </si>
  <si>
    <t>29</t>
  </si>
  <si>
    <t>141009901R</t>
  </si>
  <si>
    <t>Startovací a cílové jámy protlaků - výkop+ zpětný zásyp</t>
  </si>
  <si>
    <t>-1475288516</t>
  </si>
  <si>
    <t>4*2*2+1,5*2*2</t>
  </si>
  <si>
    <t>32</t>
  </si>
  <si>
    <t>141721119</t>
  </si>
  <si>
    <t>Řízený zemní protlak hloubky do 6 m vnějšího průměru do 400 mm v hornině tř 1 až 4</t>
  </si>
  <si>
    <t>1259778440</t>
  </si>
  <si>
    <t>9,55</t>
  </si>
  <si>
    <t>33</t>
  </si>
  <si>
    <t>M</t>
  </si>
  <si>
    <t>286102220</t>
  </si>
  <si>
    <t>trubka PVC tlaková PN 10 hrdlovaná vodovodní DN 400 D 415 x 6000 mm</t>
  </si>
  <si>
    <t>-140418966</t>
  </si>
  <si>
    <t>34</t>
  </si>
  <si>
    <t>151101101</t>
  </si>
  <si>
    <t>Zřízení příložného pažení a rozepření stěn rýh hl do 2 m</t>
  </si>
  <si>
    <t>-1702208460</t>
  </si>
  <si>
    <t>(500,5-355,5)*0,7*2</t>
  </si>
  <si>
    <t>35</t>
  </si>
  <si>
    <t>151101111</t>
  </si>
  <si>
    <t>Odstranění příložného pažení a rozepření stěn rýh hl do 2 m</t>
  </si>
  <si>
    <t>495141329</t>
  </si>
  <si>
    <t>156</t>
  </si>
  <si>
    <t>162201466</t>
  </si>
  <si>
    <t>Vodorovné přemístění kmenů stromů listnatých do 3 km D kmene do 500 mm</t>
  </si>
  <si>
    <t>-1160990003</t>
  </si>
  <si>
    <t>36</t>
  </si>
  <si>
    <t>162301401</t>
  </si>
  <si>
    <t>Vodorovné přemístění větví stromů listnatých do 5 km D kmene do 300 mm</t>
  </si>
  <si>
    <t>1621699435</t>
  </si>
  <si>
    <t>50</t>
  </si>
  <si>
    <t>37</t>
  </si>
  <si>
    <t>162401101</t>
  </si>
  <si>
    <t>Vodorovné přemístění do 1500 m výkopku/sypaniny z horniny tř. 1 až 4 (meziskládka)</t>
  </si>
  <si>
    <t>1464858976</t>
  </si>
  <si>
    <t>644,811-206,848</t>
  </si>
  <si>
    <t>38</t>
  </si>
  <si>
    <t>162701105</t>
  </si>
  <si>
    <t>Vodorovné přemístění do 10000 m výkopku/sypaniny z horniny tř. 1 až 4</t>
  </si>
  <si>
    <t>-2127479493</t>
  </si>
  <si>
    <t>644,81-206,848</t>
  </si>
  <si>
    <t>39</t>
  </si>
  <si>
    <t>162701109</t>
  </si>
  <si>
    <t>Příplatek k vodorovnému přemístění výkopku/sypaniny z horniny tř. 1 až 4 ZKD 1000 m přes 10000 m</t>
  </si>
  <si>
    <t>-1374758844</t>
  </si>
  <si>
    <t>(644,81-206,848)*5</t>
  </si>
  <si>
    <t>40</t>
  </si>
  <si>
    <t>167101102</t>
  </si>
  <si>
    <t>Nakládání výkopku z hornin tř. 1 až 4 přes 100 m3</t>
  </si>
  <si>
    <t>-37184570</t>
  </si>
  <si>
    <t>41</t>
  </si>
  <si>
    <t>171101103</t>
  </si>
  <si>
    <t>Uložení sypaniny z hornin soudržných do násypů zhutněných do 100 % PS (konstrukce chodníku)</t>
  </si>
  <si>
    <t>-1806789165</t>
  </si>
  <si>
    <t>0,4*1,2*130</t>
  </si>
  <si>
    <t>0,5*1,8*(320-130)</t>
  </si>
  <si>
    <t>0,2*2,1*120</t>
  </si>
  <si>
    <t>161</t>
  </si>
  <si>
    <t>583439590</t>
  </si>
  <si>
    <t>kamenivo drcené hrubé frakce 32-63</t>
  </si>
  <si>
    <t>t</t>
  </si>
  <si>
    <t>671972270</t>
  </si>
  <si>
    <t>283,8*1,8</t>
  </si>
  <si>
    <t>42</t>
  </si>
  <si>
    <t>171201101</t>
  </si>
  <si>
    <t>Uložení sypaniny do násypů nezhutněných (meziskládka)</t>
  </si>
  <si>
    <t>-722739092</t>
  </si>
  <si>
    <t>43</t>
  </si>
  <si>
    <t>171201201</t>
  </si>
  <si>
    <t>Uložení sypaniny na skládky</t>
  </si>
  <si>
    <t>-284859792</t>
  </si>
  <si>
    <t>437,96</t>
  </si>
  <si>
    <t>44</t>
  </si>
  <si>
    <t>171201211</t>
  </si>
  <si>
    <t>Poplatek za uložení odpadu ze sypaniny na skládce (skládkovné)</t>
  </si>
  <si>
    <t>-2129574514</t>
  </si>
  <si>
    <t>437,96*1,7</t>
  </si>
  <si>
    <t>45</t>
  </si>
  <si>
    <t>174101101</t>
  </si>
  <si>
    <t>Zásyp jam, šachet rýh nebo kolem objektů sypaninou se zhutněním</t>
  </si>
  <si>
    <t>838048123</t>
  </si>
  <si>
    <t>-1*323,35*0,6*0,1</t>
  </si>
  <si>
    <t>-1*649,6*0,3*0,1</t>
  </si>
  <si>
    <t>-323,35*3,14*0,125*0,125</t>
  </si>
  <si>
    <t>-649,6*3,14*0,05*0,05</t>
  </si>
  <si>
    <t>48</t>
  </si>
  <si>
    <t>175151101</t>
  </si>
  <si>
    <t>Obsypání potrubí strojně sypaninou bez prohození, uloženou do 3 m</t>
  </si>
  <si>
    <t>2058161341</t>
  </si>
  <si>
    <t>49</t>
  </si>
  <si>
    <t>583312000</t>
  </si>
  <si>
    <t>štěrkopísek netříděný zásypový materiál</t>
  </si>
  <si>
    <t>-1590385706</t>
  </si>
  <si>
    <t>206,848*1,8</t>
  </si>
  <si>
    <t>181301103</t>
  </si>
  <si>
    <t>Rozprostření ornice tl vrstvy do 200 mm pl do 500 m2 v rovině nebo ve svahu do 1:5</t>
  </si>
  <si>
    <t>50878266</t>
  </si>
  <si>
    <t>620*2,5</t>
  </si>
  <si>
    <t>51</t>
  </si>
  <si>
    <t>181411121</t>
  </si>
  <si>
    <t>Založení lučního trávníku výsevem plochy do 1000 m2 v rovině a ve svahu do 1:5</t>
  </si>
  <si>
    <t>982732169</t>
  </si>
  <si>
    <t>52</t>
  </si>
  <si>
    <t>005724740</t>
  </si>
  <si>
    <t>osivo směs travní krajinná - svahová</t>
  </si>
  <si>
    <t>kg</t>
  </si>
  <si>
    <t>-1805850211</t>
  </si>
  <si>
    <t>155</t>
  </si>
  <si>
    <t>53</t>
  </si>
  <si>
    <t>181951102</t>
  </si>
  <si>
    <t>Úprava pláně v hornině tř. 1 až 4 se zhutněním</t>
  </si>
  <si>
    <t>1224972397</t>
  </si>
  <si>
    <t>649,6*2,5</t>
  </si>
  <si>
    <t>54</t>
  </si>
  <si>
    <t>184808121</t>
  </si>
  <si>
    <t>Vyvětvení a tvarový ořez dřevin v nad 3 do 5 m</t>
  </si>
  <si>
    <t>1551260397</t>
  </si>
  <si>
    <t>28</t>
  </si>
  <si>
    <t>Zakládání</t>
  </si>
  <si>
    <t>55</t>
  </si>
  <si>
    <t>212752192r</t>
  </si>
  <si>
    <t>Příplatek za napojování drenáže do šachet nebo příkopu</t>
  </si>
  <si>
    <t>2116339823</t>
  </si>
  <si>
    <t>56</t>
  </si>
  <si>
    <t>212752213</t>
  </si>
  <si>
    <t>Trativod z drenážních trubek plastových flexibilních D do 160 mm včetně lože otevřený výkop</t>
  </si>
  <si>
    <t>-205865242</t>
  </si>
  <si>
    <t>649,6</t>
  </si>
  <si>
    <t>164</t>
  </si>
  <si>
    <t>212752312R</t>
  </si>
  <si>
    <t>Trativod z drenážních trubek plastových tuhých DN 160 mm včetně lože otevřený výkop-robustní perf.PP</t>
  </si>
  <si>
    <t>1320798401</t>
  </si>
  <si>
    <t>57</t>
  </si>
  <si>
    <t>213141111</t>
  </si>
  <si>
    <t>Zřízení vrstvy z geotextilie v rovině nebo ve sklonu do 1:5 š do 3 m</t>
  </si>
  <si>
    <t>-946838080</t>
  </si>
  <si>
    <t>649,6*1,2</t>
  </si>
  <si>
    <t>58</t>
  </si>
  <si>
    <t>693110040</t>
  </si>
  <si>
    <t>geotextilie tkaná (polypropylen) PK-TEX PP 60 280 g/m2</t>
  </si>
  <si>
    <t>-1194419133</t>
  </si>
  <si>
    <t>779,52*1,1</t>
  </si>
  <si>
    <t>59</t>
  </si>
  <si>
    <t>213141131</t>
  </si>
  <si>
    <t>Zřízení vrstvy z geotextilie ve sklonu do 1:1 š do 3 m (vsakovací rýhy)</t>
  </si>
  <si>
    <t>-328908680</t>
  </si>
  <si>
    <t>3,2*(649,6-500,5)</t>
  </si>
  <si>
    <t>60</t>
  </si>
  <si>
    <t>-124371916</t>
  </si>
  <si>
    <t>477,12*1,1</t>
  </si>
  <si>
    <t>61</t>
  </si>
  <si>
    <t>271562211</t>
  </si>
  <si>
    <t>Podsyp pod základové konstrukce se zhutněním z drobného kameniva frakce 0 až 4 mm</t>
  </si>
  <si>
    <t>863599863</t>
  </si>
  <si>
    <t>649,6*2*0,3*0,1</t>
  </si>
  <si>
    <t>165</t>
  </si>
  <si>
    <t>290009901R</t>
  </si>
  <si>
    <t>Prefabrikovaný výústní objekt vč.potrubí PP DN150 - drenáž v km 0,000-0,100 - D+M</t>
  </si>
  <si>
    <t>9100160</t>
  </si>
  <si>
    <t>169</t>
  </si>
  <si>
    <t>290009902R</t>
  </si>
  <si>
    <t xml:space="preserve">Vyspravení betonového čela propustku v km cca 0,126 </t>
  </si>
  <si>
    <t>komplet</t>
  </si>
  <si>
    <t>1482501437</t>
  </si>
  <si>
    <t>Vodorovné konstrukce</t>
  </si>
  <si>
    <t>64</t>
  </si>
  <si>
    <t>451573111</t>
  </si>
  <si>
    <t>Lože pod potrubí otevřený výkop ze štěrkopísku</t>
  </si>
  <si>
    <t>-527615399</t>
  </si>
  <si>
    <t>323,35*0,6*0,1</t>
  </si>
  <si>
    <t>649,6*0,3*0,1</t>
  </si>
  <si>
    <t>5</t>
  </si>
  <si>
    <t>Komunikace pozemní</t>
  </si>
  <si>
    <t>65</t>
  </si>
  <si>
    <t>564201111R</t>
  </si>
  <si>
    <t>Podklad nebo podsyp ze štěrkopísku ŠP tl 30 mm</t>
  </si>
  <si>
    <t>-1829213336</t>
  </si>
  <si>
    <t>649,6*2</t>
  </si>
  <si>
    <t>162</t>
  </si>
  <si>
    <t>564851111</t>
  </si>
  <si>
    <t>Podklad ze štěrkodrtě ŠD tl 150 mm</t>
  </si>
  <si>
    <t>61041073</t>
  </si>
  <si>
    <t>649,6*2,2*2</t>
  </si>
  <si>
    <t>67</t>
  </si>
  <si>
    <t>564871116R</t>
  </si>
  <si>
    <t>Podklad ze štěrkodrtě ŠD tl. 300 mm (případná sanace podloží)</t>
  </si>
  <si>
    <t>-928560142</t>
  </si>
  <si>
    <t>649,6*2,2</t>
  </si>
  <si>
    <t>69</t>
  </si>
  <si>
    <t>565175111</t>
  </si>
  <si>
    <t>Asfaltový beton vrstva podkladní ACP 16 (obalované kamenivo OKS) tl 100 mm š do 3 m</t>
  </si>
  <si>
    <t>691553260</t>
  </si>
  <si>
    <t>6,6*2+6,2*3,3+12*4</t>
  </si>
  <si>
    <t>70</t>
  </si>
  <si>
    <t>573211107</t>
  </si>
  <si>
    <t>Postřik živičný spojovací z asfaltu v množství 0,30 kg/m2</t>
  </si>
  <si>
    <t>-1586952825</t>
  </si>
  <si>
    <t>71</t>
  </si>
  <si>
    <t>577144111</t>
  </si>
  <si>
    <t>Asfaltový beton vrstva obrusná ACO 11 (ABS) tř. I tl 50 mm š do 3 m z nemodifikovaného asfaltu</t>
  </si>
  <si>
    <t>108272098</t>
  </si>
  <si>
    <t>(6,6*2+6,2*3,3+12*4)*2</t>
  </si>
  <si>
    <t>72</t>
  </si>
  <si>
    <t>1760921396</t>
  </si>
  <si>
    <t>73</t>
  </si>
  <si>
    <t>596211110</t>
  </si>
  <si>
    <t>Kladení zámkové dlažby komunikací pro pěší tl 60 mm skupiny A pl do 50 m2</t>
  </si>
  <si>
    <t>-1489194815</t>
  </si>
  <si>
    <t>(3,6+3,8*2+7,8+5,6+3,6*2+6+10,8+7,3+6,8+6,6+7+6+6+8,2+4,2+4,4+4,8+3,2+11,8+10,4+5+4,8+4)*0,4</t>
  </si>
  <si>
    <t>(9,6+9,6)*0,4</t>
  </si>
  <si>
    <t>74</t>
  </si>
  <si>
    <t>592451170</t>
  </si>
  <si>
    <t>dlažba zámková slepecká 20x10x6 cm červená</t>
  </si>
  <si>
    <t>-454365271</t>
  </si>
  <si>
    <t>((3,6+3,8*2+7,8+5,6+3,6*2+6+10,8+7,3+6,8+6,6+7+6+6+8,2+4,2+4,4+4,8+3,2+11,8+10,4+5+4,8+4)*0,4)*1,05</t>
  </si>
  <si>
    <t>163</t>
  </si>
  <si>
    <t>592451230R</t>
  </si>
  <si>
    <t>dlažba zámková -vodící linie - barevná</t>
  </si>
  <si>
    <t>762663046</t>
  </si>
  <si>
    <t>((9,6+9,6)*0,4)*1,05</t>
  </si>
  <si>
    <t>75</t>
  </si>
  <si>
    <t>596211112</t>
  </si>
  <si>
    <t>Kladení zámkové dlažby komunikací pro pěší tl 60 mm skupiny A pl do 300 m2</t>
  </si>
  <si>
    <t>-1865946822</t>
  </si>
  <si>
    <t>649,6*1,85-67,32-178,2</t>
  </si>
  <si>
    <t>76</t>
  </si>
  <si>
    <t>592451100</t>
  </si>
  <si>
    <t>dlažba skladebná  20x20x6 cm přírodní</t>
  </si>
  <si>
    <t>838033403</t>
  </si>
  <si>
    <t>956,24*1,05</t>
  </si>
  <si>
    <t>77</t>
  </si>
  <si>
    <t>596211210</t>
  </si>
  <si>
    <t>Kladení zámkové dlažby komunikací pro pěší tl 80 mm skupiny A pl do 50 m2</t>
  </si>
  <si>
    <t>1812463994</t>
  </si>
  <si>
    <t>7,2+9,8+10,4+17,9+12,8+21,4+2,6+8,8+8,6+7,8+5,4+1,5+2,5+7,4+10+15,2+7,8+13,2+6+1,9</t>
  </si>
  <si>
    <t>78</t>
  </si>
  <si>
    <t>592451090</t>
  </si>
  <si>
    <t>dlažba  skladebná 20x20x8 cm přírodní</t>
  </si>
  <si>
    <t>-830984818</t>
  </si>
  <si>
    <t>178,2*1,05</t>
  </si>
  <si>
    <t>170</t>
  </si>
  <si>
    <t>597961111</t>
  </si>
  <si>
    <t>Rigol dlážděný do lože z betonu tl 100 mm z prefabrikátů</t>
  </si>
  <si>
    <t>1050004667</t>
  </si>
  <si>
    <t>171</t>
  </si>
  <si>
    <t>592275910</t>
  </si>
  <si>
    <t>žlab betonový průběžný TBO 1-30/100 100x30x10 cm</t>
  </si>
  <si>
    <t>-1175996756</t>
  </si>
  <si>
    <t>79</t>
  </si>
  <si>
    <t>599141111</t>
  </si>
  <si>
    <t>Vyplnění spár mezi silničními dílci živičnou zálivkou</t>
  </si>
  <si>
    <t>159106137</t>
  </si>
  <si>
    <t>649,6+2</t>
  </si>
  <si>
    <t>174</t>
  </si>
  <si>
    <t>599900001R</t>
  </si>
  <si>
    <t>Vjezdy a vstupy k RD komplet konstrukce (zemní práce, dlažba 8 cm vč.písk.lože, podklad Šd 30 cm) mimo obruby</t>
  </si>
  <si>
    <t>-1656096048</t>
  </si>
  <si>
    <t>3+7,2+9,8+10,4+17,9+12,8+21,4+2,6+8,8+8,6+7,8+5,4+1,5+2,5+7,4+10+15,2+7,8+13,2+6+1,9</t>
  </si>
  <si>
    <t>175</t>
  </si>
  <si>
    <t>599900002R</t>
  </si>
  <si>
    <t>Vyspravení živičné komunikace komplet (zemní práce, živ.vrstvy, Šd podklad) dle stáv. konstrukce vozovky</t>
  </si>
  <si>
    <t>1414198937</t>
  </si>
  <si>
    <t>6*2,1+5,5*3+17*3+4*3,8</t>
  </si>
  <si>
    <t>Trubní vedení</t>
  </si>
  <si>
    <t>80</t>
  </si>
  <si>
    <t>871310310</t>
  </si>
  <si>
    <t>Montáž kanalizačního potrubí hladkého plnostěnného SN 8-10 z polypropylenu DN 150</t>
  </si>
  <si>
    <t>-1791210840</t>
  </si>
  <si>
    <t>16,2</t>
  </si>
  <si>
    <t>13*2</t>
  </si>
  <si>
    <t>81</t>
  </si>
  <si>
    <t>286171020</t>
  </si>
  <si>
    <t>trubka kanalizační PP  SN 8-10, dl. 1m, DN 150</t>
  </si>
  <si>
    <t>-1753363137</t>
  </si>
  <si>
    <t>42,2*1,05</t>
  </si>
  <si>
    <t>82</t>
  </si>
  <si>
    <t>871360410</t>
  </si>
  <si>
    <t>Montáž kanalizačního potrubí korugovaného SN 8-10 z polypropylenu DN 250</t>
  </si>
  <si>
    <t>-1143856790</t>
  </si>
  <si>
    <t>83</t>
  </si>
  <si>
    <t>286147270</t>
  </si>
  <si>
    <t>trubka kanalizační PP SN 8-10 vnitřní průměr 250mm, dl. 6m</t>
  </si>
  <si>
    <t>510707001</t>
  </si>
  <si>
    <t>85</t>
  </si>
  <si>
    <t>286147240</t>
  </si>
  <si>
    <t>trubka kanalizační PP SN 8-10 vnitřní průměr 250mm, dl. 2m</t>
  </si>
  <si>
    <t>-777386979</t>
  </si>
  <si>
    <t>88</t>
  </si>
  <si>
    <t>877355121R</t>
  </si>
  <si>
    <t>Výřez a montáž tvarovek odbočných na potrubí z kanalizačních trub z PVC DN 100-200 - drenáž, uliční vpusti-D+M</t>
  </si>
  <si>
    <t>255361500</t>
  </si>
  <si>
    <t>89</t>
  </si>
  <si>
    <t>892381111</t>
  </si>
  <si>
    <t>Tlaková zkouška vodou potrubí DN 250, DN 300 nebo 350</t>
  </si>
  <si>
    <t>1978218825</t>
  </si>
  <si>
    <t>323,35</t>
  </si>
  <si>
    <t>894411131R</t>
  </si>
  <si>
    <t>Zřízení šachet kanalizačních z betonových dílců na potrubí DN 250 - DN 1000/600</t>
  </si>
  <si>
    <t>1871837817</t>
  </si>
  <si>
    <t>91</t>
  </si>
  <si>
    <t>894419991R</t>
  </si>
  <si>
    <t>Šachtové dno o 1000 betonové - vyspádované, potrubí DN 250-400-D+M</t>
  </si>
  <si>
    <t>-1086042097</t>
  </si>
  <si>
    <t>92</t>
  </si>
  <si>
    <t>894419992R</t>
  </si>
  <si>
    <t>Betonové šachtové dílce komplet (konus+skruže)-D+M</t>
  </si>
  <si>
    <t>soubor</t>
  </si>
  <si>
    <t>-2054096784</t>
  </si>
  <si>
    <t>93</t>
  </si>
  <si>
    <t>894419993R</t>
  </si>
  <si>
    <t>Litinový poklop kruhový DN 600 tř.zat. B125-D+M</t>
  </si>
  <si>
    <t>712514520</t>
  </si>
  <si>
    <t>3+11</t>
  </si>
  <si>
    <t>94</t>
  </si>
  <si>
    <t>894812322</t>
  </si>
  <si>
    <t>Revizní a čistící šachta z PP typ DN 600/250 šachtové dno průtočné 30°, 60°, 90°</t>
  </si>
  <si>
    <t>14613542</t>
  </si>
  <si>
    <t>95</t>
  </si>
  <si>
    <t>894812339R</t>
  </si>
  <si>
    <t>Příplatek k rourám revizní a čistící šachty z PP DN 600 za uříznutí šachtové roury</t>
  </si>
  <si>
    <t>-2107657167</t>
  </si>
  <si>
    <t>166</t>
  </si>
  <si>
    <t>895931111R</t>
  </si>
  <si>
    <t>Vpusti kanalizačních horské z betonu prostého C12/15 velikosti 1200/600 mm</t>
  </si>
  <si>
    <t>-430182638</t>
  </si>
  <si>
    <t>167</t>
  </si>
  <si>
    <t>895900001</t>
  </si>
  <si>
    <t>Prefabrikovaná ŽB horská vpust 1,5*0,9*1,15m včetně lit.mříže 1,2*0,6m</t>
  </si>
  <si>
    <t>625039436</t>
  </si>
  <si>
    <t>168</t>
  </si>
  <si>
    <t>895939901R</t>
  </si>
  <si>
    <t>Propojení horské vpusti s propustkem na začátku úseku</t>
  </si>
  <si>
    <t>-562423347</t>
  </si>
  <si>
    <t>96</t>
  </si>
  <si>
    <t>895941111</t>
  </si>
  <si>
    <t>Zřízení vpusti kanalizační uliční z betonových dílců typ UV-50 normální</t>
  </si>
  <si>
    <t>-809287024</t>
  </si>
  <si>
    <t>97</t>
  </si>
  <si>
    <t>592238520</t>
  </si>
  <si>
    <t>dno betonové pro uliční vpusť s kalovou prohlubní TBV-Q 2a 45x30x5 cm</t>
  </si>
  <si>
    <t>-1480609892</t>
  </si>
  <si>
    <t>98</t>
  </si>
  <si>
    <t>592238540</t>
  </si>
  <si>
    <t>skruž betonová pro uliční vpusťs výtokovým otvorem PVC TBV-Q 450/350/3a, 45x35x5 cm</t>
  </si>
  <si>
    <t>-649409755</t>
  </si>
  <si>
    <t>99</t>
  </si>
  <si>
    <t>592238560</t>
  </si>
  <si>
    <t>skruž betonová pro uliční vpusť horní TBV-Q 450/195/5c, 45x19,5x5 cm</t>
  </si>
  <si>
    <t>-1225499595</t>
  </si>
  <si>
    <t>100</t>
  </si>
  <si>
    <t>592238600</t>
  </si>
  <si>
    <t>skruž betonová pro uliční vpusť středová TBV-Q 450/195/6b, 45x19,5x5 cm</t>
  </si>
  <si>
    <t>242036059</t>
  </si>
  <si>
    <t>101</t>
  </si>
  <si>
    <t>592238730R</t>
  </si>
  <si>
    <t>mříž M3 C150 DIN 19583-11 500/500 mm</t>
  </si>
  <si>
    <t>-100068486</t>
  </si>
  <si>
    <t>102</t>
  </si>
  <si>
    <t>592238740</t>
  </si>
  <si>
    <t>koš pozink. C3 DIN 4052, vysoký, pro rám 500/300</t>
  </si>
  <si>
    <t>1992873500</t>
  </si>
  <si>
    <t>103</t>
  </si>
  <si>
    <t>899990001R</t>
  </si>
  <si>
    <t>Demontáž původního zatrubnění příkopy u jednotlivých RD vč.propustků</t>
  </si>
  <si>
    <t>-1734456806</t>
  </si>
  <si>
    <t>649,6-125</t>
  </si>
  <si>
    <t>104</t>
  </si>
  <si>
    <t>899990002R</t>
  </si>
  <si>
    <t>Odvoz, uskladnění a poplatek za vybourané stávající potrubí</t>
  </si>
  <si>
    <t>459278801</t>
  </si>
  <si>
    <t>105</t>
  </si>
  <si>
    <t>899990003R</t>
  </si>
  <si>
    <t>Přepojování případných napojení dešť. kanalizace RD na stávající zatrubnění příkopy</t>
  </si>
  <si>
    <t>-1589396403</t>
  </si>
  <si>
    <t>16*2</t>
  </si>
  <si>
    <t>176</t>
  </si>
  <si>
    <t>899990004R</t>
  </si>
  <si>
    <t>Výústní objekt v km 0,454 80-beton, lomový kámen, bet.žlab š 60cm - komplet D+M</t>
  </si>
  <si>
    <t>1050724278</t>
  </si>
  <si>
    <t>107</t>
  </si>
  <si>
    <t>899990005R</t>
  </si>
  <si>
    <t>Obetonování propustků pod komunikací</t>
  </si>
  <si>
    <t>-1519776621</t>
  </si>
  <si>
    <t>(7,3+5,5+6)*(0,7*0,7-3,14*0,125*0,125)</t>
  </si>
  <si>
    <t>Ostatní konstrukce a práce, bourání</t>
  </si>
  <si>
    <t>108</t>
  </si>
  <si>
    <t>913411111</t>
  </si>
  <si>
    <t>Montáž a demontáž mobilní semaforové soupravy se 2 semafory</t>
  </si>
  <si>
    <t>1415326789</t>
  </si>
  <si>
    <t>109</t>
  </si>
  <si>
    <t>913411211</t>
  </si>
  <si>
    <t>Příplatek k dočasné mobilní semaforové soupravě se 2 semafory za první a ZKD den použití</t>
  </si>
  <si>
    <t>-1960688748</t>
  </si>
  <si>
    <t>110</t>
  </si>
  <si>
    <t>914111111R</t>
  </si>
  <si>
    <t>Demontáž a opětovná montáž svislé dopravní značky do velikosti 1 m2 objímkami na sloupek nebo konzolu - nová patka a objímka</t>
  </si>
  <si>
    <t>-527043471</t>
  </si>
  <si>
    <t>111</t>
  </si>
  <si>
    <t>915221111</t>
  </si>
  <si>
    <t>Vodorovné dopravní značení vodící čáry souvislé š 250 mm bílý plast</t>
  </si>
  <si>
    <t>-814117876</t>
  </si>
  <si>
    <t>112</t>
  </si>
  <si>
    <t>915611111</t>
  </si>
  <si>
    <t>Předznačení vodorovného liniového značení</t>
  </si>
  <si>
    <t>-161407568</t>
  </si>
  <si>
    <t>115</t>
  </si>
  <si>
    <t>916131213</t>
  </si>
  <si>
    <t>Osazení silničního obrubníku betonového stojatého s boční opěrou do lože z betonu prostého</t>
  </si>
  <si>
    <t>1851595747</t>
  </si>
  <si>
    <t>649,6+1,4+4+5,2+9,6+6,5+6+5,8+5,3+5,2+5,2+4,5+3,3+4+4,4+9,6+4,2+4</t>
  </si>
  <si>
    <t>116</t>
  </si>
  <si>
    <t>592174650R</t>
  </si>
  <si>
    <t>obrubník betonový silniční Standard 100x15x30 cm</t>
  </si>
  <si>
    <t>-1547218971</t>
  </si>
  <si>
    <t>649,6*1,05</t>
  </si>
  <si>
    <t>-1,05*(3,6+3,6+3,6+7+4,8+3,6+3,6+5,2+10+6,5+6+5,8+6,2+5,2+5,2+4,8+10+3,6+3,6+4+3,6+11,4+9,6+4,2+4+4)</t>
  </si>
  <si>
    <t>117</t>
  </si>
  <si>
    <t>592175100</t>
  </si>
  <si>
    <t>obrubník betonový silniční nájezdový 100x15x15 cm</t>
  </si>
  <si>
    <t>-555928577</t>
  </si>
  <si>
    <t>(1,4+4+5,2+9,6+6,5+6+5,8+5,3+5,2+5,2+4,5+3,3+4+4,4+9,6+4,2+4)*1,05</t>
  </si>
  <si>
    <t>(3,6+3,6+3,6+7+4,8+3,6+3,6+5,2+10+6,5+6+5,8+6,2+5,2+5,2+4,8+10+3,6+3,6+4+3,6+11,4+9,6+4,2+4+4)*1,05</t>
  </si>
  <si>
    <t>118</t>
  </si>
  <si>
    <t>916231213</t>
  </si>
  <si>
    <t>Osazení chodníkového obrubníku betonového stojatého s boční opěrou do lože z betonu prostého</t>
  </si>
  <si>
    <t>-27390181</t>
  </si>
  <si>
    <t>-1*(1,4+4+5,2+9,6+6,5+6+5,8+5,3+5,2+5,2+4,5+3,3+4+4,4+9,6+4,2+4)</t>
  </si>
  <si>
    <t>119</t>
  </si>
  <si>
    <t>592174160</t>
  </si>
  <si>
    <t>obrubník betonový chodníkový 100x10x25 cm</t>
  </si>
  <si>
    <t>-1169005297</t>
  </si>
  <si>
    <t>561,4*1,05</t>
  </si>
  <si>
    <t>172</t>
  </si>
  <si>
    <t>916231213R</t>
  </si>
  <si>
    <t>Osazení chodníkového obrubníku betonového stojatého s boční opěrou do lože z betonu prostého-vstupy, vjezdy</t>
  </si>
  <si>
    <t>-1464496862</t>
  </si>
  <si>
    <t>4+4,2+3,2+3,6+5,2+4,2+3,4+3,8+4,2+3,4+3,2+2+4,2+3,6+3,8+3,6+3,2+3,2</t>
  </si>
  <si>
    <t>173</t>
  </si>
  <si>
    <t>592174150R</t>
  </si>
  <si>
    <t>obrubník betonový chodníkový ABO 13-10 100x10x25 cm</t>
  </si>
  <si>
    <t>-387862958</t>
  </si>
  <si>
    <t>66*1,05</t>
  </si>
  <si>
    <t>120</t>
  </si>
  <si>
    <t>916991121</t>
  </si>
  <si>
    <t>Lože pod obrubníky, krajníky nebo obruby z dlažebních kostek z betonu prostého</t>
  </si>
  <si>
    <t>-794156157</t>
  </si>
  <si>
    <t>649,6*0,3*0,3</t>
  </si>
  <si>
    <t>(4+4,2+3,2+3,6+5,2+4,2+3,4+3,8+4,2+3,4+3,2+2+4,2+3,6+3,8+3,6+3,2+3,2)*0,3*0,3</t>
  </si>
  <si>
    <t>180</t>
  </si>
  <si>
    <t>2052879401</t>
  </si>
  <si>
    <t>7*0,3*0,3</t>
  </si>
  <si>
    <t>121</t>
  </si>
  <si>
    <t>919735111</t>
  </si>
  <si>
    <t>Řezání stávajícího živičného krytu hl do 50 mm</t>
  </si>
  <si>
    <t>-322917340</t>
  </si>
  <si>
    <t>4,8+5,2+10,4+3,6+2*7</t>
  </si>
  <si>
    <t>178</t>
  </si>
  <si>
    <t>935932217</t>
  </si>
  <si>
    <t>Odvodňovací plastový žlab pro zatížení B125 vnitřní š 200 mm s roštem mřížkovým z Pz oceli</t>
  </si>
  <si>
    <t>2041851946</t>
  </si>
  <si>
    <t>179</t>
  </si>
  <si>
    <t>935932299R</t>
  </si>
  <si>
    <t>Výústní objekt betonový (odvodňovací žlab)</t>
  </si>
  <si>
    <t>-667447883</t>
  </si>
  <si>
    <t>125</t>
  </si>
  <si>
    <t>961055111</t>
  </si>
  <si>
    <t>Bourání základů ze ŽB</t>
  </si>
  <si>
    <t>-1218345649</t>
  </si>
  <si>
    <t>2,2*0,8*0,8+0,6+1,2+2,2+1,4+0,8+0,8</t>
  </si>
  <si>
    <t>127</t>
  </si>
  <si>
    <t>962052210</t>
  </si>
  <si>
    <t>Bourání zdiva nadzákladového ze ŽB do 1 m3</t>
  </si>
  <si>
    <t>1975396415</t>
  </si>
  <si>
    <t>2,2*0,8*0,5+0,6+1,2+2,2+1,4+0,8+0,8</t>
  </si>
  <si>
    <t>129</t>
  </si>
  <si>
    <t>966006221R</t>
  </si>
  <si>
    <t>Odstranění  plastových sloupků</t>
  </si>
  <si>
    <t>-542411462</t>
  </si>
  <si>
    <t>130</t>
  </si>
  <si>
    <t>990009001R</t>
  </si>
  <si>
    <t>Pročistění kan. potrubí na začátku úseku</t>
  </si>
  <si>
    <t>-1513989163</t>
  </si>
  <si>
    <t>131</t>
  </si>
  <si>
    <t>990009003R</t>
  </si>
  <si>
    <t>Čistění komunikace během výstavby</t>
  </si>
  <si>
    <t>-1290515125</t>
  </si>
  <si>
    <t>997</t>
  </si>
  <si>
    <t>Přesun sutě</t>
  </si>
  <si>
    <t>160</t>
  </si>
  <si>
    <t>997002611</t>
  </si>
  <si>
    <t>Nakládání suti a vybouraných hmot</t>
  </si>
  <si>
    <t>270235511</t>
  </si>
  <si>
    <t>132</t>
  </si>
  <si>
    <t>997221551</t>
  </si>
  <si>
    <t>Vodorovná doprava suti ze sypkých materiálů do 1 km</t>
  </si>
  <si>
    <t>299417092</t>
  </si>
  <si>
    <t>133</t>
  </si>
  <si>
    <t>997221559</t>
  </si>
  <si>
    <t>Příplatek ZKD 1 km u vodorovné dopravy suti ze sypkých materiálů</t>
  </si>
  <si>
    <t>-1047385533</t>
  </si>
  <si>
    <t>386,673*9</t>
  </si>
  <si>
    <t>134</t>
  </si>
  <si>
    <t>997221815</t>
  </si>
  <si>
    <t>Poplatek za uložení betonového odpadu na skládce (skládkovné)</t>
  </si>
  <si>
    <t>-1551079869</t>
  </si>
  <si>
    <t>135</t>
  </si>
  <si>
    <t>997221845</t>
  </si>
  <si>
    <t>Poplatek za uložení asfaltového odpadu bez obsahu dehtu na skládce (skládkovné)</t>
  </si>
  <si>
    <t>-1908107518</t>
  </si>
  <si>
    <t>136</t>
  </si>
  <si>
    <t>997221855</t>
  </si>
  <si>
    <t>Poplatek za uložení odpadu zeminy a kameniva na skládce (skládkovné)</t>
  </si>
  <si>
    <t>-1756077125</t>
  </si>
  <si>
    <t>188,64</t>
  </si>
  <si>
    <t>998</t>
  </si>
  <si>
    <t>Přesun hmot</t>
  </si>
  <si>
    <t>137</t>
  </si>
  <si>
    <t>998225111</t>
  </si>
  <si>
    <t>Přesun hmot pro pozemní komunikace s krytem z kamene, monolitickým betonovým nebo živičným</t>
  </si>
  <si>
    <t>-1873459884</t>
  </si>
  <si>
    <t>2016,168</t>
  </si>
  <si>
    <t>138</t>
  </si>
  <si>
    <t>998225191</t>
  </si>
  <si>
    <t>Příplatek k přesunu hmot pro pozemní komunikace s krytem z kamene, živičným, betonovým do 1000 m</t>
  </si>
  <si>
    <t>-1659242693</t>
  </si>
  <si>
    <t>SO 102 - Přechody pro chodce</t>
  </si>
  <si>
    <t xml:space="preserve">    3 - Svislé a kompletní konstrukce</t>
  </si>
  <si>
    <t>PSV - Práce a dodávky PSV</t>
  </si>
  <si>
    <t xml:space="preserve">    767 - Konstrukce zámečnické</t>
  </si>
  <si>
    <t xml:space="preserve">    783 - Dokončovací práce - nátěry</t>
  </si>
  <si>
    <t>-366934897</t>
  </si>
  <si>
    <t>36*5/10000</t>
  </si>
  <si>
    <t>113106121</t>
  </si>
  <si>
    <t>Rozebrání dlažeb komunikací pro pěší z betonových nebo kamenných dlaždic</t>
  </si>
  <si>
    <t>-1637272273</t>
  </si>
  <si>
    <t>14*2,3</t>
  </si>
  <si>
    <t>356349745</t>
  </si>
  <si>
    <t>5,8*7,2+6,6*3,5</t>
  </si>
  <si>
    <t>8*2,3</t>
  </si>
  <si>
    <t>113107111</t>
  </si>
  <si>
    <t>Odstranění podkladu pl do 50 m2 z kameniva těženého tl 100 mm</t>
  </si>
  <si>
    <t>701529635</t>
  </si>
  <si>
    <t>-1568488102</t>
  </si>
  <si>
    <t>6,3*2,1</t>
  </si>
  <si>
    <t>-1966802286</t>
  </si>
  <si>
    <t>6,3*2,1*2</t>
  </si>
  <si>
    <t>-711238732</t>
  </si>
  <si>
    <t>365773912</t>
  </si>
  <si>
    <t>42,2+12,6+14,4+10,2</t>
  </si>
  <si>
    <t>769369378</t>
  </si>
  <si>
    <t>30*4</t>
  </si>
  <si>
    <t>-1940260136</t>
  </si>
  <si>
    <t>30</t>
  </si>
  <si>
    <t>-459140248</t>
  </si>
  <si>
    <t>1582671929</t>
  </si>
  <si>
    <t>-139807855</t>
  </si>
  <si>
    <t>6*3+3*3</t>
  </si>
  <si>
    <t>1181150960</t>
  </si>
  <si>
    <t>1839462671</t>
  </si>
  <si>
    <t>1818308605</t>
  </si>
  <si>
    <t>1257508121</t>
  </si>
  <si>
    <t>3*2</t>
  </si>
  <si>
    <t>1623271130</t>
  </si>
  <si>
    <t>-485274904</t>
  </si>
  <si>
    <t>36*5*0,2</t>
  </si>
  <si>
    <t>122201101</t>
  </si>
  <si>
    <t>Odkopávky a prokopávky nezapažené v hornině tř. 3 objem do 100 m3</t>
  </si>
  <si>
    <t>1986647770</t>
  </si>
  <si>
    <t>36*2,2*0,2</t>
  </si>
  <si>
    <t>129929603</t>
  </si>
  <si>
    <t>-1230413983</t>
  </si>
  <si>
    <t>1,8*1,8*1,5*2+1,65*1,65*1,2*2</t>
  </si>
  <si>
    <t>35,5*0,6*0,4</t>
  </si>
  <si>
    <t>-179282701</t>
  </si>
  <si>
    <t>-906711264</t>
  </si>
  <si>
    <t>2096576996</t>
  </si>
  <si>
    <t>27</t>
  </si>
  <si>
    <t>430473925</t>
  </si>
  <si>
    <t>162401101R</t>
  </si>
  <si>
    <t>-1982826192</t>
  </si>
  <si>
    <t>1156933020</t>
  </si>
  <si>
    <t>40,614-22,032</t>
  </si>
  <si>
    <t>-757158406</t>
  </si>
  <si>
    <t>(40,614-22,032)*5</t>
  </si>
  <si>
    <t>-1359730264</t>
  </si>
  <si>
    <t>-1714087498</t>
  </si>
  <si>
    <t>1,6*0,5*36</t>
  </si>
  <si>
    <t>2044635545</t>
  </si>
  <si>
    <t>28,8*1,8</t>
  </si>
  <si>
    <t>727744750</t>
  </si>
  <si>
    <t>1480267109</t>
  </si>
  <si>
    <t>-1867952956</t>
  </si>
  <si>
    <t>18,582*1,7</t>
  </si>
  <si>
    <t>-67411513</t>
  </si>
  <si>
    <t>1,8*1,8*1,5*2+1,65*1,65*1,2*2-4*0,25</t>
  </si>
  <si>
    <t>35,5*0,6*0,4-35,5*3,14*0,125*0,125</t>
  </si>
  <si>
    <t>-686339791</t>
  </si>
  <si>
    <t>35,5*0,6*0,6</t>
  </si>
  <si>
    <t>46</t>
  </si>
  <si>
    <t>-1068891588</t>
  </si>
  <si>
    <t>12,78*1,8</t>
  </si>
  <si>
    <t>47</t>
  </si>
  <si>
    <t>-1330886992</t>
  </si>
  <si>
    <t>36*5</t>
  </si>
  <si>
    <t>-249659114</t>
  </si>
  <si>
    <t>865393522</t>
  </si>
  <si>
    <t>180*0,1</t>
  </si>
  <si>
    <t>321825336</t>
  </si>
  <si>
    <t>2,6*36</t>
  </si>
  <si>
    <t>-1524833296</t>
  </si>
  <si>
    <t>139284036</t>
  </si>
  <si>
    <t>41,8</t>
  </si>
  <si>
    <t>1554989625</t>
  </si>
  <si>
    <t>41,8*1,5</t>
  </si>
  <si>
    <t>-1499853485</t>
  </si>
  <si>
    <t>62,7*1,1</t>
  </si>
  <si>
    <t>Podsyp pod základové konstrukce se zhutněním z drobného kameniva frakce 0 až 4 mm (pod obrubou)</t>
  </si>
  <si>
    <t>-360691378</t>
  </si>
  <si>
    <t>137,48*0,3*0,1</t>
  </si>
  <si>
    <t>274321211</t>
  </si>
  <si>
    <t>Základové pasy ze ŽB bez zvýšených nároků na prostředí tř. C 12/15</t>
  </si>
  <si>
    <t>935096044</t>
  </si>
  <si>
    <t>1,85*0,4*0,8</t>
  </si>
  <si>
    <t>274351121</t>
  </si>
  <si>
    <t>Zřízení bednění základových pasů rovného</t>
  </si>
  <si>
    <t>-299998565</t>
  </si>
  <si>
    <t>1,85*0,8*2+0,4*0,8*2</t>
  </si>
  <si>
    <t>139</t>
  </si>
  <si>
    <t>274351122</t>
  </si>
  <si>
    <t>Odstranění bednění základových pasů rovného</t>
  </si>
  <si>
    <t>-1480926263</t>
  </si>
  <si>
    <t>140</t>
  </si>
  <si>
    <t>274361221R</t>
  </si>
  <si>
    <t>Výztuž základových pásů betonářskou ocelí 10 425 (V) - třmínky</t>
  </si>
  <si>
    <t>-395354958</t>
  </si>
  <si>
    <t>141</t>
  </si>
  <si>
    <t>274361821</t>
  </si>
  <si>
    <t>Výztuž základových pásů betonářskou ocelí 10 505 (R)</t>
  </si>
  <si>
    <t>-1477610454</t>
  </si>
  <si>
    <t>Svislé a kompletní konstrukce</t>
  </si>
  <si>
    <t>341311611</t>
  </si>
  <si>
    <t>Stěny nosné z betonu tř. C 16/20 (kalník)</t>
  </si>
  <si>
    <t>904751236</t>
  </si>
  <si>
    <t>1,6*1*0,3-1,2*0,6*0,1</t>
  </si>
  <si>
    <t>143</t>
  </si>
  <si>
    <t>341321310</t>
  </si>
  <si>
    <t>Stěny nosné ze ŽB tř. C 16/20</t>
  </si>
  <si>
    <t>-588798900</t>
  </si>
  <si>
    <t>1,85*0,2*1,13</t>
  </si>
  <si>
    <t>144</t>
  </si>
  <si>
    <t>341351111</t>
  </si>
  <si>
    <t>Zřízení oboustranného bednění nosných stěn</t>
  </si>
  <si>
    <t>811336575</t>
  </si>
  <si>
    <t>1,85*1,13*2</t>
  </si>
  <si>
    <t>1,13*0,2*2</t>
  </si>
  <si>
    <t>(1,6*2+1)*0,3</t>
  </si>
  <si>
    <t>145</t>
  </si>
  <si>
    <t>341351112</t>
  </si>
  <si>
    <t>Odstranění oboustranného bednění nosných stěn</t>
  </si>
  <si>
    <t>-571440073</t>
  </si>
  <si>
    <t>146</t>
  </si>
  <si>
    <t>341361221R</t>
  </si>
  <si>
    <t>Výztuž stěn betonářskou ocelí 10 425 (V) - třmínky</t>
  </si>
  <si>
    <t>1651520899</t>
  </si>
  <si>
    <t>147</t>
  </si>
  <si>
    <t>341361821</t>
  </si>
  <si>
    <t>Výztuž stěn betonářskou ocelí 10 505</t>
  </si>
  <si>
    <t>909548732</t>
  </si>
  <si>
    <t>148</t>
  </si>
  <si>
    <t>341361921</t>
  </si>
  <si>
    <t>Výztuž stěn svařovanými sítěmi</t>
  </si>
  <si>
    <t>-674043725</t>
  </si>
  <si>
    <t>1,6*1*0,008*2</t>
  </si>
  <si>
    <t>62</t>
  </si>
  <si>
    <t>261323033</t>
  </si>
  <si>
    <t>35,5*0,6*0,1</t>
  </si>
  <si>
    <t>35,5*0,3*0,1</t>
  </si>
  <si>
    <t>2*1,5*0,6*0,1</t>
  </si>
  <si>
    <t>63</t>
  </si>
  <si>
    <t>1013663944</t>
  </si>
  <si>
    <t>1,85*5+1,85*26,9</t>
  </si>
  <si>
    <t>83,26</t>
  </si>
  <si>
    <t>-1371386839</t>
  </si>
  <si>
    <t>(2,1*5+2,1*26,9)*2</t>
  </si>
  <si>
    <t>14*2,3*2</t>
  </si>
  <si>
    <t>8*2,3*2</t>
  </si>
  <si>
    <t>564871116</t>
  </si>
  <si>
    <t>Podklad ze štěrkodrtě ŠD tl. 300 mm</t>
  </si>
  <si>
    <t>-1752281419</t>
  </si>
  <si>
    <t>1,6*1,0</t>
  </si>
  <si>
    <t>1123088834</t>
  </si>
  <si>
    <t>-1182191391</t>
  </si>
  <si>
    <t>-1994036388</t>
  </si>
  <si>
    <t>1020016385</t>
  </si>
  <si>
    <t>6*0,3+6,4*0,8+7,6*0,4</t>
  </si>
  <si>
    <t>7,5*0,4+1,6*0,8</t>
  </si>
  <si>
    <t>3,6*3</t>
  </si>
  <si>
    <t>16,5*0,4+1,8*0,8</t>
  </si>
  <si>
    <t>9,4*0,4+1,8*0,8</t>
  </si>
  <si>
    <t>822639720</t>
  </si>
  <si>
    <t>38,28*1,05</t>
  </si>
  <si>
    <t>1972371491</t>
  </si>
  <si>
    <t>5*1,85+26,9*1,85</t>
  </si>
  <si>
    <t>14*2,32</t>
  </si>
  <si>
    <t>-38,28</t>
  </si>
  <si>
    <t>-640830640</t>
  </si>
  <si>
    <t>136,475*1,05</t>
  </si>
  <si>
    <t>-1280974023</t>
  </si>
  <si>
    <t>2+2+2+2</t>
  </si>
  <si>
    <t>1102651694</t>
  </si>
  <si>
    <t>6,4*2,1+4,7*4,1</t>
  </si>
  <si>
    <t>1212827750</t>
  </si>
  <si>
    <t>1,5*2+2*2</t>
  </si>
  <si>
    <t>-1451751984</t>
  </si>
  <si>
    <t>84</t>
  </si>
  <si>
    <t>402993241</t>
  </si>
  <si>
    <t>35,5</t>
  </si>
  <si>
    <t>1360351718</t>
  </si>
  <si>
    <t>86</t>
  </si>
  <si>
    <t>-184894515</t>
  </si>
  <si>
    <t>87</t>
  </si>
  <si>
    <t>-1037478683</t>
  </si>
  <si>
    <t>-941098412</t>
  </si>
  <si>
    <t>1118736524</t>
  </si>
  <si>
    <t>1781539927</t>
  </si>
  <si>
    <t>671032843</t>
  </si>
  <si>
    <t>-1496209134</t>
  </si>
  <si>
    <t>-2041372930</t>
  </si>
  <si>
    <t>2055590534</t>
  </si>
  <si>
    <t>554835834</t>
  </si>
  <si>
    <t>1511466695</t>
  </si>
  <si>
    <t>-390839751</t>
  </si>
  <si>
    <t>1757070403</t>
  </si>
  <si>
    <t>1854943427</t>
  </si>
  <si>
    <t>106</t>
  </si>
  <si>
    <t>727351858</t>
  </si>
  <si>
    <t>-1803169800</t>
  </si>
  <si>
    <t>899990004aR</t>
  </si>
  <si>
    <t>502149650</t>
  </si>
  <si>
    <t>1304880490</t>
  </si>
  <si>
    <t>1311673239</t>
  </si>
  <si>
    <t>113</t>
  </si>
  <si>
    <t>-532013385</t>
  </si>
  <si>
    <t>42+10+8+14</t>
  </si>
  <si>
    <t>915231111</t>
  </si>
  <si>
    <t>Vodorovné dopravní značení přechody pro chodce, šipky, symboly bílý plast</t>
  </si>
  <si>
    <t>-1334780579</t>
  </si>
  <si>
    <t>4*6,5+2</t>
  </si>
  <si>
    <t>114</t>
  </si>
  <si>
    <t>-45990230</t>
  </si>
  <si>
    <t>-1133450233</t>
  </si>
  <si>
    <t>5+2,5+2,5+30,6</t>
  </si>
  <si>
    <t>8+2,2</t>
  </si>
  <si>
    <t>9+8,2</t>
  </si>
  <si>
    <t>1006361334</t>
  </si>
  <si>
    <t>(50,8-28,5)*1,05</t>
  </si>
  <si>
    <t>608749506</t>
  </si>
  <si>
    <t>(5+2,5+3,6*3)*1,05</t>
  </si>
  <si>
    <t>(8+2,2)*1,05</t>
  </si>
  <si>
    <t>(9+8,2)*1,05</t>
  </si>
  <si>
    <t>337958476</t>
  </si>
  <si>
    <t>5+30,88</t>
  </si>
  <si>
    <t>14,0+8</t>
  </si>
  <si>
    <t>-1589007197</t>
  </si>
  <si>
    <t>57,88*1,05</t>
  </si>
  <si>
    <t>916241113</t>
  </si>
  <si>
    <t>Osazení obrubníku kamenného ležatého s boční opěrou do lože z betonu prostého</t>
  </si>
  <si>
    <t>-869555532</t>
  </si>
  <si>
    <t>8,8+3,5</t>
  </si>
  <si>
    <t>16,5</t>
  </si>
  <si>
    <t>583803130</t>
  </si>
  <si>
    <t>obrubník kamenný přímý, (bPP) žula, OP2 30x20 (30%-nové,70%-stávající)</t>
  </si>
  <si>
    <t>-1126354776</t>
  </si>
  <si>
    <t>28,8*0,3*1,05</t>
  </si>
  <si>
    <t>122</t>
  </si>
  <si>
    <t>-490734839</t>
  </si>
  <si>
    <t>(5+2,5+2,5+30,6)*0,3*0,3</t>
  </si>
  <si>
    <t>(8+2,2)*0,3*0,3</t>
  </si>
  <si>
    <t>(5+30,88)*0,3*0,3</t>
  </si>
  <si>
    <t>(14,0+8)*0,3*0,3</t>
  </si>
  <si>
    <t>(8,8+3)*0,5*0,3</t>
  </si>
  <si>
    <t>16,5*0,5*0,3</t>
  </si>
  <si>
    <t>(8+6,5)*0,3*0,3</t>
  </si>
  <si>
    <t>123</t>
  </si>
  <si>
    <t>420033836</t>
  </si>
  <si>
    <t>935932422</t>
  </si>
  <si>
    <t>Odvodňovací plastový žlab pro zatížení D400 vnitřní š 200 mm h=390 mm s roštem mřížkovým z litiny</t>
  </si>
  <si>
    <t>-1501671369</t>
  </si>
  <si>
    <t>8+6,5</t>
  </si>
  <si>
    <t>953961114</t>
  </si>
  <si>
    <t>Kotvy chemickým tmelem M 16 hl 125 mm do betonu, ŽB nebo kamene s vyvrtáním otvoru</t>
  </si>
  <si>
    <t>446064903</t>
  </si>
  <si>
    <t>124</t>
  </si>
  <si>
    <t>961055111R</t>
  </si>
  <si>
    <t>Bourání základů ze ŽB (lože pod obrubníky,stáv.bet.čela)</t>
  </si>
  <si>
    <t>-783962275</t>
  </si>
  <si>
    <t>61,1*0,3*0,3</t>
  </si>
  <si>
    <t>976024311</t>
  </si>
  <si>
    <t>Vybourání kamenných obrub zdiva šachet průřezu přes 0,03 m2</t>
  </si>
  <si>
    <t>1392281267</t>
  </si>
  <si>
    <t>976044211</t>
  </si>
  <si>
    <t>Vybourání betonových nebo ŽB obrub šachet průřezu do 0,03 m2</t>
  </si>
  <si>
    <t>269234195</t>
  </si>
  <si>
    <t>14+8</t>
  </si>
  <si>
    <t>8+2,3</t>
  </si>
  <si>
    <t>979024443</t>
  </si>
  <si>
    <t>Očištění vybouraných obrubníků a krajníků silničních</t>
  </si>
  <si>
    <t>-2043838646</t>
  </si>
  <si>
    <t>128</t>
  </si>
  <si>
    <t>214418333</t>
  </si>
  <si>
    <t>-740853521</t>
  </si>
  <si>
    <t>353182064</t>
  </si>
  <si>
    <t>90,929</t>
  </si>
  <si>
    <t>-745761491</t>
  </si>
  <si>
    <t>90,929*9</t>
  </si>
  <si>
    <t>628514350</t>
  </si>
  <si>
    <t>735759338</t>
  </si>
  <si>
    <t>-117359878</t>
  </si>
  <si>
    <t>384978781</t>
  </si>
  <si>
    <t>906153527</t>
  </si>
  <si>
    <t>PSV</t>
  </si>
  <si>
    <t>Práce a dodávky PSV</t>
  </si>
  <si>
    <t>767</t>
  </si>
  <si>
    <t>Konstrukce zámečnické</t>
  </si>
  <si>
    <t>767009001R</t>
  </si>
  <si>
    <t>Patky pro ochranné zábradlí (výkop, betonáž) - o200 mm,dl. 800 mm</t>
  </si>
  <si>
    <t>-1441035784</t>
  </si>
  <si>
    <t>149</t>
  </si>
  <si>
    <t>767161114</t>
  </si>
  <si>
    <t>Montáž zábradlí rovného z trubek do zdi hmotnosti do 30 kg</t>
  </si>
  <si>
    <t>1238010874</t>
  </si>
  <si>
    <t>150</t>
  </si>
  <si>
    <t>140110180R</t>
  </si>
  <si>
    <t>Výroba zábradlí - z trubek ocelových bezešvá hladká jakost 11 353, 38 x 2,6 mm</t>
  </si>
  <si>
    <t>-262103281</t>
  </si>
  <si>
    <t>6*9,2</t>
  </si>
  <si>
    <t>783</t>
  </si>
  <si>
    <t>Dokončovací práce - nátěry</t>
  </si>
  <si>
    <t>151</t>
  </si>
  <si>
    <t>783301311</t>
  </si>
  <si>
    <t>Odmaštění zámečnických konstrukcí vodou ředitelným odmašťovačem</t>
  </si>
  <si>
    <t>1597917798</t>
  </si>
  <si>
    <t>152</t>
  </si>
  <si>
    <t>783314101</t>
  </si>
  <si>
    <t>Základní jednonásobný syntetický nátěr zámečnických konstrukcí</t>
  </si>
  <si>
    <t>914712963</t>
  </si>
  <si>
    <t>153</t>
  </si>
  <si>
    <t>783315101</t>
  </si>
  <si>
    <t>Mezinátěr jednonásobný syntetický standardní zámečnických konstrukcí</t>
  </si>
  <si>
    <t>-1550503433</t>
  </si>
  <si>
    <t>154</t>
  </si>
  <si>
    <t>783317101</t>
  </si>
  <si>
    <t>Krycí jednonásobný syntetický standardní nátěr zámečnických konstrukcí</t>
  </si>
  <si>
    <t>-844359485</t>
  </si>
  <si>
    <t>SO 401 - Veřejné osvětlení chodníku</t>
  </si>
  <si>
    <t xml:space="preserve">      3 - Svislé a kompletní konstrukce</t>
  </si>
  <si>
    <t xml:space="preserve">      4 - Vodorovné konstrukce</t>
  </si>
  <si>
    <t xml:space="preserve">      742 - Elektroinstalace - slaboproud</t>
  </si>
  <si>
    <t xml:space="preserve">      21-M - Elektromontáže</t>
  </si>
  <si>
    <t>131201101</t>
  </si>
  <si>
    <t>Hloubení jam nezapažených v hornině tř. 3 objemu do 100 m3</t>
  </si>
  <si>
    <t>-1332769791</t>
  </si>
  <si>
    <t>3*1,2*1,2*1,1</t>
  </si>
  <si>
    <t>131201109</t>
  </si>
  <si>
    <t>Příplatek za lepivost u hloubení jam nezapažených v hornině tř. 3</t>
  </si>
  <si>
    <t>-60725944</t>
  </si>
  <si>
    <t>132201101</t>
  </si>
  <si>
    <t>Hloubení rýh š do 600 mm v hornině tř. 3 objemu do 100 m3</t>
  </si>
  <si>
    <t>-30138952</t>
  </si>
  <si>
    <t>123*0,4*1,1</t>
  </si>
  <si>
    <t>679650480</t>
  </si>
  <si>
    <t>167101101</t>
  </si>
  <si>
    <t>Nakládání výkopku z hornin tř. 1 až 4 do 100 m3</t>
  </si>
  <si>
    <t>-1406989622</t>
  </si>
  <si>
    <t>4,32+39,36</t>
  </si>
  <si>
    <t>-1333967423</t>
  </si>
  <si>
    <t>175101201</t>
  </si>
  <si>
    <t>Obsypání objektu nad přilehlým původním terénem sypaninou bez prohození, uloženou do 3 m</t>
  </si>
  <si>
    <t>1299938927</t>
  </si>
  <si>
    <t>123*0,4*0,1</t>
  </si>
  <si>
    <t>1618579336</t>
  </si>
  <si>
    <t>4,92*1,8</t>
  </si>
  <si>
    <t>175101209</t>
  </si>
  <si>
    <t>Příplatek k obsypání objektu za ruční prohození sypaniny, uložené do 3 m</t>
  </si>
  <si>
    <t>-1332697388</t>
  </si>
  <si>
    <t>265355030</t>
  </si>
  <si>
    <t>123*0,4*0,9</t>
  </si>
  <si>
    <t>388995211</t>
  </si>
  <si>
    <t>Chránička kabelů z trub HDPE,Kopoflex v římse DN 75- 80</t>
  </si>
  <si>
    <t>1786618648</t>
  </si>
  <si>
    <t>123*2</t>
  </si>
  <si>
    <t>388995213R</t>
  </si>
  <si>
    <t xml:space="preserve">D+M PVE krycí fólie   </t>
  </si>
  <si>
    <t>-1737686582</t>
  </si>
  <si>
    <t>451572111</t>
  </si>
  <si>
    <t>Lože pod potrubí otevřený výkop z kameniva drobného těženého</t>
  </si>
  <si>
    <t>1131335484</t>
  </si>
  <si>
    <t>742</t>
  </si>
  <si>
    <t>Elektroinstalace - slaboproud</t>
  </si>
  <si>
    <t>742110001R</t>
  </si>
  <si>
    <t>Montáž zemního vodiče</t>
  </si>
  <si>
    <t>-1333912908</t>
  </si>
  <si>
    <t>345710200R</t>
  </si>
  <si>
    <t>Zemní vodič</t>
  </si>
  <si>
    <t>1651319181</t>
  </si>
  <si>
    <t>21-M</t>
  </si>
  <si>
    <t>Elektromontáže</t>
  </si>
  <si>
    <t>210040011</t>
  </si>
  <si>
    <t>Montáž sloupů nn ocelových trubkových jednoduchých do 12 m</t>
  </si>
  <si>
    <t>452791456</t>
  </si>
  <si>
    <t>316740670R</t>
  </si>
  <si>
    <t>stožár osvětlovací K 6 - 133/89/60 žárově zinkovaný - 6 m</t>
  </si>
  <si>
    <t>-1358363494</t>
  </si>
  <si>
    <t>210040041R</t>
  </si>
  <si>
    <t>Montáž patek železobetonových na sloup ocelový</t>
  </si>
  <si>
    <t>-331856135</t>
  </si>
  <si>
    <t>592617610R</t>
  </si>
  <si>
    <t>Patka ŽB včetně bednění (plast)</t>
  </si>
  <si>
    <t>-1392755392</t>
  </si>
  <si>
    <t>210040094R</t>
  </si>
  <si>
    <t>Montáž konzol a svítidel sloupových jednoduchých na ocelový sloup</t>
  </si>
  <si>
    <t>-980659853</t>
  </si>
  <si>
    <t>311104360R</t>
  </si>
  <si>
    <t xml:space="preserve">Výložník jednoduchý se svítidlem LED 100 W   </t>
  </si>
  <si>
    <t>-2134886616</t>
  </si>
  <si>
    <t>31</t>
  </si>
  <si>
    <t>210040099R</t>
  </si>
  <si>
    <t>Příplatek za zesílený ochranný nátěr sloupu do h=2,5 m</t>
  </si>
  <si>
    <t>94689665</t>
  </si>
  <si>
    <t>210040402R</t>
  </si>
  <si>
    <t>Dodávka a montáž pojistkové skříně SS100 vč. výzbroje</t>
  </si>
  <si>
    <t>1575848462</t>
  </si>
  <si>
    <t>210040501R</t>
  </si>
  <si>
    <t>Montáž vodičů nn do 70 mm2</t>
  </si>
  <si>
    <t>-56143855</t>
  </si>
  <si>
    <t>341110800R</t>
  </si>
  <si>
    <t>kabel  CYKY 4x16 mm2</t>
  </si>
  <si>
    <t>1242603027</t>
  </si>
  <si>
    <t>123*1,1</t>
  </si>
  <si>
    <t>94388261</t>
  </si>
  <si>
    <t>341103120R</t>
  </si>
  <si>
    <t>kabel CYKY 3x2,5 mm2</t>
  </si>
  <si>
    <t>-876544075</t>
  </si>
  <si>
    <t>210040511R</t>
  </si>
  <si>
    <t xml:space="preserve">Připojení nového VO na stávající rozvody   </t>
  </si>
  <si>
    <t>586504651</t>
  </si>
  <si>
    <t>210040512R</t>
  </si>
  <si>
    <t>Revize elektro</t>
  </si>
  <si>
    <t>-1923656201</t>
  </si>
  <si>
    <t>210040513R</t>
  </si>
  <si>
    <t>Měření osvětlenosti</t>
  </si>
  <si>
    <t>-724612265</t>
  </si>
  <si>
    <t>SO 402 - Veřejné osvětlení přechodů</t>
  </si>
  <si>
    <t>755794506</t>
  </si>
  <si>
    <t>1,2*1,2*1,1*2</t>
  </si>
  <si>
    <t>829887784</t>
  </si>
  <si>
    <t>1330733097</t>
  </si>
  <si>
    <t>8,2*0,4*1,1</t>
  </si>
  <si>
    <t>898088355</t>
  </si>
  <si>
    <t>Startovací a cílůové jámy protlaků - výkop+ zpětný zásyp</t>
  </si>
  <si>
    <t>-1084698065</t>
  </si>
  <si>
    <t>1,5*1,5*1,5*4</t>
  </si>
  <si>
    <t>141721112</t>
  </si>
  <si>
    <t>Řízený zemní protlak hloubky do 6 m vnějšího průměru do 90 mm v hornině tř 1 až 4</t>
  </si>
  <si>
    <t>1114686932</t>
  </si>
  <si>
    <t>9,6+9,4</t>
  </si>
  <si>
    <t>286102000</t>
  </si>
  <si>
    <t>trubka PVC tlaková PN 10 hrdlovaná vodovodní DN 80 D 90 x 4,3 x 6000 mm</t>
  </si>
  <si>
    <t>1486560108</t>
  </si>
  <si>
    <t>-364188001</t>
  </si>
  <si>
    <t>935081842</t>
  </si>
  <si>
    <t>6,776-2,952-0,328*2</t>
  </si>
  <si>
    <t>1645507409</t>
  </si>
  <si>
    <t>8,2*0,4*0,1</t>
  </si>
  <si>
    <t>-1889817532</t>
  </si>
  <si>
    <t>0,328*1,8</t>
  </si>
  <si>
    <t>-1026324390</t>
  </si>
  <si>
    <t>-1774698077</t>
  </si>
  <si>
    <t>8,2*0,4*0,9</t>
  </si>
  <si>
    <t>-2142280704</t>
  </si>
  <si>
    <t>8,2</t>
  </si>
  <si>
    <t>-998997693</t>
  </si>
  <si>
    <t>-720955495</t>
  </si>
  <si>
    <t>1567965279</t>
  </si>
  <si>
    <t>8,2+7,6+10,6</t>
  </si>
  <si>
    <t>1273840970</t>
  </si>
  <si>
    <t>26,4*1,1</t>
  </si>
  <si>
    <t>59147598</t>
  </si>
  <si>
    <t>1602600328</t>
  </si>
  <si>
    <t>-268976382</t>
  </si>
  <si>
    <t>1115908363</t>
  </si>
  <si>
    <t>Montáž konzol a svítidel sloupových jednoduchých na ocelový nebo betonový sloup</t>
  </si>
  <si>
    <t>-1110468741</t>
  </si>
  <si>
    <t xml:space="preserve">Výložník jednoduchý 2,5 m se svítidlem asym. 150 W  </t>
  </si>
  <si>
    <t>1573458358</t>
  </si>
  <si>
    <t>585959221</t>
  </si>
  <si>
    <t>237696322</t>
  </si>
  <si>
    <t>-600231192</t>
  </si>
  <si>
    <t>8,2+7,6+5+10,6+5</t>
  </si>
  <si>
    <t>539695963</t>
  </si>
  <si>
    <t>36,4*1,1</t>
  </si>
  <si>
    <t>739703890</t>
  </si>
  <si>
    <t>341102900R</t>
  </si>
  <si>
    <t>1001049337</t>
  </si>
  <si>
    <t>-475935615</t>
  </si>
  <si>
    <t>1244884128</t>
  </si>
  <si>
    <t>275635313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</si>
  <si>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</si>
  <si>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</si>
  <si>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</si>
  <si>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</si>
  <si>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</si>
  <si>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</si>
  <si>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</si>
  <si>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012203000</t>
  </si>
  <si>
    <t>Geodetické práce při provádění stavby</t>
  </si>
  <si>
    <t>1024</t>
  </si>
  <si>
    <t>-983835729</t>
  </si>
  <si>
    <t>012303000</t>
  </si>
  <si>
    <t>Geodetické práce po výstavbě</t>
  </si>
  <si>
    <t>445903443</t>
  </si>
  <si>
    <t>013002000</t>
  </si>
  <si>
    <t>Projektové práce-dok.skut.prov.stavby</t>
  </si>
  <si>
    <t>-1390147122</t>
  </si>
  <si>
    <t>VRN3</t>
  </si>
  <si>
    <t>Zařízení staveniště</t>
  </si>
  <si>
    <t>031203000</t>
  </si>
  <si>
    <t>Terénní úpravy pro zařízení staveniště</t>
  </si>
  <si>
    <t>-785425019</t>
  </si>
  <si>
    <t>032103000</t>
  </si>
  <si>
    <t>Náklady na stavební buňky</t>
  </si>
  <si>
    <t>137587114</t>
  </si>
  <si>
    <t>032903000</t>
  </si>
  <si>
    <t>Náklady na provoz a údržbu vybavení staveniště</t>
  </si>
  <si>
    <t>1073466538</t>
  </si>
  <si>
    <t>033203000</t>
  </si>
  <si>
    <t>Energie pro zařízení staveniště</t>
  </si>
  <si>
    <t>-1000455548</t>
  </si>
  <si>
    <t>034503000</t>
  </si>
  <si>
    <t>Informační tabule na staveništi</t>
  </si>
  <si>
    <t>1377310521</t>
  </si>
  <si>
    <t>039103000</t>
  </si>
  <si>
    <t>Rozebrání, bourání a odvoz zařízení staveniště</t>
  </si>
  <si>
    <t>1348327342</t>
  </si>
  <si>
    <t>VRN5</t>
  </si>
  <si>
    <t>Finanční náklady</t>
  </si>
  <si>
    <t>051303000</t>
  </si>
  <si>
    <t>Pojištění staveniště</t>
  </si>
  <si>
    <t>2020734356</t>
  </si>
  <si>
    <t>VRN7</t>
  </si>
  <si>
    <t>Provozní vlivy</t>
  </si>
  <si>
    <t>070001000</t>
  </si>
  <si>
    <t>-912930232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</si>
</sst>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19071602-1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Výstavba chodníku na ul. Polské v Karviné-Ráji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Karviná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9. 9. 2021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Karviná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ŠNAPKA SLUŽBY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Ing. Ivan Šnapka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101 - Chodník s odvodn...'!J30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'SO 101 - Chodník s odvodn...'!P125</f>
        <v>0</v>
      </c>
      <c r="AV95" s="128">
        <f>'SO 101 - Chodník s odvodn...'!J33</f>
        <v>0</v>
      </c>
      <c r="AW95" s="128">
        <f>'SO 101 - Chodník s odvodn...'!J34</f>
        <v>0</v>
      </c>
      <c r="AX95" s="128">
        <f>'SO 101 - Chodník s odvodn...'!J35</f>
        <v>0</v>
      </c>
      <c r="AY95" s="128">
        <f>'SO 101 - Chodník s odvodn...'!J36</f>
        <v>0</v>
      </c>
      <c r="AZ95" s="128">
        <f>'SO 101 - Chodník s odvodn...'!F33</f>
        <v>0</v>
      </c>
      <c r="BA95" s="128">
        <f>'SO 101 - Chodník s odvodn...'!F34</f>
        <v>0</v>
      </c>
      <c r="BB95" s="128">
        <f>'SO 101 - Chodník s odvodn...'!F35</f>
        <v>0</v>
      </c>
      <c r="BC95" s="128">
        <f>'SO 101 - Chodník s odvodn...'!F36</f>
        <v>0</v>
      </c>
      <c r="BD95" s="130">
        <f>'SO 101 - Chodník s odvodn...'!F37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102 - Přechody pro chodce'!J30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'SO 102 - Přechody pro chodce'!P129</f>
        <v>0</v>
      </c>
      <c r="AV96" s="128">
        <f>'SO 102 - Přechody pro chodce'!J33</f>
        <v>0</v>
      </c>
      <c r="AW96" s="128">
        <f>'SO 102 - Přechody pro chodce'!J34</f>
        <v>0</v>
      </c>
      <c r="AX96" s="128">
        <f>'SO 102 - Přechody pro chodce'!J35</f>
        <v>0</v>
      </c>
      <c r="AY96" s="128">
        <f>'SO 102 - Přechody pro chodce'!J36</f>
        <v>0</v>
      </c>
      <c r="AZ96" s="128">
        <f>'SO 102 - Přechody pro chodce'!F33</f>
        <v>0</v>
      </c>
      <c r="BA96" s="128">
        <f>'SO 102 - Přechody pro chodce'!F34</f>
        <v>0</v>
      </c>
      <c r="BB96" s="128">
        <f>'SO 102 - Přechody pro chodce'!F35</f>
        <v>0</v>
      </c>
      <c r="BC96" s="128">
        <f>'SO 102 - Přechody pro chodce'!F36</f>
        <v>0</v>
      </c>
      <c r="BD96" s="130">
        <f>'SO 102 - Přechody pro chodce'!F37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401 - Veřejné osvětlen...'!J30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'SO 401 - Veřejné osvětlen...'!P122</f>
        <v>0</v>
      </c>
      <c r="AV97" s="128">
        <f>'SO 401 - Veřejné osvětlen...'!J33</f>
        <v>0</v>
      </c>
      <c r="AW97" s="128">
        <f>'SO 401 - Veřejné osvětlen...'!J34</f>
        <v>0</v>
      </c>
      <c r="AX97" s="128">
        <f>'SO 401 - Veřejné osvětlen...'!J35</f>
        <v>0</v>
      </c>
      <c r="AY97" s="128">
        <f>'SO 401 - Veřejné osvětlen...'!J36</f>
        <v>0</v>
      </c>
      <c r="AZ97" s="128">
        <f>'SO 401 - Veřejné osvětlen...'!F33</f>
        <v>0</v>
      </c>
      <c r="BA97" s="128">
        <f>'SO 401 - Veřejné osvětlen...'!F34</f>
        <v>0</v>
      </c>
      <c r="BB97" s="128">
        <f>'SO 401 - Veřejné osvětlen...'!F35</f>
        <v>0</v>
      </c>
      <c r="BC97" s="128">
        <f>'SO 401 - Veřejné osvětlen...'!F36</f>
        <v>0</v>
      </c>
      <c r="BD97" s="130">
        <f>'SO 401 - Veřejné osvětlen...'!F37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402 - Veřejné osvětlen...'!J30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'SO 402 - Veřejné osvětlen...'!P122</f>
        <v>0</v>
      </c>
      <c r="AV98" s="128">
        <f>'SO 402 - Veřejné osvětlen...'!J33</f>
        <v>0</v>
      </c>
      <c r="AW98" s="128">
        <f>'SO 402 - Veřejné osvětlen...'!J34</f>
        <v>0</v>
      </c>
      <c r="AX98" s="128">
        <f>'SO 402 - Veřejné osvětlen...'!J35</f>
        <v>0</v>
      </c>
      <c r="AY98" s="128">
        <f>'SO 402 - Veřejné osvětlen...'!J36</f>
        <v>0</v>
      </c>
      <c r="AZ98" s="128">
        <f>'SO 402 - Veřejné osvětlen...'!F33</f>
        <v>0</v>
      </c>
      <c r="BA98" s="128">
        <f>'SO 402 - Veřejné osvětlen...'!F34</f>
        <v>0</v>
      </c>
      <c r="BB98" s="128">
        <f>'SO 402 - Veřejné osvětlen...'!F35</f>
        <v>0</v>
      </c>
      <c r="BC98" s="128">
        <f>'SO 402 - Veřejné osvětlen...'!F36</f>
        <v>0</v>
      </c>
      <c r="BD98" s="130">
        <f>'SO 402 - Veřejné osvětlen...'!F37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pans="1:91" s="7" customFormat="1" ht="16.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'VRN - Vedlejší rozpočtové...'!J30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32">
        <v>0</v>
      </c>
      <c r="AT99" s="133">
        <f>ROUND(SUM(AV99:AW99),2)</f>
        <v>0</v>
      </c>
      <c r="AU99" s="134">
        <f>'VRN - Vedlejší rozpočtové...'!P121</f>
        <v>0</v>
      </c>
      <c r="AV99" s="133">
        <f>'VRN - Vedlejší rozpočtové...'!J33</f>
        <v>0</v>
      </c>
      <c r="AW99" s="133">
        <f>'VRN - Vedlejší rozpočtové...'!J34</f>
        <v>0</v>
      </c>
      <c r="AX99" s="133">
        <f>'VRN - Vedlejší rozpočtové...'!J35</f>
        <v>0</v>
      </c>
      <c r="AY99" s="133">
        <f>'VRN - Vedlejší rozpočtové...'!J36</f>
        <v>0</v>
      </c>
      <c r="AZ99" s="133">
        <f>'VRN - Vedlejší rozpočtové...'!F33</f>
        <v>0</v>
      </c>
      <c r="BA99" s="133">
        <f>'VRN - Vedlejší rozpočtové...'!F34</f>
        <v>0</v>
      </c>
      <c r="BB99" s="133">
        <f>'VRN - Vedlejší rozpočtové...'!F35</f>
        <v>0</v>
      </c>
      <c r="BC99" s="133">
        <f>'VRN - Vedlejší rozpočtové...'!F36</f>
        <v>0</v>
      </c>
      <c r="BD99" s="135">
        <f>'VRN - Vedlejší rozpočtové...'!F37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Chodník s odvodn...'!C2" display="/"/>
    <hyperlink ref="A96" location="'SO 102 - Přechody pro chodce'!C2" display="/"/>
    <hyperlink ref="A97" location="'SO 401 - Veřejné osvětlen...'!C2" display="/"/>
    <hyperlink ref="A98" location="'SO 402 - Veřejné osvětlen...'!C2" display="/"/>
    <hyperlink ref="A9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ROUND((SUM(BE125:BE462)),2)</f>
        <v>0</v>
      </c>
      <c r="G33" s="38"/>
      <c r="H33" s="38"/>
      <c r="I33" s="155">
        <v>0.21</v>
      </c>
      <c r="J33" s="154">
        <f>ROUND(((SUM(BE125:BE462))*I33),2)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ROUND((SUM(BF125:BF462)),2)</f>
        <v>0</v>
      </c>
      <c r="G34" s="38"/>
      <c r="H34" s="38"/>
      <c r="I34" s="155">
        <v>0.15</v>
      </c>
      <c r="J34" s="154">
        <f>ROUND(((SUM(BF125:BF462))*I34),2)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ROUND((SUM(BG125:BG462)),2)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ROUND((SUM(BH125:BH462)),2)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ROUND((SUM(BI125:BI462)),2)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101 - Chodník s odvodněním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J292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J310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J315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114</v>
      </c>
      <c r="E102" s="188"/>
      <c r="F102" s="188"/>
      <c r="G102" s="188"/>
      <c r="H102" s="188"/>
      <c r="I102" s="188"/>
      <c r="J102" s="189">
        <f>J357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J399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116</v>
      </c>
      <c r="E104" s="188"/>
      <c r="F104" s="188"/>
      <c r="G104" s="188"/>
      <c r="H104" s="188"/>
      <c r="I104" s="188"/>
      <c r="J104" s="189">
        <f>J447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117</v>
      </c>
      <c r="E105" s="188"/>
      <c r="F105" s="188"/>
      <c r="G105" s="188"/>
      <c r="H105" s="188"/>
      <c r="I105" s="188"/>
      <c r="J105" s="189">
        <f>J458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118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Výstavba chodníku na ul. Polské v Karviné-Ráji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102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 101 - Chodník s odvodněním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Karviná</v>
      </c>
      <c r="G119" s="40"/>
      <c r="H119" s="40"/>
      <c r="I119" s="32" t="s">
        <v>22</v>
      </c>
      <c r="J119" s="79" t="str">
        <f>IF(J12="","",J12)</f>
        <v>9. 9. 2021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24</v>
      </c>
      <c r="D121" s="40"/>
      <c r="E121" s="40"/>
      <c r="F121" s="27" t="str">
        <f>E15</f>
        <v>Statutární město Karviná</v>
      </c>
      <c r="G121" s="40"/>
      <c r="H121" s="40"/>
      <c r="I121" s="32" t="s">
        <v>31</v>
      </c>
      <c r="J121" s="36" t="str">
        <f>E21</f>
        <v>ŠNAPKA SLUŽBY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Ing. Ivan Šnapka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119</v>
      </c>
      <c r="D124" s="194" t="s">
        <v>63</v>
      </c>
      <c r="E124" s="194" t="s">
        <v>59</v>
      </c>
      <c r="F124" s="194" t="s">
        <v>60</v>
      </c>
      <c r="G124" s="194" t="s">
        <v>120</v>
      </c>
      <c r="H124" s="194" t="s">
        <v>121</v>
      </c>
      <c r="I124" s="194" t="s">
        <v>122</v>
      </c>
      <c r="J124" s="195" t="s">
        <v>106</v>
      </c>
      <c r="K124" s="196" t="s">
        <v>123</v>
      </c>
      <c r="L124" s="197"/>
      <c r="M124" s="100" t="s">
        <v>1</v>
      </c>
      <c r="N124" s="101" t="s">
        <v>42</v>
      </c>
      <c r="O124" s="101" t="s">
        <v>124</v>
      </c>
      <c r="P124" s="101" t="s">
        <v>125</v>
      </c>
      <c r="Q124" s="101" t="s">
        <v>126</v>
      </c>
      <c r="R124" s="101" t="s">
        <v>127</v>
      </c>
      <c r="S124" s="101" t="s">
        <v>128</v>
      </c>
      <c r="T124" s="102" t="s">
        <v>129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130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</f>
        <v>0</v>
      </c>
      <c r="Q125" s="104"/>
      <c r="R125" s="200">
        <f>R126</f>
        <v>2018.97641874</v>
      </c>
      <c r="S125" s="104"/>
      <c r="T125" s="201">
        <f>T126</f>
        <v>406.90240000000006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108</v>
      </c>
      <c r="BK125" s="202">
        <f>BK126</f>
        <v>0</v>
      </c>
    </row>
    <row r="126" spans="1:63" s="12" customFormat="1" ht="25.9" customHeight="1">
      <c r="A126" s="12"/>
      <c r="B126" s="203"/>
      <c r="C126" s="204"/>
      <c r="D126" s="205" t="s">
        <v>77</v>
      </c>
      <c r="E126" s="206" t="s">
        <v>131</v>
      </c>
      <c r="F126" s="206" t="s">
        <v>132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P127+P292+P310+P315+P357+P399+P447+P458</f>
        <v>0</v>
      </c>
      <c r="Q126" s="211"/>
      <c r="R126" s="212">
        <f>R127+R292+R310+R315+R357+R399+R447+R458</f>
        <v>2018.97641874</v>
      </c>
      <c r="S126" s="211"/>
      <c r="T126" s="213">
        <f>T127+T292+T310+T315+T357+T399+T447+T458</f>
        <v>406.90240000000006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78</v>
      </c>
      <c r="AY126" s="214" t="s">
        <v>133</v>
      </c>
      <c r="BK126" s="216">
        <f>BK127+BK292+BK310+BK315+BK357+BK399+BK447+BK458</f>
        <v>0</v>
      </c>
    </row>
    <row r="127" spans="1:63" s="12" customFormat="1" ht="22.8" customHeight="1">
      <c r="A127" s="12"/>
      <c r="B127" s="203"/>
      <c r="C127" s="204"/>
      <c r="D127" s="205" t="s">
        <v>77</v>
      </c>
      <c r="E127" s="217" t="s">
        <v>86</v>
      </c>
      <c r="F127" s="217" t="s">
        <v>134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SUM(P128:P291)</f>
        <v>0</v>
      </c>
      <c r="Q127" s="211"/>
      <c r="R127" s="212">
        <f>SUM(R128:R291)</f>
        <v>884.03387</v>
      </c>
      <c r="S127" s="211"/>
      <c r="T127" s="213">
        <f>SUM(T128:T291)</f>
        <v>367.76120000000003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86</v>
      </c>
      <c r="AY127" s="214" t="s">
        <v>133</v>
      </c>
      <c r="BK127" s="216">
        <f>SUM(BK128:BK291)</f>
        <v>0</v>
      </c>
    </row>
    <row r="128" spans="1:65" s="2" customFormat="1" ht="16.5" customHeight="1">
      <c r="A128" s="38"/>
      <c r="B128" s="39"/>
      <c r="C128" s="219" t="s">
        <v>86</v>
      </c>
      <c r="D128" s="219" t="s">
        <v>135</v>
      </c>
      <c r="E128" s="220" t="s">
        <v>136</v>
      </c>
      <c r="F128" s="221" t="s">
        <v>137</v>
      </c>
      <c r="G128" s="222" t="s">
        <v>138</v>
      </c>
      <c r="H128" s="223">
        <v>0.31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139</v>
      </c>
      <c r="AT128" s="231" t="s">
        <v>135</v>
      </c>
      <c r="AU128" s="231" t="s">
        <v>88</v>
      </c>
      <c r="AY128" s="17" t="s">
        <v>133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139</v>
      </c>
      <c r="BM128" s="231" t="s">
        <v>140</v>
      </c>
    </row>
    <row r="129" spans="1:51" s="13" customFormat="1" ht="12">
      <c r="A129" s="13"/>
      <c r="B129" s="233"/>
      <c r="C129" s="234"/>
      <c r="D129" s="235" t="s">
        <v>141</v>
      </c>
      <c r="E129" s="236" t="s">
        <v>1</v>
      </c>
      <c r="F129" s="237" t="s">
        <v>142</v>
      </c>
      <c r="G129" s="234"/>
      <c r="H129" s="238">
        <v>0.31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141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133</v>
      </c>
    </row>
    <row r="130" spans="1:65" s="2" customFormat="1" ht="16.5" customHeight="1">
      <c r="A130" s="38"/>
      <c r="B130" s="39"/>
      <c r="C130" s="219" t="s">
        <v>143</v>
      </c>
      <c r="D130" s="219" t="s">
        <v>135</v>
      </c>
      <c r="E130" s="220" t="s">
        <v>144</v>
      </c>
      <c r="F130" s="221" t="s">
        <v>145</v>
      </c>
      <c r="G130" s="222" t="s">
        <v>146</v>
      </c>
      <c r="H130" s="223">
        <v>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139</v>
      </c>
      <c r="AT130" s="231" t="s">
        <v>135</v>
      </c>
      <c r="AU130" s="231" t="s">
        <v>88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139</v>
      </c>
      <c r="BM130" s="231" t="s">
        <v>147</v>
      </c>
    </row>
    <row r="131" spans="1:65" s="2" customFormat="1" ht="16.5" customHeight="1">
      <c r="A131" s="38"/>
      <c r="B131" s="39"/>
      <c r="C131" s="219" t="s">
        <v>148</v>
      </c>
      <c r="D131" s="219" t="s">
        <v>135</v>
      </c>
      <c r="E131" s="220" t="s">
        <v>149</v>
      </c>
      <c r="F131" s="221" t="s">
        <v>150</v>
      </c>
      <c r="G131" s="222" t="s">
        <v>146</v>
      </c>
      <c r="H131" s="223">
        <v>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5E-05</v>
      </c>
      <c r="R131" s="229">
        <f>Q131*H131</f>
        <v>0.0001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151</v>
      </c>
    </row>
    <row r="132" spans="1:65" s="2" customFormat="1" ht="16.5" customHeight="1">
      <c r="A132" s="38"/>
      <c r="B132" s="39"/>
      <c r="C132" s="219" t="s">
        <v>152</v>
      </c>
      <c r="D132" s="219" t="s">
        <v>135</v>
      </c>
      <c r="E132" s="220" t="s">
        <v>153</v>
      </c>
      <c r="F132" s="221" t="s">
        <v>154</v>
      </c>
      <c r="G132" s="222" t="s">
        <v>146</v>
      </c>
      <c r="H132" s="223">
        <v>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139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139</v>
      </c>
      <c r="BM132" s="231" t="s">
        <v>155</v>
      </c>
    </row>
    <row r="133" spans="1:65" s="2" customFormat="1" ht="24.15" customHeight="1">
      <c r="A133" s="38"/>
      <c r="B133" s="39"/>
      <c r="C133" s="219" t="s">
        <v>156</v>
      </c>
      <c r="D133" s="219" t="s">
        <v>135</v>
      </c>
      <c r="E133" s="220" t="s">
        <v>157</v>
      </c>
      <c r="F133" s="221" t="s">
        <v>158</v>
      </c>
      <c r="G133" s="222" t="s">
        <v>159</v>
      </c>
      <c r="H133" s="223">
        <v>11.5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0.26</v>
      </c>
      <c r="T133" s="230">
        <f>S133*H133</f>
        <v>2.99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160</v>
      </c>
    </row>
    <row r="134" spans="1:51" s="13" customFormat="1" ht="12">
      <c r="A134" s="13"/>
      <c r="B134" s="233"/>
      <c r="C134" s="234"/>
      <c r="D134" s="235" t="s">
        <v>141</v>
      </c>
      <c r="E134" s="236" t="s">
        <v>1</v>
      </c>
      <c r="F134" s="237" t="s">
        <v>161</v>
      </c>
      <c r="G134" s="234"/>
      <c r="H134" s="238">
        <v>11.5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pans="1:65" s="2" customFormat="1" ht="24.15" customHeight="1">
      <c r="A135" s="38"/>
      <c r="B135" s="39"/>
      <c r="C135" s="219" t="s">
        <v>139</v>
      </c>
      <c r="D135" s="219" t="s">
        <v>135</v>
      </c>
      <c r="E135" s="220" t="s">
        <v>162</v>
      </c>
      <c r="F135" s="221" t="s">
        <v>163</v>
      </c>
      <c r="G135" s="222" t="s">
        <v>159</v>
      </c>
      <c r="H135" s="223">
        <v>371.3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0.5</v>
      </c>
      <c r="T135" s="230">
        <f>S135*H135</f>
        <v>185.65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164</v>
      </c>
    </row>
    <row r="136" spans="1:51" s="13" customFormat="1" ht="12">
      <c r="A136" s="13"/>
      <c r="B136" s="233"/>
      <c r="C136" s="234"/>
      <c r="D136" s="235" t="s">
        <v>141</v>
      </c>
      <c r="E136" s="236" t="s">
        <v>1</v>
      </c>
      <c r="F136" s="237" t="s">
        <v>161</v>
      </c>
      <c r="G136" s="234"/>
      <c r="H136" s="238">
        <v>11.5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78</v>
      </c>
      <c r="AY136" s="244" t="s">
        <v>133</v>
      </c>
    </row>
    <row r="137" spans="1:51" s="13" customFormat="1" ht="12">
      <c r="A137" s="13"/>
      <c r="B137" s="233"/>
      <c r="C137" s="234"/>
      <c r="D137" s="235" t="s">
        <v>141</v>
      </c>
      <c r="E137" s="236" t="s">
        <v>1</v>
      </c>
      <c r="F137" s="237" t="s">
        <v>165</v>
      </c>
      <c r="G137" s="234"/>
      <c r="H137" s="238">
        <v>301.8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141</v>
      </c>
      <c r="AU137" s="244" t="s">
        <v>88</v>
      </c>
      <c r="AV137" s="13" t="s">
        <v>88</v>
      </c>
      <c r="AW137" s="13" t="s">
        <v>34</v>
      </c>
      <c r="AX137" s="13" t="s">
        <v>78</v>
      </c>
      <c r="AY137" s="244" t="s">
        <v>133</v>
      </c>
    </row>
    <row r="138" spans="1:51" s="13" customFormat="1" ht="12">
      <c r="A138" s="13"/>
      <c r="B138" s="233"/>
      <c r="C138" s="234"/>
      <c r="D138" s="235" t="s">
        <v>141</v>
      </c>
      <c r="E138" s="236" t="s">
        <v>1</v>
      </c>
      <c r="F138" s="237" t="s">
        <v>166</v>
      </c>
      <c r="G138" s="234"/>
      <c r="H138" s="238">
        <v>58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78</v>
      </c>
      <c r="AY138" s="244" t="s">
        <v>133</v>
      </c>
    </row>
    <row r="139" spans="1:51" s="14" customFormat="1" ht="12">
      <c r="A139" s="14"/>
      <c r="B139" s="245"/>
      <c r="C139" s="246"/>
      <c r="D139" s="235" t="s">
        <v>141</v>
      </c>
      <c r="E139" s="247" t="s">
        <v>1</v>
      </c>
      <c r="F139" s="248" t="s">
        <v>167</v>
      </c>
      <c r="G139" s="246"/>
      <c r="H139" s="249">
        <v>371.3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141</v>
      </c>
      <c r="AU139" s="255" t="s">
        <v>88</v>
      </c>
      <c r="AV139" s="14" t="s">
        <v>139</v>
      </c>
      <c r="AW139" s="14" t="s">
        <v>34</v>
      </c>
      <c r="AX139" s="14" t="s">
        <v>86</v>
      </c>
      <c r="AY139" s="255" t="s">
        <v>133</v>
      </c>
    </row>
    <row r="140" spans="1:65" s="2" customFormat="1" ht="24.15" customHeight="1">
      <c r="A140" s="38"/>
      <c r="B140" s="39"/>
      <c r="C140" s="219" t="s">
        <v>168</v>
      </c>
      <c r="D140" s="219" t="s">
        <v>135</v>
      </c>
      <c r="E140" s="220" t="s">
        <v>169</v>
      </c>
      <c r="F140" s="221" t="s">
        <v>170</v>
      </c>
      <c r="G140" s="222" t="s">
        <v>159</v>
      </c>
      <c r="H140" s="223">
        <v>301.8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0.098</v>
      </c>
      <c r="T140" s="230">
        <f>S140*H140</f>
        <v>29.576400000000003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139</v>
      </c>
      <c r="AT140" s="231" t="s">
        <v>135</v>
      </c>
      <c r="AU140" s="231" t="s">
        <v>88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139</v>
      </c>
      <c r="BM140" s="231" t="s">
        <v>171</v>
      </c>
    </row>
    <row r="141" spans="1:51" s="13" customFormat="1" ht="12">
      <c r="A141" s="13"/>
      <c r="B141" s="233"/>
      <c r="C141" s="234"/>
      <c r="D141" s="235" t="s">
        <v>141</v>
      </c>
      <c r="E141" s="236" t="s">
        <v>1</v>
      </c>
      <c r="F141" s="237" t="s">
        <v>165</v>
      </c>
      <c r="G141" s="234"/>
      <c r="H141" s="238">
        <v>301.8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141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133</v>
      </c>
    </row>
    <row r="142" spans="1:65" s="2" customFormat="1" ht="24.15" customHeight="1">
      <c r="A142" s="38"/>
      <c r="B142" s="39"/>
      <c r="C142" s="219" t="s">
        <v>172</v>
      </c>
      <c r="D142" s="219" t="s">
        <v>135</v>
      </c>
      <c r="E142" s="220" t="s">
        <v>173</v>
      </c>
      <c r="F142" s="221" t="s">
        <v>174</v>
      </c>
      <c r="G142" s="222" t="s">
        <v>159</v>
      </c>
      <c r="H142" s="223">
        <v>301.8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0.22</v>
      </c>
      <c r="T142" s="230">
        <f>S142*H142</f>
        <v>66.396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175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165</v>
      </c>
      <c r="G143" s="234"/>
      <c r="H143" s="238">
        <v>301.8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pans="1:65" s="2" customFormat="1" ht="24.15" customHeight="1">
      <c r="A144" s="38"/>
      <c r="B144" s="39"/>
      <c r="C144" s="219" t="s">
        <v>176</v>
      </c>
      <c r="D144" s="219" t="s">
        <v>135</v>
      </c>
      <c r="E144" s="220" t="s">
        <v>177</v>
      </c>
      <c r="F144" s="221" t="s">
        <v>178</v>
      </c>
      <c r="G144" s="222" t="s">
        <v>159</v>
      </c>
      <c r="H144" s="223">
        <v>649.6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5E-05</v>
      </c>
      <c r="R144" s="229">
        <f>Q144*H144</f>
        <v>0.03248</v>
      </c>
      <c r="S144" s="229">
        <v>0.128</v>
      </c>
      <c r="T144" s="230">
        <f>S144*H144</f>
        <v>83.14880000000001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139</v>
      </c>
      <c r="AT144" s="231" t="s">
        <v>135</v>
      </c>
      <c r="AU144" s="231" t="s">
        <v>88</v>
      </c>
      <c r="AY144" s="17" t="s">
        <v>133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139</v>
      </c>
      <c r="BM144" s="231" t="s">
        <v>179</v>
      </c>
    </row>
    <row r="145" spans="1:51" s="13" customFormat="1" ht="12">
      <c r="A145" s="13"/>
      <c r="B145" s="233"/>
      <c r="C145" s="234"/>
      <c r="D145" s="235" t="s">
        <v>141</v>
      </c>
      <c r="E145" s="236" t="s">
        <v>1</v>
      </c>
      <c r="F145" s="237" t="s">
        <v>180</v>
      </c>
      <c r="G145" s="234"/>
      <c r="H145" s="238">
        <v>649.6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141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133</v>
      </c>
    </row>
    <row r="146" spans="1:65" s="2" customFormat="1" ht="24.15" customHeight="1">
      <c r="A146" s="38"/>
      <c r="B146" s="39"/>
      <c r="C146" s="219" t="s">
        <v>181</v>
      </c>
      <c r="D146" s="219" t="s">
        <v>135</v>
      </c>
      <c r="E146" s="220" t="s">
        <v>182</v>
      </c>
      <c r="F146" s="221" t="s">
        <v>183</v>
      </c>
      <c r="G146" s="222" t="s">
        <v>184</v>
      </c>
      <c r="H146" s="223">
        <v>480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43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139</v>
      </c>
      <c r="AT146" s="231" t="s">
        <v>135</v>
      </c>
      <c r="AU146" s="231" t="s">
        <v>88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139</v>
      </c>
      <c r="BM146" s="231" t="s">
        <v>185</v>
      </c>
    </row>
    <row r="147" spans="1:51" s="13" customFormat="1" ht="12">
      <c r="A147" s="13"/>
      <c r="B147" s="233"/>
      <c r="C147" s="234"/>
      <c r="D147" s="235" t="s">
        <v>141</v>
      </c>
      <c r="E147" s="236" t="s">
        <v>1</v>
      </c>
      <c r="F147" s="237" t="s">
        <v>186</v>
      </c>
      <c r="G147" s="234"/>
      <c r="H147" s="238">
        <v>480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141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133</v>
      </c>
    </row>
    <row r="148" spans="1:65" s="2" customFormat="1" ht="24.15" customHeight="1">
      <c r="A148" s="38"/>
      <c r="B148" s="39"/>
      <c r="C148" s="219" t="s">
        <v>187</v>
      </c>
      <c r="D148" s="219" t="s">
        <v>135</v>
      </c>
      <c r="E148" s="220" t="s">
        <v>188</v>
      </c>
      <c r="F148" s="221" t="s">
        <v>189</v>
      </c>
      <c r="G148" s="222" t="s">
        <v>190</v>
      </c>
      <c r="H148" s="223">
        <v>90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139</v>
      </c>
      <c r="AT148" s="231" t="s">
        <v>135</v>
      </c>
      <c r="AU148" s="231" t="s">
        <v>88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139</v>
      </c>
      <c r="BM148" s="231" t="s">
        <v>191</v>
      </c>
    </row>
    <row r="149" spans="1:51" s="13" customFormat="1" ht="12">
      <c r="A149" s="13"/>
      <c r="B149" s="233"/>
      <c r="C149" s="234"/>
      <c r="D149" s="235" t="s">
        <v>141</v>
      </c>
      <c r="E149" s="236" t="s">
        <v>1</v>
      </c>
      <c r="F149" s="237" t="s">
        <v>192</v>
      </c>
      <c r="G149" s="234"/>
      <c r="H149" s="238">
        <v>90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141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133</v>
      </c>
    </row>
    <row r="150" spans="1:65" s="2" customFormat="1" ht="24.15" customHeight="1">
      <c r="A150" s="38"/>
      <c r="B150" s="39"/>
      <c r="C150" s="219" t="s">
        <v>193</v>
      </c>
      <c r="D150" s="219" t="s">
        <v>135</v>
      </c>
      <c r="E150" s="220" t="s">
        <v>194</v>
      </c>
      <c r="F150" s="221" t="s">
        <v>195</v>
      </c>
      <c r="G150" s="222" t="s">
        <v>146</v>
      </c>
      <c r="H150" s="223">
        <v>7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0.00065</v>
      </c>
      <c r="R150" s="229">
        <f>Q150*H150</f>
        <v>0.00455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139</v>
      </c>
      <c r="AT150" s="231" t="s">
        <v>135</v>
      </c>
      <c r="AU150" s="231" t="s">
        <v>88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139</v>
      </c>
      <c r="BM150" s="231" t="s">
        <v>196</v>
      </c>
    </row>
    <row r="151" spans="1:51" s="13" customFormat="1" ht="12">
      <c r="A151" s="13"/>
      <c r="B151" s="233"/>
      <c r="C151" s="234"/>
      <c r="D151" s="235" t="s">
        <v>141</v>
      </c>
      <c r="E151" s="236" t="s">
        <v>1</v>
      </c>
      <c r="F151" s="237" t="s">
        <v>197</v>
      </c>
      <c r="G151" s="234"/>
      <c r="H151" s="238">
        <v>7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141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133</v>
      </c>
    </row>
    <row r="152" spans="1:65" s="2" customFormat="1" ht="24.15" customHeight="1">
      <c r="A152" s="38"/>
      <c r="B152" s="39"/>
      <c r="C152" s="219" t="s">
        <v>198</v>
      </c>
      <c r="D152" s="219" t="s">
        <v>135</v>
      </c>
      <c r="E152" s="220" t="s">
        <v>199</v>
      </c>
      <c r="F152" s="221" t="s">
        <v>200</v>
      </c>
      <c r="G152" s="222" t="s">
        <v>146</v>
      </c>
      <c r="H152" s="223">
        <v>7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139</v>
      </c>
      <c r="AT152" s="231" t="s">
        <v>135</v>
      </c>
      <c r="AU152" s="231" t="s">
        <v>88</v>
      </c>
      <c r="AY152" s="17" t="s">
        <v>133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139</v>
      </c>
      <c r="BM152" s="231" t="s">
        <v>201</v>
      </c>
    </row>
    <row r="153" spans="1:51" s="13" customFormat="1" ht="12">
      <c r="A153" s="13"/>
      <c r="B153" s="233"/>
      <c r="C153" s="234"/>
      <c r="D153" s="235" t="s">
        <v>141</v>
      </c>
      <c r="E153" s="236" t="s">
        <v>1</v>
      </c>
      <c r="F153" s="237" t="s">
        <v>197</v>
      </c>
      <c r="G153" s="234"/>
      <c r="H153" s="238">
        <v>7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141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133</v>
      </c>
    </row>
    <row r="154" spans="1:65" s="2" customFormat="1" ht="21.75" customHeight="1">
      <c r="A154" s="38"/>
      <c r="B154" s="39"/>
      <c r="C154" s="219" t="s">
        <v>202</v>
      </c>
      <c r="D154" s="219" t="s">
        <v>135</v>
      </c>
      <c r="E154" s="220" t="s">
        <v>203</v>
      </c>
      <c r="F154" s="221" t="s">
        <v>204</v>
      </c>
      <c r="G154" s="222" t="s">
        <v>159</v>
      </c>
      <c r="H154" s="223">
        <v>52.5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0.00064</v>
      </c>
      <c r="R154" s="229">
        <f>Q154*H154</f>
        <v>0.033600000000000005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139</v>
      </c>
      <c r="AT154" s="231" t="s">
        <v>135</v>
      </c>
      <c r="AU154" s="231" t="s">
        <v>88</v>
      </c>
      <c r="AY154" s="17" t="s">
        <v>133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139</v>
      </c>
      <c r="BM154" s="231" t="s">
        <v>205</v>
      </c>
    </row>
    <row r="155" spans="1:51" s="13" customFormat="1" ht="12">
      <c r="A155" s="13"/>
      <c r="B155" s="233"/>
      <c r="C155" s="234"/>
      <c r="D155" s="235" t="s">
        <v>141</v>
      </c>
      <c r="E155" s="236" t="s">
        <v>1</v>
      </c>
      <c r="F155" s="237" t="s">
        <v>206</v>
      </c>
      <c r="G155" s="234"/>
      <c r="H155" s="238">
        <v>52.5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141</v>
      </c>
      <c r="AU155" s="244" t="s">
        <v>88</v>
      </c>
      <c r="AV155" s="13" t="s">
        <v>88</v>
      </c>
      <c r="AW155" s="13" t="s">
        <v>34</v>
      </c>
      <c r="AX155" s="13" t="s">
        <v>86</v>
      </c>
      <c r="AY155" s="244" t="s">
        <v>133</v>
      </c>
    </row>
    <row r="156" spans="1:65" s="2" customFormat="1" ht="24.15" customHeight="1">
      <c r="A156" s="38"/>
      <c r="B156" s="39"/>
      <c r="C156" s="219" t="s">
        <v>207</v>
      </c>
      <c r="D156" s="219" t="s">
        <v>135</v>
      </c>
      <c r="E156" s="220" t="s">
        <v>208</v>
      </c>
      <c r="F156" s="221" t="s">
        <v>209</v>
      </c>
      <c r="G156" s="222" t="s">
        <v>159</v>
      </c>
      <c r="H156" s="223">
        <v>52.5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139</v>
      </c>
      <c r="AT156" s="231" t="s">
        <v>135</v>
      </c>
      <c r="AU156" s="231" t="s">
        <v>88</v>
      </c>
      <c r="AY156" s="17" t="s">
        <v>133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139</v>
      </c>
      <c r="BM156" s="231" t="s">
        <v>210</v>
      </c>
    </row>
    <row r="157" spans="1:51" s="13" customFormat="1" ht="12">
      <c r="A157" s="13"/>
      <c r="B157" s="233"/>
      <c r="C157" s="234"/>
      <c r="D157" s="235" t="s">
        <v>141</v>
      </c>
      <c r="E157" s="236" t="s">
        <v>1</v>
      </c>
      <c r="F157" s="237" t="s">
        <v>206</v>
      </c>
      <c r="G157" s="234"/>
      <c r="H157" s="238">
        <v>52.5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141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133</v>
      </c>
    </row>
    <row r="158" spans="1:65" s="2" customFormat="1" ht="24.15" customHeight="1">
      <c r="A158" s="38"/>
      <c r="B158" s="39"/>
      <c r="C158" s="219" t="s">
        <v>8</v>
      </c>
      <c r="D158" s="219" t="s">
        <v>135</v>
      </c>
      <c r="E158" s="220" t="s">
        <v>211</v>
      </c>
      <c r="F158" s="221" t="s">
        <v>212</v>
      </c>
      <c r="G158" s="222" t="s">
        <v>213</v>
      </c>
      <c r="H158" s="223">
        <v>670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0.0001</v>
      </c>
      <c r="R158" s="229">
        <f>Q158*H158</f>
        <v>0.067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88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214</v>
      </c>
    </row>
    <row r="159" spans="1:51" s="13" customFormat="1" ht="12">
      <c r="A159" s="13"/>
      <c r="B159" s="233"/>
      <c r="C159" s="234"/>
      <c r="D159" s="235" t="s">
        <v>141</v>
      </c>
      <c r="E159" s="236" t="s">
        <v>1</v>
      </c>
      <c r="F159" s="237" t="s">
        <v>215</v>
      </c>
      <c r="G159" s="234"/>
      <c r="H159" s="238">
        <v>670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141</v>
      </c>
      <c r="AU159" s="244" t="s">
        <v>88</v>
      </c>
      <c r="AV159" s="13" t="s">
        <v>88</v>
      </c>
      <c r="AW159" s="13" t="s">
        <v>34</v>
      </c>
      <c r="AX159" s="13" t="s">
        <v>86</v>
      </c>
      <c r="AY159" s="244" t="s">
        <v>133</v>
      </c>
    </row>
    <row r="160" spans="1:65" s="2" customFormat="1" ht="24.15" customHeight="1">
      <c r="A160" s="38"/>
      <c r="B160" s="39"/>
      <c r="C160" s="219" t="s">
        <v>216</v>
      </c>
      <c r="D160" s="219" t="s">
        <v>135</v>
      </c>
      <c r="E160" s="220" t="s">
        <v>217</v>
      </c>
      <c r="F160" s="221" t="s">
        <v>218</v>
      </c>
      <c r="G160" s="222" t="s">
        <v>213</v>
      </c>
      <c r="H160" s="223">
        <v>670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139</v>
      </c>
      <c r="AT160" s="231" t="s">
        <v>135</v>
      </c>
      <c r="AU160" s="231" t="s">
        <v>88</v>
      </c>
      <c r="AY160" s="17" t="s">
        <v>133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139</v>
      </c>
      <c r="BM160" s="231" t="s">
        <v>219</v>
      </c>
    </row>
    <row r="161" spans="1:51" s="13" customFormat="1" ht="12">
      <c r="A161" s="13"/>
      <c r="B161" s="233"/>
      <c r="C161" s="234"/>
      <c r="D161" s="235" t="s">
        <v>141</v>
      </c>
      <c r="E161" s="236" t="s">
        <v>1</v>
      </c>
      <c r="F161" s="237" t="s">
        <v>215</v>
      </c>
      <c r="G161" s="234"/>
      <c r="H161" s="238">
        <v>670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141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133</v>
      </c>
    </row>
    <row r="162" spans="1:65" s="2" customFormat="1" ht="24.15" customHeight="1">
      <c r="A162" s="38"/>
      <c r="B162" s="39"/>
      <c r="C162" s="219" t="s">
        <v>220</v>
      </c>
      <c r="D162" s="219" t="s">
        <v>135</v>
      </c>
      <c r="E162" s="220" t="s">
        <v>221</v>
      </c>
      <c r="F162" s="221" t="s">
        <v>222</v>
      </c>
      <c r="G162" s="222" t="s">
        <v>213</v>
      </c>
      <c r="H162" s="223">
        <v>21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0.01182</v>
      </c>
      <c r="R162" s="229">
        <f>Q162*H162</f>
        <v>0.24822000000000002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139</v>
      </c>
      <c r="AT162" s="231" t="s">
        <v>135</v>
      </c>
      <c r="AU162" s="231" t="s">
        <v>88</v>
      </c>
      <c r="AY162" s="17" t="s">
        <v>133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139</v>
      </c>
      <c r="BM162" s="231" t="s">
        <v>223</v>
      </c>
    </row>
    <row r="163" spans="1:51" s="13" customFormat="1" ht="12">
      <c r="A163" s="13"/>
      <c r="B163" s="233"/>
      <c r="C163" s="234"/>
      <c r="D163" s="235" t="s">
        <v>141</v>
      </c>
      <c r="E163" s="236" t="s">
        <v>1</v>
      </c>
      <c r="F163" s="237" t="s">
        <v>224</v>
      </c>
      <c r="G163" s="234"/>
      <c r="H163" s="238">
        <v>21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141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133</v>
      </c>
    </row>
    <row r="164" spans="1:65" s="2" customFormat="1" ht="24.15" customHeight="1">
      <c r="A164" s="38"/>
      <c r="B164" s="39"/>
      <c r="C164" s="219" t="s">
        <v>225</v>
      </c>
      <c r="D164" s="219" t="s">
        <v>135</v>
      </c>
      <c r="E164" s="220" t="s">
        <v>226</v>
      </c>
      <c r="F164" s="221" t="s">
        <v>227</v>
      </c>
      <c r="G164" s="222" t="s">
        <v>213</v>
      </c>
      <c r="H164" s="223">
        <v>21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139</v>
      </c>
      <c r="AT164" s="231" t="s">
        <v>135</v>
      </c>
      <c r="AU164" s="231" t="s">
        <v>88</v>
      </c>
      <c r="AY164" s="17" t="s">
        <v>133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139</v>
      </c>
      <c r="BM164" s="231" t="s">
        <v>228</v>
      </c>
    </row>
    <row r="165" spans="1:51" s="13" customFormat="1" ht="12">
      <c r="A165" s="13"/>
      <c r="B165" s="233"/>
      <c r="C165" s="234"/>
      <c r="D165" s="235" t="s">
        <v>141</v>
      </c>
      <c r="E165" s="236" t="s">
        <v>1</v>
      </c>
      <c r="F165" s="237" t="s">
        <v>224</v>
      </c>
      <c r="G165" s="234"/>
      <c r="H165" s="238">
        <v>21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141</v>
      </c>
      <c r="AU165" s="244" t="s">
        <v>88</v>
      </c>
      <c r="AV165" s="13" t="s">
        <v>88</v>
      </c>
      <c r="AW165" s="13" t="s">
        <v>34</v>
      </c>
      <c r="AX165" s="13" t="s">
        <v>86</v>
      </c>
      <c r="AY165" s="244" t="s">
        <v>133</v>
      </c>
    </row>
    <row r="166" spans="1:65" s="2" customFormat="1" ht="21.75" customHeight="1">
      <c r="A166" s="38"/>
      <c r="B166" s="39"/>
      <c r="C166" s="219" t="s">
        <v>229</v>
      </c>
      <c r="D166" s="219" t="s">
        <v>135</v>
      </c>
      <c r="E166" s="220" t="s">
        <v>230</v>
      </c>
      <c r="F166" s="221" t="s">
        <v>231</v>
      </c>
      <c r="G166" s="222" t="s">
        <v>232</v>
      </c>
      <c r="H166" s="223">
        <v>620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139</v>
      </c>
      <c r="AT166" s="231" t="s">
        <v>135</v>
      </c>
      <c r="AU166" s="231" t="s">
        <v>88</v>
      </c>
      <c r="AY166" s="17" t="s">
        <v>133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139</v>
      </c>
      <c r="BM166" s="231" t="s">
        <v>233</v>
      </c>
    </row>
    <row r="167" spans="1:51" s="13" customFormat="1" ht="12">
      <c r="A167" s="13"/>
      <c r="B167" s="233"/>
      <c r="C167" s="234"/>
      <c r="D167" s="235" t="s">
        <v>141</v>
      </c>
      <c r="E167" s="236" t="s">
        <v>1</v>
      </c>
      <c r="F167" s="237" t="s">
        <v>234</v>
      </c>
      <c r="G167" s="234"/>
      <c r="H167" s="238">
        <v>620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141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133</v>
      </c>
    </row>
    <row r="168" spans="1:65" s="2" customFormat="1" ht="24.15" customHeight="1">
      <c r="A168" s="38"/>
      <c r="B168" s="39"/>
      <c r="C168" s="219" t="s">
        <v>235</v>
      </c>
      <c r="D168" s="219" t="s">
        <v>135</v>
      </c>
      <c r="E168" s="220" t="s">
        <v>236</v>
      </c>
      <c r="F168" s="221" t="s">
        <v>237</v>
      </c>
      <c r="G168" s="222" t="s">
        <v>232</v>
      </c>
      <c r="H168" s="223">
        <v>260.4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139</v>
      </c>
      <c r="AT168" s="231" t="s">
        <v>135</v>
      </c>
      <c r="AU168" s="231" t="s">
        <v>88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139</v>
      </c>
      <c r="BM168" s="231" t="s">
        <v>238</v>
      </c>
    </row>
    <row r="169" spans="1:51" s="13" customFormat="1" ht="12">
      <c r="A169" s="13"/>
      <c r="B169" s="233"/>
      <c r="C169" s="234"/>
      <c r="D169" s="235" t="s">
        <v>141</v>
      </c>
      <c r="E169" s="236" t="s">
        <v>1</v>
      </c>
      <c r="F169" s="237" t="s">
        <v>239</v>
      </c>
      <c r="G169" s="234"/>
      <c r="H169" s="238">
        <v>82.5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141</v>
      </c>
      <c r="AU169" s="244" t="s">
        <v>88</v>
      </c>
      <c r="AV169" s="13" t="s">
        <v>88</v>
      </c>
      <c r="AW169" s="13" t="s">
        <v>34</v>
      </c>
      <c r="AX169" s="13" t="s">
        <v>78</v>
      </c>
      <c r="AY169" s="244" t="s">
        <v>133</v>
      </c>
    </row>
    <row r="170" spans="1:51" s="13" customFormat="1" ht="12">
      <c r="A170" s="13"/>
      <c r="B170" s="233"/>
      <c r="C170" s="234"/>
      <c r="D170" s="235" t="s">
        <v>141</v>
      </c>
      <c r="E170" s="236" t="s">
        <v>1</v>
      </c>
      <c r="F170" s="237" t="s">
        <v>240</v>
      </c>
      <c r="G170" s="234"/>
      <c r="H170" s="238">
        <v>132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141</v>
      </c>
      <c r="AU170" s="244" t="s">
        <v>88</v>
      </c>
      <c r="AV170" s="13" t="s">
        <v>88</v>
      </c>
      <c r="AW170" s="13" t="s">
        <v>34</v>
      </c>
      <c r="AX170" s="13" t="s">
        <v>78</v>
      </c>
      <c r="AY170" s="244" t="s">
        <v>133</v>
      </c>
    </row>
    <row r="171" spans="1:51" s="13" customFormat="1" ht="12">
      <c r="A171" s="13"/>
      <c r="B171" s="233"/>
      <c r="C171" s="234"/>
      <c r="D171" s="235" t="s">
        <v>141</v>
      </c>
      <c r="E171" s="236" t="s">
        <v>1</v>
      </c>
      <c r="F171" s="237" t="s">
        <v>241</v>
      </c>
      <c r="G171" s="234"/>
      <c r="H171" s="238">
        <v>16.5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141</v>
      </c>
      <c r="AU171" s="244" t="s">
        <v>88</v>
      </c>
      <c r="AV171" s="13" t="s">
        <v>88</v>
      </c>
      <c r="AW171" s="13" t="s">
        <v>34</v>
      </c>
      <c r="AX171" s="13" t="s">
        <v>78</v>
      </c>
      <c r="AY171" s="244" t="s">
        <v>133</v>
      </c>
    </row>
    <row r="172" spans="1:51" s="13" customFormat="1" ht="12">
      <c r="A172" s="13"/>
      <c r="B172" s="233"/>
      <c r="C172" s="234"/>
      <c r="D172" s="235" t="s">
        <v>141</v>
      </c>
      <c r="E172" s="236" t="s">
        <v>1</v>
      </c>
      <c r="F172" s="237" t="s">
        <v>242</v>
      </c>
      <c r="G172" s="234"/>
      <c r="H172" s="238">
        <v>29.4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141</v>
      </c>
      <c r="AU172" s="244" t="s">
        <v>88</v>
      </c>
      <c r="AV172" s="13" t="s">
        <v>88</v>
      </c>
      <c r="AW172" s="13" t="s">
        <v>34</v>
      </c>
      <c r="AX172" s="13" t="s">
        <v>78</v>
      </c>
      <c r="AY172" s="244" t="s">
        <v>133</v>
      </c>
    </row>
    <row r="173" spans="1:51" s="14" customFormat="1" ht="12">
      <c r="A173" s="14"/>
      <c r="B173" s="245"/>
      <c r="C173" s="246"/>
      <c r="D173" s="235" t="s">
        <v>141</v>
      </c>
      <c r="E173" s="247" t="s">
        <v>1</v>
      </c>
      <c r="F173" s="248" t="s">
        <v>167</v>
      </c>
      <c r="G173" s="246"/>
      <c r="H173" s="249">
        <v>260.4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141</v>
      </c>
      <c r="AU173" s="255" t="s">
        <v>88</v>
      </c>
      <c r="AV173" s="14" t="s">
        <v>139</v>
      </c>
      <c r="AW173" s="14" t="s">
        <v>34</v>
      </c>
      <c r="AX173" s="14" t="s">
        <v>86</v>
      </c>
      <c r="AY173" s="255" t="s">
        <v>133</v>
      </c>
    </row>
    <row r="174" spans="1:65" s="2" customFormat="1" ht="21.75" customHeight="1">
      <c r="A174" s="38"/>
      <c r="B174" s="39"/>
      <c r="C174" s="219" t="s">
        <v>7</v>
      </c>
      <c r="D174" s="219" t="s">
        <v>135</v>
      </c>
      <c r="E174" s="220" t="s">
        <v>243</v>
      </c>
      <c r="F174" s="221" t="s">
        <v>244</v>
      </c>
      <c r="G174" s="222" t="s">
        <v>232</v>
      </c>
      <c r="H174" s="223">
        <v>260.4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139</v>
      </c>
      <c r="AT174" s="231" t="s">
        <v>135</v>
      </c>
      <c r="AU174" s="231" t="s">
        <v>88</v>
      </c>
      <c r="AY174" s="17" t="s">
        <v>133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139</v>
      </c>
      <c r="BM174" s="231" t="s">
        <v>245</v>
      </c>
    </row>
    <row r="175" spans="1:51" s="13" customFormat="1" ht="12">
      <c r="A175" s="13"/>
      <c r="B175" s="233"/>
      <c r="C175" s="234"/>
      <c r="D175" s="235" t="s">
        <v>141</v>
      </c>
      <c r="E175" s="236" t="s">
        <v>1</v>
      </c>
      <c r="F175" s="237" t="s">
        <v>239</v>
      </c>
      <c r="G175" s="234"/>
      <c r="H175" s="238">
        <v>82.5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141</v>
      </c>
      <c r="AU175" s="244" t="s">
        <v>88</v>
      </c>
      <c r="AV175" s="13" t="s">
        <v>88</v>
      </c>
      <c r="AW175" s="13" t="s">
        <v>34</v>
      </c>
      <c r="AX175" s="13" t="s">
        <v>78</v>
      </c>
      <c r="AY175" s="244" t="s">
        <v>133</v>
      </c>
    </row>
    <row r="176" spans="1:51" s="13" customFormat="1" ht="12">
      <c r="A176" s="13"/>
      <c r="B176" s="233"/>
      <c r="C176" s="234"/>
      <c r="D176" s="235" t="s">
        <v>141</v>
      </c>
      <c r="E176" s="236" t="s">
        <v>1</v>
      </c>
      <c r="F176" s="237" t="s">
        <v>240</v>
      </c>
      <c r="G176" s="234"/>
      <c r="H176" s="238">
        <v>132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141</v>
      </c>
      <c r="AU176" s="244" t="s">
        <v>88</v>
      </c>
      <c r="AV176" s="13" t="s">
        <v>88</v>
      </c>
      <c r="AW176" s="13" t="s">
        <v>34</v>
      </c>
      <c r="AX176" s="13" t="s">
        <v>78</v>
      </c>
      <c r="AY176" s="244" t="s">
        <v>133</v>
      </c>
    </row>
    <row r="177" spans="1:51" s="13" customFormat="1" ht="12">
      <c r="A177" s="13"/>
      <c r="B177" s="233"/>
      <c r="C177" s="234"/>
      <c r="D177" s="235" t="s">
        <v>141</v>
      </c>
      <c r="E177" s="236" t="s">
        <v>1</v>
      </c>
      <c r="F177" s="237" t="s">
        <v>241</v>
      </c>
      <c r="G177" s="234"/>
      <c r="H177" s="238">
        <v>16.5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141</v>
      </c>
      <c r="AU177" s="244" t="s">
        <v>88</v>
      </c>
      <c r="AV177" s="13" t="s">
        <v>88</v>
      </c>
      <c r="AW177" s="13" t="s">
        <v>34</v>
      </c>
      <c r="AX177" s="13" t="s">
        <v>78</v>
      </c>
      <c r="AY177" s="244" t="s">
        <v>133</v>
      </c>
    </row>
    <row r="178" spans="1:51" s="13" customFormat="1" ht="12">
      <c r="A178" s="13"/>
      <c r="B178" s="233"/>
      <c r="C178" s="234"/>
      <c r="D178" s="235" t="s">
        <v>141</v>
      </c>
      <c r="E178" s="236" t="s">
        <v>1</v>
      </c>
      <c r="F178" s="237" t="s">
        <v>242</v>
      </c>
      <c r="G178" s="234"/>
      <c r="H178" s="238">
        <v>29.4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141</v>
      </c>
      <c r="AU178" s="244" t="s">
        <v>88</v>
      </c>
      <c r="AV178" s="13" t="s">
        <v>88</v>
      </c>
      <c r="AW178" s="13" t="s">
        <v>34</v>
      </c>
      <c r="AX178" s="13" t="s">
        <v>78</v>
      </c>
      <c r="AY178" s="244" t="s">
        <v>133</v>
      </c>
    </row>
    <row r="179" spans="1:51" s="14" customFormat="1" ht="12">
      <c r="A179" s="14"/>
      <c r="B179" s="245"/>
      <c r="C179" s="246"/>
      <c r="D179" s="235" t="s">
        <v>141</v>
      </c>
      <c r="E179" s="247" t="s">
        <v>1</v>
      </c>
      <c r="F179" s="248" t="s">
        <v>167</v>
      </c>
      <c r="G179" s="246"/>
      <c r="H179" s="249">
        <v>260.4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141</v>
      </c>
      <c r="AU179" s="255" t="s">
        <v>88</v>
      </c>
      <c r="AV179" s="14" t="s">
        <v>139</v>
      </c>
      <c r="AW179" s="14" t="s">
        <v>34</v>
      </c>
      <c r="AX179" s="14" t="s">
        <v>86</v>
      </c>
      <c r="AY179" s="255" t="s">
        <v>133</v>
      </c>
    </row>
    <row r="180" spans="1:65" s="2" customFormat="1" ht="24.15" customHeight="1">
      <c r="A180" s="38"/>
      <c r="B180" s="39"/>
      <c r="C180" s="219" t="s">
        <v>246</v>
      </c>
      <c r="D180" s="219" t="s">
        <v>135</v>
      </c>
      <c r="E180" s="220" t="s">
        <v>247</v>
      </c>
      <c r="F180" s="221" t="s">
        <v>248</v>
      </c>
      <c r="G180" s="222" t="s">
        <v>232</v>
      </c>
      <c r="H180" s="223">
        <v>133.35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43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139</v>
      </c>
      <c r="AT180" s="231" t="s">
        <v>135</v>
      </c>
      <c r="AU180" s="231" t="s">
        <v>88</v>
      </c>
      <c r="AY180" s="17" t="s">
        <v>133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86</v>
      </c>
      <c r="BK180" s="232">
        <f>ROUND(I180*H180,2)</f>
        <v>0</v>
      </c>
      <c r="BL180" s="17" t="s">
        <v>139</v>
      </c>
      <c r="BM180" s="231" t="s">
        <v>249</v>
      </c>
    </row>
    <row r="181" spans="1:51" s="13" customFormat="1" ht="12">
      <c r="A181" s="13"/>
      <c r="B181" s="233"/>
      <c r="C181" s="234"/>
      <c r="D181" s="235" t="s">
        <v>141</v>
      </c>
      <c r="E181" s="236" t="s">
        <v>1</v>
      </c>
      <c r="F181" s="237" t="s">
        <v>250</v>
      </c>
      <c r="G181" s="234"/>
      <c r="H181" s="238">
        <v>69.6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141</v>
      </c>
      <c r="AU181" s="244" t="s">
        <v>88</v>
      </c>
      <c r="AV181" s="13" t="s">
        <v>88</v>
      </c>
      <c r="AW181" s="13" t="s">
        <v>34</v>
      </c>
      <c r="AX181" s="13" t="s">
        <v>78</v>
      </c>
      <c r="AY181" s="244" t="s">
        <v>133</v>
      </c>
    </row>
    <row r="182" spans="1:51" s="13" customFormat="1" ht="12">
      <c r="A182" s="13"/>
      <c r="B182" s="233"/>
      <c r="C182" s="234"/>
      <c r="D182" s="235" t="s">
        <v>141</v>
      </c>
      <c r="E182" s="236" t="s">
        <v>1</v>
      </c>
      <c r="F182" s="237" t="s">
        <v>251</v>
      </c>
      <c r="G182" s="234"/>
      <c r="H182" s="238">
        <v>30.6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141</v>
      </c>
      <c r="AU182" s="244" t="s">
        <v>88</v>
      </c>
      <c r="AV182" s="13" t="s">
        <v>88</v>
      </c>
      <c r="AW182" s="13" t="s">
        <v>34</v>
      </c>
      <c r="AX182" s="13" t="s">
        <v>78</v>
      </c>
      <c r="AY182" s="244" t="s">
        <v>133</v>
      </c>
    </row>
    <row r="183" spans="1:51" s="13" customFormat="1" ht="12">
      <c r="A183" s="13"/>
      <c r="B183" s="233"/>
      <c r="C183" s="234"/>
      <c r="D183" s="235" t="s">
        <v>141</v>
      </c>
      <c r="E183" s="236" t="s">
        <v>1</v>
      </c>
      <c r="F183" s="237" t="s">
        <v>252</v>
      </c>
      <c r="G183" s="234"/>
      <c r="H183" s="238">
        <v>49.5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141</v>
      </c>
      <c r="AU183" s="244" t="s">
        <v>88</v>
      </c>
      <c r="AV183" s="13" t="s">
        <v>88</v>
      </c>
      <c r="AW183" s="13" t="s">
        <v>34</v>
      </c>
      <c r="AX183" s="13" t="s">
        <v>78</v>
      </c>
      <c r="AY183" s="244" t="s">
        <v>133</v>
      </c>
    </row>
    <row r="184" spans="1:51" s="13" customFormat="1" ht="12">
      <c r="A184" s="13"/>
      <c r="B184" s="233"/>
      <c r="C184" s="234"/>
      <c r="D184" s="235" t="s">
        <v>141</v>
      </c>
      <c r="E184" s="236" t="s">
        <v>1</v>
      </c>
      <c r="F184" s="237" t="s">
        <v>253</v>
      </c>
      <c r="G184" s="234"/>
      <c r="H184" s="238">
        <v>117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141</v>
      </c>
      <c r="AU184" s="244" t="s">
        <v>88</v>
      </c>
      <c r="AV184" s="13" t="s">
        <v>88</v>
      </c>
      <c r="AW184" s="13" t="s">
        <v>34</v>
      </c>
      <c r="AX184" s="13" t="s">
        <v>78</v>
      </c>
      <c r="AY184" s="244" t="s">
        <v>133</v>
      </c>
    </row>
    <row r="185" spans="1:51" s="15" customFormat="1" ht="12">
      <c r="A185" s="15"/>
      <c r="B185" s="256"/>
      <c r="C185" s="257"/>
      <c r="D185" s="235" t="s">
        <v>141</v>
      </c>
      <c r="E185" s="258" t="s">
        <v>1</v>
      </c>
      <c r="F185" s="259" t="s">
        <v>254</v>
      </c>
      <c r="G185" s="257"/>
      <c r="H185" s="260">
        <v>266.7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141</v>
      </c>
      <c r="AU185" s="266" t="s">
        <v>88</v>
      </c>
      <c r="AV185" s="15" t="s">
        <v>156</v>
      </c>
      <c r="AW185" s="15" t="s">
        <v>34</v>
      </c>
      <c r="AX185" s="15" t="s">
        <v>78</v>
      </c>
      <c r="AY185" s="266" t="s">
        <v>133</v>
      </c>
    </row>
    <row r="186" spans="1:51" s="13" customFormat="1" ht="12">
      <c r="A186" s="13"/>
      <c r="B186" s="233"/>
      <c r="C186" s="234"/>
      <c r="D186" s="235" t="s">
        <v>141</v>
      </c>
      <c r="E186" s="236" t="s">
        <v>1</v>
      </c>
      <c r="F186" s="237" t="s">
        <v>255</v>
      </c>
      <c r="G186" s="234"/>
      <c r="H186" s="238">
        <v>-133.35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141</v>
      </c>
      <c r="AU186" s="244" t="s">
        <v>88</v>
      </c>
      <c r="AV186" s="13" t="s">
        <v>88</v>
      </c>
      <c r="AW186" s="13" t="s">
        <v>34</v>
      </c>
      <c r="AX186" s="13" t="s">
        <v>78</v>
      </c>
      <c r="AY186" s="244" t="s">
        <v>133</v>
      </c>
    </row>
    <row r="187" spans="1:51" s="14" customFormat="1" ht="12">
      <c r="A187" s="14"/>
      <c r="B187" s="245"/>
      <c r="C187" s="246"/>
      <c r="D187" s="235" t="s">
        <v>141</v>
      </c>
      <c r="E187" s="247" t="s">
        <v>1</v>
      </c>
      <c r="F187" s="248" t="s">
        <v>167</v>
      </c>
      <c r="G187" s="246"/>
      <c r="H187" s="249">
        <v>133.35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141</v>
      </c>
      <c r="AU187" s="255" t="s">
        <v>88</v>
      </c>
      <c r="AV187" s="14" t="s">
        <v>139</v>
      </c>
      <c r="AW187" s="14" t="s">
        <v>34</v>
      </c>
      <c r="AX187" s="14" t="s">
        <v>86</v>
      </c>
      <c r="AY187" s="255" t="s">
        <v>133</v>
      </c>
    </row>
    <row r="188" spans="1:65" s="2" customFormat="1" ht="24.15" customHeight="1">
      <c r="A188" s="38"/>
      <c r="B188" s="39"/>
      <c r="C188" s="219" t="s">
        <v>256</v>
      </c>
      <c r="D188" s="219" t="s">
        <v>135</v>
      </c>
      <c r="E188" s="220" t="s">
        <v>257</v>
      </c>
      <c r="F188" s="221" t="s">
        <v>258</v>
      </c>
      <c r="G188" s="222" t="s">
        <v>232</v>
      </c>
      <c r="H188" s="223">
        <v>117.711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139</v>
      </c>
      <c r="AT188" s="231" t="s">
        <v>135</v>
      </c>
      <c r="AU188" s="231" t="s">
        <v>88</v>
      </c>
      <c r="AY188" s="17" t="s">
        <v>133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139</v>
      </c>
      <c r="BM188" s="231" t="s">
        <v>259</v>
      </c>
    </row>
    <row r="189" spans="1:51" s="13" customFormat="1" ht="12">
      <c r="A189" s="13"/>
      <c r="B189" s="233"/>
      <c r="C189" s="234"/>
      <c r="D189" s="235" t="s">
        <v>141</v>
      </c>
      <c r="E189" s="236" t="s">
        <v>1</v>
      </c>
      <c r="F189" s="237" t="s">
        <v>260</v>
      </c>
      <c r="G189" s="234"/>
      <c r="H189" s="238">
        <v>42.471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141</v>
      </c>
      <c r="AU189" s="244" t="s">
        <v>88</v>
      </c>
      <c r="AV189" s="13" t="s">
        <v>88</v>
      </c>
      <c r="AW189" s="13" t="s">
        <v>34</v>
      </c>
      <c r="AX189" s="13" t="s">
        <v>78</v>
      </c>
      <c r="AY189" s="244" t="s">
        <v>133</v>
      </c>
    </row>
    <row r="190" spans="1:51" s="13" customFormat="1" ht="12">
      <c r="A190" s="13"/>
      <c r="B190" s="233"/>
      <c r="C190" s="234"/>
      <c r="D190" s="235" t="s">
        <v>141</v>
      </c>
      <c r="E190" s="236" t="s">
        <v>1</v>
      </c>
      <c r="F190" s="237" t="s">
        <v>261</v>
      </c>
      <c r="G190" s="234"/>
      <c r="H190" s="238">
        <v>21.78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141</v>
      </c>
      <c r="AU190" s="244" t="s">
        <v>88</v>
      </c>
      <c r="AV190" s="13" t="s">
        <v>88</v>
      </c>
      <c r="AW190" s="13" t="s">
        <v>34</v>
      </c>
      <c r="AX190" s="13" t="s">
        <v>78</v>
      </c>
      <c r="AY190" s="244" t="s">
        <v>133</v>
      </c>
    </row>
    <row r="191" spans="1:51" s="13" customFormat="1" ht="12">
      <c r="A191" s="13"/>
      <c r="B191" s="233"/>
      <c r="C191" s="234"/>
      <c r="D191" s="235" t="s">
        <v>141</v>
      </c>
      <c r="E191" s="236" t="s">
        <v>1</v>
      </c>
      <c r="F191" s="237" t="s">
        <v>262</v>
      </c>
      <c r="G191" s="234"/>
      <c r="H191" s="238">
        <v>53.46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141</v>
      </c>
      <c r="AU191" s="244" t="s">
        <v>88</v>
      </c>
      <c r="AV191" s="13" t="s">
        <v>88</v>
      </c>
      <c r="AW191" s="13" t="s">
        <v>34</v>
      </c>
      <c r="AX191" s="13" t="s">
        <v>78</v>
      </c>
      <c r="AY191" s="244" t="s">
        <v>133</v>
      </c>
    </row>
    <row r="192" spans="1:51" s="14" customFormat="1" ht="12">
      <c r="A192" s="14"/>
      <c r="B192" s="245"/>
      <c r="C192" s="246"/>
      <c r="D192" s="235" t="s">
        <v>141</v>
      </c>
      <c r="E192" s="247" t="s">
        <v>1</v>
      </c>
      <c r="F192" s="248" t="s">
        <v>167</v>
      </c>
      <c r="G192" s="246"/>
      <c r="H192" s="249">
        <v>117.71100000000001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141</v>
      </c>
      <c r="AU192" s="255" t="s">
        <v>88</v>
      </c>
      <c r="AV192" s="14" t="s">
        <v>139</v>
      </c>
      <c r="AW192" s="14" t="s">
        <v>34</v>
      </c>
      <c r="AX192" s="14" t="s">
        <v>86</v>
      </c>
      <c r="AY192" s="255" t="s">
        <v>133</v>
      </c>
    </row>
    <row r="193" spans="1:65" s="2" customFormat="1" ht="24.15" customHeight="1">
      <c r="A193" s="38"/>
      <c r="B193" s="39"/>
      <c r="C193" s="219" t="s">
        <v>263</v>
      </c>
      <c r="D193" s="219" t="s">
        <v>135</v>
      </c>
      <c r="E193" s="220" t="s">
        <v>264</v>
      </c>
      <c r="F193" s="221" t="s">
        <v>265</v>
      </c>
      <c r="G193" s="222" t="s">
        <v>232</v>
      </c>
      <c r="H193" s="223">
        <v>117.711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43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139</v>
      </c>
      <c r="AT193" s="231" t="s">
        <v>135</v>
      </c>
      <c r="AU193" s="231" t="s">
        <v>88</v>
      </c>
      <c r="AY193" s="17" t="s">
        <v>133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86</v>
      </c>
      <c r="BK193" s="232">
        <f>ROUND(I193*H193,2)</f>
        <v>0</v>
      </c>
      <c r="BL193" s="17" t="s">
        <v>139</v>
      </c>
      <c r="BM193" s="231" t="s">
        <v>266</v>
      </c>
    </row>
    <row r="194" spans="1:51" s="13" customFormat="1" ht="12">
      <c r="A194" s="13"/>
      <c r="B194" s="233"/>
      <c r="C194" s="234"/>
      <c r="D194" s="235" t="s">
        <v>141</v>
      </c>
      <c r="E194" s="236" t="s">
        <v>1</v>
      </c>
      <c r="F194" s="237" t="s">
        <v>260</v>
      </c>
      <c r="G194" s="234"/>
      <c r="H194" s="238">
        <v>42.471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141</v>
      </c>
      <c r="AU194" s="244" t="s">
        <v>88</v>
      </c>
      <c r="AV194" s="13" t="s">
        <v>88</v>
      </c>
      <c r="AW194" s="13" t="s">
        <v>34</v>
      </c>
      <c r="AX194" s="13" t="s">
        <v>78</v>
      </c>
      <c r="AY194" s="244" t="s">
        <v>133</v>
      </c>
    </row>
    <row r="195" spans="1:51" s="13" customFormat="1" ht="12">
      <c r="A195" s="13"/>
      <c r="B195" s="233"/>
      <c r="C195" s="234"/>
      <c r="D195" s="235" t="s">
        <v>141</v>
      </c>
      <c r="E195" s="236" t="s">
        <v>1</v>
      </c>
      <c r="F195" s="237" t="s">
        <v>261</v>
      </c>
      <c r="G195" s="234"/>
      <c r="H195" s="238">
        <v>21.78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141</v>
      </c>
      <c r="AU195" s="244" t="s">
        <v>88</v>
      </c>
      <c r="AV195" s="13" t="s">
        <v>88</v>
      </c>
      <c r="AW195" s="13" t="s">
        <v>34</v>
      </c>
      <c r="AX195" s="13" t="s">
        <v>78</v>
      </c>
      <c r="AY195" s="244" t="s">
        <v>133</v>
      </c>
    </row>
    <row r="196" spans="1:51" s="13" customFormat="1" ht="12">
      <c r="A196" s="13"/>
      <c r="B196" s="233"/>
      <c r="C196" s="234"/>
      <c r="D196" s="235" t="s">
        <v>141</v>
      </c>
      <c r="E196" s="236" t="s">
        <v>1</v>
      </c>
      <c r="F196" s="237" t="s">
        <v>262</v>
      </c>
      <c r="G196" s="234"/>
      <c r="H196" s="238">
        <v>53.46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141</v>
      </c>
      <c r="AU196" s="244" t="s">
        <v>88</v>
      </c>
      <c r="AV196" s="13" t="s">
        <v>88</v>
      </c>
      <c r="AW196" s="13" t="s">
        <v>34</v>
      </c>
      <c r="AX196" s="13" t="s">
        <v>78</v>
      </c>
      <c r="AY196" s="244" t="s">
        <v>133</v>
      </c>
    </row>
    <row r="197" spans="1:51" s="14" customFormat="1" ht="12">
      <c r="A197" s="14"/>
      <c r="B197" s="245"/>
      <c r="C197" s="246"/>
      <c r="D197" s="235" t="s">
        <v>141</v>
      </c>
      <c r="E197" s="247" t="s">
        <v>1</v>
      </c>
      <c r="F197" s="248" t="s">
        <v>167</v>
      </c>
      <c r="G197" s="246"/>
      <c r="H197" s="249">
        <v>117.71100000000001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141</v>
      </c>
      <c r="AU197" s="255" t="s">
        <v>88</v>
      </c>
      <c r="AV197" s="14" t="s">
        <v>139</v>
      </c>
      <c r="AW197" s="14" t="s">
        <v>34</v>
      </c>
      <c r="AX197" s="14" t="s">
        <v>86</v>
      </c>
      <c r="AY197" s="255" t="s">
        <v>133</v>
      </c>
    </row>
    <row r="198" spans="1:65" s="2" customFormat="1" ht="24.15" customHeight="1">
      <c r="A198" s="38"/>
      <c r="B198" s="39"/>
      <c r="C198" s="219" t="s">
        <v>267</v>
      </c>
      <c r="D198" s="219" t="s">
        <v>135</v>
      </c>
      <c r="E198" s="220" t="s">
        <v>268</v>
      </c>
      <c r="F198" s="221" t="s">
        <v>269</v>
      </c>
      <c r="G198" s="222" t="s">
        <v>232</v>
      </c>
      <c r="H198" s="223">
        <v>266.7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139</v>
      </c>
      <c r="AT198" s="231" t="s">
        <v>135</v>
      </c>
      <c r="AU198" s="231" t="s">
        <v>88</v>
      </c>
      <c r="AY198" s="17" t="s">
        <v>133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139</v>
      </c>
      <c r="BM198" s="231" t="s">
        <v>270</v>
      </c>
    </row>
    <row r="199" spans="1:51" s="13" customFormat="1" ht="12">
      <c r="A199" s="13"/>
      <c r="B199" s="233"/>
      <c r="C199" s="234"/>
      <c r="D199" s="235" t="s">
        <v>141</v>
      </c>
      <c r="E199" s="236" t="s">
        <v>1</v>
      </c>
      <c r="F199" s="237" t="s">
        <v>250</v>
      </c>
      <c r="G199" s="234"/>
      <c r="H199" s="238">
        <v>69.6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141</v>
      </c>
      <c r="AU199" s="244" t="s">
        <v>88</v>
      </c>
      <c r="AV199" s="13" t="s">
        <v>88</v>
      </c>
      <c r="AW199" s="13" t="s">
        <v>34</v>
      </c>
      <c r="AX199" s="13" t="s">
        <v>78</v>
      </c>
      <c r="AY199" s="244" t="s">
        <v>133</v>
      </c>
    </row>
    <row r="200" spans="1:51" s="13" customFormat="1" ht="12">
      <c r="A200" s="13"/>
      <c r="B200" s="233"/>
      <c r="C200" s="234"/>
      <c r="D200" s="235" t="s">
        <v>141</v>
      </c>
      <c r="E200" s="236" t="s">
        <v>1</v>
      </c>
      <c r="F200" s="237" t="s">
        <v>251</v>
      </c>
      <c r="G200" s="234"/>
      <c r="H200" s="238">
        <v>30.6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141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133</v>
      </c>
    </row>
    <row r="201" spans="1:51" s="13" customFormat="1" ht="12">
      <c r="A201" s="13"/>
      <c r="B201" s="233"/>
      <c r="C201" s="234"/>
      <c r="D201" s="235" t="s">
        <v>141</v>
      </c>
      <c r="E201" s="236" t="s">
        <v>1</v>
      </c>
      <c r="F201" s="237" t="s">
        <v>252</v>
      </c>
      <c r="G201" s="234"/>
      <c r="H201" s="238">
        <v>49.5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141</v>
      </c>
      <c r="AU201" s="244" t="s">
        <v>88</v>
      </c>
      <c r="AV201" s="13" t="s">
        <v>88</v>
      </c>
      <c r="AW201" s="13" t="s">
        <v>34</v>
      </c>
      <c r="AX201" s="13" t="s">
        <v>78</v>
      </c>
      <c r="AY201" s="244" t="s">
        <v>133</v>
      </c>
    </row>
    <row r="202" spans="1:51" s="13" customFormat="1" ht="12">
      <c r="A202" s="13"/>
      <c r="B202" s="233"/>
      <c r="C202" s="234"/>
      <c r="D202" s="235" t="s">
        <v>141</v>
      </c>
      <c r="E202" s="236" t="s">
        <v>1</v>
      </c>
      <c r="F202" s="237" t="s">
        <v>253</v>
      </c>
      <c r="G202" s="234"/>
      <c r="H202" s="238">
        <v>117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141</v>
      </c>
      <c r="AU202" s="244" t="s">
        <v>88</v>
      </c>
      <c r="AV202" s="13" t="s">
        <v>88</v>
      </c>
      <c r="AW202" s="13" t="s">
        <v>34</v>
      </c>
      <c r="AX202" s="13" t="s">
        <v>78</v>
      </c>
      <c r="AY202" s="244" t="s">
        <v>133</v>
      </c>
    </row>
    <row r="203" spans="1:51" s="14" customFormat="1" ht="12">
      <c r="A203" s="14"/>
      <c r="B203" s="245"/>
      <c r="C203" s="246"/>
      <c r="D203" s="235" t="s">
        <v>141</v>
      </c>
      <c r="E203" s="247" t="s">
        <v>1</v>
      </c>
      <c r="F203" s="248" t="s">
        <v>167</v>
      </c>
      <c r="G203" s="246"/>
      <c r="H203" s="249">
        <v>266.7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141</v>
      </c>
      <c r="AU203" s="255" t="s">
        <v>88</v>
      </c>
      <c r="AV203" s="14" t="s">
        <v>139</v>
      </c>
      <c r="AW203" s="14" t="s">
        <v>34</v>
      </c>
      <c r="AX203" s="14" t="s">
        <v>86</v>
      </c>
      <c r="AY203" s="255" t="s">
        <v>133</v>
      </c>
    </row>
    <row r="204" spans="1:65" s="2" customFormat="1" ht="24.15" customHeight="1">
      <c r="A204" s="38"/>
      <c r="B204" s="39"/>
      <c r="C204" s="219" t="s">
        <v>271</v>
      </c>
      <c r="D204" s="219" t="s">
        <v>135</v>
      </c>
      <c r="E204" s="220" t="s">
        <v>272</v>
      </c>
      <c r="F204" s="221" t="s">
        <v>273</v>
      </c>
      <c r="G204" s="222" t="s">
        <v>232</v>
      </c>
      <c r="H204" s="223">
        <v>266.7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43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139</v>
      </c>
      <c r="AT204" s="231" t="s">
        <v>135</v>
      </c>
      <c r="AU204" s="231" t="s">
        <v>88</v>
      </c>
      <c r="AY204" s="17" t="s">
        <v>133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86</v>
      </c>
      <c r="BK204" s="232">
        <f>ROUND(I204*H204,2)</f>
        <v>0</v>
      </c>
      <c r="BL204" s="17" t="s">
        <v>139</v>
      </c>
      <c r="BM204" s="231" t="s">
        <v>274</v>
      </c>
    </row>
    <row r="205" spans="1:51" s="13" customFormat="1" ht="12">
      <c r="A205" s="13"/>
      <c r="B205" s="233"/>
      <c r="C205" s="234"/>
      <c r="D205" s="235" t="s">
        <v>141</v>
      </c>
      <c r="E205" s="236" t="s">
        <v>1</v>
      </c>
      <c r="F205" s="237" t="s">
        <v>250</v>
      </c>
      <c r="G205" s="234"/>
      <c r="H205" s="238">
        <v>69.6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141</v>
      </c>
      <c r="AU205" s="244" t="s">
        <v>88</v>
      </c>
      <c r="AV205" s="13" t="s">
        <v>88</v>
      </c>
      <c r="AW205" s="13" t="s">
        <v>34</v>
      </c>
      <c r="AX205" s="13" t="s">
        <v>78</v>
      </c>
      <c r="AY205" s="244" t="s">
        <v>133</v>
      </c>
    </row>
    <row r="206" spans="1:51" s="13" customFormat="1" ht="12">
      <c r="A206" s="13"/>
      <c r="B206" s="233"/>
      <c r="C206" s="234"/>
      <c r="D206" s="235" t="s">
        <v>141</v>
      </c>
      <c r="E206" s="236" t="s">
        <v>1</v>
      </c>
      <c r="F206" s="237" t="s">
        <v>251</v>
      </c>
      <c r="G206" s="234"/>
      <c r="H206" s="238">
        <v>30.6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141</v>
      </c>
      <c r="AU206" s="244" t="s">
        <v>88</v>
      </c>
      <c r="AV206" s="13" t="s">
        <v>88</v>
      </c>
      <c r="AW206" s="13" t="s">
        <v>34</v>
      </c>
      <c r="AX206" s="13" t="s">
        <v>78</v>
      </c>
      <c r="AY206" s="244" t="s">
        <v>133</v>
      </c>
    </row>
    <row r="207" spans="1:51" s="13" customFormat="1" ht="12">
      <c r="A207" s="13"/>
      <c r="B207" s="233"/>
      <c r="C207" s="234"/>
      <c r="D207" s="235" t="s">
        <v>141</v>
      </c>
      <c r="E207" s="236" t="s">
        <v>1</v>
      </c>
      <c r="F207" s="237" t="s">
        <v>252</v>
      </c>
      <c r="G207" s="234"/>
      <c r="H207" s="238">
        <v>49.5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141</v>
      </c>
      <c r="AU207" s="244" t="s">
        <v>88</v>
      </c>
      <c r="AV207" s="13" t="s">
        <v>88</v>
      </c>
      <c r="AW207" s="13" t="s">
        <v>34</v>
      </c>
      <c r="AX207" s="13" t="s">
        <v>78</v>
      </c>
      <c r="AY207" s="244" t="s">
        <v>133</v>
      </c>
    </row>
    <row r="208" spans="1:51" s="13" customFormat="1" ht="12">
      <c r="A208" s="13"/>
      <c r="B208" s="233"/>
      <c r="C208" s="234"/>
      <c r="D208" s="235" t="s">
        <v>141</v>
      </c>
      <c r="E208" s="236" t="s">
        <v>1</v>
      </c>
      <c r="F208" s="237" t="s">
        <v>253</v>
      </c>
      <c r="G208" s="234"/>
      <c r="H208" s="238">
        <v>117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141</v>
      </c>
      <c r="AU208" s="244" t="s">
        <v>88</v>
      </c>
      <c r="AV208" s="13" t="s">
        <v>88</v>
      </c>
      <c r="AW208" s="13" t="s">
        <v>34</v>
      </c>
      <c r="AX208" s="13" t="s">
        <v>78</v>
      </c>
      <c r="AY208" s="244" t="s">
        <v>133</v>
      </c>
    </row>
    <row r="209" spans="1:51" s="14" customFormat="1" ht="12">
      <c r="A209" s="14"/>
      <c r="B209" s="245"/>
      <c r="C209" s="246"/>
      <c r="D209" s="235" t="s">
        <v>141</v>
      </c>
      <c r="E209" s="247" t="s">
        <v>1</v>
      </c>
      <c r="F209" s="248" t="s">
        <v>167</v>
      </c>
      <c r="G209" s="246"/>
      <c r="H209" s="249">
        <v>266.7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141</v>
      </c>
      <c r="AU209" s="255" t="s">
        <v>88</v>
      </c>
      <c r="AV209" s="14" t="s">
        <v>139</v>
      </c>
      <c r="AW209" s="14" t="s">
        <v>34</v>
      </c>
      <c r="AX209" s="14" t="s">
        <v>86</v>
      </c>
      <c r="AY209" s="255" t="s">
        <v>133</v>
      </c>
    </row>
    <row r="210" spans="1:65" s="2" customFormat="1" ht="33" customHeight="1">
      <c r="A210" s="38"/>
      <c r="B210" s="39"/>
      <c r="C210" s="219" t="s">
        <v>275</v>
      </c>
      <c r="D210" s="219" t="s">
        <v>135</v>
      </c>
      <c r="E210" s="220" t="s">
        <v>276</v>
      </c>
      <c r="F210" s="221" t="s">
        <v>277</v>
      </c>
      <c r="G210" s="222" t="s">
        <v>232</v>
      </c>
      <c r="H210" s="223">
        <v>54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43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139</v>
      </c>
      <c r="AT210" s="231" t="s">
        <v>135</v>
      </c>
      <c r="AU210" s="231" t="s">
        <v>88</v>
      </c>
      <c r="AY210" s="17" t="s">
        <v>133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86</v>
      </c>
      <c r="BK210" s="232">
        <f>ROUND(I210*H210,2)</f>
        <v>0</v>
      </c>
      <c r="BL210" s="17" t="s">
        <v>139</v>
      </c>
      <c r="BM210" s="231" t="s">
        <v>278</v>
      </c>
    </row>
    <row r="211" spans="1:51" s="13" customFormat="1" ht="12">
      <c r="A211" s="13"/>
      <c r="B211" s="233"/>
      <c r="C211" s="234"/>
      <c r="D211" s="235" t="s">
        <v>141</v>
      </c>
      <c r="E211" s="236" t="s">
        <v>1</v>
      </c>
      <c r="F211" s="237" t="s">
        <v>279</v>
      </c>
      <c r="G211" s="234"/>
      <c r="H211" s="238">
        <v>54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141</v>
      </c>
      <c r="AU211" s="244" t="s">
        <v>88</v>
      </c>
      <c r="AV211" s="13" t="s">
        <v>88</v>
      </c>
      <c r="AW211" s="13" t="s">
        <v>34</v>
      </c>
      <c r="AX211" s="13" t="s">
        <v>86</v>
      </c>
      <c r="AY211" s="244" t="s">
        <v>133</v>
      </c>
    </row>
    <row r="212" spans="1:65" s="2" customFormat="1" ht="33" customHeight="1">
      <c r="A212" s="38"/>
      <c r="B212" s="39"/>
      <c r="C212" s="219" t="s">
        <v>280</v>
      </c>
      <c r="D212" s="219" t="s">
        <v>135</v>
      </c>
      <c r="E212" s="220" t="s">
        <v>281</v>
      </c>
      <c r="F212" s="221" t="s">
        <v>282</v>
      </c>
      <c r="G212" s="222" t="s">
        <v>232</v>
      </c>
      <c r="H212" s="223">
        <v>1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43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139</v>
      </c>
      <c r="AT212" s="231" t="s">
        <v>135</v>
      </c>
      <c r="AU212" s="231" t="s">
        <v>88</v>
      </c>
      <c r="AY212" s="17" t="s">
        <v>133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139</v>
      </c>
      <c r="BM212" s="231" t="s">
        <v>283</v>
      </c>
    </row>
    <row r="213" spans="1:51" s="13" customFormat="1" ht="12">
      <c r="A213" s="13"/>
      <c r="B213" s="233"/>
      <c r="C213" s="234"/>
      <c r="D213" s="235" t="s">
        <v>141</v>
      </c>
      <c r="E213" s="236" t="s">
        <v>1</v>
      </c>
      <c r="F213" s="237" t="s">
        <v>284</v>
      </c>
      <c r="G213" s="234"/>
      <c r="H213" s="238">
        <v>1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141</v>
      </c>
      <c r="AU213" s="244" t="s">
        <v>88</v>
      </c>
      <c r="AV213" s="13" t="s">
        <v>88</v>
      </c>
      <c r="AW213" s="13" t="s">
        <v>34</v>
      </c>
      <c r="AX213" s="13" t="s">
        <v>86</v>
      </c>
      <c r="AY213" s="244" t="s">
        <v>133</v>
      </c>
    </row>
    <row r="214" spans="1:65" s="2" customFormat="1" ht="21.75" customHeight="1">
      <c r="A214" s="38"/>
      <c r="B214" s="39"/>
      <c r="C214" s="219" t="s">
        <v>285</v>
      </c>
      <c r="D214" s="219" t="s">
        <v>135</v>
      </c>
      <c r="E214" s="220" t="s">
        <v>286</v>
      </c>
      <c r="F214" s="221" t="s">
        <v>287</v>
      </c>
      <c r="G214" s="222" t="s">
        <v>232</v>
      </c>
      <c r="H214" s="223">
        <v>22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43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139</v>
      </c>
      <c r="AT214" s="231" t="s">
        <v>135</v>
      </c>
      <c r="AU214" s="231" t="s">
        <v>88</v>
      </c>
      <c r="AY214" s="17" t="s">
        <v>133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86</v>
      </c>
      <c r="BK214" s="232">
        <f>ROUND(I214*H214,2)</f>
        <v>0</v>
      </c>
      <c r="BL214" s="17" t="s">
        <v>139</v>
      </c>
      <c r="BM214" s="231" t="s">
        <v>288</v>
      </c>
    </row>
    <row r="215" spans="1:51" s="13" customFormat="1" ht="12">
      <c r="A215" s="13"/>
      <c r="B215" s="233"/>
      <c r="C215" s="234"/>
      <c r="D215" s="235" t="s">
        <v>141</v>
      </c>
      <c r="E215" s="236" t="s">
        <v>1</v>
      </c>
      <c r="F215" s="237" t="s">
        <v>289</v>
      </c>
      <c r="G215" s="234"/>
      <c r="H215" s="238">
        <v>22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141</v>
      </c>
      <c r="AU215" s="244" t="s">
        <v>88</v>
      </c>
      <c r="AV215" s="13" t="s">
        <v>88</v>
      </c>
      <c r="AW215" s="13" t="s">
        <v>34</v>
      </c>
      <c r="AX215" s="13" t="s">
        <v>86</v>
      </c>
      <c r="AY215" s="244" t="s">
        <v>133</v>
      </c>
    </row>
    <row r="216" spans="1:65" s="2" customFormat="1" ht="24.15" customHeight="1">
      <c r="A216" s="38"/>
      <c r="B216" s="39"/>
      <c r="C216" s="219" t="s">
        <v>290</v>
      </c>
      <c r="D216" s="219" t="s">
        <v>135</v>
      </c>
      <c r="E216" s="220" t="s">
        <v>291</v>
      </c>
      <c r="F216" s="221" t="s">
        <v>292</v>
      </c>
      <c r="G216" s="222" t="s">
        <v>213</v>
      </c>
      <c r="H216" s="223">
        <v>9.55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43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139</v>
      </c>
      <c r="AT216" s="231" t="s">
        <v>135</v>
      </c>
      <c r="AU216" s="231" t="s">
        <v>88</v>
      </c>
      <c r="AY216" s="17" t="s">
        <v>133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86</v>
      </c>
      <c r="BK216" s="232">
        <f>ROUND(I216*H216,2)</f>
        <v>0</v>
      </c>
      <c r="BL216" s="17" t="s">
        <v>139</v>
      </c>
      <c r="BM216" s="231" t="s">
        <v>293</v>
      </c>
    </row>
    <row r="217" spans="1:51" s="13" customFormat="1" ht="12">
      <c r="A217" s="13"/>
      <c r="B217" s="233"/>
      <c r="C217" s="234"/>
      <c r="D217" s="235" t="s">
        <v>141</v>
      </c>
      <c r="E217" s="236" t="s">
        <v>1</v>
      </c>
      <c r="F217" s="237" t="s">
        <v>294</v>
      </c>
      <c r="G217" s="234"/>
      <c r="H217" s="238">
        <v>9.55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141</v>
      </c>
      <c r="AU217" s="244" t="s">
        <v>88</v>
      </c>
      <c r="AV217" s="13" t="s">
        <v>88</v>
      </c>
      <c r="AW217" s="13" t="s">
        <v>34</v>
      </c>
      <c r="AX217" s="13" t="s">
        <v>86</v>
      </c>
      <c r="AY217" s="244" t="s">
        <v>133</v>
      </c>
    </row>
    <row r="218" spans="1:65" s="2" customFormat="1" ht="24.15" customHeight="1">
      <c r="A218" s="38"/>
      <c r="B218" s="39"/>
      <c r="C218" s="267" t="s">
        <v>295</v>
      </c>
      <c r="D218" s="267" t="s">
        <v>296</v>
      </c>
      <c r="E218" s="268" t="s">
        <v>297</v>
      </c>
      <c r="F218" s="269" t="s">
        <v>298</v>
      </c>
      <c r="G218" s="270" t="s">
        <v>146</v>
      </c>
      <c r="H218" s="271">
        <v>2</v>
      </c>
      <c r="I218" s="272"/>
      <c r="J218" s="273">
        <f>ROUND(I218*H218,2)</f>
        <v>0</v>
      </c>
      <c r="K218" s="274"/>
      <c r="L218" s="275"/>
      <c r="M218" s="276" t="s">
        <v>1</v>
      </c>
      <c r="N218" s="277" t="s">
        <v>43</v>
      </c>
      <c r="O218" s="91"/>
      <c r="P218" s="229">
        <f>O218*H218</f>
        <v>0</v>
      </c>
      <c r="Q218" s="229">
        <v>0.0782</v>
      </c>
      <c r="R218" s="229">
        <f>Q218*H218</f>
        <v>0.1564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176</v>
      </c>
      <c r="AT218" s="231" t="s">
        <v>296</v>
      </c>
      <c r="AU218" s="231" t="s">
        <v>88</v>
      </c>
      <c r="AY218" s="17" t="s">
        <v>133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86</v>
      </c>
      <c r="BK218" s="232">
        <f>ROUND(I218*H218,2)</f>
        <v>0</v>
      </c>
      <c r="BL218" s="17" t="s">
        <v>139</v>
      </c>
      <c r="BM218" s="231" t="s">
        <v>299</v>
      </c>
    </row>
    <row r="219" spans="1:51" s="13" customFormat="1" ht="12">
      <c r="A219" s="13"/>
      <c r="B219" s="233"/>
      <c r="C219" s="234"/>
      <c r="D219" s="235" t="s">
        <v>141</v>
      </c>
      <c r="E219" s="236" t="s">
        <v>1</v>
      </c>
      <c r="F219" s="237" t="s">
        <v>88</v>
      </c>
      <c r="G219" s="234"/>
      <c r="H219" s="238">
        <v>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141</v>
      </c>
      <c r="AU219" s="244" t="s">
        <v>88</v>
      </c>
      <c r="AV219" s="13" t="s">
        <v>88</v>
      </c>
      <c r="AW219" s="13" t="s">
        <v>34</v>
      </c>
      <c r="AX219" s="13" t="s">
        <v>86</v>
      </c>
      <c r="AY219" s="244" t="s">
        <v>133</v>
      </c>
    </row>
    <row r="220" spans="1:65" s="2" customFormat="1" ht="21.75" customHeight="1">
      <c r="A220" s="38"/>
      <c r="B220" s="39"/>
      <c r="C220" s="219" t="s">
        <v>300</v>
      </c>
      <c r="D220" s="219" t="s">
        <v>135</v>
      </c>
      <c r="E220" s="220" t="s">
        <v>301</v>
      </c>
      <c r="F220" s="221" t="s">
        <v>302</v>
      </c>
      <c r="G220" s="222" t="s">
        <v>159</v>
      </c>
      <c r="H220" s="223">
        <v>203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43</v>
      </c>
      <c r="O220" s="91"/>
      <c r="P220" s="229">
        <f>O220*H220</f>
        <v>0</v>
      </c>
      <c r="Q220" s="229">
        <v>0.00084</v>
      </c>
      <c r="R220" s="229">
        <f>Q220*H220</f>
        <v>0.17052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139</v>
      </c>
      <c r="AT220" s="231" t="s">
        <v>135</v>
      </c>
      <c r="AU220" s="231" t="s">
        <v>88</v>
      </c>
      <c r="AY220" s="17" t="s">
        <v>133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86</v>
      </c>
      <c r="BK220" s="232">
        <f>ROUND(I220*H220,2)</f>
        <v>0</v>
      </c>
      <c r="BL220" s="17" t="s">
        <v>139</v>
      </c>
      <c r="BM220" s="231" t="s">
        <v>303</v>
      </c>
    </row>
    <row r="221" spans="1:51" s="13" customFormat="1" ht="12">
      <c r="A221" s="13"/>
      <c r="B221" s="233"/>
      <c r="C221" s="234"/>
      <c r="D221" s="235" t="s">
        <v>141</v>
      </c>
      <c r="E221" s="236" t="s">
        <v>1</v>
      </c>
      <c r="F221" s="237" t="s">
        <v>304</v>
      </c>
      <c r="G221" s="234"/>
      <c r="H221" s="238">
        <v>203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141</v>
      </c>
      <c r="AU221" s="244" t="s">
        <v>88</v>
      </c>
      <c r="AV221" s="13" t="s">
        <v>88</v>
      </c>
      <c r="AW221" s="13" t="s">
        <v>34</v>
      </c>
      <c r="AX221" s="13" t="s">
        <v>78</v>
      </c>
      <c r="AY221" s="244" t="s">
        <v>133</v>
      </c>
    </row>
    <row r="222" spans="1:51" s="14" customFormat="1" ht="12">
      <c r="A222" s="14"/>
      <c r="B222" s="245"/>
      <c r="C222" s="246"/>
      <c r="D222" s="235" t="s">
        <v>141</v>
      </c>
      <c r="E222" s="247" t="s">
        <v>1</v>
      </c>
      <c r="F222" s="248" t="s">
        <v>167</v>
      </c>
      <c r="G222" s="246"/>
      <c r="H222" s="249">
        <v>203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141</v>
      </c>
      <c r="AU222" s="255" t="s">
        <v>88</v>
      </c>
      <c r="AV222" s="14" t="s">
        <v>139</v>
      </c>
      <c r="AW222" s="14" t="s">
        <v>34</v>
      </c>
      <c r="AX222" s="14" t="s">
        <v>86</v>
      </c>
      <c r="AY222" s="255" t="s">
        <v>133</v>
      </c>
    </row>
    <row r="223" spans="1:65" s="2" customFormat="1" ht="24.15" customHeight="1">
      <c r="A223" s="38"/>
      <c r="B223" s="39"/>
      <c r="C223" s="219" t="s">
        <v>305</v>
      </c>
      <c r="D223" s="219" t="s">
        <v>135</v>
      </c>
      <c r="E223" s="220" t="s">
        <v>306</v>
      </c>
      <c r="F223" s="221" t="s">
        <v>307</v>
      </c>
      <c r="G223" s="222" t="s">
        <v>159</v>
      </c>
      <c r="H223" s="223">
        <v>203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139</v>
      </c>
      <c r="AT223" s="231" t="s">
        <v>135</v>
      </c>
      <c r="AU223" s="231" t="s">
        <v>88</v>
      </c>
      <c r="AY223" s="17" t="s">
        <v>133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139</v>
      </c>
      <c r="BM223" s="231" t="s">
        <v>308</v>
      </c>
    </row>
    <row r="224" spans="1:51" s="13" customFormat="1" ht="12">
      <c r="A224" s="13"/>
      <c r="B224" s="233"/>
      <c r="C224" s="234"/>
      <c r="D224" s="235" t="s">
        <v>141</v>
      </c>
      <c r="E224" s="236" t="s">
        <v>1</v>
      </c>
      <c r="F224" s="237" t="s">
        <v>304</v>
      </c>
      <c r="G224" s="234"/>
      <c r="H224" s="238">
        <v>203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141</v>
      </c>
      <c r="AU224" s="244" t="s">
        <v>88</v>
      </c>
      <c r="AV224" s="13" t="s">
        <v>88</v>
      </c>
      <c r="AW224" s="13" t="s">
        <v>34</v>
      </c>
      <c r="AX224" s="13" t="s">
        <v>78</v>
      </c>
      <c r="AY224" s="244" t="s">
        <v>133</v>
      </c>
    </row>
    <row r="225" spans="1:51" s="14" customFormat="1" ht="12">
      <c r="A225" s="14"/>
      <c r="B225" s="245"/>
      <c r="C225" s="246"/>
      <c r="D225" s="235" t="s">
        <v>141</v>
      </c>
      <c r="E225" s="247" t="s">
        <v>1</v>
      </c>
      <c r="F225" s="248" t="s">
        <v>167</v>
      </c>
      <c r="G225" s="246"/>
      <c r="H225" s="249">
        <v>203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141</v>
      </c>
      <c r="AU225" s="255" t="s">
        <v>88</v>
      </c>
      <c r="AV225" s="14" t="s">
        <v>139</v>
      </c>
      <c r="AW225" s="14" t="s">
        <v>34</v>
      </c>
      <c r="AX225" s="14" t="s">
        <v>86</v>
      </c>
      <c r="AY225" s="255" t="s">
        <v>133</v>
      </c>
    </row>
    <row r="226" spans="1:65" s="2" customFormat="1" ht="24.15" customHeight="1">
      <c r="A226" s="38"/>
      <c r="B226" s="39"/>
      <c r="C226" s="219" t="s">
        <v>309</v>
      </c>
      <c r="D226" s="219" t="s">
        <v>135</v>
      </c>
      <c r="E226" s="220" t="s">
        <v>310</v>
      </c>
      <c r="F226" s="221" t="s">
        <v>311</v>
      </c>
      <c r="G226" s="222" t="s">
        <v>146</v>
      </c>
      <c r="H226" s="223">
        <v>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43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139</v>
      </c>
      <c r="AT226" s="231" t="s">
        <v>135</v>
      </c>
      <c r="AU226" s="231" t="s">
        <v>88</v>
      </c>
      <c r="AY226" s="17" t="s">
        <v>133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139</v>
      </c>
      <c r="BM226" s="231" t="s">
        <v>312</v>
      </c>
    </row>
    <row r="227" spans="1:65" s="2" customFormat="1" ht="24.15" customHeight="1">
      <c r="A227" s="38"/>
      <c r="B227" s="39"/>
      <c r="C227" s="219" t="s">
        <v>313</v>
      </c>
      <c r="D227" s="219" t="s">
        <v>135</v>
      </c>
      <c r="E227" s="220" t="s">
        <v>314</v>
      </c>
      <c r="F227" s="221" t="s">
        <v>315</v>
      </c>
      <c r="G227" s="222" t="s">
        <v>146</v>
      </c>
      <c r="H227" s="223">
        <v>50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43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139</v>
      </c>
      <c r="AT227" s="231" t="s">
        <v>135</v>
      </c>
      <c r="AU227" s="231" t="s">
        <v>88</v>
      </c>
      <c r="AY227" s="17" t="s">
        <v>133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86</v>
      </c>
      <c r="BK227" s="232">
        <f>ROUND(I227*H227,2)</f>
        <v>0</v>
      </c>
      <c r="BL227" s="17" t="s">
        <v>139</v>
      </c>
      <c r="BM227" s="231" t="s">
        <v>316</v>
      </c>
    </row>
    <row r="228" spans="1:51" s="13" customFormat="1" ht="12">
      <c r="A228" s="13"/>
      <c r="B228" s="233"/>
      <c r="C228" s="234"/>
      <c r="D228" s="235" t="s">
        <v>141</v>
      </c>
      <c r="E228" s="236" t="s">
        <v>1</v>
      </c>
      <c r="F228" s="237" t="s">
        <v>317</v>
      </c>
      <c r="G228" s="234"/>
      <c r="H228" s="238">
        <v>50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141</v>
      </c>
      <c r="AU228" s="244" t="s">
        <v>88</v>
      </c>
      <c r="AV228" s="13" t="s">
        <v>88</v>
      </c>
      <c r="AW228" s="13" t="s">
        <v>34</v>
      </c>
      <c r="AX228" s="13" t="s">
        <v>86</v>
      </c>
      <c r="AY228" s="244" t="s">
        <v>133</v>
      </c>
    </row>
    <row r="229" spans="1:65" s="2" customFormat="1" ht="33" customHeight="1">
      <c r="A229" s="38"/>
      <c r="B229" s="39"/>
      <c r="C229" s="219" t="s">
        <v>318</v>
      </c>
      <c r="D229" s="219" t="s">
        <v>135</v>
      </c>
      <c r="E229" s="220" t="s">
        <v>319</v>
      </c>
      <c r="F229" s="221" t="s">
        <v>320</v>
      </c>
      <c r="G229" s="222" t="s">
        <v>232</v>
      </c>
      <c r="H229" s="223">
        <v>1082.774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43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139</v>
      </c>
      <c r="AT229" s="231" t="s">
        <v>135</v>
      </c>
      <c r="AU229" s="231" t="s">
        <v>88</v>
      </c>
      <c r="AY229" s="17" t="s">
        <v>133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86</v>
      </c>
      <c r="BK229" s="232">
        <f>ROUND(I229*H229,2)</f>
        <v>0</v>
      </c>
      <c r="BL229" s="17" t="s">
        <v>139</v>
      </c>
      <c r="BM229" s="231" t="s">
        <v>321</v>
      </c>
    </row>
    <row r="230" spans="1:51" s="13" customFormat="1" ht="12">
      <c r="A230" s="13"/>
      <c r="B230" s="233"/>
      <c r="C230" s="234"/>
      <c r="D230" s="235" t="s">
        <v>141</v>
      </c>
      <c r="E230" s="236" t="s">
        <v>1</v>
      </c>
      <c r="F230" s="237" t="s">
        <v>239</v>
      </c>
      <c r="G230" s="234"/>
      <c r="H230" s="238">
        <v>82.5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141</v>
      </c>
      <c r="AU230" s="244" t="s">
        <v>88</v>
      </c>
      <c r="AV230" s="13" t="s">
        <v>88</v>
      </c>
      <c r="AW230" s="13" t="s">
        <v>34</v>
      </c>
      <c r="AX230" s="13" t="s">
        <v>78</v>
      </c>
      <c r="AY230" s="244" t="s">
        <v>133</v>
      </c>
    </row>
    <row r="231" spans="1:51" s="13" customFormat="1" ht="12">
      <c r="A231" s="13"/>
      <c r="B231" s="233"/>
      <c r="C231" s="234"/>
      <c r="D231" s="235" t="s">
        <v>141</v>
      </c>
      <c r="E231" s="236" t="s">
        <v>1</v>
      </c>
      <c r="F231" s="237" t="s">
        <v>240</v>
      </c>
      <c r="G231" s="234"/>
      <c r="H231" s="238">
        <v>132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141</v>
      </c>
      <c r="AU231" s="244" t="s">
        <v>88</v>
      </c>
      <c r="AV231" s="13" t="s">
        <v>88</v>
      </c>
      <c r="AW231" s="13" t="s">
        <v>34</v>
      </c>
      <c r="AX231" s="13" t="s">
        <v>78</v>
      </c>
      <c r="AY231" s="244" t="s">
        <v>133</v>
      </c>
    </row>
    <row r="232" spans="1:51" s="13" customFormat="1" ht="12">
      <c r="A232" s="13"/>
      <c r="B232" s="233"/>
      <c r="C232" s="234"/>
      <c r="D232" s="235" t="s">
        <v>141</v>
      </c>
      <c r="E232" s="236" t="s">
        <v>1</v>
      </c>
      <c r="F232" s="237" t="s">
        <v>241</v>
      </c>
      <c r="G232" s="234"/>
      <c r="H232" s="238">
        <v>16.5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141</v>
      </c>
      <c r="AU232" s="244" t="s">
        <v>88</v>
      </c>
      <c r="AV232" s="13" t="s">
        <v>88</v>
      </c>
      <c r="AW232" s="13" t="s">
        <v>34</v>
      </c>
      <c r="AX232" s="13" t="s">
        <v>78</v>
      </c>
      <c r="AY232" s="244" t="s">
        <v>133</v>
      </c>
    </row>
    <row r="233" spans="1:51" s="13" customFormat="1" ht="12">
      <c r="A233" s="13"/>
      <c r="B233" s="233"/>
      <c r="C233" s="234"/>
      <c r="D233" s="235" t="s">
        <v>141</v>
      </c>
      <c r="E233" s="236" t="s">
        <v>1</v>
      </c>
      <c r="F233" s="237" t="s">
        <v>242</v>
      </c>
      <c r="G233" s="234"/>
      <c r="H233" s="238">
        <v>29.4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141</v>
      </c>
      <c r="AU233" s="244" t="s">
        <v>88</v>
      </c>
      <c r="AV233" s="13" t="s">
        <v>88</v>
      </c>
      <c r="AW233" s="13" t="s">
        <v>34</v>
      </c>
      <c r="AX233" s="13" t="s">
        <v>78</v>
      </c>
      <c r="AY233" s="244" t="s">
        <v>133</v>
      </c>
    </row>
    <row r="234" spans="1:51" s="13" customFormat="1" ht="12">
      <c r="A234" s="13"/>
      <c r="B234" s="233"/>
      <c r="C234" s="234"/>
      <c r="D234" s="235" t="s">
        <v>141</v>
      </c>
      <c r="E234" s="236" t="s">
        <v>1</v>
      </c>
      <c r="F234" s="237" t="s">
        <v>260</v>
      </c>
      <c r="G234" s="234"/>
      <c r="H234" s="238">
        <v>42.471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141</v>
      </c>
      <c r="AU234" s="244" t="s">
        <v>88</v>
      </c>
      <c r="AV234" s="13" t="s">
        <v>88</v>
      </c>
      <c r="AW234" s="13" t="s">
        <v>34</v>
      </c>
      <c r="AX234" s="13" t="s">
        <v>78</v>
      </c>
      <c r="AY234" s="244" t="s">
        <v>133</v>
      </c>
    </row>
    <row r="235" spans="1:51" s="13" customFormat="1" ht="12">
      <c r="A235" s="13"/>
      <c r="B235" s="233"/>
      <c r="C235" s="234"/>
      <c r="D235" s="235" t="s">
        <v>141</v>
      </c>
      <c r="E235" s="236" t="s">
        <v>1</v>
      </c>
      <c r="F235" s="237" t="s">
        <v>261</v>
      </c>
      <c r="G235" s="234"/>
      <c r="H235" s="238">
        <v>21.78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141</v>
      </c>
      <c r="AU235" s="244" t="s">
        <v>88</v>
      </c>
      <c r="AV235" s="13" t="s">
        <v>88</v>
      </c>
      <c r="AW235" s="13" t="s">
        <v>34</v>
      </c>
      <c r="AX235" s="13" t="s">
        <v>78</v>
      </c>
      <c r="AY235" s="244" t="s">
        <v>133</v>
      </c>
    </row>
    <row r="236" spans="1:51" s="13" customFormat="1" ht="12">
      <c r="A236" s="13"/>
      <c r="B236" s="233"/>
      <c r="C236" s="234"/>
      <c r="D236" s="235" t="s">
        <v>141</v>
      </c>
      <c r="E236" s="236" t="s">
        <v>1</v>
      </c>
      <c r="F236" s="237" t="s">
        <v>262</v>
      </c>
      <c r="G236" s="234"/>
      <c r="H236" s="238">
        <v>53.46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141</v>
      </c>
      <c r="AU236" s="244" t="s">
        <v>88</v>
      </c>
      <c r="AV236" s="13" t="s">
        <v>88</v>
      </c>
      <c r="AW236" s="13" t="s">
        <v>34</v>
      </c>
      <c r="AX236" s="13" t="s">
        <v>78</v>
      </c>
      <c r="AY236" s="244" t="s">
        <v>133</v>
      </c>
    </row>
    <row r="237" spans="1:51" s="13" customFormat="1" ht="12">
      <c r="A237" s="13"/>
      <c r="B237" s="233"/>
      <c r="C237" s="234"/>
      <c r="D237" s="235" t="s">
        <v>141</v>
      </c>
      <c r="E237" s="236" t="s">
        <v>1</v>
      </c>
      <c r="F237" s="237" t="s">
        <v>250</v>
      </c>
      <c r="G237" s="234"/>
      <c r="H237" s="238">
        <v>69.6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141</v>
      </c>
      <c r="AU237" s="244" t="s">
        <v>88</v>
      </c>
      <c r="AV237" s="13" t="s">
        <v>88</v>
      </c>
      <c r="AW237" s="13" t="s">
        <v>34</v>
      </c>
      <c r="AX237" s="13" t="s">
        <v>78</v>
      </c>
      <c r="AY237" s="244" t="s">
        <v>133</v>
      </c>
    </row>
    <row r="238" spans="1:51" s="13" customFormat="1" ht="12">
      <c r="A238" s="13"/>
      <c r="B238" s="233"/>
      <c r="C238" s="234"/>
      <c r="D238" s="235" t="s">
        <v>141</v>
      </c>
      <c r="E238" s="236" t="s">
        <v>1</v>
      </c>
      <c r="F238" s="237" t="s">
        <v>251</v>
      </c>
      <c r="G238" s="234"/>
      <c r="H238" s="238">
        <v>30.6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141</v>
      </c>
      <c r="AU238" s="244" t="s">
        <v>88</v>
      </c>
      <c r="AV238" s="13" t="s">
        <v>88</v>
      </c>
      <c r="AW238" s="13" t="s">
        <v>34</v>
      </c>
      <c r="AX238" s="13" t="s">
        <v>78</v>
      </c>
      <c r="AY238" s="244" t="s">
        <v>133</v>
      </c>
    </row>
    <row r="239" spans="1:51" s="13" customFormat="1" ht="12">
      <c r="A239" s="13"/>
      <c r="B239" s="233"/>
      <c r="C239" s="234"/>
      <c r="D239" s="235" t="s">
        <v>141</v>
      </c>
      <c r="E239" s="236" t="s">
        <v>1</v>
      </c>
      <c r="F239" s="237" t="s">
        <v>252</v>
      </c>
      <c r="G239" s="234"/>
      <c r="H239" s="238">
        <v>49.5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141</v>
      </c>
      <c r="AU239" s="244" t="s">
        <v>88</v>
      </c>
      <c r="AV239" s="13" t="s">
        <v>88</v>
      </c>
      <c r="AW239" s="13" t="s">
        <v>34</v>
      </c>
      <c r="AX239" s="13" t="s">
        <v>78</v>
      </c>
      <c r="AY239" s="244" t="s">
        <v>133</v>
      </c>
    </row>
    <row r="240" spans="1:51" s="13" customFormat="1" ht="12">
      <c r="A240" s="13"/>
      <c r="B240" s="233"/>
      <c r="C240" s="234"/>
      <c r="D240" s="235" t="s">
        <v>141</v>
      </c>
      <c r="E240" s="236" t="s">
        <v>1</v>
      </c>
      <c r="F240" s="237" t="s">
        <v>253</v>
      </c>
      <c r="G240" s="234"/>
      <c r="H240" s="238">
        <v>117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141</v>
      </c>
      <c r="AU240" s="244" t="s">
        <v>88</v>
      </c>
      <c r="AV240" s="13" t="s">
        <v>88</v>
      </c>
      <c r="AW240" s="13" t="s">
        <v>34</v>
      </c>
      <c r="AX240" s="13" t="s">
        <v>78</v>
      </c>
      <c r="AY240" s="244" t="s">
        <v>133</v>
      </c>
    </row>
    <row r="241" spans="1:51" s="13" customFormat="1" ht="12">
      <c r="A241" s="13"/>
      <c r="B241" s="233"/>
      <c r="C241" s="234"/>
      <c r="D241" s="235" t="s">
        <v>141</v>
      </c>
      <c r="E241" s="236" t="s">
        <v>1</v>
      </c>
      <c r="F241" s="237" t="s">
        <v>322</v>
      </c>
      <c r="G241" s="234"/>
      <c r="H241" s="238">
        <v>437.963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141</v>
      </c>
      <c r="AU241" s="244" t="s">
        <v>88</v>
      </c>
      <c r="AV241" s="13" t="s">
        <v>88</v>
      </c>
      <c r="AW241" s="13" t="s">
        <v>34</v>
      </c>
      <c r="AX241" s="13" t="s">
        <v>78</v>
      </c>
      <c r="AY241" s="244" t="s">
        <v>133</v>
      </c>
    </row>
    <row r="242" spans="1:51" s="14" customFormat="1" ht="12">
      <c r="A242" s="14"/>
      <c r="B242" s="245"/>
      <c r="C242" s="246"/>
      <c r="D242" s="235" t="s">
        <v>141</v>
      </c>
      <c r="E242" s="247" t="s">
        <v>1</v>
      </c>
      <c r="F242" s="248" t="s">
        <v>167</v>
      </c>
      <c r="G242" s="246"/>
      <c r="H242" s="249">
        <v>1082.774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141</v>
      </c>
      <c r="AU242" s="255" t="s">
        <v>88</v>
      </c>
      <c r="AV242" s="14" t="s">
        <v>139</v>
      </c>
      <c r="AW242" s="14" t="s">
        <v>34</v>
      </c>
      <c r="AX242" s="14" t="s">
        <v>86</v>
      </c>
      <c r="AY242" s="255" t="s">
        <v>133</v>
      </c>
    </row>
    <row r="243" spans="1:65" s="2" customFormat="1" ht="24.15" customHeight="1">
      <c r="A243" s="38"/>
      <c r="B243" s="39"/>
      <c r="C243" s="219" t="s">
        <v>323</v>
      </c>
      <c r="D243" s="219" t="s">
        <v>135</v>
      </c>
      <c r="E243" s="220" t="s">
        <v>324</v>
      </c>
      <c r="F243" s="221" t="s">
        <v>325</v>
      </c>
      <c r="G243" s="222" t="s">
        <v>232</v>
      </c>
      <c r="H243" s="223">
        <v>437.962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43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139</v>
      </c>
      <c r="AT243" s="231" t="s">
        <v>135</v>
      </c>
      <c r="AU243" s="231" t="s">
        <v>88</v>
      </c>
      <c r="AY243" s="17" t="s">
        <v>133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86</v>
      </c>
      <c r="BK243" s="232">
        <f>ROUND(I243*H243,2)</f>
        <v>0</v>
      </c>
      <c r="BL243" s="17" t="s">
        <v>139</v>
      </c>
      <c r="BM243" s="231" t="s">
        <v>326</v>
      </c>
    </row>
    <row r="244" spans="1:51" s="13" customFormat="1" ht="12">
      <c r="A244" s="13"/>
      <c r="B244" s="233"/>
      <c r="C244" s="234"/>
      <c r="D244" s="235" t="s">
        <v>141</v>
      </c>
      <c r="E244" s="236" t="s">
        <v>1</v>
      </c>
      <c r="F244" s="237" t="s">
        <v>327</v>
      </c>
      <c r="G244" s="234"/>
      <c r="H244" s="238">
        <v>437.962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141</v>
      </c>
      <c r="AU244" s="244" t="s">
        <v>88</v>
      </c>
      <c r="AV244" s="13" t="s">
        <v>88</v>
      </c>
      <c r="AW244" s="13" t="s">
        <v>34</v>
      </c>
      <c r="AX244" s="13" t="s">
        <v>86</v>
      </c>
      <c r="AY244" s="244" t="s">
        <v>133</v>
      </c>
    </row>
    <row r="245" spans="1:65" s="2" customFormat="1" ht="33" customHeight="1">
      <c r="A245" s="38"/>
      <c r="B245" s="39"/>
      <c r="C245" s="219" t="s">
        <v>328</v>
      </c>
      <c r="D245" s="219" t="s">
        <v>135</v>
      </c>
      <c r="E245" s="220" t="s">
        <v>329</v>
      </c>
      <c r="F245" s="221" t="s">
        <v>330</v>
      </c>
      <c r="G245" s="222" t="s">
        <v>232</v>
      </c>
      <c r="H245" s="223">
        <v>2189.81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43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139</v>
      </c>
      <c r="AT245" s="231" t="s">
        <v>135</v>
      </c>
      <c r="AU245" s="231" t="s">
        <v>88</v>
      </c>
      <c r="AY245" s="17" t="s">
        <v>133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86</v>
      </c>
      <c r="BK245" s="232">
        <f>ROUND(I245*H245,2)</f>
        <v>0</v>
      </c>
      <c r="BL245" s="17" t="s">
        <v>139</v>
      </c>
      <c r="BM245" s="231" t="s">
        <v>331</v>
      </c>
    </row>
    <row r="246" spans="1:51" s="13" customFormat="1" ht="12">
      <c r="A246" s="13"/>
      <c r="B246" s="233"/>
      <c r="C246" s="234"/>
      <c r="D246" s="235" t="s">
        <v>141</v>
      </c>
      <c r="E246" s="236" t="s">
        <v>1</v>
      </c>
      <c r="F246" s="237" t="s">
        <v>332</v>
      </c>
      <c r="G246" s="234"/>
      <c r="H246" s="238">
        <v>2189.81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141</v>
      </c>
      <c r="AU246" s="244" t="s">
        <v>88</v>
      </c>
      <c r="AV246" s="13" t="s">
        <v>88</v>
      </c>
      <c r="AW246" s="13" t="s">
        <v>34</v>
      </c>
      <c r="AX246" s="13" t="s">
        <v>86</v>
      </c>
      <c r="AY246" s="244" t="s">
        <v>133</v>
      </c>
    </row>
    <row r="247" spans="1:65" s="2" customFormat="1" ht="21.75" customHeight="1">
      <c r="A247" s="38"/>
      <c r="B247" s="39"/>
      <c r="C247" s="219" t="s">
        <v>333</v>
      </c>
      <c r="D247" s="219" t="s">
        <v>135</v>
      </c>
      <c r="E247" s="220" t="s">
        <v>334</v>
      </c>
      <c r="F247" s="221" t="s">
        <v>335</v>
      </c>
      <c r="G247" s="222" t="s">
        <v>232</v>
      </c>
      <c r="H247" s="223">
        <v>644.81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43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139</v>
      </c>
      <c r="AT247" s="231" t="s">
        <v>135</v>
      </c>
      <c r="AU247" s="231" t="s">
        <v>88</v>
      </c>
      <c r="AY247" s="17" t="s">
        <v>133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86</v>
      </c>
      <c r="BK247" s="232">
        <f>ROUND(I247*H247,2)</f>
        <v>0</v>
      </c>
      <c r="BL247" s="17" t="s">
        <v>139</v>
      </c>
      <c r="BM247" s="231" t="s">
        <v>336</v>
      </c>
    </row>
    <row r="248" spans="1:65" s="2" customFormat="1" ht="24.15" customHeight="1">
      <c r="A248" s="38"/>
      <c r="B248" s="39"/>
      <c r="C248" s="219" t="s">
        <v>337</v>
      </c>
      <c r="D248" s="219" t="s">
        <v>135</v>
      </c>
      <c r="E248" s="220" t="s">
        <v>338</v>
      </c>
      <c r="F248" s="221" t="s">
        <v>339</v>
      </c>
      <c r="G248" s="222" t="s">
        <v>232</v>
      </c>
      <c r="H248" s="223">
        <v>283.8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43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139</v>
      </c>
      <c r="AT248" s="231" t="s">
        <v>135</v>
      </c>
      <c r="AU248" s="231" t="s">
        <v>88</v>
      </c>
      <c r="AY248" s="17" t="s">
        <v>133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86</v>
      </c>
      <c r="BK248" s="232">
        <f>ROUND(I248*H248,2)</f>
        <v>0</v>
      </c>
      <c r="BL248" s="17" t="s">
        <v>139</v>
      </c>
      <c r="BM248" s="231" t="s">
        <v>340</v>
      </c>
    </row>
    <row r="249" spans="1:51" s="13" customFormat="1" ht="12">
      <c r="A249" s="13"/>
      <c r="B249" s="233"/>
      <c r="C249" s="234"/>
      <c r="D249" s="235" t="s">
        <v>141</v>
      </c>
      <c r="E249" s="236" t="s">
        <v>1</v>
      </c>
      <c r="F249" s="237" t="s">
        <v>341</v>
      </c>
      <c r="G249" s="234"/>
      <c r="H249" s="238">
        <v>62.4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141</v>
      </c>
      <c r="AU249" s="244" t="s">
        <v>88</v>
      </c>
      <c r="AV249" s="13" t="s">
        <v>88</v>
      </c>
      <c r="AW249" s="13" t="s">
        <v>34</v>
      </c>
      <c r="AX249" s="13" t="s">
        <v>78</v>
      </c>
      <c r="AY249" s="244" t="s">
        <v>133</v>
      </c>
    </row>
    <row r="250" spans="1:51" s="13" customFormat="1" ht="12">
      <c r="A250" s="13"/>
      <c r="B250" s="233"/>
      <c r="C250" s="234"/>
      <c r="D250" s="235" t="s">
        <v>141</v>
      </c>
      <c r="E250" s="236" t="s">
        <v>1</v>
      </c>
      <c r="F250" s="237" t="s">
        <v>342</v>
      </c>
      <c r="G250" s="234"/>
      <c r="H250" s="238">
        <v>171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141</v>
      </c>
      <c r="AU250" s="244" t="s">
        <v>88</v>
      </c>
      <c r="AV250" s="13" t="s">
        <v>88</v>
      </c>
      <c r="AW250" s="13" t="s">
        <v>34</v>
      </c>
      <c r="AX250" s="13" t="s">
        <v>78</v>
      </c>
      <c r="AY250" s="244" t="s">
        <v>133</v>
      </c>
    </row>
    <row r="251" spans="1:51" s="13" customFormat="1" ht="12">
      <c r="A251" s="13"/>
      <c r="B251" s="233"/>
      <c r="C251" s="234"/>
      <c r="D251" s="235" t="s">
        <v>141</v>
      </c>
      <c r="E251" s="236" t="s">
        <v>1</v>
      </c>
      <c r="F251" s="237" t="s">
        <v>343</v>
      </c>
      <c r="G251" s="234"/>
      <c r="H251" s="238">
        <v>50.4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141</v>
      </c>
      <c r="AU251" s="244" t="s">
        <v>88</v>
      </c>
      <c r="AV251" s="13" t="s">
        <v>88</v>
      </c>
      <c r="AW251" s="13" t="s">
        <v>34</v>
      </c>
      <c r="AX251" s="13" t="s">
        <v>78</v>
      </c>
      <c r="AY251" s="244" t="s">
        <v>133</v>
      </c>
    </row>
    <row r="252" spans="1:51" s="14" customFormat="1" ht="12">
      <c r="A252" s="14"/>
      <c r="B252" s="245"/>
      <c r="C252" s="246"/>
      <c r="D252" s="235" t="s">
        <v>141</v>
      </c>
      <c r="E252" s="247" t="s">
        <v>1</v>
      </c>
      <c r="F252" s="248" t="s">
        <v>167</v>
      </c>
      <c r="G252" s="246"/>
      <c r="H252" s="249">
        <v>283.8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141</v>
      </c>
      <c r="AU252" s="255" t="s">
        <v>88</v>
      </c>
      <c r="AV252" s="14" t="s">
        <v>139</v>
      </c>
      <c r="AW252" s="14" t="s">
        <v>34</v>
      </c>
      <c r="AX252" s="14" t="s">
        <v>86</v>
      </c>
      <c r="AY252" s="255" t="s">
        <v>133</v>
      </c>
    </row>
    <row r="253" spans="1:65" s="2" customFormat="1" ht="16.5" customHeight="1">
      <c r="A253" s="38"/>
      <c r="B253" s="39"/>
      <c r="C253" s="267" t="s">
        <v>344</v>
      </c>
      <c r="D253" s="267" t="s">
        <v>296</v>
      </c>
      <c r="E253" s="268" t="s">
        <v>345</v>
      </c>
      <c r="F253" s="269" t="s">
        <v>346</v>
      </c>
      <c r="G253" s="270" t="s">
        <v>347</v>
      </c>
      <c r="H253" s="271">
        <v>510.84</v>
      </c>
      <c r="I253" s="272"/>
      <c r="J253" s="273">
        <f>ROUND(I253*H253,2)</f>
        <v>0</v>
      </c>
      <c r="K253" s="274"/>
      <c r="L253" s="275"/>
      <c r="M253" s="276" t="s">
        <v>1</v>
      </c>
      <c r="N253" s="277" t="s">
        <v>43</v>
      </c>
      <c r="O253" s="91"/>
      <c r="P253" s="229">
        <f>O253*H253</f>
        <v>0</v>
      </c>
      <c r="Q253" s="229">
        <v>1</v>
      </c>
      <c r="R253" s="229">
        <f>Q253*H253</f>
        <v>510.84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176</v>
      </c>
      <c r="AT253" s="231" t="s">
        <v>296</v>
      </c>
      <c r="AU253" s="231" t="s">
        <v>88</v>
      </c>
      <c r="AY253" s="17" t="s">
        <v>133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86</v>
      </c>
      <c r="BK253" s="232">
        <f>ROUND(I253*H253,2)</f>
        <v>0</v>
      </c>
      <c r="BL253" s="17" t="s">
        <v>139</v>
      </c>
      <c r="BM253" s="231" t="s">
        <v>348</v>
      </c>
    </row>
    <row r="254" spans="1:51" s="13" customFormat="1" ht="12">
      <c r="A254" s="13"/>
      <c r="B254" s="233"/>
      <c r="C254" s="234"/>
      <c r="D254" s="235" t="s">
        <v>141</v>
      </c>
      <c r="E254" s="236" t="s">
        <v>1</v>
      </c>
      <c r="F254" s="237" t="s">
        <v>349</v>
      </c>
      <c r="G254" s="234"/>
      <c r="H254" s="238">
        <v>510.84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141</v>
      </c>
      <c r="AU254" s="244" t="s">
        <v>88</v>
      </c>
      <c r="AV254" s="13" t="s">
        <v>88</v>
      </c>
      <c r="AW254" s="13" t="s">
        <v>34</v>
      </c>
      <c r="AX254" s="13" t="s">
        <v>86</v>
      </c>
      <c r="AY254" s="244" t="s">
        <v>133</v>
      </c>
    </row>
    <row r="255" spans="1:65" s="2" customFormat="1" ht="24.15" customHeight="1">
      <c r="A255" s="38"/>
      <c r="B255" s="39"/>
      <c r="C255" s="219" t="s">
        <v>350</v>
      </c>
      <c r="D255" s="219" t="s">
        <v>135</v>
      </c>
      <c r="E255" s="220" t="s">
        <v>351</v>
      </c>
      <c r="F255" s="221" t="s">
        <v>352</v>
      </c>
      <c r="G255" s="222" t="s">
        <v>232</v>
      </c>
      <c r="H255" s="223">
        <v>644.81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139</v>
      </c>
      <c r="AT255" s="231" t="s">
        <v>135</v>
      </c>
      <c r="AU255" s="231" t="s">
        <v>88</v>
      </c>
      <c r="AY255" s="17" t="s">
        <v>133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139</v>
      </c>
      <c r="BM255" s="231" t="s">
        <v>353</v>
      </c>
    </row>
    <row r="256" spans="1:65" s="2" customFormat="1" ht="16.5" customHeight="1">
      <c r="A256" s="38"/>
      <c r="B256" s="39"/>
      <c r="C256" s="219" t="s">
        <v>354</v>
      </c>
      <c r="D256" s="219" t="s">
        <v>135</v>
      </c>
      <c r="E256" s="220" t="s">
        <v>355</v>
      </c>
      <c r="F256" s="221" t="s">
        <v>356</v>
      </c>
      <c r="G256" s="222" t="s">
        <v>232</v>
      </c>
      <c r="H256" s="223">
        <v>437.96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43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139</v>
      </c>
      <c r="AT256" s="231" t="s">
        <v>135</v>
      </c>
      <c r="AU256" s="231" t="s">
        <v>88</v>
      </c>
      <c r="AY256" s="17" t="s">
        <v>133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86</v>
      </c>
      <c r="BK256" s="232">
        <f>ROUND(I256*H256,2)</f>
        <v>0</v>
      </c>
      <c r="BL256" s="17" t="s">
        <v>139</v>
      </c>
      <c r="BM256" s="231" t="s">
        <v>357</v>
      </c>
    </row>
    <row r="257" spans="1:51" s="13" customFormat="1" ht="12">
      <c r="A257" s="13"/>
      <c r="B257" s="233"/>
      <c r="C257" s="234"/>
      <c r="D257" s="235" t="s">
        <v>141</v>
      </c>
      <c r="E257" s="236" t="s">
        <v>1</v>
      </c>
      <c r="F257" s="237" t="s">
        <v>358</v>
      </c>
      <c r="G257" s="234"/>
      <c r="H257" s="238">
        <v>437.96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141</v>
      </c>
      <c r="AU257" s="244" t="s">
        <v>88</v>
      </c>
      <c r="AV257" s="13" t="s">
        <v>88</v>
      </c>
      <c r="AW257" s="13" t="s">
        <v>34</v>
      </c>
      <c r="AX257" s="13" t="s">
        <v>86</v>
      </c>
      <c r="AY257" s="244" t="s">
        <v>133</v>
      </c>
    </row>
    <row r="258" spans="1:65" s="2" customFormat="1" ht="24.15" customHeight="1">
      <c r="A258" s="38"/>
      <c r="B258" s="39"/>
      <c r="C258" s="219" t="s">
        <v>359</v>
      </c>
      <c r="D258" s="219" t="s">
        <v>135</v>
      </c>
      <c r="E258" s="220" t="s">
        <v>360</v>
      </c>
      <c r="F258" s="221" t="s">
        <v>361</v>
      </c>
      <c r="G258" s="222" t="s">
        <v>347</v>
      </c>
      <c r="H258" s="223">
        <v>744.532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43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139</v>
      </c>
      <c r="AT258" s="231" t="s">
        <v>135</v>
      </c>
      <c r="AU258" s="231" t="s">
        <v>88</v>
      </c>
      <c r="AY258" s="17" t="s">
        <v>133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86</v>
      </c>
      <c r="BK258" s="232">
        <f>ROUND(I258*H258,2)</f>
        <v>0</v>
      </c>
      <c r="BL258" s="17" t="s">
        <v>139</v>
      </c>
      <c r="BM258" s="231" t="s">
        <v>362</v>
      </c>
    </row>
    <row r="259" spans="1:51" s="13" customFormat="1" ht="12">
      <c r="A259" s="13"/>
      <c r="B259" s="233"/>
      <c r="C259" s="234"/>
      <c r="D259" s="235" t="s">
        <v>141</v>
      </c>
      <c r="E259" s="236" t="s">
        <v>1</v>
      </c>
      <c r="F259" s="237" t="s">
        <v>363</v>
      </c>
      <c r="G259" s="234"/>
      <c r="H259" s="238">
        <v>744.532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141</v>
      </c>
      <c r="AU259" s="244" t="s">
        <v>88</v>
      </c>
      <c r="AV259" s="13" t="s">
        <v>88</v>
      </c>
      <c r="AW259" s="13" t="s">
        <v>34</v>
      </c>
      <c r="AX259" s="13" t="s">
        <v>86</v>
      </c>
      <c r="AY259" s="244" t="s">
        <v>133</v>
      </c>
    </row>
    <row r="260" spans="1:65" s="2" customFormat="1" ht="24.15" customHeight="1">
      <c r="A260" s="38"/>
      <c r="B260" s="39"/>
      <c r="C260" s="219" t="s">
        <v>364</v>
      </c>
      <c r="D260" s="219" t="s">
        <v>135</v>
      </c>
      <c r="E260" s="220" t="s">
        <v>365</v>
      </c>
      <c r="F260" s="221" t="s">
        <v>366</v>
      </c>
      <c r="G260" s="222" t="s">
        <v>232</v>
      </c>
      <c r="H260" s="223">
        <v>206.848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43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139</v>
      </c>
      <c r="AT260" s="231" t="s">
        <v>135</v>
      </c>
      <c r="AU260" s="231" t="s">
        <v>88</v>
      </c>
      <c r="AY260" s="17" t="s">
        <v>133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86</v>
      </c>
      <c r="BK260" s="232">
        <f>ROUND(I260*H260,2)</f>
        <v>0</v>
      </c>
      <c r="BL260" s="17" t="s">
        <v>139</v>
      </c>
      <c r="BM260" s="231" t="s">
        <v>367</v>
      </c>
    </row>
    <row r="261" spans="1:51" s="13" customFormat="1" ht="12">
      <c r="A261" s="13"/>
      <c r="B261" s="233"/>
      <c r="C261" s="234"/>
      <c r="D261" s="235" t="s">
        <v>141</v>
      </c>
      <c r="E261" s="236" t="s">
        <v>1</v>
      </c>
      <c r="F261" s="237" t="s">
        <v>250</v>
      </c>
      <c r="G261" s="234"/>
      <c r="H261" s="238">
        <v>69.6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141</v>
      </c>
      <c r="AU261" s="244" t="s">
        <v>88</v>
      </c>
      <c r="AV261" s="13" t="s">
        <v>88</v>
      </c>
      <c r="AW261" s="13" t="s">
        <v>34</v>
      </c>
      <c r="AX261" s="13" t="s">
        <v>78</v>
      </c>
      <c r="AY261" s="244" t="s">
        <v>133</v>
      </c>
    </row>
    <row r="262" spans="1:51" s="13" customFormat="1" ht="12">
      <c r="A262" s="13"/>
      <c r="B262" s="233"/>
      <c r="C262" s="234"/>
      <c r="D262" s="235" t="s">
        <v>141</v>
      </c>
      <c r="E262" s="236" t="s">
        <v>1</v>
      </c>
      <c r="F262" s="237" t="s">
        <v>251</v>
      </c>
      <c r="G262" s="234"/>
      <c r="H262" s="238">
        <v>30.6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141</v>
      </c>
      <c r="AU262" s="244" t="s">
        <v>88</v>
      </c>
      <c r="AV262" s="13" t="s">
        <v>88</v>
      </c>
      <c r="AW262" s="13" t="s">
        <v>34</v>
      </c>
      <c r="AX262" s="13" t="s">
        <v>78</v>
      </c>
      <c r="AY262" s="244" t="s">
        <v>133</v>
      </c>
    </row>
    <row r="263" spans="1:51" s="13" customFormat="1" ht="12">
      <c r="A263" s="13"/>
      <c r="B263" s="233"/>
      <c r="C263" s="234"/>
      <c r="D263" s="235" t="s">
        <v>141</v>
      </c>
      <c r="E263" s="236" t="s">
        <v>1</v>
      </c>
      <c r="F263" s="237" t="s">
        <v>252</v>
      </c>
      <c r="G263" s="234"/>
      <c r="H263" s="238">
        <v>49.5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141</v>
      </c>
      <c r="AU263" s="244" t="s">
        <v>88</v>
      </c>
      <c r="AV263" s="13" t="s">
        <v>88</v>
      </c>
      <c r="AW263" s="13" t="s">
        <v>34</v>
      </c>
      <c r="AX263" s="13" t="s">
        <v>78</v>
      </c>
      <c r="AY263" s="244" t="s">
        <v>133</v>
      </c>
    </row>
    <row r="264" spans="1:51" s="13" customFormat="1" ht="12">
      <c r="A264" s="13"/>
      <c r="B264" s="233"/>
      <c r="C264" s="234"/>
      <c r="D264" s="235" t="s">
        <v>141</v>
      </c>
      <c r="E264" s="236" t="s">
        <v>1</v>
      </c>
      <c r="F264" s="237" t="s">
        <v>253</v>
      </c>
      <c r="G264" s="234"/>
      <c r="H264" s="238">
        <v>117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141</v>
      </c>
      <c r="AU264" s="244" t="s">
        <v>88</v>
      </c>
      <c r="AV264" s="13" t="s">
        <v>88</v>
      </c>
      <c r="AW264" s="13" t="s">
        <v>34</v>
      </c>
      <c r="AX264" s="13" t="s">
        <v>78</v>
      </c>
      <c r="AY264" s="244" t="s">
        <v>133</v>
      </c>
    </row>
    <row r="265" spans="1:51" s="13" customFormat="1" ht="12">
      <c r="A265" s="13"/>
      <c r="B265" s="233"/>
      <c r="C265" s="234"/>
      <c r="D265" s="235" t="s">
        <v>141</v>
      </c>
      <c r="E265" s="236" t="s">
        <v>1</v>
      </c>
      <c r="F265" s="237" t="s">
        <v>368</v>
      </c>
      <c r="G265" s="234"/>
      <c r="H265" s="238">
        <v>-19.401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141</v>
      </c>
      <c r="AU265" s="244" t="s">
        <v>88</v>
      </c>
      <c r="AV265" s="13" t="s">
        <v>88</v>
      </c>
      <c r="AW265" s="13" t="s">
        <v>34</v>
      </c>
      <c r="AX265" s="13" t="s">
        <v>78</v>
      </c>
      <c r="AY265" s="244" t="s">
        <v>133</v>
      </c>
    </row>
    <row r="266" spans="1:51" s="13" customFormat="1" ht="12">
      <c r="A266" s="13"/>
      <c r="B266" s="233"/>
      <c r="C266" s="234"/>
      <c r="D266" s="235" t="s">
        <v>141</v>
      </c>
      <c r="E266" s="236" t="s">
        <v>1</v>
      </c>
      <c r="F266" s="237" t="s">
        <v>369</v>
      </c>
      <c r="G266" s="234"/>
      <c r="H266" s="238">
        <v>-19.488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141</v>
      </c>
      <c r="AU266" s="244" t="s">
        <v>88</v>
      </c>
      <c r="AV266" s="13" t="s">
        <v>88</v>
      </c>
      <c r="AW266" s="13" t="s">
        <v>34</v>
      </c>
      <c r="AX266" s="13" t="s">
        <v>78</v>
      </c>
      <c r="AY266" s="244" t="s">
        <v>133</v>
      </c>
    </row>
    <row r="267" spans="1:51" s="13" customFormat="1" ht="12">
      <c r="A267" s="13"/>
      <c r="B267" s="233"/>
      <c r="C267" s="234"/>
      <c r="D267" s="235" t="s">
        <v>141</v>
      </c>
      <c r="E267" s="236" t="s">
        <v>1</v>
      </c>
      <c r="F267" s="237" t="s">
        <v>370</v>
      </c>
      <c r="G267" s="234"/>
      <c r="H267" s="238">
        <v>-15.864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141</v>
      </c>
      <c r="AU267" s="244" t="s">
        <v>88</v>
      </c>
      <c r="AV267" s="13" t="s">
        <v>88</v>
      </c>
      <c r="AW267" s="13" t="s">
        <v>34</v>
      </c>
      <c r="AX267" s="13" t="s">
        <v>78</v>
      </c>
      <c r="AY267" s="244" t="s">
        <v>133</v>
      </c>
    </row>
    <row r="268" spans="1:51" s="13" customFormat="1" ht="12">
      <c r="A268" s="13"/>
      <c r="B268" s="233"/>
      <c r="C268" s="234"/>
      <c r="D268" s="235" t="s">
        <v>141</v>
      </c>
      <c r="E268" s="236" t="s">
        <v>1</v>
      </c>
      <c r="F268" s="237" t="s">
        <v>371</v>
      </c>
      <c r="G268" s="234"/>
      <c r="H268" s="238">
        <v>-5.099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141</v>
      </c>
      <c r="AU268" s="244" t="s">
        <v>88</v>
      </c>
      <c r="AV268" s="13" t="s">
        <v>88</v>
      </c>
      <c r="AW268" s="13" t="s">
        <v>34</v>
      </c>
      <c r="AX268" s="13" t="s">
        <v>78</v>
      </c>
      <c r="AY268" s="244" t="s">
        <v>133</v>
      </c>
    </row>
    <row r="269" spans="1:51" s="14" customFormat="1" ht="12">
      <c r="A269" s="14"/>
      <c r="B269" s="245"/>
      <c r="C269" s="246"/>
      <c r="D269" s="235" t="s">
        <v>141</v>
      </c>
      <c r="E269" s="247" t="s">
        <v>1</v>
      </c>
      <c r="F269" s="248" t="s">
        <v>167</v>
      </c>
      <c r="G269" s="246"/>
      <c r="H269" s="249">
        <v>206.84799999999998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141</v>
      </c>
      <c r="AU269" s="255" t="s">
        <v>88</v>
      </c>
      <c r="AV269" s="14" t="s">
        <v>139</v>
      </c>
      <c r="AW269" s="14" t="s">
        <v>34</v>
      </c>
      <c r="AX269" s="14" t="s">
        <v>86</v>
      </c>
      <c r="AY269" s="255" t="s">
        <v>133</v>
      </c>
    </row>
    <row r="270" spans="1:65" s="2" customFormat="1" ht="24.15" customHeight="1">
      <c r="A270" s="38"/>
      <c r="B270" s="39"/>
      <c r="C270" s="219" t="s">
        <v>372</v>
      </c>
      <c r="D270" s="219" t="s">
        <v>135</v>
      </c>
      <c r="E270" s="220" t="s">
        <v>373</v>
      </c>
      <c r="F270" s="221" t="s">
        <v>374</v>
      </c>
      <c r="G270" s="222" t="s">
        <v>232</v>
      </c>
      <c r="H270" s="223">
        <v>206.848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43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139</v>
      </c>
      <c r="AT270" s="231" t="s">
        <v>135</v>
      </c>
      <c r="AU270" s="231" t="s">
        <v>88</v>
      </c>
      <c r="AY270" s="17" t="s">
        <v>133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86</v>
      </c>
      <c r="BK270" s="232">
        <f>ROUND(I270*H270,2)</f>
        <v>0</v>
      </c>
      <c r="BL270" s="17" t="s">
        <v>139</v>
      </c>
      <c r="BM270" s="231" t="s">
        <v>375</v>
      </c>
    </row>
    <row r="271" spans="1:51" s="13" customFormat="1" ht="12">
      <c r="A271" s="13"/>
      <c r="B271" s="233"/>
      <c r="C271" s="234"/>
      <c r="D271" s="235" t="s">
        <v>141</v>
      </c>
      <c r="E271" s="236" t="s">
        <v>1</v>
      </c>
      <c r="F271" s="237" t="s">
        <v>250</v>
      </c>
      <c r="G271" s="234"/>
      <c r="H271" s="238">
        <v>69.6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141</v>
      </c>
      <c r="AU271" s="244" t="s">
        <v>88</v>
      </c>
      <c r="AV271" s="13" t="s">
        <v>88</v>
      </c>
      <c r="AW271" s="13" t="s">
        <v>34</v>
      </c>
      <c r="AX271" s="13" t="s">
        <v>78</v>
      </c>
      <c r="AY271" s="244" t="s">
        <v>133</v>
      </c>
    </row>
    <row r="272" spans="1:51" s="13" customFormat="1" ht="12">
      <c r="A272" s="13"/>
      <c r="B272" s="233"/>
      <c r="C272" s="234"/>
      <c r="D272" s="235" t="s">
        <v>141</v>
      </c>
      <c r="E272" s="236" t="s">
        <v>1</v>
      </c>
      <c r="F272" s="237" t="s">
        <v>251</v>
      </c>
      <c r="G272" s="234"/>
      <c r="H272" s="238">
        <v>30.6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141</v>
      </c>
      <c r="AU272" s="244" t="s">
        <v>88</v>
      </c>
      <c r="AV272" s="13" t="s">
        <v>88</v>
      </c>
      <c r="AW272" s="13" t="s">
        <v>34</v>
      </c>
      <c r="AX272" s="13" t="s">
        <v>78</v>
      </c>
      <c r="AY272" s="244" t="s">
        <v>133</v>
      </c>
    </row>
    <row r="273" spans="1:51" s="13" customFormat="1" ht="12">
      <c r="A273" s="13"/>
      <c r="B273" s="233"/>
      <c r="C273" s="234"/>
      <c r="D273" s="235" t="s">
        <v>141</v>
      </c>
      <c r="E273" s="236" t="s">
        <v>1</v>
      </c>
      <c r="F273" s="237" t="s">
        <v>252</v>
      </c>
      <c r="G273" s="234"/>
      <c r="H273" s="238">
        <v>49.5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141</v>
      </c>
      <c r="AU273" s="244" t="s">
        <v>88</v>
      </c>
      <c r="AV273" s="13" t="s">
        <v>88</v>
      </c>
      <c r="AW273" s="13" t="s">
        <v>34</v>
      </c>
      <c r="AX273" s="13" t="s">
        <v>78</v>
      </c>
      <c r="AY273" s="244" t="s">
        <v>133</v>
      </c>
    </row>
    <row r="274" spans="1:51" s="13" customFormat="1" ht="12">
      <c r="A274" s="13"/>
      <c r="B274" s="233"/>
      <c r="C274" s="234"/>
      <c r="D274" s="235" t="s">
        <v>141</v>
      </c>
      <c r="E274" s="236" t="s">
        <v>1</v>
      </c>
      <c r="F274" s="237" t="s">
        <v>253</v>
      </c>
      <c r="G274" s="234"/>
      <c r="H274" s="238">
        <v>117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141</v>
      </c>
      <c r="AU274" s="244" t="s">
        <v>88</v>
      </c>
      <c r="AV274" s="13" t="s">
        <v>88</v>
      </c>
      <c r="AW274" s="13" t="s">
        <v>34</v>
      </c>
      <c r="AX274" s="13" t="s">
        <v>78</v>
      </c>
      <c r="AY274" s="244" t="s">
        <v>133</v>
      </c>
    </row>
    <row r="275" spans="1:51" s="13" customFormat="1" ht="12">
      <c r="A275" s="13"/>
      <c r="B275" s="233"/>
      <c r="C275" s="234"/>
      <c r="D275" s="235" t="s">
        <v>141</v>
      </c>
      <c r="E275" s="236" t="s">
        <v>1</v>
      </c>
      <c r="F275" s="237" t="s">
        <v>368</v>
      </c>
      <c r="G275" s="234"/>
      <c r="H275" s="238">
        <v>-19.401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141</v>
      </c>
      <c r="AU275" s="244" t="s">
        <v>88</v>
      </c>
      <c r="AV275" s="13" t="s">
        <v>88</v>
      </c>
      <c r="AW275" s="13" t="s">
        <v>34</v>
      </c>
      <c r="AX275" s="13" t="s">
        <v>78</v>
      </c>
      <c r="AY275" s="244" t="s">
        <v>133</v>
      </c>
    </row>
    <row r="276" spans="1:51" s="13" customFormat="1" ht="12">
      <c r="A276" s="13"/>
      <c r="B276" s="233"/>
      <c r="C276" s="234"/>
      <c r="D276" s="235" t="s">
        <v>141</v>
      </c>
      <c r="E276" s="236" t="s">
        <v>1</v>
      </c>
      <c r="F276" s="237" t="s">
        <v>369</v>
      </c>
      <c r="G276" s="234"/>
      <c r="H276" s="238">
        <v>-19.488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141</v>
      </c>
      <c r="AU276" s="244" t="s">
        <v>88</v>
      </c>
      <c r="AV276" s="13" t="s">
        <v>88</v>
      </c>
      <c r="AW276" s="13" t="s">
        <v>34</v>
      </c>
      <c r="AX276" s="13" t="s">
        <v>78</v>
      </c>
      <c r="AY276" s="244" t="s">
        <v>133</v>
      </c>
    </row>
    <row r="277" spans="1:51" s="13" customFormat="1" ht="12">
      <c r="A277" s="13"/>
      <c r="B277" s="233"/>
      <c r="C277" s="234"/>
      <c r="D277" s="235" t="s">
        <v>141</v>
      </c>
      <c r="E277" s="236" t="s">
        <v>1</v>
      </c>
      <c r="F277" s="237" t="s">
        <v>370</v>
      </c>
      <c r="G277" s="234"/>
      <c r="H277" s="238">
        <v>-15.864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141</v>
      </c>
      <c r="AU277" s="244" t="s">
        <v>88</v>
      </c>
      <c r="AV277" s="13" t="s">
        <v>88</v>
      </c>
      <c r="AW277" s="13" t="s">
        <v>34</v>
      </c>
      <c r="AX277" s="13" t="s">
        <v>78</v>
      </c>
      <c r="AY277" s="244" t="s">
        <v>133</v>
      </c>
    </row>
    <row r="278" spans="1:51" s="13" customFormat="1" ht="12">
      <c r="A278" s="13"/>
      <c r="B278" s="233"/>
      <c r="C278" s="234"/>
      <c r="D278" s="235" t="s">
        <v>141</v>
      </c>
      <c r="E278" s="236" t="s">
        <v>1</v>
      </c>
      <c r="F278" s="237" t="s">
        <v>371</v>
      </c>
      <c r="G278" s="234"/>
      <c r="H278" s="238">
        <v>-5.099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141</v>
      </c>
      <c r="AU278" s="244" t="s">
        <v>88</v>
      </c>
      <c r="AV278" s="13" t="s">
        <v>88</v>
      </c>
      <c r="AW278" s="13" t="s">
        <v>34</v>
      </c>
      <c r="AX278" s="13" t="s">
        <v>78</v>
      </c>
      <c r="AY278" s="244" t="s">
        <v>133</v>
      </c>
    </row>
    <row r="279" spans="1:51" s="14" customFormat="1" ht="12">
      <c r="A279" s="14"/>
      <c r="B279" s="245"/>
      <c r="C279" s="246"/>
      <c r="D279" s="235" t="s">
        <v>141</v>
      </c>
      <c r="E279" s="247" t="s">
        <v>1</v>
      </c>
      <c r="F279" s="248" t="s">
        <v>167</v>
      </c>
      <c r="G279" s="246"/>
      <c r="H279" s="249">
        <v>206.84799999999998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141</v>
      </c>
      <c r="AU279" s="255" t="s">
        <v>88</v>
      </c>
      <c r="AV279" s="14" t="s">
        <v>139</v>
      </c>
      <c r="AW279" s="14" t="s">
        <v>34</v>
      </c>
      <c r="AX279" s="14" t="s">
        <v>86</v>
      </c>
      <c r="AY279" s="255" t="s">
        <v>133</v>
      </c>
    </row>
    <row r="280" spans="1:65" s="2" customFormat="1" ht="16.5" customHeight="1">
      <c r="A280" s="38"/>
      <c r="B280" s="39"/>
      <c r="C280" s="267" t="s">
        <v>376</v>
      </c>
      <c r="D280" s="267" t="s">
        <v>296</v>
      </c>
      <c r="E280" s="268" t="s">
        <v>377</v>
      </c>
      <c r="F280" s="269" t="s">
        <v>378</v>
      </c>
      <c r="G280" s="270" t="s">
        <v>347</v>
      </c>
      <c r="H280" s="271">
        <v>372.326</v>
      </c>
      <c r="I280" s="272"/>
      <c r="J280" s="273">
        <f>ROUND(I280*H280,2)</f>
        <v>0</v>
      </c>
      <c r="K280" s="274"/>
      <c r="L280" s="275"/>
      <c r="M280" s="276" t="s">
        <v>1</v>
      </c>
      <c r="N280" s="277" t="s">
        <v>43</v>
      </c>
      <c r="O280" s="91"/>
      <c r="P280" s="229">
        <f>O280*H280</f>
        <v>0</v>
      </c>
      <c r="Q280" s="229">
        <v>1</v>
      </c>
      <c r="R280" s="229">
        <f>Q280*H280</f>
        <v>372.326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176</v>
      </c>
      <c r="AT280" s="231" t="s">
        <v>296</v>
      </c>
      <c r="AU280" s="231" t="s">
        <v>88</v>
      </c>
      <c r="AY280" s="17" t="s">
        <v>133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86</v>
      </c>
      <c r="BK280" s="232">
        <f>ROUND(I280*H280,2)</f>
        <v>0</v>
      </c>
      <c r="BL280" s="17" t="s">
        <v>139</v>
      </c>
      <c r="BM280" s="231" t="s">
        <v>379</v>
      </c>
    </row>
    <row r="281" spans="1:51" s="13" customFormat="1" ht="12">
      <c r="A281" s="13"/>
      <c r="B281" s="233"/>
      <c r="C281" s="234"/>
      <c r="D281" s="235" t="s">
        <v>141</v>
      </c>
      <c r="E281" s="236" t="s">
        <v>1</v>
      </c>
      <c r="F281" s="237" t="s">
        <v>380</v>
      </c>
      <c r="G281" s="234"/>
      <c r="H281" s="238">
        <v>372.326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141</v>
      </c>
      <c r="AU281" s="244" t="s">
        <v>88</v>
      </c>
      <c r="AV281" s="13" t="s">
        <v>88</v>
      </c>
      <c r="AW281" s="13" t="s">
        <v>34</v>
      </c>
      <c r="AX281" s="13" t="s">
        <v>86</v>
      </c>
      <c r="AY281" s="244" t="s">
        <v>133</v>
      </c>
    </row>
    <row r="282" spans="1:65" s="2" customFormat="1" ht="24.15" customHeight="1">
      <c r="A282" s="38"/>
      <c r="B282" s="39"/>
      <c r="C282" s="219" t="s">
        <v>317</v>
      </c>
      <c r="D282" s="219" t="s">
        <v>135</v>
      </c>
      <c r="E282" s="220" t="s">
        <v>381</v>
      </c>
      <c r="F282" s="221" t="s">
        <v>382</v>
      </c>
      <c r="G282" s="222" t="s">
        <v>159</v>
      </c>
      <c r="H282" s="223">
        <v>1550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43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139</v>
      </c>
      <c r="AT282" s="231" t="s">
        <v>135</v>
      </c>
      <c r="AU282" s="231" t="s">
        <v>88</v>
      </c>
      <c r="AY282" s="17" t="s">
        <v>133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86</v>
      </c>
      <c r="BK282" s="232">
        <f>ROUND(I282*H282,2)</f>
        <v>0</v>
      </c>
      <c r="BL282" s="17" t="s">
        <v>139</v>
      </c>
      <c r="BM282" s="231" t="s">
        <v>383</v>
      </c>
    </row>
    <row r="283" spans="1:51" s="13" customFormat="1" ht="12">
      <c r="A283" s="13"/>
      <c r="B283" s="233"/>
      <c r="C283" s="234"/>
      <c r="D283" s="235" t="s">
        <v>141</v>
      </c>
      <c r="E283" s="236" t="s">
        <v>1</v>
      </c>
      <c r="F283" s="237" t="s">
        <v>384</v>
      </c>
      <c r="G283" s="234"/>
      <c r="H283" s="238">
        <v>1550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141</v>
      </c>
      <c r="AU283" s="244" t="s">
        <v>88</v>
      </c>
      <c r="AV283" s="13" t="s">
        <v>88</v>
      </c>
      <c r="AW283" s="13" t="s">
        <v>34</v>
      </c>
      <c r="AX283" s="13" t="s">
        <v>86</v>
      </c>
      <c r="AY283" s="244" t="s">
        <v>133</v>
      </c>
    </row>
    <row r="284" spans="1:65" s="2" customFormat="1" ht="24.15" customHeight="1">
      <c r="A284" s="38"/>
      <c r="B284" s="39"/>
      <c r="C284" s="219" t="s">
        <v>385</v>
      </c>
      <c r="D284" s="219" t="s">
        <v>135</v>
      </c>
      <c r="E284" s="220" t="s">
        <v>386</v>
      </c>
      <c r="F284" s="221" t="s">
        <v>387</v>
      </c>
      <c r="G284" s="222" t="s">
        <v>159</v>
      </c>
      <c r="H284" s="223">
        <v>1550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43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139</v>
      </c>
      <c r="AT284" s="231" t="s">
        <v>135</v>
      </c>
      <c r="AU284" s="231" t="s">
        <v>88</v>
      </c>
      <c r="AY284" s="17" t="s">
        <v>133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86</v>
      </c>
      <c r="BK284" s="232">
        <f>ROUND(I284*H284,2)</f>
        <v>0</v>
      </c>
      <c r="BL284" s="17" t="s">
        <v>139</v>
      </c>
      <c r="BM284" s="231" t="s">
        <v>388</v>
      </c>
    </row>
    <row r="285" spans="1:51" s="13" customFormat="1" ht="12">
      <c r="A285" s="13"/>
      <c r="B285" s="233"/>
      <c r="C285" s="234"/>
      <c r="D285" s="235" t="s">
        <v>141</v>
      </c>
      <c r="E285" s="236" t="s">
        <v>1</v>
      </c>
      <c r="F285" s="237" t="s">
        <v>384</v>
      </c>
      <c r="G285" s="234"/>
      <c r="H285" s="238">
        <v>1550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141</v>
      </c>
      <c r="AU285" s="244" t="s">
        <v>88</v>
      </c>
      <c r="AV285" s="13" t="s">
        <v>88</v>
      </c>
      <c r="AW285" s="13" t="s">
        <v>34</v>
      </c>
      <c r="AX285" s="13" t="s">
        <v>86</v>
      </c>
      <c r="AY285" s="244" t="s">
        <v>133</v>
      </c>
    </row>
    <row r="286" spans="1:65" s="2" customFormat="1" ht="16.5" customHeight="1">
      <c r="A286" s="38"/>
      <c r="B286" s="39"/>
      <c r="C286" s="267" t="s">
        <v>389</v>
      </c>
      <c r="D286" s="267" t="s">
        <v>296</v>
      </c>
      <c r="E286" s="268" t="s">
        <v>390</v>
      </c>
      <c r="F286" s="269" t="s">
        <v>391</v>
      </c>
      <c r="G286" s="270" t="s">
        <v>392</v>
      </c>
      <c r="H286" s="271">
        <v>155</v>
      </c>
      <c r="I286" s="272"/>
      <c r="J286" s="273">
        <f>ROUND(I286*H286,2)</f>
        <v>0</v>
      </c>
      <c r="K286" s="274"/>
      <c r="L286" s="275"/>
      <c r="M286" s="276" t="s">
        <v>1</v>
      </c>
      <c r="N286" s="277" t="s">
        <v>43</v>
      </c>
      <c r="O286" s="91"/>
      <c r="P286" s="229">
        <f>O286*H286</f>
        <v>0</v>
      </c>
      <c r="Q286" s="229">
        <v>0.001</v>
      </c>
      <c r="R286" s="229">
        <f>Q286*H286</f>
        <v>0.155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176</v>
      </c>
      <c r="AT286" s="231" t="s">
        <v>296</v>
      </c>
      <c r="AU286" s="231" t="s">
        <v>88</v>
      </c>
      <c r="AY286" s="17" t="s">
        <v>133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86</v>
      </c>
      <c r="BK286" s="232">
        <f>ROUND(I286*H286,2)</f>
        <v>0</v>
      </c>
      <c r="BL286" s="17" t="s">
        <v>139</v>
      </c>
      <c r="BM286" s="231" t="s">
        <v>393</v>
      </c>
    </row>
    <row r="287" spans="1:51" s="13" customFormat="1" ht="12">
      <c r="A287" s="13"/>
      <c r="B287" s="233"/>
      <c r="C287" s="234"/>
      <c r="D287" s="235" t="s">
        <v>141</v>
      </c>
      <c r="E287" s="236" t="s">
        <v>1</v>
      </c>
      <c r="F287" s="237" t="s">
        <v>394</v>
      </c>
      <c r="G287" s="234"/>
      <c r="H287" s="238">
        <v>155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141</v>
      </c>
      <c r="AU287" s="244" t="s">
        <v>88</v>
      </c>
      <c r="AV287" s="13" t="s">
        <v>88</v>
      </c>
      <c r="AW287" s="13" t="s">
        <v>34</v>
      </c>
      <c r="AX287" s="13" t="s">
        <v>86</v>
      </c>
      <c r="AY287" s="244" t="s">
        <v>133</v>
      </c>
    </row>
    <row r="288" spans="1:65" s="2" customFormat="1" ht="21.75" customHeight="1">
      <c r="A288" s="38"/>
      <c r="B288" s="39"/>
      <c r="C288" s="219" t="s">
        <v>395</v>
      </c>
      <c r="D288" s="219" t="s">
        <v>135</v>
      </c>
      <c r="E288" s="220" t="s">
        <v>396</v>
      </c>
      <c r="F288" s="221" t="s">
        <v>397</v>
      </c>
      <c r="G288" s="222" t="s">
        <v>159</v>
      </c>
      <c r="H288" s="223">
        <v>1624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43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139</v>
      </c>
      <c r="AT288" s="231" t="s">
        <v>135</v>
      </c>
      <c r="AU288" s="231" t="s">
        <v>88</v>
      </c>
      <c r="AY288" s="17" t="s">
        <v>133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86</v>
      </c>
      <c r="BK288" s="232">
        <f>ROUND(I288*H288,2)</f>
        <v>0</v>
      </c>
      <c r="BL288" s="17" t="s">
        <v>139</v>
      </c>
      <c r="BM288" s="231" t="s">
        <v>398</v>
      </c>
    </row>
    <row r="289" spans="1:51" s="13" customFormat="1" ht="12">
      <c r="A289" s="13"/>
      <c r="B289" s="233"/>
      <c r="C289" s="234"/>
      <c r="D289" s="235" t="s">
        <v>141</v>
      </c>
      <c r="E289" s="236" t="s">
        <v>1</v>
      </c>
      <c r="F289" s="237" t="s">
        <v>399</v>
      </c>
      <c r="G289" s="234"/>
      <c r="H289" s="238">
        <v>1624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141</v>
      </c>
      <c r="AU289" s="244" t="s">
        <v>88</v>
      </c>
      <c r="AV289" s="13" t="s">
        <v>88</v>
      </c>
      <c r="AW289" s="13" t="s">
        <v>34</v>
      </c>
      <c r="AX289" s="13" t="s">
        <v>86</v>
      </c>
      <c r="AY289" s="244" t="s">
        <v>133</v>
      </c>
    </row>
    <row r="290" spans="1:65" s="2" customFormat="1" ht="21.75" customHeight="1">
      <c r="A290" s="38"/>
      <c r="B290" s="39"/>
      <c r="C290" s="219" t="s">
        <v>400</v>
      </c>
      <c r="D290" s="219" t="s">
        <v>135</v>
      </c>
      <c r="E290" s="220" t="s">
        <v>401</v>
      </c>
      <c r="F290" s="221" t="s">
        <v>402</v>
      </c>
      <c r="G290" s="222" t="s">
        <v>146</v>
      </c>
      <c r="H290" s="223">
        <v>28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43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139</v>
      </c>
      <c r="AT290" s="231" t="s">
        <v>135</v>
      </c>
      <c r="AU290" s="231" t="s">
        <v>88</v>
      </c>
      <c r="AY290" s="17" t="s">
        <v>133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86</v>
      </c>
      <c r="BK290" s="232">
        <f>ROUND(I290*H290,2)</f>
        <v>0</v>
      </c>
      <c r="BL290" s="17" t="s">
        <v>139</v>
      </c>
      <c r="BM290" s="231" t="s">
        <v>403</v>
      </c>
    </row>
    <row r="291" spans="1:51" s="13" customFormat="1" ht="12">
      <c r="A291" s="13"/>
      <c r="B291" s="233"/>
      <c r="C291" s="234"/>
      <c r="D291" s="235" t="s">
        <v>141</v>
      </c>
      <c r="E291" s="236" t="s">
        <v>1</v>
      </c>
      <c r="F291" s="237" t="s">
        <v>404</v>
      </c>
      <c r="G291" s="234"/>
      <c r="H291" s="238">
        <v>28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141</v>
      </c>
      <c r="AU291" s="244" t="s">
        <v>88</v>
      </c>
      <c r="AV291" s="13" t="s">
        <v>88</v>
      </c>
      <c r="AW291" s="13" t="s">
        <v>34</v>
      </c>
      <c r="AX291" s="13" t="s">
        <v>86</v>
      </c>
      <c r="AY291" s="244" t="s">
        <v>133</v>
      </c>
    </row>
    <row r="292" spans="1:63" s="12" customFormat="1" ht="22.8" customHeight="1">
      <c r="A292" s="12"/>
      <c r="B292" s="203"/>
      <c r="C292" s="204"/>
      <c r="D292" s="205" t="s">
        <v>77</v>
      </c>
      <c r="E292" s="217" t="s">
        <v>88</v>
      </c>
      <c r="F292" s="217" t="s">
        <v>405</v>
      </c>
      <c r="G292" s="204"/>
      <c r="H292" s="204"/>
      <c r="I292" s="207"/>
      <c r="J292" s="218">
        <f>BK292</f>
        <v>0</v>
      </c>
      <c r="K292" s="204"/>
      <c r="L292" s="209"/>
      <c r="M292" s="210"/>
      <c r="N292" s="211"/>
      <c r="O292" s="211"/>
      <c r="P292" s="212">
        <f>SUM(P293:P309)</f>
        <v>0</v>
      </c>
      <c r="Q292" s="211"/>
      <c r="R292" s="212">
        <f>SUM(R293:R309)</f>
        <v>252.70966392000003</v>
      </c>
      <c r="S292" s="211"/>
      <c r="T292" s="213">
        <f>SUM(T293:T309)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4" t="s">
        <v>86</v>
      </c>
      <c r="AT292" s="215" t="s">
        <v>77</v>
      </c>
      <c r="AU292" s="215" t="s">
        <v>86</v>
      </c>
      <c r="AY292" s="214" t="s">
        <v>133</v>
      </c>
      <c r="BK292" s="216">
        <f>SUM(BK293:BK309)</f>
        <v>0</v>
      </c>
    </row>
    <row r="293" spans="1:65" s="2" customFormat="1" ht="24.15" customHeight="1">
      <c r="A293" s="38"/>
      <c r="B293" s="39"/>
      <c r="C293" s="219" t="s">
        <v>406</v>
      </c>
      <c r="D293" s="219" t="s">
        <v>135</v>
      </c>
      <c r="E293" s="220" t="s">
        <v>407</v>
      </c>
      <c r="F293" s="221" t="s">
        <v>408</v>
      </c>
      <c r="G293" s="222" t="s">
        <v>146</v>
      </c>
      <c r="H293" s="223">
        <v>6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43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139</v>
      </c>
      <c r="AT293" s="231" t="s">
        <v>135</v>
      </c>
      <c r="AU293" s="231" t="s">
        <v>88</v>
      </c>
      <c r="AY293" s="17" t="s">
        <v>133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86</v>
      </c>
      <c r="BK293" s="232">
        <f>ROUND(I293*H293,2)</f>
        <v>0</v>
      </c>
      <c r="BL293" s="17" t="s">
        <v>139</v>
      </c>
      <c r="BM293" s="231" t="s">
        <v>409</v>
      </c>
    </row>
    <row r="294" spans="1:51" s="13" customFormat="1" ht="12">
      <c r="A294" s="13"/>
      <c r="B294" s="233"/>
      <c r="C294" s="234"/>
      <c r="D294" s="235" t="s">
        <v>141</v>
      </c>
      <c r="E294" s="236" t="s">
        <v>1</v>
      </c>
      <c r="F294" s="237" t="s">
        <v>168</v>
      </c>
      <c r="G294" s="234"/>
      <c r="H294" s="238">
        <v>6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141</v>
      </c>
      <c r="AU294" s="244" t="s">
        <v>88</v>
      </c>
      <c r="AV294" s="13" t="s">
        <v>88</v>
      </c>
      <c r="AW294" s="13" t="s">
        <v>34</v>
      </c>
      <c r="AX294" s="13" t="s">
        <v>86</v>
      </c>
      <c r="AY294" s="244" t="s">
        <v>133</v>
      </c>
    </row>
    <row r="295" spans="1:65" s="2" customFormat="1" ht="33" customHeight="1">
      <c r="A295" s="38"/>
      <c r="B295" s="39"/>
      <c r="C295" s="219" t="s">
        <v>410</v>
      </c>
      <c r="D295" s="219" t="s">
        <v>135</v>
      </c>
      <c r="E295" s="220" t="s">
        <v>411</v>
      </c>
      <c r="F295" s="221" t="s">
        <v>412</v>
      </c>
      <c r="G295" s="222" t="s">
        <v>213</v>
      </c>
      <c r="H295" s="223">
        <v>649.6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43</v>
      </c>
      <c r="O295" s="91"/>
      <c r="P295" s="229">
        <f>O295*H295</f>
        <v>0</v>
      </c>
      <c r="Q295" s="229">
        <v>0.23058</v>
      </c>
      <c r="R295" s="229">
        <f>Q295*H295</f>
        <v>149.784768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139</v>
      </c>
      <c r="AT295" s="231" t="s">
        <v>135</v>
      </c>
      <c r="AU295" s="231" t="s">
        <v>88</v>
      </c>
      <c r="AY295" s="17" t="s">
        <v>133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86</v>
      </c>
      <c r="BK295" s="232">
        <f>ROUND(I295*H295,2)</f>
        <v>0</v>
      </c>
      <c r="BL295" s="17" t="s">
        <v>139</v>
      </c>
      <c r="BM295" s="231" t="s">
        <v>413</v>
      </c>
    </row>
    <row r="296" spans="1:51" s="13" customFormat="1" ht="12">
      <c r="A296" s="13"/>
      <c r="B296" s="233"/>
      <c r="C296" s="234"/>
      <c r="D296" s="235" t="s">
        <v>141</v>
      </c>
      <c r="E296" s="236" t="s">
        <v>1</v>
      </c>
      <c r="F296" s="237" t="s">
        <v>414</v>
      </c>
      <c r="G296" s="234"/>
      <c r="H296" s="238">
        <v>649.6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141</v>
      </c>
      <c r="AU296" s="244" t="s">
        <v>88</v>
      </c>
      <c r="AV296" s="13" t="s">
        <v>88</v>
      </c>
      <c r="AW296" s="13" t="s">
        <v>34</v>
      </c>
      <c r="AX296" s="13" t="s">
        <v>86</v>
      </c>
      <c r="AY296" s="244" t="s">
        <v>133</v>
      </c>
    </row>
    <row r="297" spans="1:65" s="2" customFormat="1" ht="33" customHeight="1">
      <c r="A297" s="38"/>
      <c r="B297" s="39"/>
      <c r="C297" s="219" t="s">
        <v>415</v>
      </c>
      <c r="D297" s="219" t="s">
        <v>135</v>
      </c>
      <c r="E297" s="220" t="s">
        <v>416</v>
      </c>
      <c r="F297" s="221" t="s">
        <v>417</v>
      </c>
      <c r="G297" s="222" t="s">
        <v>213</v>
      </c>
      <c r="H297" s="223">
        <v>94.45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43</v>
      </c>
      <c r="O297" s="91"/>
      <c r="P297" s="229">
        <f>O297*H297</f>
        <v>0</v>
      </c>
      <c r="Q297" s="229">
        <v>0.26796</v>
      </c>
      <c r="R297" s="229">
        <f>Q297*H297</f>
        <v>25.308822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139</v>
      </c>
      <c r="AT297" s="231" t="s">
        <v>135</v>
      </c>
      <c r="AU297" s="231" t="s">
        <v>88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86</v>
      </c>
      <c r="BK297" s="232">
        <f>ROUND(I297*H297,2)</f>
        <v>0</v>
      </c>
      <c r="BL297" s="17" t="s">
        <v>139</v>
      </c>
      <c r="BM297" s="231" t="s">
        <v>418</v>
      </c>
    </row>
    <row r="298" spans="1:65" s="2" customFormat="1" ht="24.15" customHeight="1">
      <c r="A298" s="38"/>
      <c r="B298" s="39"/>
      <c r="C298" s="219" t="s">
        <v>419</v>
      </c>
      <c r="D298" s="219" t="s">
        <v>135</v>
      </c>
      <c r="E298" s="220" t="s">
        <v>420</v>
      </c>
      <c r="F298" s="221" t="s">
        <v>421</v>
      </c>
      <c r="G298" s="222" t="s">
        <v>159</v>
      </c>
      <c r="H298" s="223">
        <v>779.52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43</v>
      </c>
      <c r="O298" s="91"/>
      <c r="P298" s="229">
        <f>O298*H298</f>
        <v>0</v>
      </c>
      <c r="Q298" s="229">
        <v>0.0001</v>
      </c>
      <c r="R298" s="229">
        <f>Q298*H298</f>
        <v>0.07795200000000001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139</v>
      </c>
      <c r="AT298" s="231" t="s">
        <v>135</v>
      </c>
      <c r="AU298" s="231" t="s">
        <v>88</v>
      </c>
      <c r="AY298" s="17" t="s">
        <v>133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86</v>
      </c>
      <c r="BK298" s="232">
        <f>ROUND(I298*H298,2)</f>
        <v>0</v>
      </c>
      <c r="BL298" s="17" t="s">
        <v>139</v>
      </c>
      <c r="BM298" s="231" t="s">
        <v>422</v>
      </c>
    </row>
    <row r="299" spans="1:51" s="13" customFormat="1" ht="12">
      <c r="A299" s="13"/>
      <c r="B299" s="233"/>
      <c r="C299" s="234"/>
      <c r="D299" s="235" t="s">
        <v>141</v>
      </c>
      <c r="E299" s="236" t="s">
        <v>1</v>
      </c>
      <c r="F299" s="237" t="s">
        <v>423</v>
      </c>
      <c r="G299" s="234"/>
      <c r="H299" s="238">
        <v>779.52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141</v>
      </c>
      <c r="AU299" s="244" t="s">
        <v>88</v>
      </c>
      <c r="AV299" s="13" t="s">
        <v>88</v>
      </c>
      <c r="AW299" s="13" t="s">
        <v>34</v>
      </c>
      <c r="AX299" s="13" t="s">
        <v>86</v>
      </c>
      <c r="AY299" s="244" t="s">
        <v>133</v>
      </c>
    </row>
    <row r="300" spans="1:65" s="2" customFormat="1" ht="24.15" customHeight="1">
      <c r="A300" s="38"/>
      <c r="B300" s="39"/>
      <c r="C300" s="267" t="s">
        <v>424</v>
      </c>
      <c r="D300" s="267" t="s">
        <v>296</v>
      </c>
      <c r="E300" s="268" t="s">
        <v>425</v>
      </c>
      <c r="F300" s="269" t="s">
        <v>426</v>
      </c>
      <c r="G300" s="270" t="s">
        <v>159</v>
      </c>
      <c r="H300" s="271">
        <v>857.472</v>
      </c>
      <c r="I300" s="272"/>
      <c r="J300" s="273">
        <f>ROUND(I300*H300,2)</f>
        <v>0</v>
      </c>
      <c r="K300" s="274"/>
      <c r="L300" s="275"/>
      <c r="M300" s="276" t="s">
        <v>1</v>
      </c>
      <c r="N300" s="277" t="s">
        <v>43</v>
      </c>
      <c r="O300" s="91"/>
      <c r="P300" s="229">
        <f>O300*H300</f>
        <v>0</v>
      </c>
      <c r="Q300" s="229">
        <v>0.00023</v>
      </c>
      <c r="R300" s="229">
        <f>Q300*H300</f>
        <v>0.19721856000000001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176</v>
      </c>
      <c r="AT300" s="231" t="s">
        <v>296</v>
      </c>
      <c r="AU300" s="231" t="s">
        <v>88</v>
      </c>
      <c r="AY300" s="17" t="s">
        <v>133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86</v>
      </c>
      <c r="BK300" s="232">
        <f>ROUND(I300*H300,2)</f>
        <v>0</v>
      </c>
      <c r="BL300" s="17" t="s">
        <v>139</v>
      </c>
      <c r="BM300" s="231" t="s">
        <v>427</v>
      </c>
    </row>
    <row r="301" spans="1:51" s="13" customFormat="1" ht="12">
      <c r="A301" s="13"/>
      <c r="B301" s="233"/>
      <c r="C301" s="234"/>
      <c r="D301" s="235" t="s">
        <v>141</v>
      </c>
      <c r="E301" s="236" t="s">
        <v>1</v>
      </c>
      <c r="F301" s="237" t="s">
        <v>428</v>
      </c>
      <c r="G301" s="234"/>
      <c r="H301" s="238">
        <v>857.472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141</v>
      </c>
      <c r="AU301" s="244" t="s">
        <v>88</v>
      </c>
      <c r="AV301" s="13" t="s">
        <v>88</v>
      </c>
      <c r="AW301" s="13" t="s">
        <v>34</v>
      </c>
      <c r="AX301" s="13" t="s">
        <v>86</v>
      </c>
      <c r="AY301" s="244" t="s">
        <v>133</v>
      </c>
    </row>
    <row r="302" spans="1:65" s="2" customFormat="1" ht="24.15" customHeight="1">
      <c r="A302" s="38"/>
      <c r="B302" s="39"/>
      <c r="C302" s="219" t="s">
        <v>429</v>
      </c>
      <c r="D302" s="219" t="s">
        <v>135</v>
      </c>
      <c r="E302" s="220" t="s">
        <v>430</v>
      </c>
      <c r="F302" s="221" t="s">
        <v>431</v>
      </c>
      <c r="G302" s="222" t="s">
        <v>159</v>
      </c>
      <c r="H302" s="223">
        <v>477.12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43</v>
      </c>
      <c r="O302" s="91"/>
      <c r="P302" s="229">
        <f>O302*H302</f>
        <v>0</v>
      </c>
      <c r="Q302" s="229">
        <v>0.0001</v>
      </c>
      <c r="R302" s="229">
        <f>Q302*H302</f>
        <v>0.047712000000000004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139</v>
      </c>
      <c r="AT302" s="231" t="s">
        <v>135</v>
      </c>
      <c r="AU302" s="231" t="s">
        <v>88</v>
      </c>
      <c r="AY302" s="17" t="s">
        <v>133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86</v>
      </c>
      <c r="BK302" s="232">
        <f>ROUND(I302*H302,2)</f>
        <v>0</v>
      </c>
      <c r="BL302" s="17" t="s">
        <v>139</v>
      </c>
      <c r="BM302" s="231" t="s">
        <v>432</v>
      </c>
    </row>
    <row r="303" spans="1:51" s="13" customFormat="1" ht="12">
      <c r="A303" s="13"/>
      <c r="B303" s="233"/>
      <c r="C303" s="234"/>
      <c r="D303" s="235" t="s">
        <v>141</v>
      </c>
      <c r="E303" s="236" t="s">
        <v>1</v>
      </c>
      <c r="F303" s="237" t="s">
        <v>433</v>
      </c>
      <c r="G303" s="234"/>
      <c r="H303" s="238">
        <v>477.12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141</v>
      </c>
      <c r="AU303" s="244" t="s">
        <v>88</v>
      </c>
      <c r="AV303" s="13" t="s">
        <v>88</v>
      </c>
      <c r="AW303" s="13" t="s">
        <v>34</v>
      </c>
      <c r="AX303" s="13" t="s">
        <v>86</v>
      </c>
      <c r="AY303" s="244" t="s">
        <v>133</v>
      </c>
    </row>
    <row r="304" spans="1:65" s="2" customFormat="1" ht="24.15" customHeight="1">
      <c r="A304" s="38"/>
      <c r="B304" s="39"/>
      <c r="C304" s="267" t="s">
        <v>434</v>
      </c>
      <c r="D304" s="267" t="s">
        <v>296</v>
      </c>
      <c r="E304" s="268" t="s">
        <v>425</v>
      </c>
      <c r="F304" s="269" t="s">
        <v>426</v>
      </c>
      <c r="G304" s="270" t="s">
        <v>159</v>
      </c>
      <c r="H304" s="271">
        <v>524.832</v>
      </c>
      <c r="I304" s="272"/>
      <c r="J304" s="273">
        <f>ROUND(I304*H304,2)</f>
        <v>0</v>
      </c>
      <c r="K304" s="274"/>
      <c r="L304" s="275"/>
      <c r="M304" s="276" t="s">
        <v>1</v>
      </c>
      <c r="N304" s="277" t="s">
        <v>43</v>
      </c>
      <c r="O304" s="91"/>
      <c r="P304" s="229">
        <f>O304*H304</f>
        <v>0</v>
      </c>
      <c r="Q304" s="229">
        <v>0.00023</v>
      </c>
      <c r="R304" s="229">
        <f>Q304*H304</f>
        <v>0.12071136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176</v>
      </c>
      <c r="AT304" s="231" t="s">
        <v>296</v>
      </c>
      <c r="AU304" s="231" t="s">
        <v>88</v>
      </c>
      <c r="AY304" s="17" t="s">
        <v>133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86</v>
      </c>
      <c r="BK304" s="232">
        <f>ROUND(I304*H304,2)</f>
        <v>0</v>
      </c>
      <c r="BL304" s="17" t="s">
        <v>139</v>
      </c>
      <c r="BM304" s="231" t="s">
        <v>435</v>
      </c>
    </row>
    <row r="305" spans="1:51" s="13" customFormat="1" ht="12">
      <c r="A305" s="13"/>
      <c r="B305" s="233"/>
      <c r="C305" s="234"/>
      <c r="D305" s="235" t="s">
        <v>141</v>
      </c>
      <c r="E305" s="236" t="s">
        <v>1</v>
      </c>
      <c r="F305" s="237" t="s">
        <v>436</v>
      </c>
      <c r="G305" s="234"/>
      <c r="H305" s="238">
        <v>524.832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141</v>
      </c>
      <c r="AU305" s="244" t="s">
        <v>88</v>
      </c>
      <c r="AV305" s="13" t="s">
        <v>88</v>
      </c>
      <c r="AW305" s="13" t="s">
        <v>34</v>
      </c>
      <c r="AX305" s="13" t="s">
        <v>86</v>
      </c>
      <c r="AY305" s="244" t="s">
        <v>133</v>
      </c>
    </row>
    <row r="306" spans="1:65" s="2" customFormat="1" ht="24.15" customHeight="1">
      <c r="A306" s="38"/>
      <c r="B306" s="39"/>
      <c r="C306" s="219" t="s">
        <v>437</v>
      </c>
      <c r="D306" s="219" t="s">
        <v>135</v>
      </c>
      <c r="E306" s="220" t="s">
        <v>438</v>
      </c>
      <c r="F306" s="221" t="s">
        <v>439</v>
      </c>
      <c r="G306" s="222" t="s">
        <v>232</v>
      </c>
      <c r="H306" s="223">
        <v>38.976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43</v>
      </c>
      <c r="O306" s="91"/>
      <c r="P306" s="229">
        <f>O306*H306</f>
        <v>0</v>
      </c>
      <c r="Q306" s="229">
        <v>1.98</v>
      </c>
      <c r="R306" s="229">
        <f>Q306*H306</f>
        <v>77.17248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139</v>
      </c>
      <c r="AT306" s="231" t="s">
        <v>135</v>
      </c>
      <c r="AU306" s="231" t="s">
        <v>88</v>
      </c>
      <c r="AY306" s="17" t="s">
        <v>133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86</v>
      </c>
      <c r="BK306" s="232">
        <f>ROUND(I306*H306,2)</f>
        <v>0</v>
      </c>
      <c r="BL306" s="17" t="s">
        <v>139</v>
      </c>
      <c r="BM306" s="231" t="s">
        <v>440</v>
      </c>
    </row>
    <row r="307" spans="1:51" s="13" customFormat="1" ht="12">
      <c r="A307" s="13"/>
      <c r="B307" s="233"/>
      <c r="C307" s="234"/>
      <c r="D307" s="235" t="s">
        <v>141</v>
      </c>
      <c r="E307" s="236" t="s">
        <v>1</v>
      </c>
      <c r="F307" s="237" t="s">
        <v>441</v>
      </c>
      <c r="G307" s="234"/>
      <c r="H307" s="238">
        <v>38.976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141</v>
      </c>
      <c r="AU307" s="244" t="s">
        <v>88</v>
      </c>
      <c r="AV307" s="13" t="s">
        <v>88</v>
      </c>
      <c r="AW307" s="13" t="s">
        <v>34</v>
      </c>
      <c r="AX307" s="13" t="s">
        <v>86</v>
      </c>
      <c r="AY307" s="244" t="s">
        <v>133</v>
      </c>
    </row>
    <row r="308" spans="1:65" s="2" customFormat="1" ht="24.15" customHeight="1">
      <c r="A308" s="38"/>
      <c r="B308" s="39"/>
      <c r="C308" s="219" t="s">
        <v>442</v>
      </c>
      <c r="D308" s="219" t="s">
        <v>135</v>
      </c>
      <c r="E308" s="220" t="s">
        <v>443</v>
      </c>
      <c r="F308" s="221" t="s">
        <v>444</v>
      </c>
      <c r="G308" s="222" t="s">
        <v>146</v>
      </c>
      <c r="H308" s="223">
        <v>3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43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139</v>
      </c>
      <c r="AT308" s="231" t="s">
        <v>135</v>
      </c>
      <c r="AU308" s="231" t="s">
        <v>88</v>
      </c>
      <c r="AY308" s="17" t="s">
        <v>133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86</v>
      </c>
      <c r="BK308" s="232">
        <f>ROUND(I308*H308,2)</f>
        <v>0</v>
      </c>
      <c r="BL308" s="17" t="s">
        <v>139</v>
      </c>
      <c r="BM308" s="231" t="s">
        <v>445</v>
      </c>
    </row>
    <row r="309" spans="1:65" s="2" customFormat="1" ht="21.75" customHeight="1">
      <c r="A309" s="38"/>
      <c r="B309" s="39"/>
      <c r="C309" s="219" t="s">
        <v>446</v>
      </c>
      <c r="D309" s="219" t="s">
        <v>135</v>
      </c>
      <c r="E309" s="220" t="s">
        <v>447</v>
      </c>
      <c r="F309" s="221" t="s">
        <v>448</v>
      </c>
      <c r="G309" s="222" t="s">
        <v>449</v>
      </c>
      <c r="H309" s="223">
        <v>1</v>
      </c>
      <c r="I309" s="224"/>
      <c r="J309" s="225">
        <f>ROUND(I309*H309,2)</f>
        <v>0</v>
      </c>
      <c r="K309" s="226"/>
      <c r="L309" s="44"/>
      <c r="M309" s="227" t="s">
        <v>1</v>
      </c>
      <c r="N309" s="228" t="s">
        <v>43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139</v>
      </c>
      <c r="AT309" s="231" t="s">
        <v>135</v>
      </c>
      <c r="AU309" s="231" t="s">
        <v>88</v>
      </c>
      <c r="AY309" s="17" t="s">
        <v>133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86</v>
      </c>
      <c r="BK309" s="232">
        <f>ROUND(I309*H309,2)</f>
        <v>0</v>
      </c>
      <c r="BL309" s="17" t="s">
        <v>139</v>
      </c>
      <c r="BM309" s="231" t="s">
        <v>450</v>
      </c>
    </row>
    <row r="310" spans="1:63" s="12" customFormat="1" ht="22.8" customHeight="1">
      <c r="A310" s="12"/>
      <c r="B310" s="203"/>
      <c r="C310" s="204"/>
      <c r="D310" s="205" t="s">
        <v>77</v>
      </c>
      <c r="E310" s="217" t="s">
        <v>139</v>
      </c>
      <c r="F310" s="217" t="s">
        <v>451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SUM(P311:P314)</f>
        <v>0</v>
      </c>
      <c r="Q310" s="211"/>
      <c r="R310" s="212">
        <f>SUM(R311:R314)</f>
        <v>0</v>
      </c>
      <c r="S310" s="211"/>
      <c r="T310" s="213">
        <f>SUM(T311:T314)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86</v>
      </c>
      <c r="AT310" s="215" t="s">
        <v>77</v>
      </c>
      <c r="AU310" s="215" t="s">
        <v>86</v>
      </c>
      <c r="AY310" s="214" t="s">
        <v>133</v>
      </c>
      <c r="BK310" s="216">
        <f>SUM(BK311:BK314)</f>
        <v>0</v>
      </c>
    </row>
    <row r="311" spans="1:65" s="2" customFormat="1" ht="16.5" customHeight="1">
      <c r="A311" s="38"/>
      <c r="B311" s="39"/>
      <c r="C311" s="219" t="s">
        <v>452</v>
      </c>
      <c r="D311" s="219" t="s">
        <v>135</v>
      </c>
      <c r="E311" s="220" t="s">
        <v>453</v>
      </c>
      <c r="F311" s="221" t="s">
        <v>454</v>
      </c>
      <c r="G311" s="222" t="s">
        <v>232</v>
      </c>
      <c r="H311" s="223">
        <v>38.889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43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139</v>
      </c>
      <c r="AT311" s="231" t="s">
        <v>135</v>
      </c>
      <c r="AU311" s="231" t="s">
        <v>88</v>
      </c>
      <c r="AY311" s="17" t="s">
        <v>133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86</v>
      </c>
      <c r="BK311" s="232">
        <f>ROUND(I311*H311,2)</f>
        <v>0</v>
      </c>
      <c r="BL311" s="17" t="s">
        <v>139</v>
      </c>
      <c r="BM311" s="231" t="s">
        <v>455</v>
      </c>
    </row>
    <row r="312" spans="1:51" s="13" customFormat="1" ht="12">
      <c r="A312" s="13"/>
      <c r="B312" s="233"/>
      <c r="C312" s="234"/>
      <c r="D312" s="235" t="s">
        <v>141</v>
      </c>
      <c r="E312" s="236" t="s">
        <v>1</v>
      </c>
      <c r="F312" s="237" t="s">
        <v>456</v>
      </c>
      <c r="G312" s="234"/>
      <c r="H312" s="238">
        <v>19.401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141</v>
      </c>
      <c r="AU312" s="244" t="s">
        <v>88</v>
      </c>
      <c r="AV312" s="13" t="s">
        <v>88</v>
      </c>
      <c r="AW312" s="13" t="s">
        <v>34</v>
      </c>
      <c r="AX312" s="13" t="s">
        <v>78</v>
      </c>
      <c r="AY312" s="244" t="s">
        <v>133</v>
      </c>
    </row>
    <row r="313" spans="1:51" s="13" customFormat="1" ht="12">
      <c r="A313" s="13"/>
      <c r="B313" s="233"/>
      <c r="C313" s="234"/>
      <c r="D313" s="235" t="s">
        <v>141</v>
      </c>
      <c r="E313" s="236" t="s">
        <v>1</v>
      </c>
      <c r="F313" s="237" t="s">
        <v>457</v>
      </c>
      <c r="G313" s="234"/>
      <c r="H313" s="238">
        <v>19.488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141</v>
      </c>
      <c r="AU313" s="244" t="s">
        <v>88</v>
      </c>
      <c r="AV313" s="13" t="s">
        <v>88</v>
      </c>
      <c r="AW313" s="13" t="s">
        <v>34</v>
      </c>
      <c r="AX313" s="13" t="s">
        <v>78</v>
      </c>
      <c r="AY313" s="244" t="s">
        <v>133</v>
      </c>
    </row>
    <row r="314" spans="1:51" s="14" customFormat="1" ht="12">
      <c r="A314" s="14"/>
      <c r="B314" s="245"/>
      <c r="C314" s="246"/>
      <c r="D314" s="235" t="s">
        <v>141</v>
      </c>
      <c r="E314" s="247" t="s">
        <v>1</v>
      </c>
      <c r="F314" s="248" t="s">
        <v>167</v>
      </c>
      <c r="G314" s="246"/>
      <c r="H314" s="249">
        <v>38.888999999999996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141</v>
      </c>
      <c r="AU314" s="255" t="s">
        <v>88</v>
      </c>
      <c r="AV314" s="14" t="s">
        <v>139</v>
      </c>
      <c r="AW314" s="14" t="s">
        <v>34</v>
      </c>
      <c r="AX314" s="14" t="s">
        <v>86</v>
      </c>
      <c r="AY314" s="255" t="s">
        <v>133</v>
      </c>
    </row>
    <row r="315" spans="1:63" s="12" customFormat="1" ht="22.8" customHeight="1">
      <c r="A315" s="12"/>
      <c r="B315" s="203"/>
      <c r="C315" s="204"/>
      <c r="D315" s="205" t="s">
        <v>77</v>
      </c>
      <c r="E315" s="217" t="s">
        <v>458</v>
      </c>
      <c r="F315" s="217" t="s">
        <v>459</v>
      </c>
      <c r="G315" s="204"/>
      <c r="H315" s="204"/>
      <c r="I315" s="207"/>
      <c r="J315" s="218">
        <f>BK315</f>
        <v>0</v>
      </c>
      <c r="K315" s="204"/>
      <c r="L315" s="209"/>
      <c r="M315" s="210"/>
      <c r="N315" s="211"/>
      <c r="O315" s="211"/>
      <c r="P315" s="212">
        <f>SUM(P316:P356)</f>
        <v>0</v>
      </c>
      <c r="Q315" s="211"/>
      <c r="R315" s="212">
        <f>SUM(R316:R356)</f>
        <v>290.29217</v>
      </c>
      <c r="S315" s="211"/>
      <c r="T315" s="213">
        <f>SUM(T316:T356)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4" t="s">
        <v>86</v>
      </c>
      <c r="AT315" s="215" t="s">
        <v>77</v>
      </c>
      <c r="AU315" s="215" t="s">
        <v>86</v>
      </c>
      <c r="AY315" s="214" t="s">
        <v>133</v>
      </c>
      <c r="BK315" s="216">
        <f>SUM(BK316:BK356)</f>
        <v>0</v>
      </c>
    </row>
    <row r="316" spans="1:65" s="2" customFormat="1" ht="21.75" customHeight="1">
      <c r="A316" s="38"/>
      <c r="B316" s="39"/>
      <c r="C316" s="219" t="s">
        <v>460</v>
      </c>
      <c r="D316" s="219" t="s">
        <v>135</v>
      </c>
      <c r="E316" s="220" t="s">
        <v>461</v>
      </c>
      <c r="F316" s="221" t="s">
        <v>462</v>
      </c>
      <c r="G316" s="222" t="s">
        <v>159</v>
      </c>
      <c r="H316" s="223">
        <v>1299.2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43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139</v>
      </c>
      <c r="AT316" s="231" t="s">
        <v>135</v>
      </c>
      <c r="AU316" s="231" t="s">
        <v>88</v>
      </c>
      <c r="AY316" s="17" t="s">
        <v>133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86</v>
      </c>
      <c r="BK316" s="232">
        <f>ROUND(I316*H316,2)</f>
        <v>0</v>
      </c>
      <c r="BL316" s="17" t="s">
        <v>139</v>
      </c>
      <c r="BM316" s="231" t="s">
        <v>463</v>
      </c>
    </row>
    <row r="317" spans="1:51" s="13" customFormat="1" ht="12">
      <c r="A317" s="13"/>
      <c r="B317" s="233"/>
      <c r="C317" s="234"/>
      <c r="D317" s="235" t="s">
        <v>141</v>
      </c>
      <c r="E317" s="236" t="s">
        <v>1</v>
      </c>
      <c r="F317" s="237" t="s">
        <v>464</v>
      </c>
      <c r="G317" s="234"/>
      <c r="H317" s="238">
        <v>1299.2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141</v>
      </c>
      <c r="AU317" s="244" t="s">
        <v>88</v>
      </c>
      <c r="AV317" s="13" t="s">
        <v>88</v>
      </c>
      <c r="AW317" s="13" t="s">
        <v>34</v>
      </c>
      <c r="AX317" s="13" t="s">
        <v>86</v>
      </c>
      <c r="AY317" s="244" t="s">
        <v>133</v>
      </c>
    </row>
    <row r="318" spans="1:65" s="2" customFormat="1" ht="16.5" customHeight="1">
      <c r="A318" s="38"/>
      <c r="B318" s="39"/>
      <c r="C318" s="219" t="s">
        <v>465</v>
      </c>
      <c r="D318" s="219" t="s">
        <v>135</v>
      </c>
      <c r="E318" s="220" t="s">
        <v>466</v>
      </c>
      <c r="F318" s="221" t="s">
        <v>467</v>
      </c>
      <c r="G318" s="222" t="s">
        <v>159</v>
      </c>
      <c r="H318" s="223">
        <v>2858.24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43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139</v>
      </c>
      <c r="AT318" s="231" t="s">
        <v>135</v>
      </c>
      <c r="AU318" s="231" t="s">
        <v>88</v>
      </c>
      <c r="AY318" s="17" t="s">
        <v>133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86</v>
      </c>
      <c r="BK318" s="232">
        <f>ROUND(I318*H318,2)</f>
        <v>0</v>
      </c>
      <c r="BL318" s="17" t="s">
        <v>139</v>
      </c>
      <c r="BM318" s="231" t="s">
        <v>468</v>
      </c>
    </row>
    <row r="319" spans="1:51" s="13" customFormat="1" ht="12">
      <c r="A319" s="13"/>
      <c r="B319" s="233"/>
      <c r="C319" s="234"/>
      <c r="D319" s="235" t="s">
        <v>141</v>
      </c>
      <c r="E319" s="236" t="s">
        <v>1</v>
      </c>
      <c r="F319" s="237" t="s">
        <v>469</v>
      </c>
      <c r="G319" s="234"/>
      <c r="H319" s="238">
        <v>2858.24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141</v>
      </c>
      <c r="AU319" s="244" t="s">
        <v>88</v>
      </c>
      <c r="AV319" s="13" t="s">
        <v>88</v>
      </c>
      <c r="AW319" s="13" t="s">
        <v>34</v>
      </c>
      <c r="AX319" s="13" t="s">
        <v>86</v>
      </c>
      <c r="AY319" s="244" t="s">
        <v>133</v>
      </c>
    </row>
    <row r="320" spans="1:65" s="2" customFormat="1" ht="24.15" customHeight="1">
      <c r="A320" s="38"/>
      <c r="B320" s="39"/>
      <c r="C320" s="219" t="s">
        <v>470</v>
      </c>
      <c r="D320" s="219" t="s">
        <v>135</v>
      </c>
      <c r="E320" s="220" t="s">
        <v>471</v>
      </c>
      <c r="F320" s="221" t="s">
        <v>472</v>
      </c>
      <c r="G320" s="222" t="s">
        <v>159</v>
      </c>
      <c r="H320" s="223">
        <v>1429.12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43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139</v>
      </c>
      <c r="AT320" s="231" t="s">
        <v>135</v>
      </c>
      <c r="AU320" s="231" t="s">
        <v>88</v>
      </c>
      <c r="AY320" s="17" t="s">
        <v>133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86</v>
      </c>
      <c r="BK320" s="232">
        <f>ROUND(I320*H320,2)</f>
        <v>0</v>
      </c>
      <c r="BL320" s="17" t="s">
        <v>139</v>
      </c>
      <c r="BM320" s="231" t="s">
        <v>473</v>
      </c>
    </row>
    <row r="321" spans="1:51" s="13" customFormat="1" ht="12">
      <c r="A321" s="13"/>
      <c r="B321" s="233"/>
      <c r="C321" s="234"/>
      <c r="D321" s="235" t="s">
        <v>141</v>
      </c>
      <c r="E321" s="236" t="s">
        <v>1</v>
      </c>
      <c r="F321" s="237" t="s">
        <v>474</v>
      </c>
      <c r="G321" s="234"/>
      <c r="H321" s="238">
        <v>1429.12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141</v>
      </c>
      <c r="AU321" s="244" t="s">
        <v>88</v>
      </c>
      <c r="AV321" s="13" t="s">
        <v>88</v>
      </c>
      <c r="AW321" s="13" t="s">
        <v>34</v>
      </c>
      <c r="AX321" s="13" t="s">
        <v>86</v>
      </c>
      <c r="AY321" s="244" t="s">
        <v>133</v>
      </c>
    </row>
    <row r="322" spans="1:65" s="2" customFormat="1" ht="33" customHeight="1">
      <c r="A322" s="38"/>
      <c r="B322" s="39"/>
      <c r="C322" s="219" t="s">
        <v>475</v>
      </c>
      <c r="D322" s="219" t="s">
        <v>135</v>
      </c>
      <c r="E322" s="220" t="s">
        <v>476</v>
      </c>
      <c r="F322" s="221" t="s">
        <v>477</v>
      </c>
      <c r="G322" s="222" t="s">
        <v>159</v>
      </c>
      <c r="H322" s="223">
        <v>81.66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43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139</v>
      </c>
      <c r="AT322" s="231" t="s">
        <v>135</v>
      </c>
      <c r="AU322" s="231" t="s">
        <v>88</v>
      </c>
      <c r="AY322" s="17" t="s">
        <v>133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86</v>
      </c>
      <c r="BK322" s="232">
        <f>ROUND(I322*H322,2)</f>
        <v>0</v>
      </c>
      <c r="BL322" s="17" t="s">
        <v>139</v>
      </c>
      <c r="BM322" s="231" t="s">
        <v>478</v>
      </c>
    </row>
    <row r="323" spans="1:51" s="13" customFormat="1" ht="12">
      <c r="A323" s="13"/>
      <c r="B323" s="233"/>
      <c r="C323" s="234"/>
      <c r="D323" s="235" t="s">
        <v>141</v>
      </c>
      <c r="E323" s="236" t="s">
        <v>1</v>
      </c>
      <c r="F323" s="237" t="s">
        <v>479</v>
      </c>
      <c r="G323" s="234"/>
      <c r="H323" s="238">
        <v>81.66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141</v>
      </c>
      <c r="AU323" s="244" t="s">
        <v>88</v>
      </c>
      <c r="AV323" s="13" t="s">
        <v>88</v>
      </c>
      <c r="AW323" s="13" t="s">
        <v>34</v>
      </c>
      <c r="AX323" s="13" t="s">
        <v>86</v>
      </c>
      <c r="AY323" s="244" t="s">
        <v>133</v>
      </c>
    </row>
    <row r="324" spans="1:65" s="2" customFormat="1" ht="21.75" customHeight="1">
      <c r="A324" s="38"/>
      <c r="B324" s="39"/>
      <c r="C324" s="219" t="s">
        <v>480</v>
      </c>
      <c r="D324" s="219" t="s">
        <v>135</v>
      </c>
      <c r="E324" s="220" t="s">
        <v>481</v>
      </c>
      <c r="F324" s="221" t="s">
        <v>482</v>
      </c>
      <c r="G324" s="222" t="s">
        <v>159</v>
      </c>
      <c r="H324" s="223">
        <v>731.26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43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139</v>
      </c>
      <c r="AT324" s="231" t="s">
        <v>135</v>
      </c>
      <c r="AU324" s="231" t="s">
        <v>88</v>
      </c>
      <c r="AY324" s="17" t="s">
        <v>133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86</v>
      </c>
      <c r="BK324" s="232">
        <f>ROUND(I324*H324,2)</f>
        <v>0</v>
      </c>
      <c r="BL324" s="17" t="s">
        <v>139</v>
      </c>
      <c r="BM324" s="231" t="s">
        <v>483</v>
      </c>
    </row>
    <row r="325" spans="1:51" s="13" customFormat="1" ht="12">
      <c r="A325" s="13"/>
      <c r="B325" s="233"/>
      <c r="C325" s="234"/>
      <c r="D325" s="235" t="s">
        <v>141</v>
      </c>
      <c r="E325" s="236" t="s">
        <v>1</v>
      </c>
      <c r="F325" s="237" t="s">
        <v>479</v>
      </c>
      <c r="G325" s="234"/>
      <c r="H325" s="238">
        <v>81.66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141</v>
      </c>
      <c r="AU325" s="244" t="s">
        <v>88</v>
      </c>
      <c r="AV325" s="13" t="s">
        <v>88</v>
      </c>
      <c r="AW325" s="13" t="s">
        <v>34</v>
      </c>
      <c r="AX325" s="13" t="s">
        <v>78</v>
      </c>
      <c r="AY325" s="244" t="s">
        <v>133</v>
      </c>
    </row>
    <row r="326" spans="1:51" s="13" customFormat="1" ht="12">
      <c r="A326" s="13"/>
      <c r="B326" s="233"/>
      <c r="C326" s="234"/>
      <c r="D326" s="235" t="s">
        <v>141</v>
      </c>
      <c r="E326" s="236" t="s">
        <v>1</v>
      </c>
      <c r="F326" s="237" t="s">
        <v>180</v>
      </c>
      <c r="G326" s="234"/>
      <c r="H326" s="238">
        <v>649.6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141</v>
      </c>
      <c r="AU326" s="244" t="s">
        <v>88</v>
      </c>
      <c r="AV326" s="13" t="s">
        <v>88</v>
      </c>
      <c r="AW326" s="13" t="s">
        <v>34</v>
      </c>
      <c r="AX326" s="13" t="s">
        <v>78</v>
      </c>
      <c r="AY326" s="244" t="s">
        <v>133</v>
      </c>
    </row>
    <row r="327" spans="1:51" s="14" customFormat="1" ht="12">
      <c r="A327" s="14"/>
      <c r="B327" s="245"/>
      <c r="C327" s="246"/>
      <c r="D327" s="235" t="s">
        <v>141</v>
      </c>
      <c r="E327" s="247" t="s">
        <v>1</v>
      </c>
      <c r="F327" s="248" t="s">
        <v>167</v>
      </c>
      <c r="G327" s="246"/>
      <c r="H327" s="249">
        <v>731.26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141</v>
      </c>
      <c r="AU327" s="255" t="s">
        <v>88</v>
      </c>
      <c r="AV327" s="14" t="s">
        <v>139</v>
      </c>
      <c r="AW327" s="14" t="s">
        <v>34</v>
      </c>
      <c r="AX327" s="14" t="s">
        <v>86</v>
      </c>
      <c r="AY327" s="255" t="s">
        <v>133</v>
      </c>
    </row>
    <row r="328" spans="1:65" s="2" customFormat="1" ht="33" customHeight="1">
      <c r="A328" s="38"/>
      <c r="B328" s="39"/>
      <c r="C328" s="219" t="s">
        <v>484</v>
      </c>
      <c r="D328" s="219" t="s">
        <v>135</v>
      </c>
      <c r="E328" s="220" t="s">
        <v>485</v>
      </c>
      <c r="F328" s="221" t="s">
        <v>486</v>
      </c>
      <c r="G328" s="222" t="s">
        <v>159</v>
      </c>
      <c r="H328" s="223">
        <v>163.32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43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139</v>
      </c>
      <c r="AT328" s="231" t="s">
        <v>135</v>
      </c>
      <c r="AU328" s="231" t="s">
        <v>88</v>
      </c>
      <c r="AY328" s="17" t="s">
        <v>133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86</v>
      </c>
      <c r="BK328" s="232">
        <f>ROUND(I328*H328,2)</f>
        <v>0</v>
      </c>
      <c r="BL328" s="17" t="s">
        <v>139</v>
      </c>
      <c r="BM328" s="231" t="s">
        <v>487</v>
      </c>
    </row>
    <row r="329" spans="1:51" s="13" customFormat="1" ht="12">
      <c r="A329" s="13"/>
      <c r="B329" s="233"/>
      <c r="C329" s="234"/>
      <c r="D329" s="235" t="s">
        <v>141</v>
      </c>
      <c r="E329" s="236" t="s">
        <v>1</v>
      </c>
      <c r="F329" s="237" t="s">
        <v>488</v>
      </c>
      <c r="G329" s="234"/>
      <c r="H329" s="238">
        <v>163.32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141</v>
      </c>
      <c r="AU329" s="244" t="s">
        <v>88</v>
      </c>
      <c r="AV329" s="13" t="s">
        <v>88</v>
      </c>
      <c r="AW329" s="13" t="s">
        <v>34</v>
      </c>
      <c r="AX329" s="13" t="s">
        <v>86</v>
      </c>
      <c r="AY329" s="244" t="s">
        <v>133</v>
      </c>
    </row>
    <row r="330" spans="1:65" s="2" customFormat="1" ht="33" customHeight="1">
      <c r="A330" s="38"/>
      <c r="B330" s="39"/>
      <c r="C330" s="219" t="s">
        <v>489</v>
      </c>
      <c r="D330" s="219" t="s">
        <v>135</v>
      </c>
      <c r="E330" s="220" t="s">
        <v>485</v>
      </c>
      <c r="F330" s="221" t="s">
        <v>486</v>
      </c>
      <c r="G330" s="222" t="s">
        <v>159</v>
      </c>
      <c r="H330" s="223">
        <v>649.6</v>
      </c>
      <c r="I330" s="224"/>
      <c r="J330" s="225">
        <f>ROUND(I330*H330,2)</f>
        <v>0</v>
      </c>
      <c r="K330" s="226"/>
      <c r="L330" s="44"/>
      <c r="M330" s="227" t="s">
        <v>1</v>
      </c>
      <c r="N330" s="228" t="s">
        <v>43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139</v>
      </c>
      <c r="AT330" s="231" t="s">
        <v>135</v>
      </c>
      <c r="AU330" s="231" t="s">
        <v>88</v>
      </c>
      <c r="AY330" s="17" t="s">
        <v>133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86</v>
      </c>
      <c r="BK330" s="232">
        <f>ROUND(I330*H330,2)</f>
        <v>0</v>
      </c>
      <c r="BL330" s="17" t="s">
        <v>139</v>
      </c>
      <c r="BM330" s="231" t="s">
        <v>490</v>
      </c>
    </row>
    <row r="331" spans="1:51" s="13" customFormat="1" ht="12">
      <c r="A331" s="13"/>
      <c r="B331" s="233"/>
      <c r="C331" s="234"/>
      <c r="D331" s="235" t="s">
        <v>141</v>
      </c>
      <c r="E331" s="236" t="s">
        <v>1</v>
      </c>
      <c r="F331" s="237" t="s">
        <v>180</v>
      </c>
      <c r="G331" s="234"/>
      <c r="H331" s="238">
        <v>649.6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141</v>
      </c>
      <c r="AU331" s="244" t="s">
        <v>88</v>
      </c>
      <c r="AV331" s="13" t="s">
        <v>88</v>
      </c>
      <c r="AW331" s="13" t="s">
        <v>34</v>
      </c>
      <c r="AX331" s="13" t="s">
        <v>86</v>
      </c>
      <c r="AY331" s="244" t="s">
        <v>133</v>
      </c>
    </row>
    <row r="332" spans="1:65" s="2" customFormat="1" ht="24.15" customHeight="1">
      <c r="A332" s="38"/>
      <c r="B332" s="39"/>
      <c r="C332" s="219" t="s">
        <v>491</v>
      </c>
      <c r="D332" s="219" t="s">
        <v>135</v>
      </c>
      <c r="E332" s="220" t="s">
        <v>492</v>
      </c>
      <c r="F332" s="221" t="s">
        <v>493</v>
      </c>
      <c r="G332" s="222" t="s">
        <v>159</v>
      </c>
      <c r="H332" s="223">
        <v>67.32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43</v>
      </c>
      <c r="O332" s="91"/>
      <c r="P332" s="229">
        <f>O332*H332</f>
        <v>0</v>
      </c>
      <c r="Q332" s="229">
        <v>0.08425</v>
      </c>
      <c r="R332" s="229">
        <f>Q332*H332</f>
        <v>5.67171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139</v>
      </c>
      <c r="AT332" s="231" t="s">
        <v>135</v>
      </c>
      <c r="AU332" s="231" t="s">
        <v>88</v>
      </c>
      <c r="AY332" s="17" t="s">
        <v>133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86</v>
      </c>
      <c r="BK332" s="232">
        <f>ROUND(I332*H332,2)</f>
        <v>0</v>
      </c>
      <c r="BL332" s="17" t="s">
        <v>139</v>
      </c>
      <c r="BM332" s="231" t="s">
        <v>494</v>
      </c>
    </row>
    <row r="333" spans="1:51" s="13" customFormat="1" ht="12">
      <c r="A333" s="13"/>
      <c r="B333" s="233"/>
      <c r="C333" s="234"/>
      <c r="D333" s="235" t="s">
        <v>141</v>
      </c>
      <c r="E333" s="236" t="s">
        <v>1</v>
      </c>
      <c r="F333" s="237" t="s">
        <v>495</v>
      </c>
      <c r="G333" s="234"/>
      <c r="H333" s="238">
        <v>59.64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141</v>
      </c>
      <c r="AU333" s="244" t="s">
        <v>88</v>
      </c>
      <c r="AV333" s="13" t="s">
        <v>88</v>
      </c>
      <c r="AW333" s="13" t="s">
        <v>34</v>
      </c>
      <c r="AX333" s="13" t="s">
        <v>78</v>
      </c>
      <c r="AY333" s="244" t="s">
        <v>133</v>
      </c>
    </row>
    <row r="334" spans="1:51" s="13" customFormat="1" ht="12">
      <c r="A334" s="13"/>
      <c r="B334" s="233"/>
      <c r="C334" s="234"/>
      <c r="D334" s="235" t="s">
        <v>141</v>
      </c>
      <c r="E334" s="236" t="s">
        <v>1</v>
      </c>
      <c r="F334" s="237" t="s">
        <v>496</v>
      </c>
      <c r="G334" s="234"/>
      <c r="H334" s="238">
        <v>7.68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141</v>
      </c>
      <c r="AU334" s="244" t="s">
        <v>88</v>
      </c>
      <c r="AV334" s="13" t="s">
        <v>88</v>
      </c>
      <c r="AW334" s="13" t="s">
        <v>34</v>
      </c>
      <c r="AX334" s="13" t="s">
        <v>78</v>
      </c>
      <c r="AY334" s="244" t="s">
        <v>133</v>
      </c>
    </row>
    <row r="335" spans="1:51" s="14" customFormat="1" ht="12">
      <c r="A335" s="14"/>
      <c r="B335" s="245"/>
      <c r="C335" s="246"/>
      <c r="D335" s="235" t="s">
        <v>141</v>
      </c>
      <c r="E335" s="247" t="s">
        <v>1</v>
      </c>
      <c r="F335" s="248" t="s">
        <v>167</v>
      </c>
      <c r="G335" s="246"/>
      <c r="H335" s="249">
        <v>67.32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141</v>
      </c>
      <c r="AU335" s="255" t="s">
        <v>88</v>
      </c>
      <c r="AV335" s="14" t="s">
        <v>139</v>
      </c>
      <c r="AW335" s="14" t="s">
        <v>34</v>
      </c>
      <c r="AX335" s="14" t="s">
        <v>86</v>
      </c>
      <c r="AY335" s="255" t="s">
        <v>133</v>
      </c>
    </row>
    <row r="336" spans="1:65" s="2" customFormat="1" ht="16.5" customHeight="1">
      <c r="A336" s="38"/>
      <c r="B336" s="39"/>
      <c r="C336" s="267" t="s">
        <v>497</v>
      </c>
      <c r="D336" s="267" t="s">
        <v>296</v>
      </c>
      <c r="E336" s="268" t="s">
        <v>498</v>
      </c>
      <c r="F336" s="269" t="s">
        <v>499</v>
      </c>
      <c r="G336" s="270" t="s">
        <v>159</v>
      </c>
      <c r="H336" s="271">
        <v>62.622</v>
      </c>
      <c r="I336" s="272"/>
      <c r="J336" s="273">
        <f>ROUND(I336*H336,2)</f>
        <v>0</v>
      </c>
      <c r="K336" s="274"/>
      <c r="L336" s="275"/>
      <c r="M336" s="276" t="s">
        <v>1</v>
      </c>
      <c r="N336" s="277" t="s">
        <v>43</v>
      </c>
      <c r="O336" s="91"/>
      <c r="P336" s="229">
        <f>O336*H336</f>
        <v>0</v>
      </c>
      <c r="Q336" s="229">
        <v>0.146</v>
      </c>
      <c r="R336" s="229">
        <f>Q336*H336</f>
        <v>9.142812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176</v>
      </c>
      <c r="AT336" s="231" t="s">
        <v>296</v>
      </c>
      <c r="AU336" s="231" t="s">
        <v>88</v>
      </c>
      <c r="AY336" s="17" t="s">
        <v>133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86</v>
      </c>
      <c r="BK336" s="232">
        <f>ROUND(I336*H336,2)</f>
        <v>0</v>
      </c>
      <c r="BL336" s="17" t="s">
        <v>139</v>
      </c>
      <c r="BM336" s="231" t="s">
        <v>500</v>
      </c>
    </row>
    <row r="337" spans="1:51" s="13" customFormat="1" ht="12">
      <c r="A337" s="13"/>
      <c r="B337" s="233"/>
      <c r="C337" s="234"/>
      <c r="D337" s="235" t="s">
        <v>141</v>
      </c>
      <c r="E337" s="236" t="s">
        <v>1</v>
      </c>
      <c r="F337" s="237" t="s">
        <v>501</v>
      </c>
      <c r="G337" s="234"/>
      <c r="H337" s="238">
        <v>62.622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141</v>
      </c>
      <c r="AU337" s="244" t="s">
        <v>88</v>
      </c>
      <c r="AV337" s="13" t="s">
        <v>88</v>
      </c>
      <c r="AW337" s="13" t="s">
        <v>34</v>
      </c>
      <c r="AX337" s="13" t="s">
        <v>78</v>
      </c>
      <c r="AY337" s="244" t="s">
        <v>133</v>
      </c>
    </row>
    <row r="338" spans="1:51" s="14" customFormat="1" ht="12">
      <c r="A338" s="14"/>
      <c r="B338" s="245"/>
      <c r="C338" s="246"/>
      <c r="D338" s="235" t="s">
        <v>141</v>
      </c>
      <c r="E338" s="247" t="s">
        <v>1</v>
      </c>
      <c r="F338" s="248" t="s">
        <v>167</v>
      </c>
      <c r="G338" s="246"/>
      <c r="H338" s="249">
        <v>62.622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141</v>
      </c>
      <c r="AU338" s="255" t="s">
        <v>88</v>
      </c>
      <c r="AV338" s="14" t="s">
        <v>139</v>
      </c>
      <c r="AW338" s="14" t="s">
        <v>34</v>
      </c>
      <c r="AX338" s="14" t="s">
        <v>86</v>
      </c>
      <c r="AY338" s="255" t="s">
        <v>133</v>
      </c>
    </row>
    <row r="339" spans="1:65" s="2" customFormat="1" ht="16.5" customHeight="1">
      <c r="A339" s="38"/>
      <c r="B339" s="39"/>
      <c r="C339" s="267" t="s">
        <v>502</v>
      </c>
      <c r="D339" s="267" t="s">
        <v>296</v>
      </c>
      <c r="E339" s="268" t="s">
        <v>503</v>
      </c>
      <c r="F339" s="269" t="s">
        <v>504</v>
      </c>
      <c r="G339" s="270" t="s">
        <v>159</v>
      </c>
      <c r="H339" s="271">
        <v>8.064</v>
      </c>
      <c r="I339" s="272"/>
      <c r="J339" s="273">
        <f>ROUND(I339*H339,2)</f>
        <v>0</v>
      </c>
      <c r="K339" s="274"/>
      <c r="L339" s="275"/>
      <c r="M339" s="276" t="s">
        <v>1</v>
      </c>
      <c r="N339" s="277" t="s">
        <v>43</v>
      </c>
      <c r="O339" s="91"/>
      <c r="P339" s="229">
        <f>O339*H339</f>
        <v>0</v>
      </c>
      <c r="Q339" s="229">
        <v>0.197</v>
      </c>
      <c r="R339" s="229">
        <f>Q339*H339</f>
        <v>1.588608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176</v>
      </c>
      <c r="AT339" s="231" t="s">
        <v>296</v>
      </c>
      <c r="AU339" s="231" t="s">
        <v>88</v>
      </c>
      <c r="AY339" s="17" t="s">
        <v>133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86</v>
      </c>
      <c r="BK339" s="232">
        <f>ROUND(I339*H339,2)</f>
        <v>0</v>
      </c>
      <c r="BL339" s="17" t="s">
        <v>139</v>
      </c>
      <c r="BM339" s="231" t="s">
        <v>505</v>
      </c>
    </row>
    <row r="340" spans="1:51" s="13" customFormat="1" ht="12">
      <c r="A340" s="13"/>
      <c r="B340" s="233"/>
      <c r="C340" s="234"/>
      <c r="D340" s="235" t="s">
        <v>141</v>
      </c>
      <c r="E340" s="236" t="s">
        <v>1</v>
      </c>
      <c r="F340" s="237" t="s">
        <v>506</v>
      </c>
      <c r="G340" s="234"/>
      <c r="H340" s="238">
        <v>8.064</v>
      </c>
      <c r="I340" s="239"/>
      <c r="J340" s="234"/>
      <c r="K340" s="234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141</v>
      </c>
      <c r="AU340" s="244" t="s">
        <v>88</v>
      </c>
      <c r="AV340" s="13" t="s">
        <v>88</v>
      </c>
      <c r="AW340" s="13" t="s">
        <v>34</v>
      </c>
      <c r="AX340" s="13" t="s">
        <v>86</v>
      </c>
      <c r="AY340" s="244" t="s">
        <v>133</v>
      </c>
    </row>
    <row r="341" spans="1:65" s="2" customFormat="1" ht="24.15" customHeight="1">
      <c r="A341" s="38"/>
      <c r="B341" s="39"/>
      <c r="C341" s="219" t="s">
        <v>507</v>
      </c>
      <c r="D341" s="219" t="s">
        <v>135</v>
      </c>
      <c r="E341" s="220" t="s">
        <v>508</v>
      </c>
      <c r="F341" s="221" t="s">
        <v>509</v>
      </c>
      <c r="G341" s="222" t="s">
        <v>159</v>
      </c>
      <c r="H341" s="223">
        <v>956.24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43</v>
      </c>
      <c r="O341" s="91"/>
      <c r="P341" s="229">
        <f>O341*H341</f>
        <v>0</v>
      </c>
      <c r="Q341" s="229">
        <v>0.08425</v>
      </c>
      <c r="R341" s="229">
        <f>Q341*H341</f>
        <v>80.56322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139</v>
      </c>
      <c r="AT341" s="231" t="s">
        <v>135</v>
      </c>
      <c r="AU341" s="231" t="s">
        <v>88</v>
      </c>
      <c r="AY341" s="17" t="s">
        <v>133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86</v>
      </c>
      <c r="BK341" s="232">
        <f>ROUND(I341*H341,2)</f>
        <v>0</v>
      </c>
      <c r="BL341" s="17" t="s">
        <v>139</v>
      </c>
      <c r="BM341" s="231" t="s">
        <v>510</v>
      </c>
    </row>
    <row r="342" spans="1:51" s="13" customFormat="1" ht="12">
      <c r="A342" s="13"/>
      <c r="B342" s="233"/>
      <c r="C342" s="234"/>
      <c r="D342" s="235" t="s">
        <v>141</v>
      </c>
      <c r="E342" s="236" t="s">
        <v>1</v>
      </c>
      <c r="F342" s="237" t="s">
        <v>511</v>
      </c>
      <c r="G342" s="234"/>
      <c r="H342" s="238">
        <v>956.24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141</v>
      </c>
      <c r="AU342" s="244" t="s">
        <v>88</v>
      </c>
      <c r="AV342" s="13" t="s">
        <v>88</v>
      </c>
      <c r="AW342" s="13" t="s">
        <v>34</v>
      </c>
      <c r="AX342" s="13" t="s">
        <v>86</v>
      </c>
      <c r="AY342" s="244" t="s">
        <v>133</v>
      </c>
    </row>
    <row r="343" spans="1:65" s="2" customFormat="1" ht="16.5" customHeight="1">
      <c r="A343" s="38"/>
      <c r="B343" s="39"/>
      <c r="C343" s="267" t="s">
        <v>512</v>
      </c>
      <c r="D343" s="267" t="s">
        <v>296</v>
      </c>
      <c r="E343" s="268" t="s">
        <v>513</v>
      </c>
      <c r="F343" s="269" t="s">
        <v>514</v>
      </c>
      <c r="G343" s="270" t="s">
        <v>159</v>
      </c>
      <c r="H343" s="271">
        <v>1004.052</v>
      </c>
      <c r="I343" s="272"/>
      <c r="J343" s="273">
        <f>ROUND(I343*H343,2)</f>
        <v>0</v>
      </c>
      <c r="K343" s="274"/>
      <c r="L343" s="275"/>
      <c r="M343" s="276" t="s">
        <v>1</v>
      </c>
      <c r="N343" s="277" t="s">
        <v>43</v>
      </c>
      <c r="O343" s="91"/>
      <c r="P343" s="229">
        <f>O343*H343</f>
        <v>0</v>
      </c>
      <c r="Q343" s="229">
        <v>0.14</v>
      </c>
      <c r="R343" s="229">
        <f>Q343*H343</f>
        <v>140.56728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176</v>
      </c>
      <c r="AT343" s="231" t="s">
        <v>296</v>
      </c>
      <c r="AU343" s="231" t="s">
        <v>88</v>
      </c>
      <c r="AY343" s="17" t="s">
        <v>133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86</v>
      </c>
      <c r="BK343" s="232">
        <f>ROUND(I343*H343,2)</f>
        <v>0</v>
      </c>
      <c r="BL343" s="17" t="s">
        <v>139</v>
      </c>
      <c r="BM343" s="231" t="s">
        <v>515</v>
      </c>
    </row>
    <row r="344" spans="1:51" s="13" customFormat="1" ht="12">
      <c r="A344" s="13"/>
      <c r="B344" s="233"/>
      <c r="C344" s="234"/>
      <c r="D344" s="235" t="s">
        <v>141</v>
      </c>
      <c r="E344" s="236" t="s">
        <v>1</v>
      </c>
      <c r="F344" s="237" t="s">
        <v>516</v>
      </c>
      <c r="G344" s="234"/>
      <c r="H344" s="238">
        <v>1004.052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141</v>
      </c>
      <c r="AU344" s="244" t="s">
        <v>88</v>
      </c>
      <c r="AV344" s="13" t="s">
        <v>88</v>
      </c>
      <c r="AW344" s="13" t="s">
        <v>34</v>
      </c>
      <c r="AX344" s="13" t="s">
        <v>86</v>
      </c>
      <c r="AY344" s="244" t="s">
        <v>133</v>
      </c>
    </row>
    <row r="345" spans="1:65" s="2" customFormat="1" ht="24.15" customHeight="1">
      <c r="A345" s="38"/>
      <c r="B345" s="39"/>
      <c r="C345" s="219" t="s">
        <v>517</v>
      </c>
      <c r="D345" s="219" t="s">
        <v>135</v>
      </c>
      <c r="E345" s="220" t="s">
        <v>518</v>
      </c>
      <c r="F345" s="221" t="s">
        <v>519</v>
      </c>
      <c r="G345" s="222" t="s">
        <v>159</v>
      </c>
      <c r="H345" s="223">
        <v>178.2</v>
      </c>
      <c r="I345" s="224"/>
      <c r="J345" s="225">
        <f>ROUND(I345*H345,2)</f>
        <v>0</v>
      </c>
      <c r="K345" s="226"/>
      <c r="L345" s="44"/>
      <c r="M345" s="227" t="s">
        <v>1</v>
      </c>
      <c r="N345" s="228" t="s">
        <v>43</v>
      </c>
      <c r="O345" s="91"/>
      <c r="P345" s="229">
        <f>O345*H345</f>
        <v>0</v>
      </c>
      <c r="Q345" s="229">
        <v>0.08565</v>
      </c>
      <c r="R345" s="229">
        <f>Q345*H345</f>
        <v>15.26283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139</v>
      </c>
      <c r="AT345" s="231" t="s">
        <v>135</v>
      </c>
      <c r="AU345" s="231" t="s">
        <v>88</v>
      </c>
      <c r="AY345" s="17" t="s">
        <v>133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86</v>
      </c>
      <c r="BK345" s="232">
        <f>ROUND(I345*H345,2)</f>
        <v>0</v>
      </c>
      <c r="BL345" s="17" t="s">
        <v>139</v>
      </c>
      <c r="BM345" s="231" t="s">
        <v>520</v>
      </c>
    </row>
    <row r="346" spans="1:51" s="13" customFormat="1" ht="12">
      <c r="A346" s="13"/>
      <c r="B346" s="233"/>
      <c r="C346" s="234"/>
      <c r="D346" s="235" t="s">
        <v>141</v>
      </c>
      <c r="E346" s="236" t="s">
        <v>1</v>
      </c>
      <c r="F346" s="237" t="s">
        <v>521</v>
      </c>
      <c r="G346" s="234"/>
      <c r="H346" s="238">
        <v>178.2</v>
      </c>
      <c r="I346" s="239"/>
      <c r="J346" s="234"/>
      <c r="K346" s="234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141</v>
      </c>
      <c r="AU346" s="244" t="s">
        <v>88</v>
      </c>
      <c r="AV346" s="13" t="s">
        <v>88</v>
      </c>
      <c r="AW346" s="13" t="s">
        <v>34</v>
      </c>
      <c r="AX346" s="13" t="s">
        <v>86</v>
      </c>
      <c r="AY346" s="244" t="s">
        <v>133</v>
      </c>
    </row>
    <row r="347" spans="1:65" s="2" customFormat="1" ht="16.5" customHeight="1">
      <c r="A347" s="38"/>
      <c r="B347" s="39"/>
      <c r="C347" s="267" t="s">
        <v>522</v>
      </c>
      <c r="D347" s="267" t="s">
        <v>296</v>
      </c>
      <c r="E347" s="268" t="s">
        <v>523</v>
      </c>
      <c r="F347" s="269" t="s">
        <v>524</v>
      </c>
      <c r="G347" s="270" t="s">
        <v>159</v>
      </c>
      <c r="H347" s="271">
        <v>187.11</v>
      </c>
      <c r="I347" s="272"/>
      <c r="J347" s="273">
        <f>ROUND(I347*H347,2)</f>
        <v>0</v>
      </c>
      <c r="K347" s="274"/>
      <c r="L347" s="275"/>
      <c r="M347" s="276" t="s">
        <v>1</v>
      </c>
      <c r="N347" s="277" t="s">
        <v>43</v>
      </c>
      <c r="O347" s="91"/>
      <c r="P347" s="229">
        <f>O347*H347</f>
        <v>0</v>
      </c>
      <c r="Q347" s="229">
        <v>0.18</v>
      </c>
      <c r="R347" s="229">
        <f>Q347*H347</f>
        <v>33.6798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176</v>
      </c>
      <c r="AT347" s="231" t="s">
        <v>296</v>
      </c>
      <c r="AU347" s="231" t="s">
        <v>88</v>
      </c>
      <c r="AY347" s="17" t="s">
        <v>133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86</v>
      </c>
      <c r="BK347" s="232">
        <f>ROUND(I347*H347,2)</f>
        <v>0</v>
      </c>
      <c r="BL347" s="17" t="s">
        <v>139</v>
      </c>
      <c r="BM347" s="231" t="s">
        <v>525</v>
      </c>
    </row>
    <row r="348" spans="1:51" s="13" customFormat="1" ht="12">
      <c r="A348" s="13"/>
      <c r="B348" s="233"/>
      <c r="C348" s="234"/>
      <c r="D348" s="235" t="s">
        <v>141</v>
      </c>
      <c r="E348" s="236" t="s">
        <v>1</v>
      </c>
      <c r="F348" s="237" t="s">
        <v>526</v>
      </c>
      <c r="G348" s="234"/>
      <c r="H348" s="238">
        <v>187.11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141</v>
      </c>
      <c r="AU348" s="244" t="s">
        <v>88</v>
      </c>
      <c r="AV348" s="13" t="s">
        <v>88</v>
      </c>
      <c r="AW348" s="13" t="s">
        <v>34</v>
      </c>
      <c r="AX348" s="13" t="s">
        <v>86</v>
      </c>
      <c r="AY348" s="244" t="s">
        <v>133</v>
      </c>
    </row>
    <row r="349" spans="1:65" s="2" customFormat="1" ht="24.15" customHeight="1">
      <c r="A349" s="38"/>
      <c r="B349" s="39"/>
      <c r="C349" s="219" t="s">
        <v>527</v>
      </c>
      <c r="D349" s="219" t="s">
        <v>135</v>
      </c>
      <c r="E349" s="220" t="s">
        <v>528</v>
      </c>
      <c r="F349" s="221" t="s">
        <v>529</v>
      </c>
      <c r="G349" s="222" t="s">
        <v>213</v>
      </c>
      <c r="H349" s="223">
        <v>3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43</v>
      </c>
      <c r="O349" s="91"/>
      <c r="P349" s="229">
        <f>O349*H349</f>
        <v>0</v>
      </c>
      <c r="Q349" s="229">
        <v>0.42605</v>
      </c>
      <c r="R349" s="229">
        <f>Q349*H349</f>
        <v>1.27815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139</v>
      </c>
      <c r="AT349" s="231" t="s">
        <v>135</v>
      </c>
      <c r="AU349" s="231" t="s">
        <v>88</v>
      </c>
      <c r="AY349" s="17" t="s">
        <v>133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86</v>
      </c>
      <c r="BK349" s="232">
        <f>ROUND(I349*H349,2)</f>
        <v>0</v>
      </c>
      <c r="BL349" s="17" t="s">
        <v>139</v>
      </c>
      <c r="BM349" s="231" t="s">
        <v>530</v>
      </c>
    </row>
    <row r="350" spans="1:65" s="2" customFormat="1" ht="21.75" customHeight="1">
      <c r="A350" s="38"/>
      <c r="B350" s="39"/>
      <c r="C350" s="267" t="s">
        <v>531</v>
      </c>
      <c r="D350" s="267" t="s">
        <v>296</v>
      </c>
      <c r="E350" s="268" t="s">
        <v>532</v>
      </c>
      <c r="F350" s="269" t="s">
        <v>533</v>
      </c>
      <c r="G350" s="270" t="s">
        <v>146</v>
      </c>
      <c r="H350" s="271">
        <v>3</v>
      </c>
      <c r="I350" s="272"/>
      <c r="J350" s="273">
        <f>ROUND(I350*H350,2)</f>
        <v>0</v>
      </c>
      <c r="K350" s="274"/>
      <c r="L350" s="275"/>
      <c r="M350" s="276" t="s">
        <v>1</v>
      </c>
      <c r="N350" s="277" t="s">
        <v>43</v>
      </c>
      <c r="O350" s="91"/>
      <c r="P350" s="229">
        <f>O350*H350</f>
        <v>0</v>
      </c>
      <c r="Q350" s="229">
        <v>0.064</v>
      </c>
      <c r="R350" s="229">
        <f>Q350*H350</f>
        <v>0.192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176</v>
      </c>
      <c r="AT350" s="231" t="s">
        <v>296</v>
      </c>
      <c r="AU350" s="231" t="s">
        <v>88</v>
      </c>
      <c r="AY350" s="17" t="s">
        <v>133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86</v>
      </c>
      <c r="BK350" s="232">
        <f>ROUND(I350*H350,2)</f>
        <v>0</v>
      </c>
      <c r="BL350" s="17" t="s">
        <v>139</v>
      </c>
      <c r="BM350" s="231" t="s">
        <v>534</v>
      </c>
    </row>
    <row r="351" spans="1:65" s="2" customFormat="1" ht="21.75" customHeight="1">
      <c r="A351" s="38"/>
      <c r="B351" s="39"/>
      <c r="C351" s="219" t="s">
        <v>535</v>
      </c>
      <c r="D351" s="219" t="s">
        <v>135</v>
      </c>
      <c r="E351" s="220" t="s">
        <v>536</v>
      </c>
      <c r="F351" s="221" t="s">
        <v>537</v>
      </c>
      <c r="G351" s="222" t="s">
        <v>213</v>
      </c>
      <c r="H351" s="223">
        <v>651.6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43</v>
      </c>
      <c r="O351" s="91"/>
      <c r="P351" s="229">
        <f>O351*H351</f>
        <v>0</v>
      </c>
      <c r="Q351" s="229">
        <v>0.0036</v>
      </c>
      <c r="R351" s="229">
        <f>Q351*H351</f>
        <v>2.34576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139</v>
      </c>
      <c r="AT351" s="231" t="s">
        <v>135</v>
      </c>
      <c r="AU351" s="231" t="s">
        <v>88</v>
      </c>
      <c r="AY351" s="17" t="s">
        <v>133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86</v>
      </c>
      <c r="BK351" s="232">
        <f>ROUND(I351*H351,2)</f>
        <v>0</v>
      </c>
      <c r="BL351" s="17" t="s">
        <v>139</v>
      </c>
      <c r="BM351" s="231" t="s">
        <v>538</v>
      </c>
    </row>
    <row r="352" spans="1:51" s="13" customFormat="1" ht="12">
      <c r="A352" s="13"/>
      <c r="B352" s="233"/>
      <c r="C352" s="234"/>
      <c r="D352" s="235" t="s">
        <v>141</v>
      </c>
      <c r="E352" s="236" t="s">
        <v>1</v>
      </c>
      <c r="F352" s="237" t="s">
        <v>539</v>
      </c>
      <c r="G352" s="234"/>
      <c r="H352" s="238">
        <v>651.6</v>
      </c>
      <c r="I352" s="239"/>
      <c r="J352" s="234"/>
      <c r="K352" s="234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141</v>
      </c>
      <c r="AU352" s="244" t="s">
        <v>88</v>
      </c>
      <c r="AV352" s="13" t="s">
        <v>88</v>
      </c>
      <c r="AW352" s="13" t="s">
        <v>34</v>
      </c>
      <c r="AX352" s="13" t="s">
        <v>86</v>
      </c>
      <c r="AY352" s="244" t="s">
        <v>133</v>
      </c>
    </row>
    <row r="353" spans="1:65" s="2" customFormat="1" ht="37.8" customHeight="1">
      <c r="A353" s="38"/>
      <c r="B353" s="39"/>
      <c r="C353" s="219" t="s">
        <v>540</v>
      </c>
      <c r="D353" s="219" t="s">
        <v>135</v>
      </c>
      <c r="E353" s="220" t="s">
        <v>541</v>
      </c>
      <c r="F353" s="221" t="s">
        <v>542</v>
      </c>
      <c r="G353" s="222" t="s">
        <v>159</v>
      </c>
      <c r="H353" s="223">
        <v>181.2</v>
      </c>
      <c r="I353" s="224"/>
      <c r="J353" s="225">
        <f>ROUND(I353*H353,2)</f>
        <v>0</v>
      </c>
      <c r="K353" s="226"/>
      <c r="L353" s="44"/>
      <c r="M353" s="227" t="s">
        <v>1</v>
      </c>
      <c r="N353" s="228" t="s">
        <v>43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139</v>
      </c>
      <c r="AT353" s="231" t="s">
        <v>135</v>
      </c>
      <c r="AU353" s="231" t="s">
        <v>88</v>
      </c>
      <c r="AY353" s="17" t="s">
        <v>133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86</v>
      </c>
      <c r="BK353" s="232">
        <f>ROUND(I353*H353,2)</f>
        <v>0</v>
      </c>
      <c r="BL353" s="17" t="s">
        <v>139</v>
      </c>
      <c r="BM353" s="231" t="s">
        <v>543</v>
      </c>
    </row>
    <row r="354" spans="1:51" s="13" customFormat="1" ht="12">
      <c r="A354" s="13"/>
      <c r="B354" s="233"/>
      <c r="C354" s="234"/>
      <c r="D354" s="235" t="s">
        <v>141</v>
      </c>
      <c r="E354" s="236" t="s">
        <v>1</v>
      </c>
      <c r="F354" s="237" t="s">
        <v>544</v>
      </c>
      <c r="G354" s="234"/>
      <c r="H354" s="238">
        <v>181.2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141</v>
      </c>
      <c r="AU354" s="244" t="s">
        <v>88</v>
      </c>
      <c r="AV354" s="13" t="s">
        <v>88</v>
      </c>
      <c r="AW354" s="13" t="s">
        <v>34</v>
      </c>
      <c r="AX354" s="13" t="s">
        <v>86</v>
      </c>
      <c r="AY354" s="244" t="s">
        <v>133</v>
      </c>
    </row>
    <row r="355" spans="1:65" s="2" customFormat="1" ht="33" customHeight="1">
      <c r="A355" s="38"/>
      <c r="B355" s="39"/>
      <c r="C355" s="219" t="s">
        <v>545</v>
      </c>
      <c r="D355" s="219" t="s">
        <v>135</v>
      </c>
      <c r="E355" s="220" t="s">
        <v>546</v>
      </c>
      <c r="F355" s="221" t="s">
        <v>547</v>
      </c>
      <c r="G355" s="222" t="s">
        <v>159</v>
      </c>
      <c r="H355" s="223">
        <v>95.3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43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139</v>
      </c>
      <c r="AT355" s="231" t="s">
        <v>135</v>
      </c>
      <c r="AU355" s="231" t="s">
        <v>88</v>
      </c>
      <c r="AY355" s="17" t="s">
        <v>133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86</v>
      </c>
      <c r="BK355" s="232">
        <f>ROUND(I355*H355,2)</f>
        <v>0</v>
      </c>
      <c r="BL355" s="17" t="s">
        <v>139</v>
      </c>
      <c r="BM355" s="231" t="s">
        <v>548</v>
      </c>
    </row>
    <row r="356" spans="1:51" s="13" customFormat="1" ht="12">
      <c r="A356" s="13"/>
      <c r="B356" s="233"/>
      <c r="C356" s="234"/>
      <c r="D356" s="235" t="s">
        <v>141</v>
      </c>
      <c r="E356" s="236" t="s">
        <v>1</v>
      </c>
      <c r="F356" s="237" t="s">
        <v>549</v>
      </c>
      <c r="G356" s="234"/>
      <c r="H356" s="238">
        <v>95.3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141</v>
      </c>
      <c r="AU356" s="244" t="s">
        <v>88</v>
      </c>
      <c r="AV356" s="13" t="s">
        <v>88</v>
      </c>
      <c r="AW356" s="13" t="s">
        <v>34</v>
      </c>
      <c r="AX356" s="13" t="s">
        <v>86</v>
      </c>
      <c r="AY356" s="244" t="s">
        <v>133</v>
      </c>
    </row>
    <row r="357" spans="1:63" s="12" customFormat="1" ht="22.8" customHeight="1">
      <c r="A357" s="12"/>
      <c r="B357" s="203"/>
      <c r="C357" s="204"/>
      <c r="D357" s="205" t="s">
        <v>77</v>
      </c>
      <c r="E357" s="217" t="s">
        <v>176</v>
      </c>
      <c r="F357" s="217" t="s">
        <v>550</v>
      </c>
      <c r="G357" s="204"/>
      <c r="H357" s="204"/>
      <c r="I357" s="207"/>
      <c r="J357" s="218">
        <f>BK357</f>
        <v>0</v>
      </c>
      <c r="K357" s="204"/>
      <c r="L357" s="209"/>
      <c r="M357" s="210"/>
      <c r="N357" s="211"/>
      <c r="O357" s="211"/>
      <c r="P357" s="212">
        <f>SUM(P358:P398)</f>
        <v>0</v>
      </c>
      <c r="Q357" s="211"/>
      <c r="R357" s="212">
        <f>SUM(R358:R398)</f>
        <v>20.532477999999998</v>
      </c>
      <c r="S357" s="211"/>
      <c r="T357" s="213">
        <f>SUM(T358:T398)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4" t="s">
        <v>86</v>
      </c>
      <c r="AT357" s="215" t="s">
        <v>77</v>
      </c>
      <c r="AU357" s="215" t="s">
        <v>86</v>
      </c>
      <c r="AY357" s="214" t="s">
        <v>133</v>
      </c>
      <c r="BK357" s="216">
        <f>SUM(BK358:BK398)</f>
        <v>0</v>
      </c>
    </row>
    <row r="358" spans="1:65" s="2" customFormat="1" ht="24.15" customHeight="1">
      <c r="A358" s="38"/>
      <c r="B358" s="39"/>
      <c r="C358" s="219" t="s">
        <v>551</v>
      </c>
      <c r="D358" s="219" t="s">
        <v>135</v>
      </c>
      <c r="E358" s="220" t="s">
        <v>552</v>
      </c>
      <c r="F358" s="221" t="s">
        <v>553</v>
      </c>
      <c r="G358" s="222" t="s">
        <v>213</v>
      </c>
      <c r="H358" s="223">
        <v>42.2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43</v>
      </c>
      <c r="O358" s="91"/>
      <c r="P358" s="229">
        <f>O358*H358</f>
        <v>0</v>
      </c>
      <c r="Q358" s="229">
        <v>1E-05</v>
      </c>
      <c r="R358" s="229">
        <f>Q358*H358</f>
        <v>0.00042200000000000007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139</v>
      </c>
      <c r="AT358" s="231" t="s">
        <v>135</v>
      </c>
      <c r="AU358" s="231" t="s">
        <v>88</v>
      </c>
      <c r="AY358" s="17" t="s">
        <v>133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86</v>
      </c>
      <c r="BK358" s="232">
        <f>ROUND(I358*H358,2)</f>
        <v>0</v>
      </c>
      <c r="BL358" s="17" t="s">
        <v>139</v>
      </c>
      <c r="BM358" s="231" t="s">
        <v>554</v>
      </c>
    </row>
    <row r="359" spans="1:51" s="13" customFormat="1" ht="12">
      <c r="A359" s="13"/>
      <c r="B359" s="233"/>
      <c r="C359" s="234"/>
      <c r="D359" s="235" t="s">
        <v>141</v>
      </c>
      <c r="E359" s="236" t="s">
        <v>1</v>
      </c>
      <c r="F359" s="237" t="s">
        <v>555</v>
      </c>
      <c r="G359" s="234"/>
      <c r="H359" s="238">
        <v>16.2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141</v>
      </c>
      <c r="AU359" s="244" t="s">
        <v>88</v>
      </c>
      <c r="AV359" s="13" t="s">
        <v>88</v>
      </c>
      <c r="AW359" s="13" t="s">
        <v>34</v>
      </c>
      <c r="AX359" s="13" t="s">
        <v>78</v>
      </c>
      <c r="AY359" s="244" t="s">
        <v>133</v>
      </c>
    </row>
    <row r="360" spans="1:51" s="13" customFormat="1" ht="12">
      <c r="A360" s="13"/>
      <c r="B360" s="233"/>
      <c r="C360" s="234"/>
      <c r="D360" s="235" t="s">
        <v>141</v>
      </c>
      <c r="E360" s="236" t="s">
        <v>1</v>
      </c>
      <c r="F360" s="237" t="s">
        <v>556</v>
      </c>
      <c r="G360" s="234"/>
      <c r="H360" s="238">
        <v>26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141</v>
      </c>
      <c r="AU360" s="244" t="s">
        <v>88</v>
      </c>
      <c r="AV360" s="13" t="s">
        <v>88</v>
      </c>
      <c r="AW360" s="13" t="s">
        <v>34</v>
      </c>
      <c r="AX360" s="13" t="s">
        <v>78</v>
      </c>
      <c r="AY360" s="244" t="s">
        <v>133</v>
      </c>
    </row>
    <row r="361" spans="1:51" s="14" customFormat="1" ht="12">
      <c r="A361" s="14"/>
      <c r="B361" s="245"/>
      <c r="C361" s="246"/>
      <c r="D361" s="235" t="s">
        <v>141</v>
      </c>
      <c r="E361" s="247" t="s">
        <v>1</v>
      </c>
      <c r="F361" s="248" t="s">
        <v>167</v>
      </c>
      <c r="G361" s="246"/>
      <c r="H361" s="249">
        <v>42.2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141</v>
      </c>
      <c r="AU361" s="255" t="s">
        <v>88</v>
      </c>
      <c r="AV361" s="14" t="s">
        <v>139</v>
      </c>
      <c r="AW361" s="14" t="s">
        <v>34</v>
      </c>
      <c r="AX361" s="14" t="s">
        <v>86</v>
      </c>
      <c r="AY361" s="255" t="s">
        <v>133</v>
      </c>
    </row>
    <row r="362" spans="1:65" s="2" customFormat="1" ht="21.75" customHeight="1">
      <c r="A362" s="38"/>
      <c r="B362" s="39"/>
      <c r="C362" s="267" t="s">
        <v>557</v>
      </c>
      <c r="D362" s="267" t="s">
        <v>296</v>
      </c>
      <c r="E362" s="268" t="s">
        <v>558</v>
      </c>
      <c r="F362" s="269" t="s">
        <v>559</v>
      </c>
      <c r="G362" s="270" t="s">
        <v>146</v>
      </c>
      <c r="H362" s="271">
        <v>44.31</v>
      </c>
      <c r="I362" s="272"/>
      <c r="J362" s="273">
        <f>ROUND(I362*H362,2)</f>
        <v>0</v>
      </c>
      <c r="K362" s="274"/>
      <c r="L362" s="275"/>
      <c r="M362" s="276" t="s">
        <v>1</v>
      </c>
      <c r="N362" s="277" t="s">
        <v>43</v>
      </c>
      <c r="O362" s="91"/>
      <c r="P362" s="229">
        <f>O362*H362</f>
        <v>0</v>
      </c>
      <c r="Q362" s="229">
        <v>0.0029</v>
      </c>
      <c r="R362" s="229">
        <f>Q362*H362</f>
        <v>0.128499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176</v>
      </c>
      <c r="AT362" s="231" t="s">
        <v>296</v>
      </c>
      <c r="AU362" s="231" t="s">
        <v>88</v>
      </c>
      <c r="AY362" s="17" t="s">
        <v>133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86</v>
      </c>
      <c r="BK362" s="232">
        <f>ROUND(I362*H362,2)</f>
        <v>0</v>
      </c>
      <c r="BL362" s="17" t="s">
        <v>139</v>
      </c>
      <c r="BM362" s="231" t="s">
        <v>560</v>
      </c>
    </row>
    <row r="363" spans="1:51" s="13" customFormat="1" ht="12">
      <c r="A363" s="13"/>
      <c r="B363" s="233"/>
      <c r="C363" s="234"/>
      <c r="D363" s="235" t="s">
        <v>141</v>
      </c>
      <c r="E363" s="236" t="s">
        <v>1</v>
      </c>
      <c r="F363" s="237" t="s">
        <v>561</v>
      </c>
      <c r="G363" s="234"/>
      <c r="H363" s="238">
        <v>44.31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141</v>
      </c>
      <c r="AU363" s="244" t="s">
        <v>88</v>
      </c>
      <c r="AV363" s="13" t="s">
        <v>88</v>
      </c>
      <c r="AW363" s="13" t="s">
        <v>34</v>
      </c>
      <c r="AX363" s="13" t="s">
        <v>86</v>
      </c>
      <c r="AY363" s="244" t="s">
        <v>133</v>
      </c>
    </row>
    <row r="364" spans="1:65" s="2" customFormat="1" ht="24.15" customHeight="1">
      <c r="A364" s="38"/>
      <c r="B364" s="39"/>
      <c r="C364" s="219" t="s">
        <v>562</v>
      </c>
      <c r="D364" s="219" t="s">
        <v>135</v>
      </c>
      <c r="E364" s="220" t="s">
        <v>563</v>
      </c>
      <c r="F364" s="221" t="s">
        <v>564</v>
      </c>
      <c r="G364" s="222" t="s">
        <v>213</v>
      </c>
      <c r="H364" s="223">
        <v>323.35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43</v>
      </c>
      <c r="O364" s="91"/>
      <c r="P364" s="229">
        <f>O364*H364</f>
        <v>0</v>
      </c>
      <c r="Q364" s="229">
        <v>2E-05</v>
      </c>
      <c r="R364" s="229">
        <f>Q364*H364</f>
        <v>0.006467000000000001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139</v>
      </c>
      <c r="AT364" s="231" t="s">
        <v>135</v>
      </c>
      <c r="AU364" s="231" t="s">
        <v>88</v>
      </c>
      <c r="AY364" s="17" t="s">
        <v>133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86</v>
      </c>
      <c r="BK364" s="232">
        <f>ROUND(I364*H364,2)</f>
        <v>0</v>
      </c>
      <c r="BL364" s="17" t="s">
        <v>139</v>
      </c>
      <c r="BM364" s="231" t="s">
        <v>565</v>
      </c>
    </row>
    <row r="365" spans="1:65" s="2" customFormat="1" ht="24.15" customHeight="1">
      <c r="A365" s="38"/>
      <c r="B365" s="39"/>
      <c r="C365" s="267" t="s">
        <v>566</v>
      </c>
      <c r="D365" s="267" t="s">
        <v>296</v>
      </c>
      <c r="E365" s="268" t="s">
        <v>567</v>
      </c>
      <c r="F365" s="269" t="s">
        <v>568</v>
      </c>
      <c r="G365" s="270" t="s">
        <v>146</v>
      </c>
      <c r="H365" s="271">
        <v>53</v>
      </c>
      <c r="I365" s="272"/>
      <c r="J365" s="273">
        <f>ROUND(I365*H365,2)</f>
        <v>0</v>
      </c>
      <c r="K365" s="274"/>
      <c r="L365" s="275"/>
      <c r="M365" s="276" t="s">
        <v>1</v>
      </c>
      <c r="N365" s="277" t="s">
        <v>43</v>
      </c>
      <c r="O365" s="91"/>
      <c r="P365" s="229">
        <f>O365*H365</f>
        <v>0</v>
      </c>
      <c r="Q365" s="229">
        <v>0.03072</v>
      </c>
      <c r="R365" s="229">
        <f>Q365*H365</f>
        <v>1.62816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176</v>
      </c>
      <c r="AT365" s="231" t="s">
        <v>296</v>
      </c>
      <c r="AU365" s="231" t="s">
        <v>88</v>
      </c>
      <c r="AY365" s="17" t="s">
        <v>133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86</v>
      </c>
      <c r="BK365" s="232">
        <f>ROUND(I365*H365,2)</f>
        <v>0</v>
      </c>
      <c r="BL365" s="17" t="s">
        <v>139</v>
      </c>
      <c r="BM365" s="231" t="s">
        <v>569</v>
      </c>
    </row>
    <row r="366" spans="1:51" s="13" customFormat="1" ht="12">
      <c r="A366" s="13"/>
      <c r="B366" s="233"/>
      <c r="C366" s="234"/>
      <c r="D366" s="235" t="s">
        <v>141</v>
      </c>
      <c r="E366" s="236" t="s">
        <v>1</v>
      </c>
      <c r="F366" s="237" t="s">
        <v>395</v>
      </c>
      <c r="G366" s="234"/>
      <c r="H366" s="238">
        <v>53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141</v>
      </c>
      <c r="AU366" s="244" t="s">
        <v>88</v>
      </c>
      <c r="AV366" s="13" t="s">
        <v>88</v>
      </c>
      <c r="AW366" s="13" t="s">
        <v>34</v>
      </c>
      <c r="AX366" s="13" t="s">
        <v>86</v>
      </c>
      <c r="AY366" s="244" t="s">
        <v>133</v>
      </c>
    </row>
    <row r="367" spans="1:65" s="2" customFormat="1" ht="24.15" customHeight="1">
      <c r="A367" s="38"/>
      <c r="B367" s="39"/>
      <c r="C367" s="267" t="s">
        <v>570</v>
      </c>
      <c r="D367" s="267" t="s">
        <v>296</v>
      </c>
      <c r="E367" s="268" t="s">
        <v>571</v>
      </c>
      <c r="F367" s="269" t="s">
        <v>572</v>
      </c>
      <c r="G367" s="270" t="s">
        <v>146</v>
      </c>
      <c r="H367" s="271">
        <v>10</v>
      </c>
      <c r="I367" s="272"/>
      <c r="J367" s="273">
        <f>ROUND(I367*H367,2)</f>
        <v>0</v>
      </c>
      <c r="K367" s="274"/>
      <c r="L367" s="275"/>
      <c r="M367" s="276" t="s">
        <v>1</v>
      </c>
      <c r="N367" s="277" t="s">
        <v>43</v>
      </c>
      <c r="O367" s="91"/>
      <c r="P367" s="229">
        <f>O367*H367</f>
        <v>0</v>
      </c>
      <c r="Q367" s="229">
        <v>0.0106</v>
      </c>
      <c r="R367" s="229">
        <f>Q367*H367</f>
        <v>0.106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176</v>
      </c>
      <c r="AT367" s="231" t="s">
        <v>296</v>
      </c>
      <c r="AU367" s="231" t="s">
        <v>88</v>
      </c>
      <c r="AY367" s="17" t="s">
        <v>133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86</v>
      </c>
      <c r="BK367" s="232">
        <f>ROUND(I367*H367,2)</f>
        <v>0</v>
      </c>
      <c r="BL367" s="17" t="s">
        <v>139</v>
      </c>
      <c r="BM367" s="231" t="s">
        <v>573</v>
      </c>
    </row>
    <row r="368" spans="1:51" s="13" customFormat="1" ht="12">
      <c r="A368" s="13"/>
      <c r="B368" s="233"/>
      <c r="C368" s="234"/>
      <c r="D368" s="235" t="s">
        <v>141</v>
      </c>
      <c r="E368" s="236" t="s">
        <v>1</v>
      </c>
      <c r="F368" s="237" t="s">
        <v>187</v>
      </c>
      <c r="G368" s="234"/>
      <c r="H368" s="238">
        <v>10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141</v>
      </c>
      <c r="AU368" s="244" t="s">
        <v>88</v>
      </c>
      <c r="AV368" s="13" t="s">
        <v>88</v>
      </c>
      <c r="AW368" s="13" t="s">
        <v>34</v>
      </c>
      <c r="AX368" s="13" t="s">
        <v>86</v>
      </c>
      <c r="AY368" s="244" t="s">
        <v>133</v>
      </c>
    </row>
    <row r="369" spans="1:65" s="2" customFormat="1" ht="37.8" customHeight="1">
      <c r="A369" s="38"/>
      <c r="B369" s="39"/>
      <c r="C369" s="219" t="s">
        <v>574</v>
      </c>
      <c r="D369" s="219" t="s">
        <v>135</v>
      </c>
      <c r="E369" s="220" t="s">
        <v>575</v>
      </c>
      <c r="F369" s="221" t="s">
        <v>576</v>
      </c>
      <c r="G369" s="222" t="s">
        <v>146</v>
      </c>
      <c r="H369" s="223">
        <v>15</v>
      </c>
      <c r="I369" s="224"/>
      <c r="J369" s="225">
        <f>ROUND(I369*H369,2)</f>
        <v>0</v>
      </c>
      <c r="K369" s="226"/>
      <c r="L369" s="44"/>
      <c r="M369" s="227" t="s">
        <v>1</v>
      </c>
      <c r="N369" s="228" t="s">
        <v>43</v>
      </c>
      <c r="O369" s="91"/>
      <c r="P369" s="229">
        <f>O369*H369</f>
        <v>0</v>
      </c>
      <c r="Q369" s="229">
        <v>7E-05</v>
      </c>
      <c r="R369" s="229">
        <f>Q369*H369</f>
        <v>0.00105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139</v>
      </c>
      <c r="AT369" s="231" t="s">
        <v>135</v>
      </c>
      <c r="AU369" s="231" t="s">
        <v>88</v>
      </c>
      <c r="AY369" s="17" t="s">
        <v>133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86</v>
      </c>
      <c r="BK369" s="232">
        <f>ROUND(I369*H369,2)</f>
        <v>0</v>
      </c>
      <c r="BL369" s="17" t="s">
        <v>139</v>
      </c>
      <c r="BM369" s="231" t="s">
        <v>577</v>
      </c>
    </row>
    <row r="370" spans="1:65" s="2" customFormat="1" ht="24.15" customHeight="1">
      <c r="A370" s="38"/>
      <c r="B370" s="39"/>
      <c r="C370" s="219" t="s">
        <v>578</v>
      </c>
      <c r="D370" s="219" t="s">
        <v>135</v>
      </c>
      <c r="E370" s="220" t="s">
        <v>579</v>
      </c>
      <c r="F370" s="221" t="s">
        <v>580</v>
      </c>
      <c r="G370" s="222" t="s">
        <v>213</v>
      </c>
      <c r="H370" s="223">
        <v>323.35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43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139</v>
      </c>
      <c r="AT370" s="231" t="s">
        <v>135</v>
      </c>
      <c r="AU370" s="231" t="s">
        <v>88</v>
      </c>
      <c r="AY370" s="17" t="s">
        <v>133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86</v>
      </c>
      <c r="BK370" s="232">
        <f>ROUND(I370*H370,2)</f>
        <v>0</v>
      </c>
      <c r="BL370" s="17" t="s">
        <v>139</v>
      </c>
      <c r="BM370" s="231" t="s">
        <v>581</v>
      </c>
    </row>
    <row r="371" spans="1:51" s="13" customFormat="1" ht="12">
      <c r="A371" s="13"/>
      <c r="B371" s="233"/>
      <c r="C371" s="234"/>
      <c r="D371" s="235" t="s">
        <v>141</v>
      </c>
      <c r="E371" s="236" t="s">
        <v>1</v>
      </c>
      <c r="F371" s="237" t="s">
        <v>582</v>
      </c>
      <c r="G371" s="234"/>
      <c r="H371" s="238">
        <v>323.35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141</v>
      </c>
      <c r="AU371" s="244" t="s">
        <v>88</v>
      </c>
      <c r="AV371" s="13" t="s">
        <v>88</v>
      </c>
      <c r="AW371" s="13" t="s">
        <v>34</v>
      </c>
      <c r="AX371" s="13" t="s">
        <v>86</v>
      </c>
      <c r="AY371" s="244" t="s">
        <v>133</v>
      </c>
    </row>
    <row r="372" spans="1:65" s="2" customFormat="1" ht="24.15" customHeight="1">
      <c r="A372" s="38"/>
      <c r="B372" s="39"/>
      <c r="C372" s="219" t="s">
        <v>192</v>
      </c>
      <c r="D372" s="219" t="s">
        <v>135</v>
      </c>
      <c r="E372" s="220" t="s">
        <v>583</v>
      </c>
      <c r="F372" s="221" t="s">
        <v>584</v>
      </c>
      <c r="G372" s="222" t="s">
        <v>146</v>
      </c>
      <c r="H372" s="223">
        <v>3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43</v>
      </c>
      <c r="O372" s="91"/>
      <c r="P372" s="229">
        <f>O372*H372</f>
        <v>0</v>
      </c>
      <c r="Q372" s="229">
        <v>2.25689</v>
      </c>
      <c r="R372" s="229">
        <f>Q372*H372</f>
        <v>6.770669999999999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139</v>
      </c>
      <c r="AT372" s="231" t="s">
        <v>135</v>
      </c>
      <c r="AU372" s="231" t="s">
        <v>88</v>
      </c>
      <c r="AY372" s="17" t="s">
        <v>133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86</v>
      </c>
      <c r="BK372" s="232">
        <f>ROUND(I372*H372,2)</f>
        <v>0</v>
      </c>
      <c r="BL372" s="17" t="s">
        <v>139</v>
      </c>
      <c r="BM372" s="231" t="s">
        <v>585</v>
      </c>
    </row>
    <row r="373" spans="1:65" s="2" customFormat="1" ht="24.15" customHeight="1">
      <c r="A373" s="38"/>
      <c r="B373" s="39"/>
      <c r="C373" s="219" t="s">
        <v>586</v>
      </c>
      <c r="D373" s="219" t="s">
        <v>135</v>
      </c>
      <c r="E373" s="220" t="s">
        <v>587</v>
      </c>
      <c r="F373" s="221" t="s">
        <v>588</v>
      </c>
      <c r="G373" s="222" t="s">
        <v>146</v>
      </c>
      <c r="H373" s="223">
        <v>3</v>
      </c>
      <c r="I373" s="224"/>
      <c r="J373" s="225">
        <f>ROUND(I373*H373,2)</f>
        <v>0</v>
      </c>
      <c r="K373" s="226"/>
      <c r="L373" s="44"/>
      <c r="M373" s="227" t="s">
        <v>1</v>
      </c>
      <c r="N373" s="228" t="s">
        <v>43</v>
      </c>
      <c r="O373" s="91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139</v>
      </c>
      <c r="AT373" s="231" t="s">
        <v>135</v>
      </c>
      <c r="AU373" s="231" t="s">
        <v>88</v>
      </c>
      <c r="AY373" s="17" t="s">
        <v>133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86</v>
      </c>
      <c r="BK373" s="232">
        <f>ROUND(I373*H373,2)</f>
        <v>0</v>
      </c>
      <c r="BL373" s="17" t="s">
        <v>139</v>
      </c>
      <c r="BM373" s="231" t="s">
        <v>589</v>
      </c>
    </row>
    <row r="374" spans="1:65" s="2" customFormat="1" ht="21.75" customHeight="1">
      <c r="A374" s="38"/>
      <c r="B374" s="39"/>
      <c r="C374" s="219" t="s">
        <v>590</v>
      </c>
      <c r="D374" s="219" t="s">
        <v>135</v>
      </c>
      <c r="E374" s="220" t="s">
        <v>591</v>
      </c>
      <c r="F374" s="221" t="s">
        <v>592</v>
      </c>
      <c r="G374" s="222" t="s">
        <v>593</v>
      </c>
      <c r="H374" s="223">
        <v>3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43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139</v>
      </c>
      <c r="AT374" s="231" t="s">
        <v>135</v>
      </c>
      <c r="AU374" s="231" t="s">
        <v>88</v>
      </c>
      <c r="AY374" s="17" t="s">
        <v>133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86</v>
      </c>
      <c r="BK374" s="232">
        <f>ROUND(I374*H374,2)</f>
        <v>0</v>
      </c>
      <c r="BL374" s="17" t="s">
        <v>139</v>
      </c>
      <c r="BM374" s="231" t="s">
        <v>594</v>
      </c>
    </row>
    <row r="375" spans="1:65" s="2" customFormat="1" ht="16.5" customHeight="1">
      <c r="A375" s="38"/>
      <c r="B375" s="39"/>
      <c r="C375" s="219" t="s">
        <v>595</v>
      </c>
      <c r="D375" s="219" t="s">
        <v>135</v>
      </c>
      <c r="E375" s="220" t="s">
        <v>596</v>
      </c>
      <c r="F375" s="221" t="s">
        <v>597</v>
      </c>
      <c r="G375" s="222" t="s">
        <v>146</v>
      </c>
      <c r="H375" s="223">
        <v>14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43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139</v>
      </c>
      <c r="AT375" s="231" t="s">
        <v>135</v>
      </c>
      <c r="AU375" s="231" t="s">
        <v>88</v>
      </c>
      <c r="AY375" s="17" t="s">
        <v>133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86</v>
      </c>
      <c r="BK375" s="232">
        <f>ROUND(I375*H375,2)</f>
        <v>0</v>
      </c>
      <c r="BL375" s="17" t="s">
        <v>139</v>
      </c>
      <c r="BM375" s="231" t="s">
        <v>598</v>
      </c>
    </row>
    <row r="376" spans="1:51" s="13" customFormat="1" ht="12">
      <c r="A376" s="13"/>
      <c r="B376" s="233"/>
      <c r="C376" s="234"/>
      <c r="D376" s="235" t="s">
        <v>141</v>
      </c>
      <c r="E376" s="236" t="s">
        <v>1</v>
      </c>
      <c r="F376" s="237" t="s">
        <v>599</v>
      </c>
      <c r="G376" s="234"/>
      <c r="H376" s="238">
        <v>14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141</v>
      </c>
      <c r="AU376" s="244" t="s">
        <v>88</v>
      </c>
      <c r="AV376" s="13" t="s">
        <v>88</v>
      </c>
      <c r="AW376" s="13" t="s">
        <v>34</v>
      </c>
      <c r="AX376" s="13" t="s">
        <v>86</v>
      </c>
      <c r="AY376" s="244" t="s">
        <v>133</v>
      </c>
    </row>
    <row r="377" spans="1:65" s="2" customFormat="1" ht="24.15" customHeight="1">
      <c r="A377" s="38"/>
      <c r="B377" s="39"/>
      <c r="C377" s="219" t="s">
        <v>600</v>
      </c>
      <c r="D377" s="219" t="s">
        <v>135</v>
      </c>
      <c r="E377" s="220" t="s">
        <v>601</v>
      </c>
      <c r="F377" s="221" t="s">
        <v>602</v>
      </c>
      <c r="G377" s="222" t="s">
        <v>146</v>
      </c>
      <c r="H377" s="223">
        <v>11</v>
      </c>
      <c r="I377" s="224"/>
      <c r="J377" s="225">
        <f>ROUND(I377*H377,2)</f>
        <v>0</v>
      </c>
      <c r="K377" s="226"/>
      <c r="L377" s="44"/>
      <c r="M377" s="227" t="s">
        <v>1</v>
      </c>
      <c r="N377" s="228" t="s">
        <v>43</v>
      </c>
      <c r="O377" s="91"/>
      <c r="P377" s="229">
        <f>O377*H377</f>
        <v>0</v>
      </c>
      <c r="Q377" s="229">
        <v>0.10833</v>
      </c>
      <c r="R377" s="229">
        <f>Q377*H377</f>
        <v>1.19163</v>
      </c>
      <c r="S377" s="229">
        <v>0</v>
      </c>
      <c r="T377" s="23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1" t="s">
        <v>139</v>
      </c>
      <c r="AT377" s="231" t="s">
        <v>135</v>
      </c>
      <c r="AU377" s="231" t="s">
        <v>88</v>
      </c>
      <c r="AY377" s="17" t="s">
        <v>133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7" t="s">
        <v>86</v>
      </c>
      <c r="BK377" s="232">
        <f>ROUND(I377*H377,2)</f>
        <v>0</v>
      </c>
      <c r="BL377" s="17" t="s">
        <v>139</v>
      </c>
      <c r="BM377" s="231" t="s">
        <v>603</v>
      </c>
    </row>
    <row r="378" spans="1:65" s="2" customFormat="1" ht="24.15" customHeight="1">
      <c r="A378" s="38"/>
      <c r="B378" s="39"/>
      <c r="C378" s="219" t="s">
        <v>604</v>
      </c>
      <c r="D378" s="219" t="s">
        <v>135</v>
      </c>
      <c r="E378" s="220" t="s">
        <v>605</v>
      </c>
      <c r="F378" s="221" t="s">
        <v>606</v>
      </c>
      <c r="G378" s="222" t="s">
        <v>146</v>
      </c>
      <c r="H378" s="223">
        <v>11</v>
      </c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43</v>
      </c>
      <c r="O378" s="91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139</v>
      </c>
      <c r="AT378" s="231" t="s">
        <v>135</v>
      </c>
      <c r="AU378" s="231" t="s">
        <v>88</v>
      </c>
      <c r="AY378" s="17" t="s">
        <v>133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86</v>
      </c>
      <c r="BK378" s="232">
        <f>ROUND(I378*H378,2)</f>
        <v>0</v>
      </c>
      <c r="BL378" s="17" t="s">
        <v>139</v>
      </c>
      <c r="BM378" s="231" t="s">
        <v>607</v>
      </c>
    </row>
    <row r="379" spans="1:65" s="2" customFormat="1" ht="24.15" customHeight="1">
      <c r="A379" s="38"/>
      <c r="B379" s="39"/>
      <c r="C379" s="219" t="s">
        <v>608</v>
      </c>
      <c r="D379" s="219" t="s">
        <v>135</v>
      </c>
      <c r="E379" s="220" t="s">
        <v>609</v>
      </c>
      <c r="F379" s="221" t="s">
        <v>610</v>
      </c>
      <c r="G379" s="222" t="s">
        <v>146</v>
      </c>
      <c r="H379" s="223">
        <v>1</v>
      </c>
      <c r="I379" s="224"/>
      <c r="J379" s="225">
        <f>ROUND(I379*H379,2)</f>
        <v>0</v>
      </c>
      <c r="K379" s="226"/>
      <c r="L379" s="44"/>
      <c r="M379" s="227" t="s">
        <v>1</v>
      </c>
      <c r="N379" s="228" t="s">
        <v>43</v>
      </c>
      <c r="O379" s="91"/>
      <c r="P379" s="229">
        <f>O379*H379</f>
        <v>0</v>
      </c>
      <c r="Q379" s="229">
        <v>2.61488</v>
      </c>
      <c r="R379" s="229">
        <f>Q379*H379</f>
        <v>2.61488</v>
      </c>
      <c r="S379" s="229">
        <v>0</v>
      </c>
      <c r="T379" s="23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1" t="s">
        <v>139</v>
      </c>
      <c r="AT379" s="231" t="s">
        <v>135</v>
      </c>
      <c r="AU379" s="231" t="s">
        <v>88</v>
      </c>
      <c r="AY379" s="17" t="s">
        <v>133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7" t="s">
        <v>86</v>
      </c>
      <c r="BK379" s="232">
        <f>ROUND(I379*H379,2)</f>
        <v>0</v>
      </c>
      <c r="BL379" s="17" t="s">
        <v>139</v>
      </c>
      <c r="BM379" s="231" t="s">
        <v>611</v>
      </c>
    </row>
    <row r="380" spans="1:65" s="2" customFormat="1" ht="24.15" customHeight="1">
      <c r="A380" s="38"/>
      <c r="B380" s="39"/>
      <c r="C380" s="267" t="s">
        <v>612</v>
      </c>
      <c r="D380" s="267" t="s">
        <v>296</v>
      </c>
      <c r="E380" s="268" t="s">
        <v>613</v>
      </c>
      <c r="F380" s="269" t="s">
        <v>614</v>
      </c>
      <c r="G380" s="270" t="s">
        <v>146</v>
      </c>
      <c r="H380" s="271">
        <v>1</v>
      </c>
      <c r="I380" s="272"/>
      <c r="J380" s="273">
        <f>ROUND(I380*H380,2)</f>
        <v>0</v>
      </c>
      <c r="K380" s="274"/>
      <c r="L380" s="275"/>
      <c r="M380" s="276" t="s">
        <v>1</v>
      </c>
      <c r="N380" s="277" t="s">
        <v>43</v>
      </c>
      <c r="O380" s="91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176</v>
      </c>
      <c r="AT380" s="231" t="s">
        <v>296</v>
      </c>
      <c r="AU380" s="231" t="s">
        <v>88</v>
      </c>
      <c r="AY380" s="17" t="s">
        <v>133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86</v>
      </c>
      <c r="BK380" s="232">
        <f>ROUND(I380*H380,2)</f>
        <v>0</v>
      </c>
      <c r="BL380" s="17" t="s">
        <v>139</v>
      </c>
      <c r="BM380" s="231" t="s">
        <v>615</v>
      </c>
    </row>
    <row r="381" spans="1:65" s="2" customFormat="1" ht="24.15" customHeight="1">
      <c r="A381" s="38"/>
      <c r="B381" s="39"/>
      <c r="C381" s="219" t="s">
        <v>616</v>
      </c>
      <c r="D381" s="219" t="s">
        <v>135</v>
      </c>
      <c r="E381" s="220" t="s">
        <v>617</v>
      </c>
      <c r="F381" s="221" t="s">
        <v>618</v>
      </c>
      <c r="G381" s="222" t="s">
        <v>449</v>
      </c>
      <c r="H381" s="223">
        <v>1</v>
      </c>
      <c r="I381" s="224"/>
      <c r="J381" s="225">
        <f>ROUND(I381*H381,2)</f>
        <v>0</v>
      </c>
      <c r="K381" s="226"/>
      <c r="L381" s="44"/>
      <c r="M381" s="227" t="s">
        <v>1</v>
      </c>
      <c r="N381" s="228" t="s">
        <v>43</v>
      </c>
      <c r="O381" s="91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139</v>
      </c>
      <c r="AT381" s="231" t="s">
        <v>135</v>
      </c>
      <c r="AU381" s="231" t="s">
        <v>88</v>
      </c>
      <c r="AY381" s="17" t="s">
        <v>133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86</v>
      </c>
      <c r="BK381" s="232">
        <f>ROUND(I381*H381,2)</f>
        <v>0</v>
      </c>
      <c r="BL381" s="17" t="s">
        <v>139</v>
      </c>
      <c r="BM381" s="231" t="s">
        <v>619</v>
      </c>
    </row>
    <row r="382" spans="1:65" s="2" customFormat="1" ht="24.15" customHeight="1">
      <c r="A382" s="38"/>
      <c r="B382" s="39"/>
      <c r="C382" s="219" t="s">
        <v>620</v>
      </c>
      <c r="D382" s="219" t="s">
        <v>135</v>
      </c>
      <c r="E382" s="220" t="s">
        <v>621</v>
      </c>
      <c r="F382" s="221" t="s">
        <v>622</v>
      </c>
      <c r="G382" s="222" t="s">
        <v>146</v>
      </c>
      <c r="H382" s="223">
        <v>13</v>
      </c>
      <c r="I382" s="224"/>
      <c r="J382" s="225">
        <f>ROUND(I382*H382,2)</f>
        <v>0</v>
      </c>
      <c r="K382" s="226"/>
      <c r="L382" s="44"/>
      <c r="M382" s="227" t="s">
        <v>1</v>
      </c>
      <c r="N382" s="228" t="s">
        <v>43</v>
      </c>
      <c r="O382" s="91"/>
      <c r="P382" s="229">
        <f>O382*H382</f>
        <v>0</v>
      </c>
      <c r="Q382" s="229">
        <v>0.3409</v>
      </c>
      <c r="R382" s="229">
        <f>Q382*H382</f>
        <v>4.431699999999999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139</v>
      </c>
      <c r="AT382" s="231" t="s">
        <v>135</v>
      </c>
      <c r="AU382" s="231" t="s">
        <v>88</v>
      </c>
      <c r="AY382" s="17" t="s">
        <v>133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7" t="s">
        <v>86</v>
      </c>
      <c r="BK382" s="232">
        <f>ROUND(I382*H382,2)</f>
        <v>0</v>
      </c>
      <c r="BL382" s="17" t="s">
        <v>139</v>
      </c>
      <c r="BM382" s="231" t="s">
        <v>623</v>
      </c>
    </row>
    <row r="383" spans="1:65" s="2" customFormat="1" ht="24.15" customHeight="1">
      <c r="A383" s="38"/>
      <c r="B383" s="39"/>
      <c r="C383" s="267" t="s">
        <v>624</v>
      </c>
      <c r="D383" s="267" t="s">
        <v>296</v>
      </c>
      <c r="E383" s="268" t="s">
        <v>625</v>
      </c>
      <c r="F383" s="269" t="s">
        <v>626</v>
      </c>
      <c r="G383" s="270" t="s">
        <v>146</v>
      </c>
      <c r="H383" s="271">
        <v>13</v>
      </c>
      <c r="I383" s="272"/>
      <c r="J383" s="273">
        <f>ROUND(I383*H383,2)</f>
        <v>0</v>
      </c>
      <c r="K383" s="274"/>
      <c r="L383" s="275"/>
      <c r="M383" s="276" t="s">
        <v>1</v>
      </c>
      <c r="N383" s="277" t="s">
        <v>43</v>
      </c>
      <c r="O383" s="91"/>
      <c r="P383" s="229">
        <f>O383*H383</f>
        <v>0</v>
      </c>
      <c r="Q383" s="229">
        <v>0.072</v>
      </c>
      <c r="R383" s="229">
        <f>Q383*H383</f>
        <v>0.9359999999999999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176</v>
      </c>
      <c r="AT383" s="231" t="s">
        <v>296</v>
      </c>
      <c r="AU383" s="231" t="s">
        <v>88</v>
      </c>
      <c r="AY383" s="17" t="s">
        <v>133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86</v>
      </c>
      <c r="BK383" s="232">
        <f>ROUND(I383*H383,2)</f>
        <v>0</v>
      </c>
      <c r="BL383" s="17" t="s">
        <v>139</v>
      </c>
      <c r="BM383" s="231" t="s">
        <v>627</v>
      </c>
    </row>
    <row r="384" spans="1:65" s="2" customFormat="1" ht="24.15" customHeight="1">
      <c r="A384" s="38"/>
      <c r="B384" s="39"/>
      <c r="C384" s="267" t="s">
        <v>628</v>
      </c>
      <c r="D384" s="267" t="s">
        <v>296</v>
      </c>
      <c r="E384" s="268" t="s">
        <v>629</v>
      </c>
      <c r="F384" s="269" t="s">
        <v>630</v>
      </c>
      <c r="G384" s="270" t="s">
        <v>146</v>
      </c>
      <c r="H384" s="271">
        <v>13</v>
      </c>
      <c r="I384" s="272"/>
      <c r="J384" s="273">
        <f>ROUND(I384*H384,2)</f>
        <v>0</v>
      </c>
      <c r="K384" s="274"/>
      <c r="L384" s="275"/>
      <c r="M384" s="276" t="s">
        <v>1</v>
      </c>
      <c r="N384" s="277" t="s">
        <v>43</v>
      </c>
      <c r="O384" s="91"/>
      <c r="P384" s="229">
        <f>O384*H384</f>
        <v>0</v>
      </c>
      <c r="Q384" s="229">
        <v>0.08</v>
      </c>
      <c r="R384" s="229">
        <f>Q384*H384</f>
        <v>1.04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176</v>
      </c>
      <c r="AT384" s="231" t="s">
        <v>296</v>
      </c>
      <c r="AU384" s="231" t="s">
        <v>88</v>
      </c>
      <c r="AY384" s="17" t="s">
        <v>133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86</v>
      </c>
      <c r="BK384" s="232">
        <f>ROUND(I384*H384,2)</f>
        <v>0</v>
      </c>
      <c r="BL384" s="17" t="s">
        <v>139</v>
      </c>
      <c r="BM384" s="231" t="s">
        <v>631</v>
      </c>
    </row>
    <row r="385" spans="1:65" s="2" customFormat="1" ht="24.15" customHeight="1">
      <c r="A385" s="38"/>
      <c r="B385" s="39"/>
      <c r="C385" s="267" t="s">
        <v>632</v>
      </c>
      <c r="D385" s="267" t="s">
        <v>296</v>
      </c>
      <c r="E385" s="268" t="s">
        <v>633</v>
      </c>
      <c r="F385" s="269" t="s">
        <v>634</v>
      </c>
      <c r="G385" s="270" t="s">
        <v>146</v>
      </c>
      <c r="H385" s="271">
        <v>13</v>
      </c>
      <c r="I385" s="272"/>
      <c r="J385" s="273">
        <f>ROUND(I385*H385,2)</f>
        <v>0</v>
      </c>
      <c r="K385" s="274"/>
      <c r="L385" s="275"/>
      <c r="M385" s="276" t="s">
        <v>1</v>
      </c>
      <c r="N385" s="277" t="s">
        <v>43</v>
      </c>
      <c r="O385" s="91"/>
      <c r="P385" s="229">
        <f>O385*H385</f>
        <v>0</v>
      </c>
      <c r="Q385" s="229">
        <v>0.04</v>
      </c>
      <c r="R385" s="229">
        <f>Q385*H385</f>
        <v>0.52</v>
      </c>
      <c r="S385" s="229">
        <v>0</v>
      </c>
      <c r="T385" s="23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176</v>
      </c>
      <c r="AT385" s="231" t="s">
        <v>296</v>
      </c>
      <c r="AU385" s="231" t="s">
        <v>88</v>
      </c>
      <c r="AY385" s="17" t="s">
        <v>133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7" t="s">
        <v>86</v>
      </c>
      <c r="BK385" s="232">
        <f>ROUND(I385*H385,2)</f>
        <v>0</v>
      </c>
      <c r="BL385" s="17" t="s">
        <v>139</v>
      </c>
      <c r="BM385" s="231" t="s">
        <v>635</v>
      </c>
    </row>
    <row r="386" spans="1:65" s="2" customFormat="1" ht="24.15" customHeight="1">
      <c r="A386" s="38"/>
      <c r="B386" s="39"/>
      <c r="C386" s="267" t="s">
        <v>636</v>
      </c>
      <c r="D386" s="267" t="s">
        <v>296</v>
      </c>
      <c r="E386" s="268" t="s">
        <v>637</v>
      </c>
      <c r="F386" s="269" t="s">
        <v>638</v>
      </c>
      <c r="G386" s="270" t="s">
        <v>146</v>
      </c>
      <c r="H386" s="271">
        <v>13</v>
      </c>
      <c r="I386" s="272"/>
      <c r="J386" s="273">
        <f>ROUND(I386*H386,2)</f>
        <v>0</v>
      </c>
      <c r="K386" s="274"/>
      <c r="L386" s="275"/>
      <c r="M386" s="276" t="s">
        <v>1</v>
      </c>
      <c r="N386" s="277" t="s">
        <v>43</v>
      </c>
      <c r="O386" s="91"/>
      <c r="P386" s="229">
        <f>O386*H386</f>
        <v>0</v>
      </c>
      <c r="Q386" s="229">
        <v>0.04</v>
      </c>
      <c r="R386" s="229">
        <f>Q386*H386</f>
        <v>0.52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176</v>
      </c>
      <c r="AT386" s="231" t="s">
        <v>296</v>
      </c>
      <c r="AU386" s="231" t="s">
        <v>88</v>
      </c>
      <c r="AY386" s="17" t="s">
        <v>133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86</v>
      </c>
      <c r="BK386" s="232">
        <f>ROUND(I386*H386,2)</f>
        <v>0</v>
      </c>
      <c r="BL386" s="17" t="s">
        <v>139</v>
      </c>
      <c r="BM386" s="231" t="s">
        <v>639</v>
      </c>
    </row>
    <row r="387" spans="1:65" s="2" customFormat="1" ht="16.5" customHeight="1">
      <c r="A387" s="38"/>
      <c r="B387" s="39"/>
      <c r="C387" s="267" t="s">
        <v>640</v>
      </c>
      <c r="D387" s="267" t="s">
        <v>296</v>
      </c>
      <c r="E387" s="268" t="s">
        <v>641</v>
      </c>
      <c r="F387" s="269" t="s">
        <v>642</v>
      </c>
      <c r="G387" s="270" t="s">
        <v>146</v>
      </c>
      <c r="H387" s="271">
        <v>13</v>
      </c>
      <c r="I387" s="272"/>
      <c r="J387" s="273">
        <f>ROUND(I387*H387,2)</f>
        <v>0</v>
      </c>
      <c r="K387" s="274"/>
      <c r="L387" s="275"/>
      <c r="M387" s="276" t="s">
        <v>1</v>
      </c>
      <c r="N387" s="277" t="s">
        <v>43</v>
      </c>
      <c r="O387" s="91"/>
      <c r="P387" s="229">
        <f>O387*H387</f>
        <v>0</v>
      </c>
      <c r="Q387" s="229">
        <v>0.043</v>
      </c>
      <c r="R387" s="229">
        <f>Q387*H387</f>
        <v>0.5589999999999999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176</v>
      </c>
      <c r="AT387" s="231" t="s">
        <v>296</v>
      </c>
      <c r="AU387" s="231" t="s">
        <v>88</v>
      </c>
      <c r="AY387" s="17" t="s">
        <v>133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86</v>
      </c>
      <c r="BK387" s="232">
        <f>ROUND(I387*H387,2)</f>
        <v>0</v>
      </c>
      <c r="BL387" s="17" t="s">
        <v>139</v>
      </c>
      <c r="BM387" s="231" t="s">
        <v>643</v>
      </c>
    </row>
    <row r="388" spans="1:65" s="2" customFormat="1" ht="21.75" customHeight="1">
      <c r="A388" s="38"/>
      <c r="B388" s="39"/>
      <c r="C388" s="267" t="s">
        <v>644</v>
      </c>
      <c r="D388" s="267" t="s">
        <v>296</v>
      </c>
      <c r="E388" s="268" t="s">
        <v>645</v>
      </c>
      <c r="F388" s="269" t="s">
        <v>646</v>
      </c>
      <c r="G388" s="270" t="s">
        <v>146</v>
      </c>
      <c r="H388" s="271">
        <v>13</v>
      </c>
      <c r="I388" s="272"/>
      <c r="J388" s="273">
        <f>ROUND(I388*H388,2)</f>
        <v>0</v>
      </c>
      <c r="K388" s="274"/>
      <c r="L388" s="275"/>
      <c r="M388" s="276" t="s">
        <v>1</v>
      </c>
      <c r="N388" s="277" t="s">
        <v>43</v>
      </c>
      <c r="O388" s="91"/>
      <c r="P388" s="229">
        <f>O388*H388</f>
        <v>0</v>
      </c>
      <c r="Q388" s="229">
        <v>0.006</v>
      </c>
      <c r="R388" s="229">
        <f>Q388*H388</f>
        <v>0.078</v>
      </c>
      <c r="S388" s="229">
        <v>0</v>
      </c>
      <c r="T388" s="23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1" t="s">
        <v>176</v>
      </c>
      <c r="AT388" s="231" t="s">
        <v>296</v>
      </c>
      <c r="AU388" s="231" t="s">
        <v>88</v>
      </c>
      <c r="AY388" s="17" t="s">
        <v>133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7" t="s">
        <v>86</v>
      </c>
      <c r="BK388" s="232">
        <f>ROUND(I388*H388,2)</f>
        <v>0</v>
      </c>
      <c r="BL388" s="17" t="s">
        <v>139</v>
      </c>
      <c r="BM388" s="231" t="s">
        <v>647</v>
      </c>
    </row>
    <row r="389" spans="1:65" s="2" customFormat="1" ht="24.15" customHeight="1">
      <c r="A389" s="38"/>
      <c r="B389" s="39"/>
      <c r="C389" s="219" t="s">
        <v>648</v>
      </c>
      <c r="D389" s="219" t="s">
        <v>135</v>
      </c>
      <c r="E389" s="220" t="s">
        <v>649</v>
      </c>
      <c r="F389" s="221" t="s">
        <v>650</v>
      </c>
      <c r="G389" s="222" t="s">
        <v>213</v>
      </c>
      <c r="H389" s="223">
        <v>524.6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43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139</v>
      </c>
      <c r="AT389" s="231" t="s">
        <v>135</v>
      </c>
      <c r="AU389" s="231" t="s">
        <v>88</v>
      </c>
      <c r="AY389" s="17" t="s">
        <v>133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86</v>
      </c>
      <c r="BK389" s="232">
        <f>ROUND(I389*H389,2)</f>
        <v>0</v>
      </c>
      <c r="BL389" s="17" t="s">
        <v>139</v>
      </c>
      <c r="BM389" s="231" t="s">
        <v>651</v>
      </c>
    </row>
    <row r="390" spans="1:51" s="13" customFormat="1" ht="12">
      <c r="A390" s="13"/>
      <c r="B390" s="233"/>
      <c r="C390" s="234"/>
      <c r="D390" s="235" t="s">
        <v>141</v>
      </c>
      <c r="E390" s="236" t="s">
        <v>1</v>
      </c>
      <c r="F390" s="237" t="s">
        <v>652</v>
      </c>
      <c r="G390" s="234"/>
      <c r="H390" s="238">
        <v>524.6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141</v>
      </c>
      <c r="AU390" s="244" t="s">
        <v>88</v>
      </c>
      <c r="AV390" s="13" t="s">
        <v>88</v>
      </c>
      <c r="AW390" s="13" t="s">
        <v>34</v>
      </c>
      <c r="AX390" s="13" t="s">
        <v>86</v>
      </c>
      <c r="AY390" s="244" t="s">
        <v>133</v>
      </c>
    </row>
    <row r="391" spans="1:65" s="2" customFormat="1" ht="24.15" customHeight="1">
      <c r="A391" s="38"/>
      <c r="B391" s="39"/>
      <c r="C391" s="219" t="s">
        <v>653</v>
      </c>
      <c r="D391" s="219" t="s">
        <v>135</v>
      </c>
      <c r="E391" s="220" t="s">
        <v>654</v>
      </c>
      <c r="F391" s="221" t="s">
        <v>655</v>
      </c>
      <c r="G391" s="222" t="s">
        <v>213</v>
      </c>
      <c r="H391" s="223">
        <v>524.6</v>
      </c>
      <c r="I391" s="224"/>
      <c r="J391" s="225">
        <f>ROUND(I391*H391,2)</f>
        <v>0</v>
      </c>
      <c r="K391" s="226"/>
      <c r="L391" s="44"/>
      <c r="M391" s="227" t="s">
        <v>1</v>
      </c>
      <c r="N391" s="228" t="s">
        <v>43</v>
      </c>
      <c r="O391" s="91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1" t="s">
        <v>139</v>
      </c>
      <c r="AT391" s="231" t="s">
        <v>135</v>
      </c>
      <c r="AU391" s="231" t="s">
        <v>88</v>
      </c>
      <c r="AY391" s="17" t="s">
        <v>133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7" t="s">
        <v>86</v>
      </c>
      <c r="BK391" s="232">
        <f>ROUND(I391*H391,2)</f>
        <v>0</v>
      </c>
      <c r="BL391" s="17" t="s">
        <v>139</v>
      </c>
      <c r="BM391" s="231" t="s">
        <v>656</v>
      </c>
    </row>
    <row r="392" spans="1:51" s="13" customFormat="1" ht="12">
      <c r="A392" s="13"/>
      <c r="B392" s="233"/>
      <c r="C392" s="234"/>
      <c r="D392" s="235" t="s">
        <v>141</v>
      </c>
      <c r="E392" s="236" t="s">
        <v>1</v>
      </c>
      <c r="F392" s="237" t="s">
        <v>652</v>
      </c>
      <c r="G392" s="234"/>
      <c r="H392" s="238">
        <v>524.6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141</v>
      </c>
      <c r="AU392" s="244" t="s">
        <v>88</v>
      </c>
      <c r="AV392" s="13" t="s">
        <v>88</v>
      </c>
      <c r="AW392" s="13" t="s">
        <v>34</v>
      </c>
      <c r="AX392" s="13" t="s">
        <v>86</v>
      </c>
      <c r="AY392" s="244" t="s">
        <v>133</v>
      </c>
    </row>
    <row r="393" spans="1:65" s="2" customFormat="1" ht="24.15" customHeight="1">
      <c r="A393" s="38"/>
      <c r="B393" s="39"/>
      <c r="C393" s="219" t="s">
        <v>657</v>
      </c>
      <c r="D393" s="219" t="s">
        <v>135</v>
      </c>
      <c r="E393" s="220" t="s">
        <v>658</v>
      </c>
      <c r="F393" s="221" t="s">
        <v>659</v>
      </c>
      <c r="G393" s="222" t="s">
        <v>146</v>
      </c>
      <c r="H393" s="223">
        <v>32</v>
      </c>
      <c r="I393" s="224"/>
      <c r="J393" s="225">
        <f>ROUND(I393*H393,2)</f>
        <v>0</v>
      </c>
      <c r="K393" s="226"/>
      <c r="L393" s="44"/>
      <c r="M393" s="227" t="s">
        <v>1</v>
      </c>
      <c r="N393" s="228" t="s">
        <v>43</v>
      </c>
      <c r="O393" s="91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1" t="s">
        <v>139</v>
      </c>
      <c r="AT393" s="231" t="s">
        <v>135</v>
      </c>
      <c r="AU393" s="231" t="s">
        <v>88</v>
      </c>
      <c r="AY393" s="17" t="s">
        <v>133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7" t="s">
        <v>86</v>
      </c>
      <c r="BK393" s="232">
        <f>ROUND(I393*H393,2)</f>
        <v>0</v>
      </c>
      <c r="BL393" s="17" t="s">
        <v>139</v>
      </c>
      <c r="BM393" s="231" t="s">
        <v>660</v>
      </c>
    </row>
    <row r="394" spans="1:51" s="13" customFormat="1" ht="12">
      <c r="A394" s="13"/>
      <c r="B394" s="233"/>
      <c r="C394" s="234"/>
      <c r="D394" s="235" t="s">
        <v>141</v>
      </c>
      <c r="E394" s="236" t="s">
        <v>1</v>
      </c>
      <c r="F394" s="237" t="s">
        <v>661</v>
      </c>
      <c r="G394" s="234"/>
      <c r="H394" s="238">
        <v>32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141</v>
      </c>
      <c r="AU394" s="244" t="s">
        <v>88</v>
      </c>
      <c r="AV394" s="13" t="s">
        <v>88</v>
      </c>
      <c r="AW394" s="13" t="s">
        <v>34</v>
      </c>
      <c r="AX394" s="13" t="s">
        <v>86</v>
      </c>
      <c r="AY394" s="244" t="s">
        <v>133</v>
      </c>
    </row>
    <row r="395" spans="1:65" s="2" customFormat="1" ht="24.15" customHeight="1">
      <c r="A395" s="38"/>
      <c r="B395" s="39"/>
      <c r="C395" s="219" t="s">
        <v>662</v>
      </c>
      <c r="D395" s="219" t="s">
        <v>135</v>
      </c>
      <c r="E395" s="220" t="s">
        <v>663</v>
      </c>
      <c r="F395" s="221" t="s">
        <v>664</v>
      </c>
      <c r="G395" s="222" t="s">
        <v>146</v>
      </c>
      <c r="H395" s="223">
        <v>1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43</v>
      </c>
      <c r="O395" s="91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139</v>
      </c>
      <c r="AT395" s="231" t="s">
        <v>135</v>
      </c>
      <c r="AU395" s="231" t="s">
        <v>88</v>
      </c>
      <c r="AY395" s="17" t="s">
        <v>133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86</v>
      </c>
      <c r="BK395" s="232">
        <f>ROUND(I395*H395,2)</f>
        <v>0</v>
      </c>
      <c r="BL395" s="17" t="s">
        <v>139</v>
      </c>
      <c r="BM395" s="231" t="s">
        <v>665</v>
      </c>
    </row>
    <row r="396" spans="1:51" s="13" customFormat="1" ht="12">
      <c r="A396" s="13"/>
      <c r="B396" s="233"/>
      <c r="C396" s="234"/>
      <c r="D396" s="235" t="s">
        <v>141</v>
      </c>
      <c r="E396" s="236" t="s">
        <v>1</v>
      </c>
      <c r="F396" s="237" t="s">
        <v>86</v>
      </c>
      <c r="G396" s="234"/>
      <c r="H396" s="238">
        <v>1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141</v>
      </c>
      <c r="AU396" s="244" t="s">
        <v>88</v>
      </c>
      <c r="AV396" s="13" t="s">
        <v>88</v>
      </c>
      <c r="AW396" s="13" t="s">
        <v>34</v>
      </c>
      <c r="AX396" s="13" t="s">
        <v>86</v>
      </c>
      <c r="AY396" s="244" t="s">
        <v>133</v>
      </c>
    </row>
    <row r="397" spans="1:65" s="2" customFormat="1" ht="16.5" customHeight="1">
      <c r="A397" s="38"/>
      <c r="B397" s="39"/>
      <c r="C397" s="219" t="s">
        <v>666</v>
      </c>
      <c r="D397" s="219" t="s">
        <v>135</v>
      </c>
      <c r="E397" s="220" t="s">
        <v>667</v>
      </c>
      <c r="F397" s="221" t="s">
        <v>668</v>
      </c>
      <c r="G397" s="222" t="s">
        <v>232</v>
      </c>
      <c r="H397" s="223">
        <v>8.29</v>
      </c>
      <c r="I397" s="224"/>
      <c r="J397" s="225">
        <f>ROUND(I397*H397,2)</f>
        <v>0</v>
      </c>
      <c r="K397" s="226"/>
      <c r="L397" s="44"/>
      <c r="M397" s="227" t="s">
        <v>1</v>
      </c>
      <c r="N397" s="228" t="s">
        <v>43</v>
      </c>
      <c r="O397" s="91"/>
      <c r="P397" s="229">
        <f>O397*H397</f>
        <v>0</v>
      </c>
      <c r="Q397" s="229">
        <v>0</v>
      </c>
      <c r="R397" s="229">
        <f>Q397*H397</f>
        <v>0</v>
      </c>
      <c r="S397" s="229">
        <v>0</v>
      </c>
      <c r="T397" s="23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1" t="s">
        <v>139</v>
      </c>
      <c r="AT397" s="231" t="s">
        <v>135</v>
      </c>
      <c r="AU397" s="231" t="s">
        <v>88</v>
      </c>
      <c r="AY397" s="17" t="s">
        <v>133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7" t="s">
        <v>86</v>
      </c>
      <c r="BK397" s="232">
        <f>ROUND(I397*H397,2)</f>
        <v>0</v>
      </c>
      <c r="BL397" s="17" t="s">
        <v>139</v>
      </c>
      <c r="BM397" s="231" t="s">
        <v>669</v>
      </c>
    </row>
    <row r="398" spans="1:51" s="13" customFormat="1" ht="12">
      <c r="A398" s="13"/>
      <c r="B398" s="233"/>
      <c r="C398" s="234"/>
      <c r="D398" s="235" t="s">
        <v>141</v>
      </c>
      <c r="E398" s="236" t="s">
        <v>1</v>
      </c>
      <c r="F398" s="237" t="s">
        <v>670</v>
      </c>
      <c r="G398" s="234"/>
      <c r="H398" s="238">
        <v>8.29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141</v>
      </c>
      <c r="AU398" s="244" t="s">
        <v>88</v>
      </c>
      <c r="AV398" s="13" t="s">
        <v>88</v>
      </c>
      <c r="AW398" s="13" t="s">
        <v>34</v>
      </c>
      <c r="AX398" s="13" t="s">
        <v>86</v>
      </c>
      <c r="AY398" s="244" t="s">
        <v>133</v>
      </c>
    </row>
    <row r="399" spans="1:63" s="12" customFormat="1" ht="22.8" customHeight="1">
      <c r="A399" s="12"/>
      <c r="B399" s="203"/>
      <c r="C399" s="204"/>
      <c r="D399" s="205" t="s">
        <v>77</v>
      </c>
      <c r="E399" s="217" t="s">
        <v>181</v>
      </c>
      <c r="F399" s="217" t="s">
        <v>671</v>
      </c>
      <c r="G399" s="204"/>
      <c r="H399" s="204"/>
      <c r="I399" s="207"/>
      <c r="J399" s="218">
        <f>BK399</f>
        <v>0</v>
      </c>
      <c r="K399" s="204"/>
      <c r="L399" s="209"/>
      <c r="M399" s="210"/>
      <c r="N399" s="211"/>
      <c r="O399" s="211"/>
      <c r="P399" s="212">
        <f>SUM(P400:P446)</f>
        <v>0</v>
      </c>
      <c r="Q399" s="211"/>
      <c r="R399" s="212">
        <f>SUM(R400:R446)</f>
        <v>571.40823682</v>
      </c>
      <c r="S399" s="211"/>
      <c r="T399" s="213">
        <f>SUM(T400:T446)</f>
        <v>39.1412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4" t="s">
        <v>86</v>
      </c>
      <c r="AT399" s="215" t="s">
        <v>77</v>
      </c>
      <c r="AU399" s="215" t="s">
        <v>86</v>
      </c>
      <c r="AY399" s="214" t="s">
        <v>133</v>
      </c>
      <c r="BK399" s="216">
        <f>SUM(BK400:BK446)</f>
        <v>0</v>
      </c>
    </row>
    <row r="400" spans="1:65" s="2" customFormat="1" ht="24.15" customHeight="1">
      <c r="A400" s="38"/>
      <c r="B400" s="39"/>
      <c r="C400" s="219" t="s">
        <v>672</v>
      </c>
      <c r="D400" s="219" t="s">
        <v>135</v>
      </c>
      <c r="E400" s="220" t="s">
        <v>673</v>
      </c>
      <c r="F400" s="221" t="s">
        <v>674</v>
      </c>
      <c r="G400" s="222" t="s">
        <v>146</v>
      </c>
      <c r="H400" s="223">
        <v>1</v>
      </c>
      <c r="I400" s="224"/>
      <c r="J400" s="225">
        <f>ROUND(I400*H400,2)</f>
        <v>0</v>
      </c>
      <c r="K400" s="226"/>
      <c r="L400" s="44"/>
      <c r="M400" s="227" t="s">
        <v>1</v>
      </c>
      <c r="N400" s="228" t="s">
        <v>43</v>
      </c>
      <c r="O400" s="91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1" t="s">
        <v>139</v>
      </c>
      <c r="AT400" s="231" t="s">
        <v>135</v>
      </c>
      <c r="AU400" s="231" t="s">
        <v>88</v>
      </c>
      <c r="AY400" s="17" t="s">
        <v>133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7" t="s">
        <v>86</v>
      </c>
      <c r="BK400" s="232">
        <f>ROUND(I400*H400,2)</f>
        <v>0</v>
      </c>
      <c r="BL400" s="17" t="s">
        <v>139</v>
      </c>
      <c r="BM400" s="231" t="s">
        <v>675</v>
      </c>
    </row>
    <row r="401" spans="1:65" s="2" customFormat="1" ht="33" customHeight="1">
      <c r="A401" s="38"/>
      <c r="B401" s="39"/>
      <c r="C401" s="219" t="s">
        <v>676</v>
      </c>
      <c r="D401" s="219" t="s">
        <v>135</v>
      </c>
      <c r="E401" s="220" t="s">
        <v>677</v>
      </c>
      <c r="F401" s="221" t="s">
        <v>678</v>
      </c>
      <c r="G401" s="222" t="s">
        <v>146</v>
      </c>
      <c r="H401" s="223">
        <v>120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43</v>
      </c>
      <c r="O401" s="91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139</v>
      </c>
      <c r="AT401" s="231" t="s">
        <v>135</v>
      </c>
      <c r="AU401" s="231" t="s">
        <v>88</v>
      </c>
      <c r="AY401" s="17" t="s">
        <v>133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86</v>
      </c>
      <c r="BK401" s="232">
        <f>ROUND(I401*H401,2)</f>
        <v>0</v>
      </c>
      <c r="BL401" s="17" t="s">
        <v>139</v>
      </c>
      <c r="BM401" s="231" t="s">
        <v>679</v>
      </c>
    </row>
    <row r="402" spans="1:65" s="2" customFormat="1" ht="37.8" customHeight="1">
      <c r="A402" s="38"/>
      <c r="B402" s="39"/>
      <c r="C402" s="219" t="s">
        <v>680</v>
      </c>
      <c r="D402" s="219" t="s">
        <v>135</v>
      </c>
      <c r="E402" s="220" t="s">
        <v>681</v>
      </c>
      <c r="F402" s="221" t="s">
        <v>682</v>
      </c>
      <c r="G402" s="222" t="s">
        <v>146</v>
      </c>
      <c r="H402" s="223">
        <v>3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43</v>
      </c>
      <c r="O402" s="91"/>
      <c r="P402" s="229">
        <f>O402*H402</f>
        <v>0</v>
      </c>
      <c r="Q402" s="229">
        <v>0.0007</v>
      </c>
      <c r="R402" s="229">
        <f>Q402*H402</f>
        <v>0.0021</v>
      </c>
      <c r="S402" s="229">
        <v>0</v>
      </c>
      <c r="T402" s="23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139</v>
      </c>
      <c r="AT402" s="231" t="s">
        <v>135</v>
      </c>
      <c r="AU402" s="231" t="s">
        <v>88</v>
      </c>
      <c r="AY402" s="17" t="s">
        <v>133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86</v>
      </c>
      <c r="BK402" s="232">
        <f>ROUND(I402*H402,2)</f>
        <v>0</v>
      </c>
      <c r="BL402" s="17" t="s">
        <v>139</v>
      </c>
      <c r="BM402" s="231" t="s">
        <v>683</v>
      </c>
    </row>
    <row r="403" spans="1:65" s="2" customFormat="1" ht="24.15" customHeight="1">
      <c r="A403" s="38"/>
      <c r="B403" s="39"/>
      <c r="C403" s="219" t="s">
        <v>684</v>
      </c>
      <c r="D403" s="219" t="s">
        <v>135</v>
      </c>
      <c r="E403" s="220" t="s">
        <v>685</v>
      </c>
      <c r="F403" s="221" t="s">
        <v>686</v>
      </c>
      <c r="G403" s="222" t="s">
        <v>213</v>
      </c>
      <c r="H403" s="223">
        <v>649.6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43</v>
      </c>
      <c r="O403" s="91"/>
      <c r="P403" s="229">
        <f>O403*H403</f>
        <v>0</v>
      </c>
      <c r="Q403" s="229">
        <v>0.0004</v>
      </c>
      <c r="R403" s="229">
        <f>Q403*H403</f>
        <v>0.25984</v>
      </c>
      <c r="S403" s="229">
        <v>0</v>
      </c>
      <c r="T403" s="23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139</v>
      </c>
      <c r="AT403" s="231" t="s">
        <v>135</v>
      </c>
      <c r="AU403" s="231" t="s">
        <v>88</v>
      </c>
      <c r="AY403" s="17" t="s">
        <v>133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86</v>
      </c>
      <c r="BK403" s="232">
        <f>ROUND(I403*H403,2)</f>
        <v>0</v>
      </c>
      <c r="BL403" s="17" t="s">
        <v>139</v>
      </c>
      <c r="BM403" s="231" t="s">
        <v>687</v>
      </c>
    </row>
    <row r="404" spans="1:51" s="13" customFormat="1" ht="12">
      <c r="A404" s="13"/>
      <c r="B404" s="233"/>
      <c r="C404" s="234"/>
      <c r="D404" s="235" t="s">
        <v>141</v>
      </c>
      <c r="E404" s="236" t="s">
        <v>1</v>
      </c>
      <c r="F404" s="237" t="s">
        <v>414</v>
      </c>
      <c r="G404" s="234"/>
      <c r="H404" s="238">
        <v>649.6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141</v>
      </c>
      <c r="AU404" s="244" t="s">
        <v>88</v>
      </c>
      <c r="AV404" s="13" t="s">
        <v>88</v>
      </c>
      <c r="AW404" s="13" t="s">
        <v>34</v>
      </c>
      <c r="AX404" s="13" t="s">
        <v>86</v>
      </c>
      <c r="AY404" s="244" t="s">
        <v>133</v>
      </c>
    </row>
    <row r="405" spans="1:65" s="2" customFormat="1" ht="16.5" customHeight="1">
      <c r="A405" s="38"/>
      <c r="B405" s="39"/>
      <c r="C405" s="219" t="s">
        <v>688</v>
      </c>
      <c r="D405" s="219" t="s">
        <v>135</v>
      </c>
      <c r="E405" s="220" t="s">
        <v>689</v>
      </c>
      <c r="F405" s="221" t="s">
        <v>690</v>
      </c>
      <c r="G405" s="222" t="s">
        <v>213</v>
      </c>
      <c r="H405" s="223">
        <v>649.6</v>
      </c>
      <c r="I405" s="224"/>
      <c r="J405" s="225">
        <f>ROUND(I405*H405,2)</f>
        <v>0</v>
      </c>
      <c r="K405" s="226"/>
      <c r="L405" s="44"/>
      <c r="M405" s="227" t="s">
        <v>1</v>
      </c>
      <c r="N405" s="228" t="s">
        <v>43</v>
      </c>
      <c r="O405" s="91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1" t="s">
        <v>139</v>
      </c>
      <c r="AT405" s="231" t="s">
        <v>135</v>
      </c>
      <c r="AU405" s="231" t="s">
        <v>88</v>
      </c>
      <c r="AY405" s="17" t="s">
        <v>133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7" t="s">
        <v>86</v>
      </c>
      <c r="BK405" s="232">
        <f>ROUND(I405*H405,2)</f>
        <v>0</v>
      </c>
      <c r="BL405" s="17" t="s">
        <v>139</v>
      </c>
      <c r="BM405" s="231" t="s">
        <v>691</v>
      </c>
    </row>
    <row r="406" spans="1:51" s="13" customFormat="1" ht="12">
      <c r="A406" s="13"/>
      <c r="B406" s="233"/>
      <c r="C406" s="234"/>
      <c r="D406" s="235" t="s">
        <v>141</v>
      </c>
      <c r="E406" s="236" t="s">
        <v>1</v>
      </c>
      <c r="F406" s="237" t="s">
        <v>414</v>
      </c>
      <c r="G406" s="234"/>
      <c r="H406" s="238">
        <v>649.6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141</v>
      </c>
      <c r="AU406" s="244" t="s">
        <v>88</v>
      </c>
      <c r="AV406" s="13" t="s">
        <v>88</v>
      </c>
      <c r="AW406" s="13" t="s">
        <v>34</v>
      </c>
      <c r="AX406" s="13" t="s">
        <v>86</v>
      </c>
      <c r="AY406" s="244" t="s">
        <v>133</v>
      </c>
    </row>
    <row r="407" spans="1:65" s="2" customFormat="1" ht="33" customHeight="1">
      <c r="A407" s="38"/>
      <c r="B407" s="39"/>
      <c r="C407" s="219" t="s">
        <v>692</v>
      </c>
      <c r="D407" s="219" t="s">
        <v>135</v>
      </c>
      <c r="E407" s="220" t="s">
        <v>693</v>
      </c>
      <c r="F407" s="221" t="s">
        <v>694</v>
      </c>
      <c r="G407" s="222" t="s">
        <v>213</v>
      </c>
      <c r="H407" s="223">
        <v>737.8</v>
      </c>
      <c r="I407" s="224"/>
      <c r="J407" s="225">
        <f>ROUND(I407*H407,2)</f>
        <v>0</v>
      </c>
      <c r="K407" s="226"/>
      <c r="L407" s="44"/>
      <c r="M407" s="227" t="s">
        <v>1</v>
      </c>
      <c r="N407" s="228" t="s">
        <v>43</v>
      </c>
      <c r="O407" s="91"/>
      <c r="P407" s="229">
        <f>O407*H407</f>
        <v>0</v>
      </c>
      <c r="Q407" s="229">
        <v>0.1554</v>
      </c>
      <c r="R407" s="229">
        <f>Q407*H407</f>
        <v>114.65412</v>
      </c>
      <c r="S407" s="229">
        <v>0</v>
      </c>
      <c r="T407" s="23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1" t="s">
        <v>139</v>
      </c>
      <c r="AT407" s="231" t="s">
        <v>135</v>
      </c>
      <c r="AU407" s="231" t="s">
        <v>88</v>
      </c>
      <c r="AY407" s="17" t="s">
        <v>133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7" t="s">
        <v>86</v>
      </c>
      <c r="BK407" s="232">
        <f>ROUND(I407*H407,2)</f>
        <v>0</v>
      </c>
      <c r="BL407" s="17" t="s">
        <v>139</v>
      </c>
      <c r="BM407" s="231" t="s">
        <v>695</v>
      </c>
    </row>
    <row r="408" spans="1:51" s="13" customFormat="1" ht="12">
      <c r="A408" s="13"/>
      <c r="B408" s="233"/>
      <c r="C408" s="234"/>
      <c r="D408" s="235" t="s">
        <v>141</v>
      </c>
      <c r="E408" s="236" t="s">
        <v>1</v>
      </c>
      <c r="F408" s="237" t="s">
        <v>696</v>
      </c>
      <c r="G408" s="234"/>
      <c r="H408" s="238">
        <v>737.8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141</v>
      </c>
      <c r="AU408" s="244" t="s">
        <v>88</v>
      </c>
      <c r="AV408" s="13" t="s">
        <v>88</v>
      </c>
      <c r="AW408" s="13" t="s">
        <v>34</v>
      </c>
      <c r="AX408" s="13" t="s">
        <v>86</v>
      </c>
      <c r="AY408" s="244" t="s">
        <v>133</v>
      </c>
    </row>
    <row r="409" spans="1:65" s="2" customFormat="1" ht="21.75" customHeight="1">
      <c r="A409" s="38"/>
      <c r="B409" s="39"/>
      <c r="C409" s="267" t="s">
        <v>697</v>
      </c>
      <c r="D409" s="267" t="s">
        <v>296</v>
      </c>
      <c r="E409" s="268" t="s">
        <v>698</v>
      </c>
      <c r="F409" s="269" t="s">
        <v>699</v>
      </c>
      <c r="G409" s="270" t="s">
        <v>146</v>
      </c>
      <c r="H409" s="271">
        <v>532.245</v>
      </c>
      <c r="I409" s="272"/>
      <c r="J409" s="273">
        <f>ROUND(I409*H409,2)</f>
        <v>0</v>
      </c>
      <c r="K409" s="274"/>
      <c r="L409" s="275"/>
      <c r="M409" s="276" t="s">
        <v>1</v>
      </c>
      <c r="N409" s="277" t="s">
        <v>43</v>
      </c>
      <c r="O409" s="91"/>
      <c r="P409" s="229">
        <f>O409*H409</f>
        <v>0</v>
      </c>
      <c r="Q409" s="229">
        <v>0.0821</v>
      </c>
      <c r="R409" s="229">
        <f>Q409*H409</f>
        <v>43.697314500000005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176</v>
      </c>
      <c r="AT409" s="231" t="s">
        <v>296</v>
      </c>
      <c r="AU409" s="231" t="s">
        <v>88</v>
      </c>
      <c r="AY409" s="17" t="s">
        <v>133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86</v>
      </c>
      <c r="BK409" s="232">
        <f>ROUND(I409*H409,2)</f>
        <v>0</v>
      </c>
      <c r="BL409" s="17" t="s">
        <v>139</v>
      </c>
      <c r="BM409" s="231" t="s">
        <v>700</v>
      </c>
    </row>
    <row r="410" spans="1:51" s="13" customFormat="1" ht="12">
      <c r="A410" s="13"/>
      <c r="B410" s="233"/>
      <c r="C410" s="234"/>
      <c r="D410" s="235" t="s">
        <v>141</v>
      </c>
      <c r="E410" s="236" t="s">
        <v>1</v>
      </c>
      <c r="F410" s="237" t="s">
        <v>701</v>
      </c>
      <c r="G410" s="234"/>
      <c r="H410" s="238">
        <v>682.08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141</v>
      </c>
      <c r="AU410" s="244" t="s">
        <v>88</v>
      </c>
      <c r="AV410" s="13" t="s">
        <v>88</v>
      </c>
      <c r="AW410" s="13" t="s">
        <v>34</v>
      </c>
      <c r="AX410" s="13" t="s">
        <v>78</v>
      </c>
      <c r="AY410" s="244" t="s">
        <v>133</v>
      </c>
    </row>
    <row r="411" spans="1:51" s="13" customFormat="1" ht="12">
      <c r="A411" s="13"/>
      <c r="B411" s="233"/>
      <c r="C411" s="234"/>
      <c r="D411" s="235" t="s">
        <v>141</v>
      </c>
      <c r="E411" s="236" t="s">
        <v>1</v>
      </c>
      <c r="F411" s="237" t="s">
        <v>702</v>
      </c>
      <c r="G411" s="234"/>
      <c r="H411" s="238">
        <v>-149.835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141</v>
      </c>
      <c r="AU411" s="244" t="s">
        <v>88</v>
      </c>
      <c r="AV411" s="13" t="s">
        <v>88</v>
      </c>
      <c r="AW411" s="13" t="s">
        <v>34</v>
      </c>
      <c r="AX411" s="13" t="s">
        <v>78</v>
      </c>
      <c r="AY411" s="244" t="s">
        <v>133</v>
      </c>
    </row>
    <row r="412" spans="1:51" s="14" customFormat="1" ht="12">
      <c r="A412" s="14"/>
      <c r="B412" s="245"/>
      <c r="C412" s="246"/>
      <c r="D412" s="235" t="s">
        <v>141</v>
      </c>
      <c r="E412" s="247" t="s">
        <v>1</v>
      </c>
      <c r="F412" s="248" t="s">
        <v>167</v>
      </c>
      <c r="G412" s="246"/>
      <c r="H412" s="249">
        <v>532.245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141</v>
      </c>
      <c r="AU412" s="255" t="s">
        <v>88</v>
      </c>
      <c r="AV412" s="14" t="s">
        <v>139</v>
      </c>
      <c r="AW412" s="14" t="s">
        <v>34</v>
      </c>
      <c r="AX412" s="14" t="s">
        <v>86</v>
      </c>
      <c r="AY412" s="255" t="s">
        <v>133</v>
      </c>
    </row>
    <row r="413" spans="1:65" s="2" customFormat="1" ht="21.75" customHeight="1">
      <c r="A413" s="38"/>
      <c r="B413" s="39"/>
      <c r="C413" s="267" t="s">
        <v>703</v>
      </c>
      <c r="D413" s="267" t="s">
        <v>296</v>
      </c>
      <c r="E413" s="268" t="s">
        <v>704</v>
      </c>
      <c r="F413" s="269" t="s">
        <v>705</v>
      </c>
      <c r="G413" s="270" t="s">
        <v>146</v>
      </c>
      <c r="H413" s="271">
        <v>242.445</v>
      </c>
      <c r="I413" s="272"/>
      <c r="J413" s="273">
        <f>ROUND(I413*H413,2)</f>
        <v>0</v>
      </c>
      <c r="K413" s="274"/>
      <c r="L413" s="275"/>
      <c r="M413" s="276" t="s">
        <v>1</v>
      </c>
      <c r="N413" s="277" t="s">
        <v>43</v>
      </c>
      <c r="O413" s="91"/>
      <c r="P413" s="229">
        <f>O413*H413</f>
        <v>0</v>
      </c>
      <c r="Q413" s="229">
        <v>0.063</v>
      </c>
      <c r="R413" s="229">
        <f>Q413*H413</f>
        <v>15.274035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176</v>
      </c>
      <c r="AT413" s="231" t="s">
        <v>296</v>
      </c>
      <c r="AU413" s="231" t="s">
        <v>88</v>
      </c>
      <c r="AY413" s="17" t="s">
        <v>133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86</v>
      </c>
      <c r="BK413" s="232">
        <f>ROUND(I413*H413,2)</f>
        <v>0</v>
      </c>
      <c r="BL413" s="17" t="s">
        <v>139</v>
      </c>
      <c r="BM413" s="231" t="s">
        <v>706</v>
      </c>
    </row>
    <row r="414" spans="1:51" s="13" customFormat="1" ht="12">
      <c r="A414" s="13"/>
      <c r="B414" s="233"/>
      <c r="C414" s="234"/>
      <c r="D414" s="235" t="s">
        <v>141</v>
      </c>
      <c r="E414" s="236" t="s">
        <v>1</v>
      </c>
      <c r="F414" s="237" t="s">
        <v>707</v>
      </c>
      <c r="G414" s="234"/>
      <c r="H414" s="238">
        <v>92.61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141</v>
      </c>
      <c r="AU414" s="244" t="s">
        <v>88</v>
      </c>
      <c r="AV414" s="13" t="s">
        <v>88</v>
      </c>
      <c r="AW414" s="13" t="s">
        <v>34</v>
      </c>
      <c r="AX414" s="13" t="s">
        <v>78</v>
      </c>
      <c r="AY414" s="244" t="s">
        <v>133</v>
      </c>
    </row>
    <row r="415" spans="1:51" s="13" customFormat="1" ht="12">
      <c r="A415" s="13"/>
      <c r="B415" s="233"/>
      <c r="C415" s="234"/>
      <c r="D415" s="235" t="s">
        <v>141</v>
      </c>
      <c r="E415" s="236" t="s">
        <v>1</v>
      </c>
      <c r="F415" s="237" t="s">
        <v>708</v>
      </c>
      <c r="G415" s="234"/>
      <c r="H415" s="238">
        <v>149.835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141</v>
      </c>
      <c r="AU415" s="244" t="s">
        <v>88</v>
      </c>
      <c r="AV415" s="13" t="s">
        <v>88</v>
      </c>
      <c r="AW415" s="13" t="s">
        <v>34</v>
      </c>
      <c r="AX415" s="13" t="s">
        <v>78</v>
      </c>
      <c r="AY415" s="244" t="s">
        <v>133</v>
      </c>
    </row>
    <row r="416" spans="1:51" s="14" customFormat="1" ht="12">
      <c r="A416" s="14"/>
      <c r="B416" s="245"/>
      <c r="C416" s="246"/>
      <c r="D416" s="235" t="s">
        <v>141</v>
      </c>
      <c r="E416" s="247" t="s">
        <v>1</v>
      </c>
      <c r="F416" s="248" t="s">
        <v>167</v>
      </c>
      <c r="G416" s="246"/>
      <c r="H416" s="249">
        <v>242.445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141</v>
      </c>
      <c r="AU416" s="255" t="s">
        <v>88</v>
      </c>
      <c r="AV416" s="14" t="s">
        <v>139</v>
      </c>
      <c r="AW416" s="14" t="s">
        <v>34</v>
      </c>
      <c r="AX416" s="14" t="s">
        <v>86</v>
      </c>
      <c r="AY416" s="255" t="s">
        <v>133</v>
      </c>
    </row>
    <row r="417" spans="1:65" s="2" customFormat="1" ht="33" customHeight="1">
      <c r="A417" s="38"/>
      <c r="B417" s="39"/>
      <c r="C417" s="219" t="s">
        <v>709</v>
      </c>
      <c r="D417" s="219" t="s">
        <v>135</v>
      </c>
      <c r="E417" s="220" t="s">
        <v>710</v>
      </c>
      <c r="F417" s="221" t="s">
        <v>711</v>
      </c>
      <c r="G417" s="222" t="s">
        <v>213</v>
      </c>
      <c r="H417" s="223">
        <v>561.4</v>
      </c>
      <c r="I417" s="224"/>
      <c r="J417" s="225">
        <f>ROUND(I417*H417,2)</f>
        <v>0</v>
      </c>
      <c r="K417" s="226"/>
      <c r="L417" s="44"/>
      <c r="M417" s="227" t="s">
        <v>1</v>
      </c>
      <c r="N417" s="228" t="s">
        <v>43</v>
      </c>
      <c r="O417" s="91"/>
      <c r="P417" s="229">
        <f>O417*H417</f>
        <v>0</v>
      </c>
      <c r="Q417" s="229">
        <v>0.1295</v>
      </c>
      <c r="R417" s="229">
        <f>Q417*H417</f>
        <v>72.7013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139</v>
      </c>
      <c r="AT417" s="231" t="s">
        <v>135</v>
      </c>
      <c r="AU417" s="231" t="s">
        <v>88</v>
      </c>
      <c r="AY417" s="17" t="s">
        <v>133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86</v>
      </c>
      <c r="BK417" s="232">
        <f>ROUND(I417*H417,2)</f>
        <v>0</v>
      </c>
      <c r="BL417" s="17" t="s">
        <v>139</v>
      </c>
      <c r="BM417" s="231" t="s">
        <v>712</v>
      </c>
    </row>
    <row r="418" spans="1:51" s="13" customFormat="1" ht="12">
      <c r="A418" s="13"/>
      <c r="B418" s="233"/>
      <c r="C418" s="234"/>
      <c r="D418" s="235" t="s">
        <v>141</v>
      </c>
      <c r="E418" s="236" t="s">
        <v>1</v>
      </c>
      <c r="F418" s="237" t="s">
        <v>414</v>
      </c>
      <c r="G418" s="234"/>
      <c r="H418" s="238">
        <v>649.6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141</v>
      </c>
      <c r="AU418" s="244" t="s">
        <v>88</v>
      </c>
      <c r="AV418" s="13" t="s">
        <v>88</v>
      </c>
      <c r="AW418" s="13" t="s">
        <v>34</v>
      </c>
      <c r="AX418" s="13" t="s">
        <v>78</v>
      </c>
      <c r="AY418" s="244" t="s">
        <v>133</v>
      </c>
    </row>
    <row r="419" spans="1:51" s="13" customFormat="1" ht="12">
      <c r="A419" s="13"/>
      <c r="B419" s="233"/>
      <c r="C419" s="234"/>
      <c r="D419" s="235" t="s">
        <v>141</v>
      </c>
      <c r="E419" s="236" t="s">
        <v>1</v>
      </c>
      <c r="F419" s="237" t="s">
        <v>713</v>
      </c>
      <c r="G419" s="234"/>
      <c r="H419" s="238">
        <v>-88.2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141</v>
      </c>
      <c r="AU419" s="244" t="s">
        <v>88</v>
      </c>
      <c r="AV419" s="13" t="s">
        <v>88</v>
      </c>
      <c r="AW419" s="13" t="s">
        <v>34</v>
      </c>
      <c r="AX419" s="13" t="s">
        <v>78</v>
      </c>
      <c r="AY419" s="244" t="s">
        <v>133</v>
      </c>
    </row>
    <row r="420" spans="1:51" s="14" customFormat="1" ht="12">
      <c r="A420" s="14"/>
      <c r="B420" s="245"/>
      <c r="C420" s="246"/>
      <c r="D420" s="235" t="s">
        <v>141</v>
      </c>
      <c r="E420" s="247" t="s">
        <v>1</v>
      </c>
      <c r="F420" s="248" t="s">
        <v>167</v>
      </c>
      <c r="G420" s="246"/>
      <c r="H420" s="249">
        <v>561.4</v>
      </c>
      <c r="I420" s="250"/>
      <c r="J420" s="246"/>
      <c r="K420" s="246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141</v>
      </c>
      <c r="AU420" s="255" t="s">
        <v>88</v>
      </c>
      <c r="AV420" s="14" t="s">
        <v>139</v>
      </c>
      <c r="AW420" s="14" t="s">
        <v>34</v>
      </c>
      <c r="AX420" s="14" t="s">
        <v>86</v>
      </c>
      <c r="AY420" s="255" t="s">
        <v>133</v>
      </c>
    </row>
    <row r="421" spans="1:65" s="2" customFormat="1" ht="16.5" customHeight="1">
      <c r="A421" s="38"/>
      <c r="B421" s="39"/>
      <c r="C421" s="267" t="s">
        <v>714</v>
      </c>
      <c r="D421" s="267" t="s">
        <v>296</v>
      </c>
      <c r="E421" s="268" t="s">
        <v>715</v>
      </c>
      <c r="F421" s="269" t="s">
        <v>716</v>
      </c>
      <c r="G421" s="270" t="s">
        <v>146</v>
      </c>
      <c r="H421" s="271">
        <v>589.47</v>
      </c>
      <c r="I421" s="272"/>
      <c r="J421" s="273">
        <f>ROUND(I421*H421,2)</f>
        <v>0</v>
      </c>
      <c r="K421" s="274"/>
      <c r="L421" s="275"/>
      <c r="M421" s="276" t="s">
        <v>1</v>
      </c>
      <c r="N421" s="277" t="s">
        <v>43</v>
      </c>
      <c r="O421" s="91"/>
      <c r="P421" s="229">
        <f>O421*H421</f>
        <v>0</v>
      </c>
      <c r="Q421" s="229">
        <v>0.055</v>
      </c>
      <c r="R421" s="229">
        <f>Q421*H421</f>
        <v>32.42085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176</v>
      </c>
      <c r="AT421" s="231" t="s">
        <v>296</v>
      </c>
      <c r="AU421" s="231" t="s">
        <v>88</v>
      </c>
      <c r="AY421" s="17" t="s">
        <v>133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86</v>
      </c>
      <c r="BK421" s="232">
        <f>ROUND(I421*H421,2)</f>
        <v>0</v>
      </c>
      <c r="BL421" s="17" t="s">
        <v>139</v>
      </c>
      <c r="BM421" s="231" t="s">
        <v>717</v>
      </c>
    </row>
    <row r="422" spans="1:51" s="13" customFormat="1" ht="12">
      <c r="A422" s="13"/>
      <c r="B422" s="233"/>
      <c r="C422" s="234"/>
      <c r="D422" s="235" t="s">
        <v>141</v>
      </c>
      <c r="E422" s="236" t="s">
        <v>1</v>
      </c>
      <c r="F422" s="237" t="s">
        <v>718</v>
      </c>
      <c r="G422" s="234"/>
      <c r="H422" s="238">
        <v>589.47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141</v>
      </c>
      <c r="AU422" s="244" t="s">
        <v>88</v>
      </c>
      <c r="AV422" s="13" t="s">
        <v>88</v>
      </c>
      <c r="AW422" s="13" t="s">
        <v>34</v>
      </c>
      <c r="AX422" s="13" t="s">
        <v>86</v>
      </c>
      <c r="AY422" s="244" t="s">
        <v>133</v>
      </c>
    </row>
    <row r="423" spans="1:65" s="2" customFormat="1" ht="37.8" customHeight="1">
      <c r="A423" s="38"/>
      <c r="B423" s="39"/>
      <c r="C423" s="219" t="s">
        <v>719</v>
      </c>
      <c r="D423" s="219" t="s">
        <v>135</v>
      </c>
      <c r="E423" s="220" t="s">
        <v>720</v>
      </c>
      <c r="F423" s="221" t="s">
        <v>721</v>
      </c>
      <c r="G423" s="222" t="s">
        <v>213</v>
      </c>
      <c r="H423" s="223">
        <v>66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43</v>
      </c>
      <c r="O423" s="91"/>
      <c r="P423" s="229">
        <f>O423*H423</f>
        <v>0</v>
      </c>
      <c r="Q423" s="229">
        <v>0.1295</v>
      </c>
      <c r="R423" s="229">
        <f>Q423*H423</f>
        <v>8.547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139</v>
      </c>
      <c r="AT423" s="231" t="s">
        <v>135</v>
      </c>
      <c r="AU423" s="231" t="s">
        <v>88</v>
      </c>
      <c r="AY423" s="17" t="s">
        <v>133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86</v>
      </c>
      <c r="BK423" s="232">
        <f>ROUND(I423*H423,2)</f>
        <v>0</v>
      </c>
      <c r="BL423" s="17" t="s">
        <v>139</v>
      </c>
      <c r="BM423" s="231" t="s">
        <v>722</v>
      </c>
    </row>
    <row r="424" spans="1:51" s="13" customFormat="1" ht="12">
      <c r="A424" s="13"/>
      <c r="B424" s="233"/>
      <c r="C424" s="234"/>
      <c r="D424" s="235" t="s">
        <v>141</v>
      </c>
      <c r="E424" s="236" t="s">
        <v>1</v>
      </c>
      <c r="F424" s="237" t="s">
        <v>723</v>
      </c>
      <c r="G424" s="234"/>
      <c r="H424" s="238">
        <v>66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141</v>
      </c>
      <c r="AU424" s="244" t="s">
        <v>88</v>
      </c>
      <c r="AV424" s="13" t="s">
        <v>88</v>
      </c>
      <c r="AW424" s="13" t="s">
        <v>34</v>
      </c>
      <c r="AX424" s="13" t="s">
        <v>86</v>
      </c>
      <c r="AY424" s="244" t="s">
        <v>133</v>
      </c>
    </row>
    <row r="425" spans="1:65" s="2" customFormat="1" ht="24.15" customHeight="1">
      <c r="A425" s="38"/>
      <c r="B425" s="39"/>
      <c r="C425" s="267" t="s">
        <v>724</v>
      </c>
      <c r="D425" s="267" t="s">
        <v>296</v>
      </c>
      <c r="E425" s="268" t="s">
        <v>725</v>
      </c>
      <c r="F425" s="269" t="s">
        <v>726</v>
      </c>
      <c r="G425" s="270" t="s">
        <v>146</v>
      </c>
      <c r="H425" s="271">
        <v>69.3</v>
      </c>
      <c r="I425" s="272"/>
      <c r="J425" s="273">
        <f>ROUND(I425*H425,2)</f>
        <v>0</v>
      </c>
      <c r="K425" s="274"/>
      <c r="L425" s="275"/>
      <c r="M425" s="276" t="s">
        <v>1</v>
      </c>
      <c r="N425" s="277" t="s">
        <v>43</v>
      </c>
      <c r="O425" s="91"/>
      <c r="P425" s="229">
        <f>O425*H425</f>
        <v>0</v>
      </c>
      <c r="Q425" s="229">
        <v>0.055</v>
      </c>
      <c r="R425" s="229">
        <f>Q425*H425</f>
        <v>3.8114999999999997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176</v>
      </c>
      <c r="AT425" s="231" t="s">
        <v>296</v>
      </c>
      <c r="AU425" s="231" t="s">
        <v>88</v>
      </c>
      <c r="AY425" s="17" t="s">
        <v>133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86</v>
      </c>
      <c r="BK425" s="232">
        <f>ROUND(I425*H425,2)</f>
        <v>0</v>
      </c>
      <c r="BL425" s="17" t="s">
        <v>139</v>
      </c>
      <c r="BM425" s="231" t="s">
        <v>727</v>
      </c>
    </row>
    <row r="426" spans="1:51" s="13" customFormat="1" ht="12">
      <c r="A426" s="13"/>
      <c r="B426" s="233"/>
      <c r="C426" s="234"/>
      <c r="D426" s="235" t="s">
        <v>141</v>
      </c>
      <c r="E426" s="236" t="s">
        <v>1</v>
      </c>
      <c r="F426" s="237" t="s">
        <v>728</v>
      </c>
      <c r="G426" s="234"/>
      <c r="H426" s="238">
        <v>69.3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141</v>
      </c>
      <c r="AU426" s="244" t="s">
        <v>88</v>
      </c>
      <c r="AV426" s="13" t="s">
        <v>88</v>
      </c>
      <c r="AW426" s="13" t="s">
        <v>34</v>
      </c>
      <c r="AX426" s="13" t="s">
        <v>86</v>
      </c>
      <c r="AY426" s="244" t="s">
        <v>133</v>
      </c>
    </row>
    <row r="427" spans="1:65" s="2" customFormat="1" ht="24.15" customHeight="1">
      <c r="A427" s="38"/>
      <c r="B427" s="39"/>
      <c r="C427" s="219" t="s">
        <v>729</v>
      </c>
      <c r="D427" s="219" t="s">
        <v>135</v>
      </c>
      <c r="E427" s="220" t="s">
        <v>730</v>
      </c>
      <c r="F427" s="221" t="s">
        <v>731</v>
      </c>
      <c r="G427" s="222" t="s">
        <v>232</v>
      </c>
      <c r="H427" s="223">
        <v>122.868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43</v>
      </c>
      <c r="O427" s="91"/>
      <c r="P427" s="229">
        <f>O427*H427</f>
        <v>0</v>
      </c>
      <c r="Q427" s="229">
        <v>2.25634</v>
      </c>
      <c r="R427" s="229">
        <f>Q427*H427</f>
        <v>277.23198311999994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139</v>
      </c>
      <c r="AT427" s="231" t="s">
        <v>135</v>
      </c>
      <c r="AU427" s="231" t="s">
        <v>88</v>
      </c>
      <c r="AY427" s="17" t="s">
        <v>133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86</v>
      </c>
      <c r="BK427" s="232">
        <f>ROUND(I427*H427,2)</f>
        <v>0</v>
      </c>
      <c r="BL427" s="17" t="s">
        <v>139</v>
      </c>
      <c r="BM427" s="231" t="s">
        <v>732</v>
      </c>
    </row>
    <row r="428" spans="1:51" s="13" customFormat="1" ht="12">
      <c r="A428" s="13"/>
      <c r="B428" s="233"/>
      <c r="C428" s="234"/>
      <c r="D428" s="235" t="s">
        <v>141</v>
      </c>
      <c r="E428" s="236" t="s">
        <v>1</v>
      </c>
      <c r="F428" s="237" t="s">
        <v>733</v>
      </c>
      <c r="G428" s="234"/>
      <c r="H428" s="238">
        <v>58.464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141</v>
      </c>
      <c r="AU428" s="244" t="s">
        <v>88</v>
      </c>
      <c r="AV428" s="13" t="s">
        <v>88</v>
      </c>
      <c r="AW428" s="13" t="s">
        <v>34</v>
      </c>
      <c r="AX428" s="13" t="s">
        <v>78</v>
      </c>
      <c r="AY428" s="244" t="s">
        <v>133</v>
      </c>
    </row>
    <row r="429" spans="1:51" s="13" customFormat="1" ht="12">
      <c r="A429" s="13"/>
      <c r="B429" s="233"/>
      <c r="C429" s="234"/>
      <c r="D429" s="235" t="s">
        <v>141</v>
      </c>
      <c r="E429" s="236" t="s">
        <v>1</v>
      </c>
      <c r="F429" s="237" t="s">
        <v>733</v>
      </c>
      <c r="G429" s="234"/>
      <c r="H429" s="238">
        <v>58.464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141</v>
      </c>
      <c r="AU429" s="244" t="s">
        <v>88</v>
      </c>
      <c r="AV429" s="13" t="s">
        <v>88</v>
      </c>
      <c r="AW429" s="13" t="s">
        <v>34</v>
      </c>
      <c r="AX429" s="13" t="s">
        <v>78</v>
      </c>
      <c r="AY429" s="244" t="s">
        <v>133</v>
      </c>
    </row>
    <row r="430" spans="1:51" s="13" customFormat="1" ht="12">
      <c r="A430" s="13"/>
      <c r="B430" s="233"/>
      <c r="C430" s="234"/>
      <c r="D430" s="235" t="s">
        <v>141</v>
      </c>
      <c r="E430" s="236" t="s">
        <v>1</v>
      </c>
      <c r="F430" s="237" t="s">
        <v>734</v>
      </c>
      <c r="G430" s="234"/>
      <c r="H430" s="238">
        <v>5.94</v>
      </c>
      <c r="I430" s="239"/>
      <c r="J430" s="234"/>
      <c r="K430" s="234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141</v>
      </c>
      <c r="AU430" s="244" t="s">
        <v>88</v>
      </c>
      <c r="AV430" s="13" t="s">
        <v>88</v>
      </c>
      <c r="AW430" s="13" t="s">
        <v>34</v>
      </c>
      <c r="AX430" s="13" t="s">
        <v>78</v>
      </c>
      <c r="AY430" s="244" t="s">
        <v>133</v>
      </c>
    </row>
    <row r="431" spans="1:51" s="14" customFormat="1" ht="12">
      <c r="A431" s="14"/>
      <c r="B431" s="245"/>
      <c r="C431" s="246"/>
      <c r="D431" s="235" t="s">
        <v>141</v>
      </c>
      <c r="E431" s="247" t="s">
        <v>1</v>
      </c>
      <c r="F431" s="248" t="s">
        <v>167</v>
      </c>
      <c r="G431" s="246"/>
      <c r="H431" s="249">
        <v>122.868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5" t="s">
        <v>141</v>
      </c>
      <c r="AU431" s="255" t="s">
        <v>88</v>
      </c>
      <c r="AV431" s="14" t="s">
        <v>139</v>
      </c>
      <c r="AW431" s="14" t="s">
        <v>34</v>
      </c>
      <c r="AX431" s="14" t="s">
        <v>86</v>
      </c>
      <c r="AY431" s="255" t="s">
        <v>133</v>
      </c>
    </row>
    <row r="432" spans="1:65" s="2" customFormat="1" ht="24.15" customHeight="1">
      <c r="A432" s="38"/>
      <c r="B432" s="39"/>
      <c r="C432" s="219" t="s">
        <v>735</v>
      </c>
      <c r="D432" s="219" t="s">
        <v>135</v>
      </c>
      <c r="E432" s="220" t="s">
        <v>730</v>
      </c>
      <c r="F432" s="221" t="s">
        <v>731</v>
      </c>
      <c r="G432" s="222" t="s">
        <v>232</v>
      </c>
      <c r="H432" s="223">
        <v>0.63</v>
      </c>
      <c r="I432" s="224"/>
      <c r="J432" s="225">
        <f>ROUND(I432*H432,2)</f>
        <v>0</v>
      </c>
      <c r="K432" s="226"/>
      <c r="L432" s="44"/>
      <c r="M432" s="227" t="s">
        <v>1</v>
      </c>
      <c r="N432" s="228" t="s">
        <v>43</v>
      </c>
      <c r="O432" s="91"/>
      <c r="P432" s="229">
        <f>O432*H432</f>
        <v>0</v>
      </c>
      <c r="Q432" s="229">
        <v>2.25634</v>
      </c>
      <c r="R432" s="229">
        <f>Q432*H432</f>
        <v>1.4214942</v>
      </c>
      <c r="S432" s="229">
        <v>0</v>
      </c>
      <c r="T432" s="23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1" t="s">
        <v>139</v>
      </c>
      <c r="AT432" s="231" t="s">
        <v>135</v>
      </c>
      <c r="AU432" s="231" t="s">
        <v>88</v>
      </c>
      <c r="AY432" s="17" t="s">
        <v>133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7" t="s">
        <v>86</v>
      </c>
      <c r="BK432" s="232">
        <f>ROUND(I432*H432,2)</f>
        <v>0</v>
      </c>
      <c r="BL432" s="17" t="s">
        <v>139</v>
      </c>
      <c r="BM432" s="231" t="s">
        <v>736</v>
      </c>
    </row>
    <row r="433" spans="1:51" s="13" customFormat="1" ht="12">
      <c r="A433" s="13"/>
      <c r="B433" s="233"/>
      <c r="C433" s="234"/>
      <c r="D433" s="235" t="s">
        <v>141</v>
      </c>
      <c r="E433" s="236" t="s">
        <v>1</v>
      </c>
      <c r="F433" s="237" t="s">
        <v>737</v>
      </c>
      <c r="G433" s="234"/>
      <c r="H433" s="238">
        <v>0.63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141</v>
      </c>
      <c r="AU433" s="244" t="s">
        <v>88</v>
      </c>
      <c r="AV433" s="13" t="s">
        <v>88</v>
      </c>
      <c r="AW433" s="13" t="s">
        <v>34</v>
      </c>
      <c r="AX433" s="13" t="s">
        <v>86</v>
      </c>
      <c r="AY433" s="244" t="s">
        <v>133</v>
      </c>
    </row>
    <row r="434" spans="1:65" s="2" customFormat="1" ht="16.5" customHeight="1">
      <c r="A434" s="38"/>
      <c r="B434" s="39"/>
      <c r="C434" s="219" t="s">
        <v>738</v>
      </c>
      <c r="D434" s="219" t="s">
        <v>135</v>
      </c>
      <c r="E434" s="220" t="s">
        <v>739</v>
      </c>
      <c r="F434" s="221" t="s">
        <v>740</v>
      </c>
      <c r="G434" s="222" t="s">
        <v>213</v>
      </c>
      <c r="H434" s="223">
        <v>689.6</v>
      </c>
      <c r="I434" s="224"/>
      <c r="J434" s="225">
        <f>ROUND(I434*H434,2)</f>
        <v>0</v>
      </c>
      <c r="K434" s="226"/>
      <c r="L434" s="44"/>
      <c r="M434" s="227" t="s">
        <v>1</v>
      </c>
      <c r="N434" s="228" t="s">
        <v>43</v>
      </c>
      <c r="O434" s="91"/>
      <c r="P434" s="229">
        <f>O434*H434</f>
        <v>0</v>
      </c>
      <c r="Q434" s="229">
        <v>0</v>
      </c>
      <c r="R434" s="229">
        <f>Q434*H434</f>
        <v>0</v>
      </c>
      <c r="S434" s="229">
        <v>0</v>
      </c>
      <c r="T434" s="230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1" t="s">
        <v>139</v>
      </c>
      <c r="AT434" s="231" t="s">
        <v>135</v>
      </c>
      <c r="AU434" s="231" t="s">
        <v>88</v>
      </c>
      <c r="AY434" s="17" t="s">
        <v>133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7" t="s">
        <v>86</v>
      </c>
      <c r="BK434" s="232">
        <f>ROUND(I434*H434,2)</f>
        <v>0</v>
      </c>
      <c r="BL434" s="17" t="s">
        <v>139</v>
      </c>
      <c r="BM434" s="231" t="s">
        <v>741</v>
      </c>
    </row>
    <row r="435" spans="1:51" s="13" customFormat="1" ht="12">
      <c r="A435" s="13"/>
      <c r="B435" s="233"/>
      <c r="C435" s="234"/>
      <c r="D435" s="235" t="s">
        <v>141</v>
      </c>
      <c r="E435" s="236" t="s">
        <v>1</v>
      </c>
      <c r="F435" s="237" t="s">
        <v>539</v>
      </c>
      <c r="G435" s="234"/>
      <c r="H435" s="238">
        <v>651.6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141</v>
      </c>
      <c r="AU435" s="244" t="s">
        <v>88</v>
      </c>
      <c r="AV435" s="13" t="s">
        <v>88</v>
      </c>
      <c r="AW435" s="13" t="s">
        <v>34</v>
      </c>
      <c r="AX435" s="13" t="s">
        <v>78</v>
      </c>
      <c r="AY435" s="244" t="s">
        <v>133</v>
      </c>
    </row>
    <row r="436" spans="1:51" s="13" customFormat="1" ht="12">
      <c r="A436" s="13"/>
      <c r="B436" s="233"/>
      <c r="C436" s="234"/>
      <c r="D436" s="235" t="s">
        <v>141</v>
      </c>
      <c r="E436" s="236" t="s">
        <v>1</v>
      </c>
      <c r="F436" s="237" t="s">
        <v>742</v>
      </c>
      <c r="G436" s="234"/>
      <c r="H436" s="238">
        <v>38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141</v>
      </c>
      <c r="AU436" s="244" t="s">
        <v>88</v>
      </c>
      <c r="AV436" s="13" t="s">
        <v>88</v>
      </c>
      <c r="AW436" s="13" t="s">
        <v>34</v>
      </c>
      <c r="AX436" s="13" t="s">
        <v>78</v>
      </c>
      <c r="AY436" s="244" t="s">
        <v>133</v>
      </c>
    </row>
    <row r="437" spans="1:51" s="14" customFormat="1" ht="12">
      <c r="A437" s="14"/>
      <c r="B437" s="245"/>
      <c r="C437" s="246"/>
      <c r="D437" s="235" t="s">
        <v>141</v>
      </c>
      <c r="E437" s="247" t="s">
        <v>1</v>
      </c>
      <c r="F437" s="248" t="s">
        <v>167</v>
      </c>
      <c r="G437" s="246"/>
      <c r="H437" s="249">
        <v>689.6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141</v>
      </c>
      <c r="AU437" s="255" t="s">
        <v>88</v>
      </c>
      <c r="AV437" s="14" t="s">
        <v>139</v>
      </c>
      <c r="AW437" s="14" t="s">
        <v>34</v>
      </c>
      <c r="AX437" s="14" t="s">
        <v>86</v>
      </c>
      <c r="AY437" s="255" t="s">
        <v>133</v>
      </c>
    </row>
    <row r="438" spans="1:65" s="2" customFormat="1" ht="33" customHeight="1">
      <c r="A438" s="38"/>
      <c r="B438" s="39"/>
      <c r="C438" s="219" t="s">
        <v>743</v>
      </c>
      <c r="D438" s="219" t="s">
        <v>135</v>
      </c>
      <c r="E438" s="220" t="s">
        <v>744</v>
      </c>
      <c r="F438" s="221" t="s">
        <v>745</v>
      </c>
      <c r="G438" s="222" t="s">
        <v>213</v>
      </c>
      <c r="H438" s="223">
        <v>7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43</v>
      </c>
      <c r="O438" s="91"/>
      <c r="P438" s="229">
        <f>O438*H438</f>
        <v>0</v>
      </c>
      <c r="Q438" s="229">
        <v>0.1981</v>
      </c>
      <c r="R438" s="229">
        <f>Q438*H438</f>
        <v>1.3867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139</v>
      </c>
      <c r="AT438" s="231" t="s">
        <v>135</v>
      </c>
      <c r="AU438" s="231" t="s">
        <v>88</v>
      </c>
      <c r="AY438" s="17" t="s">
        <v>133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86</v>
      </c>
      <c r="BK438" s="232">
        <f>ROUND(I438*H438,2)</f>
        <v>0</v>
      </c>
      <c r="BL438" s="17" t="s">
        <v>139</v>
      </c>
      <c r="BM438" s="231" t="s">
        <v>746</v>
      </c>
    </row>
    <row r="439" spans="1:65" s="2" customFormat="1" ht="16.5" customHeight="1">
      <c r="A439" s="38"/>
      <c r="B439" s="39"/>
      <c r="C439" s="219" t="s">
        <v>747</v>
      </c>
      <c r="D439" s="219" t="s">
        <v>135</v>
      </c>
      <c r="E439" s="220" t="s">
        <v>748</v>
      </c>
      <c r="F439" s="221" t="s">
        <v>749</v>
      </c>
      <c r="G439" s="222" t="s">
        <v>146</v>
      </c>
      <c r="H439" s="223">
        <v>1</v>
      </c>
      <c r="I439" s="224"/>
      <c r="J439" s="225">
        <f>ROUND(I439*H439,2)</f>
        <v>0</v>
      </c>
      <c r="K439" s="226"/>
      <c r="L439" s="44"/>
      <c r="M439" s="227" t="s">
        <v>1</v>
      </c>
      <c r="N439" s="228" t="s">
        <v>43</v>
      </c>
      <c r="O439" s="91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139</v>
      </c>
      <c r="AT439" s="231" t="s">
        <v>135</v>
      </c>
      <c r="AU439" s="231" t="s">
        <v>88</v>
      </c>
      <c r="AY439" s="17" t="s">
        <v>133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86</v>
      </c>
      <c r="BK439" s="232">
        <f>ROUND(I439*H439,2)</f>
        <v>0</v>
      </c>
      <c r="BL439" s="17" t="s">
        <v>139</v>
      </c>
      <c r="BM439" s="231" t="s">
        <v>750</v>
      </c>
    </row>
    <row r="440" spans="1:65" s="2" customFormat="1" ht="16.5" customHeight="1">
      <c r="A440" s="38"/>
      <c r="B440" s="39"/>
      <c r="C440" s="219" t="s">
        <v>751</v>
      </c>
      <c r="D440" s="219" t="s">
        <v>135</v>
      </c>
      <c r="E440" s="220" t="s">
        <v>752</v>
      </c>
      <c r="F440" s="221" t="s">
        <v>753</v>
      </c>
      <c r="G440" s="222" t="s">
        <v>232</v>
      </c>
      <c r="H440" s="223">
        <v>8.408</v>
      </c>
      <c r="I440" s="224"/>
      <c r="J440" s="225">
        <f>ROUND(I440*H440,2)</f>
        <v>0</v>
      </c>
      <c r="K440" s="226"/>
      <c r="L440" s="44"/>
      <c r="M440" s="227" t="s">
        <v>1</v>
      </c>
      <c r="N440" s="228" t="s">
        <v>43</v>
      </c>
      <c r="O440" s="91"/>
      <c r="P440" s="229">
        <f>O440*H440</f>
        <v>0</v>
      </c>
      <c r="Q440" s="229">
        <v>0</v>
      </c>
      <c r="R440" s="229">
        <f>Q440*H440</f>
        <v>0</v>
      </c>
      <c r="S440" s="229">
        <v>2.4</v>
      </c>
      <c r="T440" s="230">
        <f>S440*H440</f>
        <v>20.179199999999998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1" t="s">
        <v>139</v>
      </c>
      <c r="AT440" s="231" t="s">
        <v>135</v>
      </c>
      <c r="AU440" s="231" t="s">
        <v>88</v>
      </c>
      <c r="AY440" s="17" t="s">
        <v>133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7" t="s">
        <v>86</v>
      </c>
      <c r="BK440" s="232">
        <f>ROUND(I440*H440,2)</f>
        <v>0</v>
      </c>
      <c r="BL440" s="17" t="s">
        <v>139</v>
      </c>
      <c r="BM440" s="231" t="s">
        <v>754</v>
      </c>
    </row>
    <row r="441" spans="1:51" s="13" customFormat="1" ht="12">
      <c r="A441" s="13"/>
      <c r="B441" s="233"/>
      <c r="C441" s="234"/>
      <c r="D441" s="235" t="s">
        <v>141</v>
      </c>
      <c r="E441" s="236" t="s">
        <v>1</v>
      </c>
      <c r="F441" s="237" t="s">
        <v>755</v>
      </c>
      <c r="G441" s="234"/>
      <c r="H441" s="238">
        <v>8.408</v>
      </c>
      <c r="I441" s="239"/>
      <c r="J441" s="234"/>
      <c r="K441" s="234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141</v>
      </c>
      <c r="AU441" s="244" t="s">
        <v>88</v>
      </c>
      <c r="AV441" s="13" t="s">
        <v>88</v>
      </c>
      <c r="AW441" s="13" t="s">
        <v>34</v>
      </c>
      <c r="AX441" s="13" t="s">
        <v>86</v>
      </c>
      <c r="AY441" s="244" t="s">
        <v>133</v>
      </c>
    </row>
    <row r="442" spans="1:65" s="2" customFormat="1" ht="16.5" customHeight="1">
      <c r="A442" s="38"/>
      <c r="B442" s="39"/>
      <c r="C442" s="219" t="s">
        <v>756</v>
      </c>
      <c r="D442" s="219" t="s">
        <v>135</v>
      </c>
      <c r="E442" s="220" t="s">
        <v>757</v>
      </c>
      <c r="F442" s="221" t="s">
        <v>758</v>
      </c>
      <c r="G442" s="222" t="s">
        <v>232</v>
      </c>
      <c r="H442" s="223">
        <v>7.88</v>
      </c>
      <c r="I442" s="224"/>
      <c r="J442" s="225">
        <f>ROUND(I442*H442,2)</f>
        <v>0</v>
      </c>
      <c r="K442" s="226"/>
      <c r="L442" s="44"/>
      <c r="M442" s="227" t="s">
        <v>1</v>
      </c>
      <c r="N442" s="228" t="s">
        <v>43</v>
      </c>
      <c r="O442" s="91"/>
      <c r="P442" s="229">
        <f>O442*H442</f>
        <v>0</v>
      </c>
      <c r="Q442" s="229">
        <v>0</v>
      </c>
      <c r="R442" s="229">
        <f>Q442*H442</f>
        <v>0</v>
      </c>
      <c r="S442" s="229">
        <v>2.4</v>
      </c>
      <c r="T442" s="230">
        <f>S442*H442</f>
        <v>18.912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1" t="s">
        <v>139</v>
      </c>
      <c r="AT442" s="231" t="s">
        <v>135</v>
      </c>
      <c r="AU442" s="231" t="s">
        <v>88</v>
      </c>
      <c r="AY442" s="17" t="s">
        <v>133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7" t="s">
        <v>86</v>
      </c>
      <c r="BK442" s="232">
        <f>ROUND(I442*H442,2)</f>
        <v>0</v>
      </c>
      <c r="BL442" s="17" t="s">
        <v>139</v>
      </c>
      <c r="BM442" s="231" t="s">
        <v>759</v>
      </c>
    </row>
    <row r="443" spans="1:51" s="13" customFormat="1" ht="12">
      <c r="A443" s="13"/>
      <c r="B443" s="233"/>
      <c r="C443" s="234"/>
      <c r="D443" s="235" t="s">
        <v>141</v>
      </c>
      <c r="E443" s="236" t="s">
        <v>1</v>
      </c>
      <c r="F443" s="237" t="s">
        <v>760</v>
      </c>
      <c r="G443" s="234"/>
      <c r="H443" s="238">
        <v>7.88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141</v>
      </c>
      <c r="AU443" s="244" t="s">
        <v>88</v>
      </c>
      <c r="AV443" s="13" t="s">
        <v>88</v>
      </c>
      <c r="AW443" s="13" t="s">
        <v>34</v>
      </c>
      <c r="AX443" s="13" t="s">
        <v>86</v>
      </c>
      <c r="AY443" s="244" t="s">
        <v>133</v>
      </c>
    </row>
    <row r="444" spans="1:65" s="2" customFormat="1" ht="16.5" customHeight="1">
      <c r="A444" s="38"/>
      <c r="B444" s="39"/>
      <c r="C444" s="219" t="s">
        <v>761</v>
      </c>
      <c r="D444" s="219" t="s">
        <v>135</v>
      </c>
      <c r="E444" s="220" t="s">
        <v>762</v>
      </c>
      <c r="F444" s="221" t="s">
        <v>763</v>
      </c>
      <c r="G444" s="222" t="s">
        <v>146</v>
      </c>
      <c r="H444" s="223">
        <v>10</v>
      </c>
      <c r="I444" s="224"/>
      <c r="J444" s="225">
        <f>ROUND(I444*H444,2)</f>
        <v>0</v>
      </c>
      <c r="K444" s="226"/>
      <c r="L444" s="44"/>
      <c r="M444" s="227" t="s">
        <v>1</v>
      </c>
      <c r="N444" s="228" t="s">
        <v>43</v>
      </c>
      <c r="O444" s="91"/>
      <c r="P444" s="229">
        <f>O444*H444</f>
        <v>0</v>
      </c>
      <c r="Q444" s="229">
        <v>0</v>
      </c>
      <c r="R444" s="229">
        <f>Q444*H444</f>
        <v>0</v>
      </c>
      <c r="S444" s="229">
        <v>0.005</v>
      </c>
      <c r="T444" s="230">
        <f>S444*H444</f>
        <v>0.05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1" t="s">
        <v>139</v>
      </c>
      <c r="AT444" s="231" t="s">
        <v>135</v>
      </c>
      <c r="AU444" s="231" t="s">
        <v>88</v>
      </c>
      <c r="AY444" s="17" t="s">
        <v>133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7" t="s">
        <v>86</v>
      </c>
      <c r="BK444" s="232">
        <f>ROUND(I444*H444,2)</f>
        <v>0</v>
      </c>
      <c r="BL444" s="17" t="s">
        <v>139</v>
      </c>
      <c r="BM444" s="231" t="s">
        <v>764</v>
      </c>
    </row>
    <row r="445" spans="1:65" s="2" customFormat="1" ht="16.5" customHeight="1">
      <c r="A445" s="38"/>
      <c r="B445" s="39"/>
      <c r="C445" s="219" t="s">
        <v>765</v>
      </c>
      <c r="D445" s="219" t="s">
        <v>135</v>
      </c>
      <c r="E445" s="220" t="s">
        <v>766</v>
      </c>
      <c r="F445" s="221" t="s">
        <v>767</v>
      </c>
      <c r="G445" s="222" t="s">
        <v>213</v>
      </c>
      <c r="H445" s="223">
        <v>7.8</v>
      </c>
      <c r="I445" s="224"/>
      <c r="J445" s="225">
        <f>ROUND(I445*H445,2)</f>
        <v>0</v>
      </c>
      <c r="K445" s="226"/>
      <c r="L445" s="44"/>
      <c r="M445" s="227" t="s">
        <v>1</v>
      </c>
      <c r="N445" s="228" t="s">
        <v>43</v>
      </c>
      <c r="O445" s="91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1" t="s">
        <v>139</v>
      </c>
      <c r="AT445" s="231" t="s">
        <v>135</v>
      </c>
      <c r="AU445" s="231" t="s">
        <v>88</v>
      </c>
      <c r="AY445" s="17" t="s">
        <v>133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7" t="s">
        <v>86</v>
      </c>
      <c r="BK445" s="232">
        <f>ROUND(I445*H445,2)</f>
        <v>0</v>
      </c>
      <c r="BL445" s="17" t="s">
        <v>139</v>
      </c>
      <c r="BM445" s="231" t="s">
        <v>768</v>
      </c>
    </row>
    <row r="446" spans="1:65" s="2" customFormat="1" ht="16.5" customHeight="1">
      <c r="A446" s="38"/>
      <c r="B446" s="39"/>
      <c r="C446" s="219" t="s">
        <v>769</v>
      </c>
      <c r="D446" s="219" t="s">
        <v>135</v>
      </c>
      <c r="E446" s="220" t="s">
        <v>770</v>
      </c>
      <c r="F446" s="221" t="s">
        <v>771</v>
      </c>
      <c r="G446" s="222" t="s">
        <v>449</v>
      </c>
      <c r="H446" s="223">
        <v>1</v>
      </c>
      <c r="I446" s="224"/>
      <c r="J446" s="225">
        <f>ROUND(I446*H446,2)</f>
        <v>0</v>
      </c>
      <c r="K446" s="226"/>
      <c r="L446" s="44"/>
      <c r="M446" s="227" t="s">
        <v>1</v>
      </c>
      <c r="N446" s="228" t="s">
        <v>43</v>
      </c>
      <c r="O446" s="91"/>
      <c r="P446" s="229">
        <f>O446*H446</f>
        <v>0</v>
      </c>
      <c r="Q446" s="229">
        <v>0</v>
      </c>
      <c r="R446" s="229">
        <f>Q446*H446</f>
        <v>0</v>
      </c>
      <c r="S446" s="229">
        <v>0</v>
      </c>
      <c r="T446" s="230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1" t="s">
        <v>139</v>
      </c>
      <c r="AT446" s="231" t="s">
        <v>135</v>
      </c>
      <c r="AU446" s="231" t="s">
        <v>88</v>
      </c>
      <c r="AY446" s="17" t="s">
        <v>133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17" t="s">
        <v>86</v>
      </c>
      <c r="BK446" s="232">
        <f>ROUND(I446*H446,2)</f>
        <v>0</v>
      </c>
      <c r="BL446" s="17" t="s">
        <v>139</v>
      </c>
      <c r="BM446" s="231" t="s">
        <v>772</v>
      </c>
    </row>
    <row r="447" spans="1:63" s="12" customFormat="1" ht="22.8" customHeight="1">
      <c r="A447" s="12"/>
      <c r="B447" s="203"/>
      <c r="C447" s="204"/>
      <c r="D447" s="205" t="s">
        <v>77</v>
      </c>
      <c r="E447" s="217" t="s">
        <v>773</v>
      </c>
      <c r="F447" s="217" t="s">
        <v>774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SUM(P448:P457)</f>
        <v>0</v>
      </c>
      <c r="Q447" s="211"/>
      <c r="R447" s="212">
        <f>SUM(R448:R457)</f>
        <v>0</v>
      </c>
      <c r="S447" s="211"/>
      <c r="T447" s="213">
        <f>SUM(T448:T457)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86</v>
      </c>
      <c r="AT447" s="215" t="s">
        <v>77</v>
      </c>
      <c r="AU447" s="215" t="s">
        <v>86</v>
      </c>
      <c r="AY447" s="214" t="s">
        <v>133</v>
      </c>
      <c r="BK447" s="216">
        <f>SUM(BK448:BK457)</f>
        <v>0</v>
      </c>
    </row>
    <row r="448" spans="1:65" s="2" customFormat="1" ht="16.5" customHeight="1">
      <c r="A448" s="38"/>
      <c r="B448" s="39"/>
      <c r="C448" s="219" t="s">
        <v>775</v>
      </c>
      <c r="D448" s="219" t="s">
        <v>135</v>
      </c>
      <c r="E448" s="220" t="s">
        <v>776</v>
      </c>
      <c r="F448" s="221" t="s">
        <v>777</v>
      </c>
      <c r="G448" s="222" t="s">
        <v>347</v>
      </c>
      <c r="H448" s="223">
        <v>406.902</v>
      </c>
      <c r="I448" s="224"/>
      <c r="J448" s="225">
        <f>ROUND(I448*H448,2)</f>
        <v>0</v>
      </c>
      <c r="K448" s="226"/>
      <c r="L448" s="44"/>
      <c r="M448" s="227" t="s">
        <v>1</v>
      </c>
      <c r="N448" s="228" t="s">
        <v>43</v>
      </c>
      <c r="O448" s="91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1" t="s">
        <v>139</v>
      </c>
      <c r="AT448" s="231" t="s">
        <v>135</v>
      </c>
      <c r="AU448" s="231" t="s">
        <v>88</v>
      </c>
      <c r="AY448" s="17" t="s">
        <v>133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17" t="s">
        <v>86</v>
      </c>
      <c r="BK448" s="232">
        <f>ROUND(I448*H448,2)</f>
        <v>0</v>
      </c>
      <c r="BL448" s="17" t="s">
        <v>139</v>
      </c>
      <c r="BM448" s="231" t="s">
        <v>778</v>
      </c>
    </row>
    <row r="449" spans="1:65" s="2" customFormat="1" ht="21.75" customHeight="1">
      <c r="A449" s="38"/>
      <c r="B449" s="39"/>
      <c r="C449" s="219" t="s">
        <v>779</v>
      </c>
      <c r="D449" s="219" t="s">
        <v>135</v>
      </c>
      <c r="E449" s="220" t="s">
        <v>780</v>
      </c>
      <c r="F449" s="221" t="s">
        <v>781</v>
      </c>
      <c r="G449" s="222" t="s">
        <v>347</v>
      </c>
      <c r="H449" s="223">
        <v>386.673</v>
      </c>
      <c r="I449" s="224"/>
      <c r="J449" s="225">
        <f>ROUND(I449*H449,2)</f>
        <v>0</v>
      </c>
      <c r="K449" s="226"/>
      <c r="L449" s="44"/>
      <c r="M449" s="227" t="s">
        <v>1</v>
      </c>
      <c r="N449" s="228" t="s">
        <v>43</v>
      </c>
      <c r="O449" s="91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1" t="s">
        <v>139</v>
      </c>
      <c r="AT449" s="231" t="s">
        <v>135</v>
      </c>
      <c r="AU449" s="231" t="s">
        <v>88</v>
      </c>
      <c r="AY449" s="17" t="s">
        <v>133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7" t="s">
        <v>86</v>
      </c>
      <c r="BK449" s="232">
        <f>ROUND(I449*H449,2)</f>
        <v>0</v>
      </c>
      <c r="BL449" s="17" t="s">
        <v>139</v>
      </c>
      <c r="BM449" s="231" t="s">
        <v>782</v>
      </c>
    </row>
    <row r="450" spans="1:65" s="2" customFormat="1" ht="24.15" customHeight="1">
      <c r="A450" s="38"/>
      <c r="B450" s="39"/>
      <c r="C450" s="219" t="s">
        <v>783</v>
      </c>
      <c r="D450" s="219" t="s">
        <v>135</v>
      </c>
      <c r="E450" s="220" t="s">
        <v>784</v>
      </c>
      <c r="F450" s="221" t="s">
        <v>785</v>
      </c>
      <c r="G450" s="222" t="s">
        <v>347</v>
      </c>
      <c r="H450" s="223">
        <v>3480.057</v>
      </c>
      <c r="I450" s="224"/>
      <c r="J450" s="225">
        <f>ROUND(I450*H450,2)</f>
        <v>0</v>
      </c>
      <c r="K450" s="226"/>
      <c r="L450" s="44"/>
      <c r="M450" s="227" t="s">
        <v>1</v>
      </c>
      <c r="N450" s="228" t="s">
        <v>43</v>
      </c>
      <c r="O450" s="91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1" t="s">
        <v>139</v>
      </c>
      <c r="AT450" s="231" t="s">
        <v>135</v>
      </c>
      <c r="AU450" s="231" t="s">
        <v>88</v>
      </c>
      <c r="AY450" s="17" t="s">
        <v>133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7" t="s">
        <v>86</v>
      </c>
      <c r="BK450" s="232">
        <f>ROUND(I450*H450,2)</f>
        <v>0</v>
      </c>
      <c r="BL450" s="17" t="s">
        <v>139</v>
      </c>
      <c r="BM450" s="231" t="s">
        <v>786</v>
      </c>
    </row>
    <row r="451" spans="1:51" s="13" customFormat="1" ht="12">
      <c r="A451" s="13"/>
      <c r="B451" s="233"/>
      <c r="C451" s="234"/>
      <c r="D451" s="235" t="s">
        <v>141</v>
      </c>
      <c r="E451" s="236" t="s">
        <v>1</v>
      </c>
      <c r="F451" s="237" t="s">
        <v>787</v>
      </c>
      <c r="G451" s="234"/>
      <c r="H451" s="238">
        <v>3480.057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141</v>
      </c>
      <c r="AU451" s="244" t="s">
        <v>88</v>
      </c>
      <c r="AV451" s="13" t="s">
        <v>88</v>
      </c>
      <c r="AW451" s="13" t="s">
        <v>34</v>
      </c>
      <c r="AX451" s="13" t="s">
        <v>86</v>
      </c>
      <c r="AY451" s="244" t="s">
        <v>133</v>
      </c>
    </row>
    <row r="452" spans="1:65" s="2" customFormat="1" ht="24.15" customHeight="1">
      <c r="A452" s="38"/>
      <c r="B452" s="39"/>
      <c r="C452" s="219" t="s">
        <v>788</v>
      </c>
      <c r="D452" s="219" t="s">
        <v>135</v>
      </c>
      <c r="E452" s="220" t="s">
        <v>789</v>
      </c>
      <c r="F452" s="221" t="s">
        <v>790</v>
      </c>
      <c r="G452" s="222" t="s">
        <v>347</v>
      </c>
      <c r="H452" s="223">
        <v>18.912</v>
      </c>
      <c r="I452" s="224"/>
      <c r="J452" s="225">
        <f>ROUND(I452*H452,2)</f>
        <v>0</v>
      </c>
      <c r="K452" s="226"/>
      <c r="L452" s="44"/>
      <c r="M452" s="227" t="s">
        <v>1</v>
      </c>
      <c r="N452" s="228" t="s">
        <v>43</v>
      </c>
      <c r="O452" s="91"/>
      <c r="P452" s="229">
        <f>O452*H452</f>
        <v>0</v>
      </c>
      <c r="Q452" s="229">
        <v>0</v>
      </c>
      <c r="R452" s="229">
        <f>Q452*H452</f>
        <v>0</v>
      </c>
      <c r="S452" s="229">
        <v>0</v>
      </c>
      <c r="T452" s="230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1" t="s">
        <v>139</v>
      </c>
      <c r="AT452" s="231" t="s">
        <v>135</v>
      </c>
      <c r="AU452" s="231" t="s">
        <v>88</v>
      </c>
      <c r="AY452" s="17" t="s">
        <v>133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86</v>
      </c>
      <c r="BK452" s="232">
        <f>ROUND(I452*H452,2)</f>
        <v>0</v>
      </c>
      <c r="BL452" s="17" t="s">
        <v>139</v>
      </c>
      <c r="BM452" s="231" t="s">
        <v>791</v>
      </c>
    </row>
    <row r="453" spans="1:65" s="2" customFormat="1" ht="24.15" customHeight="1">
      <c r="A453" s="38"/>
      <c r="B453" s="39"/>
      <c r="C453" s="219" t="s">
        <v>792</v>
      </c>
      <c r="D453" s="219" t="s">
        <v>135</v>
      </c>
      <c r="E453" s="220" t="s">
        <v>793</v>
      </c>
      <c r="F453" s="221" t="s">
        <v>794</v>
      </c>
      <c r="G453" s="222" t="s">
        <v>347</v>
      </c>
      <c r="H453" s="223">
        <v>179.121</v>
      </c>
      <c r="I453" s="224"/>
      <c r="J453" s="225">
        <f>ROUND(I453*H453,2)</f>
        <v>0</v>
      </c>
      <c r="K453" s="226"/>
      <c r="L453" s="44"/>
      <c r="M453" s="227" t="s">
        <v>1</v>
      </c>
      <c r="N453" s="228" t="s">
        <v>43</v>
      </c>
      <c r="O453" s="91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1" t="s">
        <v>139</v>
      </c>
      <c r="AT453" s="231" t="s">
        <v>135</v>
      </c>
      <c r="AU453" s="231" t="s">
        <v>88</v>
      </c>
      <c r="AY453" s="17" t="s">
        <v>133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7" t="s">
        <v>86</v>
      </c>
      <c r="BK453" s="232">
        <f>ROUND(I453*H453,2)</f>
        <v>0</v>
      </c>
      <c r="BL453" s="17" t="s">
        <v>139</v>
      </c>
      <c r="BM453" s="231" t="s">
        <v>795</v>
      </c>
    </row>
    <row r="454" spans="1:65" s="2" customFormat="1" ht="24.15" customHeight="1">
      <c r="A454" s="38"/>
      <c r="B454" s="39"/>
      <c r="C454" s="219" t="s">
        <v>796</v>
      </c>
      <c r="D454" s="219" t="s">
        <v>135</v>
      </c>
      <c r="E454" s="220" t="s">
        <v>797</v>
      </c>
      <c r="F454" s="221" t="s">
        <v>798</v>
      </c>
      <c r="G454" s="222" t="s">
        <v>347</v>
      </c>
      <c r="H454" s="223">
        <v>933.172</v>
      </c>
      <c r="I454" s="224"/>
      <c r="J454" s="225">
        <f>ROUND(I454*H454,2)</f>
        <v>0</v>
      </c>
      <c r="K454" s="226"/>
      <c r="L454" s="44"/>
      <c r="M454" s="227" t="s">
        <v>1</v>
      </c>
      <c r="N454" s="228" t="s">
        <v>43</v>
      </c>
      <c r="O454" s="91"/>
      <c r="P454" s="229">
        <f>O454*H454</f>
        <v>0</v>
      </c>
      <c r="Q454" s="229">
        <v>0</v>
      </c>
      <c r="R454" s="229">
        <f>Q454*H454</f>
        <v>0</v>
      </c>
      <c r="S454" s="229">
        <v>0</v>
      </c>
      <c r="T454" s="230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1" t="s">
        <v>139</v>
      </c>
      <c r="AT454" s="231" t="s">
        <v>135</v>
      </c>
      <c r="AU454" s="231" t="s">
        <v>88</v>
      </c>
      <c r="AY454" s="17" t="s">
        <v>133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7" t="s">
        <v>86</v>
      </c>
      <c r="BK454" s="232">
        <f>ROUND(I454*H454,2)</f>
        <v>0</v>
      </c>
      <c r="BL454" s="17" t="s">
        <v>139</v>
      </c>
      <c r="BM454" s="231" t="s">
        <v>799</v>
      </c>
    </row>
    <row r="455" spans="1:51" s="13" customFormat="1" ht="12">
      <c r="A455" s="13"/>
      <c r="B455" s="233"/>
      <c r="C455" s="234"/>
      <c r="D455" s="235" t="s">
        <v>141</v>
      </c>
      <c r="E455" s="236" t="s">
        <v>1</v>
      </c>
      <c r="F455" s="237" t="s">
        <v>800</v>
      </c>
      <c r="G455" s="234"/>
      <c r="H455" s="238">
        <v>188.64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141</v>
      </c>
      <c r="AU455" s="244" t="s">
        <v>88</v>
      </c>
      <c r="AV455" s="13" t="s">
        <v>88</v>
      </c>
      <c r="AW455" s="13" t="s">
        <v>34</v>
      </c>
      <c r="AX455" s="13" t="s">
        <v>78</v>
      </c>
      <c r="AY455" s="244" t="s">
        <v>133</v>
      </c>
    </row>
    <row r="456" spans="1:51" s="13" customFormat="1" ht="12">
      <c r="A456" s="13"/>
      <c r="B456" s="233"/>
      <c r="C456" s="234"/>
      <c r="D456" s="235" t="s">
        <v>141</v>
      </c>
      <c r="E456" s="236" t="s">
        <v>1</v>
      </c>
      <c r="F456" s="237" t="s">
        <v>363</v>
      </c>
      <c r="G456" s="234"/>
      <c r="H456" s="238">
        <v>744.532</v>
      </c>
      <c r="I456" s="239"/>
      <c r="J456" s="234"/>
      <c r="K456" s="234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141</v>
      </c>
      <c r="AU456" s="244" t="s">
        <v>88</v>
      </c>
      <c r="AV456" s="13" t="s">
        <v>88</v>
      </c>
      <c r="AW456" s="13" t="s">
        <v>34</v>
      </c>
      <c r="AX456" s="13" t="s">
        <v>78</v>
      </c>
      <c r="AY456" s="244" t="s">
        <v>133</v>
      </c>
    </row>
    <row r="457" spans="1:51" s="14" customFormat="1" ht="12">
      <c r="A457" s="14"/>
      <c r="B457" s="245"/>
      <c r="C457" s="246"/>
      <c r="D457" s="235" t="s">
        <v>141</v>
      </c>
      <c r="E457" s="247" t="s">
        <v>1</v>
      </c>
      <c r="F457" s="248" t="s">
        <v>167</v>
      </c>
      <c r="G457" s="246"/>
      <c r="H457" s="249">
        <v>933.172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141</v>
      </c>
      <c r="AU457" s="255" t="s">
        <v>88</v>
      </c>
      <c r="AV457" s="14" t="s">
        <v>139</v>
      </c>
      <c r="AW457" s="14" t="s">
        <v>34</v>
      </c>
      <c r="AX457" s="14" t="s">
        <v>86</v>
      </c>
      <c r="AY457" s="255" t="s">
        <v>133</v>
      </c>
    </row>
    <row r="458" spans="1:63" s="12" customFormat="1" ht="22.8" customHeight="1">
      <c r="A458" s="12"/>
      <c r="B458" s="203"/>
      <c r="C458" s="204"/>
      <c r="D458" s="205" t="s">
        <v>77</v>
      </c>
      <c r="E458" s="217" t="s">
        <v>801</v>
      </c>
      <c r="F458" s="217" t="s">
        <v>802</v>
      </c>
      <c r="G458" s="204"/>
      <c r="H458" s="204"/>
      <c r="I458" s="207"/>
      <c r="J458" s="218">
        <f>BK458</f>
        <v>0</v>
      </c>
      <c r="K458" s="204"/>
      <c r="L458" s="209"/>
      <c r="M458" s="210"/>
      <c r="N458" s="211"/>
      <c r="O458" s="211"/>
      <c r="P458" s="212">
        <f>SUM(P459:P462)</f>
        <v>0</v>
      </c>
      <c r="Q458" s="211"/>
      <c r="R458" s="212">
        <f>SUM(R459:R462)</f>
        <v>0</v>
      </c>
      <c r="S458" s="211"/>
      <c r="T458" s="213">
        <f>SUM(T459:T462)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14" t="s">
        <v>86</v>
      </c>
      <c r="AT458" s="215" t="s">
        <v>77</v>
      </c>
      <c r="AU458" s="215" t="s">
        <v>86</v>
      </c>
      <c r="AY458" s="214" t="s">
        <v>133</v>
      </c>
      <c r="BK458" s="216">
        <f>SUM(BK459:BK462)</f>
        <v>0</v>
      </c>
    </row>
    <row r="459" spans="1:65" s="2" customFormat="1" ht="33" customHeight="1">
      <c r="A459" s="38"/>
      <c r="B459" s="39"/>
      <c r="C459" s="219" t="s">
        <v>803</v>
      </c>
      <c r="D459" s="219" t="s">
        <v>135</v>
      </c>
      <c r="E459" s="220" t="s">
        <v>804</v>
      </c>
      <c r="F459" s="221" t="s">
        <v>805</v>
      </c>
      <c r="G459" s="222" t="s">
        <v>347</v>
      </c>
      <c r="H459" s="223">
        <v>2016.168</v>
      </c>
      <c r="I459" s="224"/>
      <c r="J459" s="225">
        <f>ROUND(I459*H459,2)</f>
        <v>0</v>
      </c>
      <c r="K459" s="226"/>
      <c r="L459" s="44"/>
      <c r="M459" s="227" t="s">
        <v>1</v>
      </c>
      <c r="N459" s="228" t="s">
        <v>43</v>
      </c>
      <c r="O459" s="91"/>
      <c r="P459" s="229">
        <f>O459*H459</f>
        <v>0</v>
      </c>
      <c r="Q459" s="229">
        <v>0</v>
      </c>
      <c r="R459" s="229">
        <f>Q459*H459</f>
        <v>0</v>
      </c>
      <c r="S459" s="229">
        <v>0</v>
      </c>
      <c r="T459" s="230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1" t="s">
        <v>139</v>
      </c>
      <c r="AT459" s="231" t="s">
        <v>135</v>
      </c>
      <c r="AU459" s="231" t="s">
        <v>88</v>
      </c>
      <c r="AY459" s="17" t="s">
        <v>133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7" t="s">
        <v>86</v>
      </c>
      <c r="BK459" s="232">
        <f>ROUND(I459*H459,2)</f>
        <v>0</v>
      </c>
      <c r="BL459" s="17" t="s">
        <v>139</v>
      </c>
      <c r="BM459" s="231" t="s">
        <v>806</v>
      </c>
    </row>
    <row r="460" spans="1:51" s="13" customFormat="1" ht="12">
      <c r="A460" s="13"/>
      <c r="B460" s="233"/>
      <c r="C460" s="234"/>
      <c r="D460" s="235" t="s">
        <v>141</v>
      </c>
      <c r="E460" s="236" t="s">
        <v>1</v>
      </c>
      <c r="F460" s="237" t="s">
        <v>807</v>
      </c>
      <c r="G460" s="234"/>
      <c r="H460" s="238">
        <v>2016.168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141</v>
      </c>
      <c r="AU460" s="244" t="s">
        <v>88</v>
      </c>
      <c r="AV460" s="13" t="s">
        <v>88</v>
      </c>
      <c r="AW460" s="13" t="s">
        <v>34</v>
      </c>
      <c r="AX460" s="13" t="s">
        <v>86</v>
      </c>
      <c r="AY460" s="244" t="s">
        <v>133</v>
      </c>
    </row>
    <row r="461" spans="1:65" s="2" customFormat="1" ht="33" customHeight="1">
      <c r="A461" s="38"/>
      <c r="B461" s="39"/>
      <c r="C461" s="219" t="s">
        <v>808</v>
      </c>
      <c r="D461" s="219" t="s">
        <v>135</v>
      </c>
      <c r="E461" s="220" t="s">
        <v>809</v>
      </c>
      <c r="F461" s="221" t="s">
        <v>810</v>
      </c>
      <c r="G461" s="222" t="s">
        <v>347</v>
      </c>
      <c r="H461" s="223">
        <v>2016.168</v>
      </c>
      <c r="I461" s="224"/>
      <c r="J461" s="225">
        <f>ROUND(I461*H461,2)</f>
        <v>0</v>
      </c>
      <c r="K461" s="226"/>
      <c r="L461" s="44"/>
      <c r="M461" s="227" t="s">
        <v>1</v>
      </c>
      <c r="N461" s="228" t="s">
        <v>43</v>
      </c>
      <c r="O461" s="91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1" t="s">
        <v>139</v>
      </c>
      <c r="AT461" s="231" t="s">
        <v>135</v>
      </c>
      <c r="AU461" s="231" t="s">
        <v>88</v>
      </c>
      <c r="AY461" s="17" t="s">
        <v>133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7" t="s">
        <v>86</v>
      </c>
      <c r="BK461" s="232">
        <f>ROUND(I461*H461,2)</f>
        <v>0</v>
      </c>
      <c r="BL461" s="17" t="s">
        <v>139</v>
      </c>
      <c r="BM461" s="231" t="s">
        <v>811</v>
      </c>
    </row>
    <row r="462" spans="1:51" s="13" customFormat="1" ht="12">
      <c r="A462" s="13"/>
      <c r="B462" s="233"/>
      <c r="C462" s="234"/>
      <c r="D462" s="235" t="s">
        <v>141</v>
      </c>
      <c r="E462" s="236" t="s">
        <v>1</v>
      </c>
      <c r="F462" s="237" t="s">
        <v>807</v>
      </c>
      <c r="G462" s="234"/>
      <c r="H462" s="238">
        <v>2016.168</v>
      </c>
      <c r="I462" s="239"/>
      <c r="J462" s="234"/>
      <c r="K462" s="234"/>
      <c r="L462" s="240"/>
      <c r="M462" s="278"/>
      <c r="N462" s="279"/>
      <c r="O462" s="279"/>
      <c r="P462" s="279"/>
      <c r="Q462" s="279"/>
      <c r="R462" s="279"/>
      <c r="S462" s="279"/>
      <c r="T462" s="28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141</v>
      </c>
      <c r="AU462" s="244" t="s">
        <v>88</v>
      </c>
      <c r="AV462" s="13" t="s">
        <v>88</v>
      </c>
      <c r="AW462" s="13" t="s">
        <v>34</v>
      </c>
      <c r="AX462" s="13" t="s">
        <v>86</v>
      </c>
      <c r="AY462" s="244" t="s">
        <v>133</v>
      </c>
    </row>
    <row r="463" spans="1:31" s="2" customFormat="1" ht="6.95" customHeight="1">
      <c r="A463" s="38"/>
      <c r="B463" s="66"/>
      <c r="C463" s="67"/>
      <c r="D463" s="67"/>
      <c r="E463" s="67"/>
      <c r="F463" s="67"/>
      <c r="G463" s="67"/>
      <c r="H463" s="67"/>
      <c r="I463" s="67"/>
      <c r="J463" s="67"/>
      <c r="K463" s="67"/>
      <c r="L463" s="44"/>
      <c r="M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</row>
  </sheetData>
  <sheetProtection password="CC35" sheet="1" objects="1" scenarios="1" formatColumns="0" formatRows="0" autoFilter="0"/>
  <autoFilter ref="C124:K46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ROUND((SUM(BE129:BE439)),2)</f>
        <v>0</v>
      </c>
      <c r="G33" s="38"/>
      <c r="H33" s="38"/>
      <c r="I33" s="155">
        <v>0.21</v>
      </c>
      <c r="J33" s="154">
        <f>ROUND(((SUM(BE129:BE439))*I33),2)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ROUND((SUM(BF129:BF439)),2)</f>
        <v>0</v>
      </c>
      <c r="G34" s="38"/>
      <c r="H34" s="38"/>
      <c r="I34" s="155">
        <v>0.15</v>
      </c>
      <c r="J34" s="154">
        <f>ROUND(((SUM(BF129:BF439))*I34),2)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ROUND((SUM(BG129:BG439)),2)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ROUND((SUM(BH129:BH439)),2)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ROUND((SUM(BI129:BI439)),2)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102 - Přechody pro chodce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813</v>
      </c>
      <c r="E100" s="188"/>
      <c r="F100" s="188"/>
      <c r="G100" s="188"/>
      <c r="H100" s="188"/>
      <c r="I100" s="188"/>
      <c r="J100" s="189">
        <f>J252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112</v>
      </c>
      <c r="E101" s="188"/>
      <c r="F101" s="188"/>
      <c r="G101" s="188"/>
      <c r="H101" s="188"/>
      <c r="I101" s="188"/>
      <c r="J101" s="189">
        <f>J271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113</v>
      </c>
      <c r="E102" s="188"/>
      <c r="F102" s="188"/>
      <c r="G102" s="188"/>
      <c r="H102" s="188"/>
      <c r="I102" s="188"/>
      <c r="J102" s="189">
        <f>J277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114</v>
      </c>
      <c r="E103" s="188"/>
      <c r="F103" s="188"/>
      <c r="G103" s="188"/>
      <c r="H103" s="188"/>
      <c r="I103" s="188"/>
      <c r="J103" s="189">
        <f>J322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115</v>
      </c>
      <c r="E104" s="188"/>
      <c r="F104" s="188"/>
      <c r="G104" s="188"/>
      <c r="H104" s="188"/>
      <c r="I104" s="188"/>
      <c r="J104" s="189">
        <f>J353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116</v>
      </c>
      <c r="E105" s="188"/>
      <c r="F105" s="188"/>
      <c r="G105" s="188"/>
      <c r="H105" s="188"/>
      <c r="I105" s="188"/>
      <c r="J105" s="189">
        <f>J417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117</v>
      </c>
      <c r="E106" s="188"/>
      <c r="F106" s="188"/>
      <c r="G106" s="188"/>
      <c r="H106" s="188"/>
      <c r="I106" s="188"/>
      <c r="J106" s="189">
        <f>J426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814</v>
      </c>
      <c r="E107" s="182"/>
      <c r="F107" s="182"/>
      <c r="G107" s="182"/>
      <c r="H107" s="182"/>
      <c r="I107" s="182"/>
      <c r="J107" s="183">
        <f>J429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815</v>
      </c>
      <c r="E108" s="188"/>
      <c r="F108" s="188"/>
      <c r="G108" s="188"/>
      <c r="H108" s="188"/>
      <c r="I108" s="188"/>
      <c r="J108" s="189">
        <f>J430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816</v>
      </c>
      <c r="E109" s="188"/>
      <c r="F109" s="188"/>
      <c r="G109" s="188"/>
      <c r="H109" s="188"/>
      <c r="I109" s="188"/>
      <c r="J109" s="189">
        <f>J435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118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Výstavba chodníku na ul. Polské v Karviné-Ráji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102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102 - Přechody pro chodce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Karviná</v>
      </c>
      <c r="G123" s="40"/>
      <c r="H123" s="40"/>
      <c r="I123" s="32" t="s">
        <v>22</v>
      </c>
      <c r="J123" s="79" t="str">
        <f>IF(J12="","",J12)</f>
        <v>9. 9. 2021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2" t="s">
        <v>24</v>
      </c>
      <c r="D125" s="40"/>
      <c r="E125" s="40"/>
      <c r="F125" s="27" t="str">
        <f>E15</f>
        <v>Statutární město Karviná</v>
      </c>
      <c r="G125" s="40"/>
      <c r="H125" s="40"/>
      <c r="I125" s="32" t="s">
        <v>31</v>
      </c>
      <c r="J125" s="36" t="str">
        <f>E21</f>
        <v>ŠNAPKA SLUŽBY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29</v>
      </c>
      <c r="D126" s="40"/>
      <c r="E126" s="40"/>
      <c r="F126" s="27" t="str">
        <f>IF(E18="","",E18)</f>
        <v>Vyplň údaj</v>
      </c>
      <c r="G126" s="40"/>
      <c r="H126" s="40"/>
      <c r="I126" s="32" t="s">
        <v>35</v>
      </c>
      <c r="J126" s="36" t="str">
        <f>E24</f>
        <v>Ing. Ivan Šnapka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119</v>
      </c>
      <c r="D128" s="194" t="s">
        <v>63</v>
      </c>
      <c r="E128" s="194" t="s">
        <v>59</v>
      </c>
      <c r="F128" s="194" t="s">
        <v>60</v>
      </c>
      <c r="G128" s="194" t="s">
        <v>120</v>
      </c>
      <c r="H128" s="194" t="s">
        <v>121</v>
      </c>
      <c r="I128" s="194" t="s">
        <v>122</v>
      </c>
      <c r="J128" s="195" t="s">
        <v>106</v>
      </c>
      <c r="K128" s="196" t="s">
        <v>123</v>
      </c>
      <c r="L128" s="197"/>
      <c r="M128" s="100" t="s">
        <v>1</v>
      </c>
      <c r="N128" s="101" t="s">
        <v>42</v>
      </c>
      <c r="O128" s="101" t="s">
        <v>124</v>
      </c>
      <c r="P128" s="101" t="s">
        <v>125</v>
      </c>
      <c r="Q128" s="101" t="s">
        <v>126</v>
      </c>
      <c r="R128" s="101" t="s">
        <v>127</v>
      </c>
      <c r="S128" s="101" t="s">
        <v>128</v>
      </c>
      <c r="T128" s="102" t="s">
        <v>129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130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P130+P429</f>
        <v>0</v>
      </c>
      <c r="Q129" s="104"/>
      <c r="R129" s="200">
        <f>R130+R429</f>
        <v>213.82545090000002</v>
      </c>
      <c r="S129" s="104"/>
      <c r="T129" s="201">
        <f>T130+T429</f>
        <v>90.92917999999999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77</v>
      </c>
      <c r="AU129" s="17" t="s">
        <v>108</v>
      </c>
      <c r="BK129" s="202">
        <f>BK130+BK429</f>
        <v>0</v>
      </c>
    </row>
    <row r="130" spans="1:63" s="12" customFormat="1" ht="25.9" customHeight="1">
      <c r="A130" s="12"/>
      <c r="B130" s="203"/>
      <c r="C130" s="204"/>
      <c r="D130" s="205" t="s">
        <v>77</v>
      </c>
      <c r="E130" s="206" t="s">
        <v>131</v>
      </c>
      <c r="F130" s="206" t="s">
        <v>132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P131+P234+P252+P271+P277+P322+P353+P417+P426</f>
        <v>0</v>
      </c>
      <c r="Q130" s="211"/>
      <c r="R130" s="212">
        <f>R131+R234+R252+R271+R277+R322+R353+R417+R426</f>
        <v>213.69821890000003</v>
      </c>
      <c r="S130" s="211"/>
      <c r="T130" s="213">
        <f>T131+T234+T252+T271+T277+T322+T353+T417+T426</f>
        <v>90.92917999999999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77</v>
      </c>
      <c r="AU130" s="215" t="s">
        <v>78</v>
      </c>
      <c r="AY130" s="214" t="s">
        <v>133</v>
      </c>
      <c r="BK130" s="216">
        <f>BK131+BK234+BK252+BK271+BK277+BK322+BK353+BK417+BK426</f>
        <v>0</v>
      </c>
    </row>
    <row r="131" spans="1:63" s="12" customFormat="1" ht="22.8" customHeight="1">
      <c r="A131" s="12"/>
      <c r="B131" s="203"/>
      <c r="C131" s="204"/>
      <c r="D131" s="205" t="s">
        <v>77</v>
      </c>
      <c r="E131" s="217" t="s">
        <v>86</v>
      </c>
      <c r="F131" s="217" t="s">
        <v>134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SUM(P132:P233)</f>
        <v>0</v>
      </c>
      <c r="Q131" s="211"/>
      <c r="R131" s="212">
        <f>SUM(R132:R233)</f>
        <v>74.96341000000001</v>
      </c>
      <c r="S131" s="211"/>
      <c r="T131" s="213">
        <f>SUM(T132:T233)</f>
        <v>72.92327999999999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77</v>
      </c>
      <c r="AU131" s="215" t="s">
        <v>86</v>
      </c>
      <c r="AY131" s="214" t="s">
        <v>133</v>
      </c>
      <c r="BK131" s="216">
        <f>SUM(BK132:BK233)</f>
        <v>0</v>
      </c>
    </row>
    <row r="132" spans="1:65" s="2" customFormat="1" ht="16.5" customHeight="1">
      <c r="A132" s="38"/>
      <c r="B132" s="39"/>
      <c r="C132" s="219" t="s">
        <v>86</v>
      </c>
      <c r="D132" s="219" t="s">
        <v>135</v>
      </c>
      <c r="E132" s="220" t="s">
        <v>136</v>
      </c>
      <c r="F132" s="221" t="s">
        <v>137</v>
      </c>
      <c r="G132" s="222" t="s">
        <v>138</v>
      </c>
      <c r="H132" s="223">
        <v>0.018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139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139</v>
      </c>
      <c r="BM132" s="231" t="s">
        <v>817</v>
      </c>
    </row>
    <row r="133" spans="1:51" s="13" customFormat="1" ht="12">
      <c r="A133" s="13"/>
      <c r="B133" s="233"/>
      <c r="C133" s="234"/>
      <c r="D133" s="235" t="s">
        <v>141</v>
      </c>
      <c r="E133" s="236" t="s">
        <v>1</v>
      </c>
      <c r="F133" s="237" t="s">
        <v>818</v>
      </c>
      <c r="G133" s="234"/>
      <c r="H133" s="238">
        <v>0.018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141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133</v>
      </c>
    </row>
    <row r="134" spans="1:65" s="2" customFormat="1" ht="24.15" customHeight="1">
      <c r="A134" s="38"/>
      <c r="B134" s="39"/>
      <c r="C134" s="219" t="s">
        <v>394</v>
      </c>
      <c r="D134" s="219" t="s">
        <v>135</v>
      </c>
      <c r="E134" s="220" t="s">
        <v>819</v>
      </c>
      <c r="F134" s="221" t="s">
        <v>820</v>
      </c>
      <c r="G134" s="222" t="s">
        <v>159</v>
      </c>
      <c r="H134" s="223">
        <v>32.2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0.255</v>
      </c>
      <c r="T134" s="230">
        <f>S134*H134</f>
        <v>8.211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139</v>
      </c>
      <c r="AT134" s="231" t="s">
        <v>135</v>
      </c>
      <c r="AU134" s="231" t="s">
        <v>88</v>
      </c>
      <c r="AY134" s="17" t="s">
        <v>133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139</v>
      </c>
      <c r="BM134" s="231" t="s">
        <v>821</v>
      </c>
    </row>
    <row r="135" spans="1:51" s="13" customFormat="1" ht="12">
      <c r="A135" s="13"/>
      <c r="B135" s="233"/>
      <c r="C135" s="234"/>
      <c r="D135" s="235" t="s">
        <v>141</v>
      </c>
      <c r="E135" s="236" t="s">
        <v>1</v>
      </c>
      <c r="F135" s="237" t="s">
        <v>822</v>
      </c>
      <c r="G135" s="234"/>
      <c r="H135" s="238">
        <v>32.2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141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133</v>
      </c>
    </row>
    <row r="136" spans="1:65" s="2" customFormat="1" ht="24.15" customHeight="1">
      <c r="A136" s="38"/>
      <c r="B136" s="39"/>
      <c r="C136" s="219" t="s">
        <v>458</v>
      </c>
      <c r="D136" s="219" t="s">
        <v>135</v>
      </c>
      <c r="E136" s="220" t="s">
        <v>157</v>
      </c>
      <c r="F136" s="221" t="s">
        <v>158</v>
      </c>
      <c r="G136" s="222" t="s">
        <v>159</v>
      </c>
      <c r="H136" s="223">
        <v>83.26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0.26</v>
      </c>
      <c r="T136" s="230">
        <f>S136*H136</f>
        <v>21.6476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139</v>
      </c>
      <c r="AT136" s="231" t="s">
        <v>135</v>
      </c>
      <c r="AU136" s="231" t="s">
        <v>88</v>
      </c>
      <c r="AY136" s="17" t="s">
        <v>133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139</v>
      </c>
      <c r="BM136" s="231" t="s">
        <v>823</v>
      </c>
    </row>
    <row r="137" spans="1:51" s="13" customFormat="1" ht="12">
      <c r="A137" s="13"/>
      <c r="B137" s="233"/>
      <c r="C137" s="234"/>
      <c r="D137" s="235" t="s">
        <v>141</v>
      </c>
      <c r="E137" s="236" t="s">
        <v>1</v>
      </c>
      <c r="F137" s="237" t="s">
        <v>824</v>
      </c>
      <c r="G137" s="234"/>
      <c r="H137" s="238">
        <v>64.86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141</v>
      </c>
      <c r="AU137" s="244" t="s">
        <v>88</v>
      </c>
      <c r="AV137" s="13" t="s">
        <v>88</v>
      </c>
      <c r="AW137" s="13" t="s">
        <v>34</v>
      </c>
      <c r="AX137" s="13" t="s">
        <v>78</v>
      </c>
      <c r="AY137" s="244" t="s">
        <v>133</v>
      </c>
    </row>
    <row r="138" spans="1:51" s="13" customFormat="1" ht="12">
      <c r="A138" s="13"/>
      <c r="B138" s="233"/>
      <c r="C138" s="234"/>
      <c r="D138" s="235" t="s">
        <v>141</v>
      </c>
      <c r="E138" s="236" t="s">
        <v>1</v>
      </c>
      <c r="F138" s="237" t="s">
        <v>825</v>
      </c>
      <c r="G138" s="234"/>
      <c r="H138" s="238">
        <v>18.4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78</v>
      </c>
      <c r="AY138" s="244" t="s">
        <v>133</v>
      </c>
    </row>
    <row r="139" spans="1:51" s="14" customFormat="1" ht="12">
      <c r="A139" s="14"/>
      <c r="B139" s="245"/>
      <c r="C139" s="246"/>
      <c r="D139" s="235" t="s">
        <v>141</v>
      </c>
      <c r="E139" s="247" t="s">
        <v>1</v>
      </c>
      <c r="F139" s="248" t="s">
        <v>167</v>
      </c>
      <c r="G139" s="246"/>
      <c r="H139" s="249">
        <v>83.25999999999999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141</v>
      </c>
      <c r="AU139" s="255" t="s">
        <v>88</v>
      </c>
      <c r="AV139" s="14" t="s">
        <v>139</v>
      </c>
      <c r="AW139" s="14" t="s">
        <v>34</v>
      </c>
      <c r="AX139" s="14" t="s">
        <v>86</v>
      </c>
      <c r="AY139" s="255" t="s">
        <v>133</v>
      </c>
    </row>
    <row r="140" spans="1:65" s="2" customFormat="1" ht="24.15" customHeight="1">
      <c r="A140" s="38"/>
      <c r="B140" s="39"/>
      <c r="C140" s="219" t="s">
        <v>309</v>
      </c>
      <c r="D140" s="219" t="s">
        <v>135</v>
      </c>
      <c r="E140" s="220" t="s">
        <v>826</v>
      </c>
      <c r="F140" s="221" t="s">
        <v>827</v>
      </c>
      <c r="G140" s="222" t="s">
        <v>159</v>
      </c>
      <c r="H140" s="223">
        <v>115.46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0.18</v>
      </c>
      <c r="T140" s="230">
        <f>S140*H140</f>
        <v>20.782799999999998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139</v>
      </c>
      <c r="AT140" s="231" t="s">
        <v>135</v>
      </c>
      <c r="AU140" s="231" t="s">
        <v>88</v>
      </c>
      <c r="AY140" s="17" t="s">
        <v>133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139</v>
      </c>
      <c r="BM140" s="231" t="s">
        <v>828</v>
      </c>
    </row>
    <row r="141" spans="1:51" s="13" customFormat="1" ht="12">
      <c r="A141" s="13"/>
      <c r="B141" s="233"/>
      <c r="C141" s="234"/>
      <c r="D141" s="235" t="s">
        <v>141</v>
      </c>
      <c r="E141" s="236" t="s">
        <v>1</v>
      </c>
      <c r="F141" s="237" t="s">
        <v>822</v>
      </c>
      <c r="G141" s="234"/>
      <c r="H141" s="238">
        <v>32.2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141</v>
      </c>
      <c r="AU141" s="244" t="s">
        <v>88</v>
      </c>
      <c r="AV141" s="13" t="s">
        <v>88</v>
      </c>
      <c r="AW141" s="13" t="s">
        <v>34</v>
      </c>
      <c r="AX141" s="13" t="s">
        <v>78</v>
      </c>
      <c r="AY141" s="244" t="s">
        <v>133</v>
      </c>
    </row>
    <row r="142" spans="1:51" s="13" customFormat="1" ht="12">
      <c r="A142" s="13"/>
      <c r="B142" s="233"/>
      <c r="C142" s="234"/>
      <c r="D142" s="235" t="s">
        <v>141</v>
      </c>
      <c r="E142" s="236" t="s">
        <v>1</v>
      </c>
      <c r="F142" s="237" t="s">
        <v>824</v>
      </c>
      <c r="G142" s="234"/>
      <c r="H142" s="238">
        <v>64.86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141</v>
      </c>
      <c r="AU142" s="244" t="s">
        <v>88</v>
      </c>
      <c r="AV142" s="13" t="s">
        <v>88</v>
      </c>
      <c r="AW142" s="13" t="s">
        <v>34</v>
      </c>
      <c r="AX142" s="13" t="s">
        <v>78</v>
      </c>
      <c r="AY142" s="244" t="s">
        <v>133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825</v>
      </c>
      <c r="G143" s="234"/>
      <c r="H143" s="238">
        <v>18.4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78</v>
      </c>
      <c r="AY143" s="244" t="s">
        <v>133</v>
      </c>
    </row>
    <row r="144" spans="1:51" s="14" customFormat="1" ht="12">
      <c r="A144" s="14"/>
      <c r="B144" s="245"/>
      <c r="C144" s="246"/>
      <c r="D144" s="235" t="s">
        <v>141</v>
      </c>
      <c r="E144" s="247" t="s">
        <v>1</v>
      </c>
      <c r="F144" s="248" t="s">
        <v>167</v>
      </c>
      <c r="G144" s="246"/>
      <c r="H144" s="249">
        <v>115.46000000000001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141</v>
      </c>
      <c r="AU144" s="255" t="s">
        <v>88</v>
      </c>
      <c r="AV144" s="14" t="s">
        <v>139</v>
      </c>
      <c r="AW144" s="14" t="s">
        <v>34</v>
      </c>
      <c r="AX144" s="14" t="s">
        <v>86</v>
      </c>
      <c r="AY144" s="255" t="s">
        <v>133</v>
      </c>
    </row>
    <row r="145" spans="1:65" s="2" customFormat="1" ht="24.15" customHeight="1">
      <c r="A145" s="38"/>
      <c r="B145" s="39"/>
      <c r="C145" s="219" t="s">
        <v>168</v>
      </c>
      <c r="D145" s="219" t="s">
        <v>135</v>
      </c>
      <c r="E145" s="220" t="s">
        <v>162</v>
      </c>
      <c r="F145" s="221" t="s">
        <v>163</v>
      </c>
      <c r="G145" s="222" t="s">
        <v>159</v>
      </c>
      <c r="H145" s="223">
        <v>13.23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0.5</v>
      </c>
      <c r="T145" s="230">
        <f>S145*H145</f>
        <v>6.615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139</v>
      </c>
      <c r="AT145" s="231" t="s">
        <v>135</v>
      </c>
      <c r="AU145" s="231" t="s">
        <v>88</v>
      </c>
      <c r="AY145" s="17" t="s">
        <v>133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139</v>
      </c>
      <c r="BM145" s="231" t="s">
        <v>829</v>
      </c>
    </row>
    <row r="146" spans="1:51" s="13" customFormat="1" ht="12">
      <c r="A146" s="13"/>
      <c r="B146" s="233"/>
      <c r="C146" s="234"/>
      <c r="D146" s="235" t="s">
        <v>141</v>
      </c>
      <c r="E146" s="236" t="s">
        <v>1</v>
      </c>
      <c r="F146" s="237" t="s">
        <v>830</v>
      </c>
      <c r="G146" s="234"/>
      <c r="H146" s="238">
        <v>13.23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141</v>
      </c>
      <c r="AU146" s="244" t="s">
        <v>88</v>
      </c>
      <c r="AV146" s="13" t="s">
        <v>88</v>
      </c>
      <c r="AW146" s="13" t="s">
        <v>34</v>
      </c>
      <c r="AX146" s="13" t="s">
        <v>86</v>
      </c>
      <c r="AY146" s="244" t="s">
        <v>133</v>
      </c>
    </row>
    <row r="147" spans="1:65" s="2" customFormat="1" ht="24.15" customHeight="1">
      <c r="A147" s="38"/>
      <c r="B147" s="39"/>
      <c r="C147" s="219" t="s">
        <v>172</v>
      </c>
      <c r="D147" s="219" t="s">
        <v>135</v>
      </c>
      <c r="E147" s="220" t="s">
        <v>169</v>
      </c>
      <c r="F147" s="221" t="s">
        <v>170</v>
      </c>
      <c r="G147" s="222" t="s">
        <v>159</v>
      </c>
      <c r="H147" s="223">
        <v>26.46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0.098</v>
      </c>
      <c r="T147" s="230">
        <f>S147*H147</f>
        <v>2.59308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139</v>
      </c>
      <c r="AT147" s="231" t="s">
        <v>135</v>
      </c>
      <c r="AU147" s="231" t="s">
        <v>88</v>
      </c>
      <c r="AY147" s="17" t="s">
        <v>133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139</v>
      </c>
      <c r="BM147" s="231" t="s">
        <v>831</v>
      </c>
    </row>
    <row r="148" spans="1:51" s="13" customFormat="1" ht="12">
      <c r="A148" s="13"/>
      <c r="B148" s="233"/>
      <c r="C148" s="234"/>
      <c r="D148" s="235" t="s">
        <v>141</v>
      </c>
      <c r="E148" s="236" t="s">
        <v>1</v>
      </c>
      <c r="F148" s="237" t="s">
        <v>832</v>
      </c>
      <c r="G148" s="234"/>
      <c r="H148" s="238">
        <v>26.46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141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133</v>
      </c>
    </row>
    <row r="149" spans="1:65" s="2" customFormat="1" ht="24.15" customHeight="1">
      <c r="A149" s="38"/>
      <c r="B149" s="39"/>
      <c r="C149" s="219" t="s">
        <v>176</v>
      </c>
      <c r="D149" s="219" t="s">
        <v>135</v>
      </c>
      <c r="E149" s="220" t="s">
        <v>173</v>
      </c>
      <c r="F149" s="221" t="s">
        <v>174</v>
      </c>
      <c r="G149" s="222" t="s">
        <v>159</v>
      </c>
      <c r="H149" s="223">
        <v>13.23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0.22</v>
      </c>
      <c r="T149" s="230">
        <f>S149*H149</f>
        <v>2.9106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139</v>
      </c>
      <c r="AT149" s="231" t="s">
        <v>135</v>
      </c>
      <c r="AU149" s="231" t="s">
        <v>88</v>
      </c>
      <c r="AY149" s="17" t="s">
        <v>133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139</v>
      </c>
      <c r="BM149" s="231" t="s">
        <v>833</v>
      </c>
    </row>
    <row r="150" spans="1:51" s="13" customFormat="1" ht="12">
      <c r="A150" s="13"/>
      <c r="B150" s="233"/>
      <c r="C150" s="234"/>
      <c r="D150" s="235" t="s">
        <v>141</v>
      </c>
      <c r="E150" s="236" t="s">
        <v>1</v>
      </c>
      <c r="F150" s="237" t="s">
        <v>830</v>
      </c>
      <c r="G150" s="234"/>
      <c r="H150" s="238">
        <v>13.23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141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133</v>
      </c>
    </row>
    <row r="151" spans="1:65" s="2" customFormat="1" ht="24.15" customHeight="1">
      <c r="A151" s="38"/>
      <c r="B151" s="39"/>
      <c r="C151" s="219" t="s">
        <v>181</v>
      </c>
      <c r="D151" s="219" t="s">
        <v>135</v>
      </c>
      <c r="E151" s="220" t="s">
        <v>177</v>
      </c>
      <c r="F151" s="221" t="s">
        <v>178</v>
      </c>
      <c r="G151" s="222" t="s">
        <v>159</v>
      </c>
      <c r="H151" s="223">
        <v>79.4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5E-05</v>
      </c>
      <c r="R151" s="229">
        <f>Q151*H151</f>
        <v>0.0039700000000000004</v>
      </c>
      <c r="S151" s="229">
        <v>0.128</v>
      </c>
      <c r="T151" s="230">
        <f>S151*H151</f>
        <v>10.163200000000002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139</v>
      </c>
      <c r="AT151" s="231" t="s">
        <v>135</v>
      </c>
      <c r="AU151" s="231" t="s">
        <v>88</v>
      </c>
      <c r="AY151" s="17" t="s">
        <v>133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139</v>
      </c>
      <c r="BM151" s="231" t="s">
        <v>834</v>
      </c>
    </row>
    <row r="152" spans="1:51" s="13" customFormat="1" ht="12">
      <c r="A152" s="13"/>
      <c r="B152" s="233"/>
      <c r="C152" s="234"/>
      <c r="D152" s="235" t="s">
        <v>141</v>
      </c>
      <c r="E152" s="236" t="s">
        <v>1</v>
      </c>
      <c r="F152" s="237" t="s">
        <v>835</v>
      </c>
      <c r="G152" s="234"/>
      <c r="H152" s="238">
        <v>79.4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141</v>
      </c>
      <c r="AU152" s="244" t="s">
        <v>88</v>
      </c>
      <c r="AV152" s="13" t="s">
        <v>88</v>
      </c>
      <c r="AW152" s="13" t="s">
        <v>34</v>
      </c>
      <c r="AX152" s="13" t="s">
        <v>86</v>
      </c>
      <c r="AY152" s="244" t="s">
        <v>133</v>
      </c>
    </row>
    <row r="153" spans="1:65" s="2" customFormat="1" ht="24.15" customHeight="1">
      <c r="A153" s="38"/>
      <c r="B153" s="39"/>
      <c r="C153" s="219" t="s">
        <v>187</v>
      </c>
      <c r="D153" s="219" t="s">
        <v>135</v>
      </c>
      <c r="E153" s="220" t="s">
        <v>182</v>
      </c>
      <c r="F153" s="221" t="s">
        <v>183</v>
      </c>
      <c r="G153" s="222" t="s">
        <v>184</v>
      </c>
      <c r="H153" s="223">
        <v>120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139</v>
      </c>
      <c r="AT153" s="231" t="s">
        <v>135</v>
      </c>
      <c r="AU153" s="231" t="s">
        <v>88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139</v>
      </c>
      <c r="BM153" s="231" t="s">
        <v>836</v>
      </c>
    </row>
    <row r="154" spans="1:51" s="13" customFormat="1" ht="12">
      <c r="A154" s="13"/>
      <c r="B154" s="233"/>
      <c r="C154" s="234"/>
      <c r="D154" s="235" t="s">
        <v>141</v>
      </c>
      <c r="E154" s="236" t="s">
        <v>1</v>
      </c>
      <c r="F154" s="237" t="s">
        <v>837</v>
      </c>
      <c r="G154" s="234"/>
      <c r="H154" s="238">
        <v>120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141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133</v>
      </c>
    </row>
    <row r="155" spans="1:65" s="2" customFormat="1" ht="24.15" customHeight="1">
      <c r="A155" s="38"/>
      <c r="B155" s="39"/>
      <c r="C155" s="219" t="s">
        <v>193</v>
      </c>
      <c r="D155" s="219" t="s">
        <v>135</v>
      </c>
      <c r="E155" s="220" t="s">
        <v>188</v>
      </c>
      <c r="F155" s="221" t="s">
        <v>189</v>
      </c>
      <c r="G155" s="222" t="s">
        <v>190</v>
      </c>
      <c r="H155" s="223">
        <v>30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139</v>
      </c>
      <c r="AT155" s="231" t="s">
        <v>135</v>
      </c>
      <c r="AU155" s="231" t="s">
        <v>88</v>
      </c>
      <c r="AY155" s="17" t="s">
        <v>133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139</v>
      </c>
      <c r="BM155" s="231" t="s">
        <v>838</v>
      </c>
    </row>
    <row r="156" spans="1:51" s="13" customFormat="1" ht="12">
      <c r="A156" s="13"/>
      <c r="B156" s="233"/>
      <c r="C156" s="234"/>
      <c r="D156" s="235" t="s">
        <v>141</v>
      </c>
      <c r="E156" s="236" t="s">
        <v>1</v>
      </c>
      <c r="F156" s="237" t="s">
        <v>839</v>
      </c>
      <c r="G156" s="234"/>
      <c r="H156" s="238">
        <v>30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141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133</v>
      </c>
    </row>
    <row r="157" spans="1:65" s="2" customFormat="1" ht="24.15" customHeight="1">
      <c r="A157" s="38"/>
      <c r="B157" s="39"/>
      <c r="C157" s="219" t="s">
        <v>198</v>
      </c>
      <c r="D157" s="219" t="s">
        <v>135</v>
      </c>
      <c r="E157" s="220" t="s">
        <v>194</v>
      </c>
      <c r="F157" s="221" t="s">
        <v>195</v>
      </c>
      <c r="G157" s="222" t="s">
        <v>146</v>
      </c>
      <c r="H157" s="223">
        <v>2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43</v>
      </c>
      <c r="O157" s="91"/>
      <c r="P157" s="229">
        <f>O157*H157</f>
        <v>0</v>
      </c>
      <c r="Q157" s="229">
        <v>0.00065</v>
      </c>
      <c r="R157" s="229">
        <f>Q157*H157</f>
        <v>0.0013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139</v>
      </c>
      <c r="AT157" s="231" t="s">
        <v>135</v>
      </c>
      <c r="AU157" s="231" t="s">
        <v>88</v>
      </c>
      <c r="AY157" s="17" t="s">
        <v>133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139</v>
      </c>
      <c r="BM157" s="231" t="s">
        <v>840</v>
      </c>
    </row>
    <row r="158" spans="1:65" s="2" customFormat="1" ht="24.15" customHeight="1">
      <c r="A158" s="38"/>
      <c r="B158" s="39"/>
      <c r="C158" s="219" t="s">
        <v>202</v>
      </c>
      <c r="D158" s="219" t="s">
        <v>135</v>
      </c>
      <c r="E158" s="220" t="s">
        <v>199</v>
      </c>
      <c r="F158" s="221" t="s">
        <v>200</v>
      </c>
      <c r="G158" s="222" t="s">
        <v>146</v>
      </c>
      <c r="H158" s="223">
        <v>2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88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841</v>
      </c>
    </row>
    <row r="159" spans="1:65" s="2" customFormat="1" ht="21.75" customHeight="1">
      <c r="A159" s="38"/>
      <c r="B159" s="39"/>
      <c r="C159" s="219" t="s">
        <v>207</v>
      </c>
      <c r="D159" s="219" t="s">
        <v>135</v>
      </c>
      <c r="E159" s="220" t="s">
        <v>203</v>
      </c>
      <c r="F159" s="221" t="s">
        <v>204</v>
      </c>
      <c r="G159" s="222" t="s">
        <v>159</v>
      </c>
      <c r="H159" s="223">
        <v>27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0.00064</v>
      </c>
      <c r="R159" s="229">
        <f>Q159*H159</f>
        <v>0.01728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139</v>
      </c>
      <c r="AT159" s="231" t="s">
        <v>135</v>
      </c>
      <c r="AU159" s="231" t="s">
        <v>88</v>
      </c>
      <c r="AY159" s="17" t="s">
        <v>133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139</v>
      </c>
      <c r="BM159" s="231" t="s">
        <v>842</v>
      </c>
    </row>
    <row r="160" spans="1:51" s="13" customFormat="1" ht="12">
      <c r="A160" s="13"/>
      <c r="B160" s="233"/>
      <c r="C160" s="234"/>
      <c r="D160" s="235" t="s">
        <v>141</v>
      </c>
      <c r="E160" s="236" t="s">
        <v>1</v>
      </c>
      <c r="F160" s="237" t="s">
        <v>843</v>
      </c>
      <c r="G160" s="234"/>
      <c r="H160" s="238">
        <v>27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141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133</v>
      </c>
    </row>
    <row r="161" spans="1:65" s="2" customFormat="1" ht="24.15" customHeight="1">
      <c r="A161" s="38"/>
      <c r="B161" s="39"/>
      <c r="C161" s="219" t="s">
        <v>8</v>
      </c>
      <c r="D161" s="219" t="s">
        <v>135</v>
      </c>
      <c r="E161" s="220" t="s">
        <v>208</v>
      </c>
      <c r="F161" s="221" t="s">
        <v>209</v>
      </c>
      <c r="G161" s="222" t="s">
        <v>159</v>
      </c>
      <c r="H161" s="223">
        <v>27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139</v>
      </c>
      <c r="AT161" s="231" t="s">
        <v>135</v>
      </c>
      <c r="AU161" s="231" t="s">
        <v>88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139</v>
      </c>
      <c r="BM161" s="231" t="s">
        <v>844</v>
      </c>
    </row>
    <row r="162" spans="1:51" s="13" customFormat="1" ht="12">
      <c r="A162" s="13"/>
      <c r="B162" s="233"/>
      <c r="C162" s="234"/>
      <c r="D162" s="235" t="s">
        <v>141</v>
      </c>
      <c r="E162" s="236" t="s">
        <v>1</v>
      </c>
      <c r="F162" s="237" t="s">
        <v>843</v>
      </c>
      <c r="G162" s="234"/>
      <c r="H162" s="238">
        <v>27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141</v>
      </c>
      <c r="AU162" s="244" t="s">
        <v>88</v>
      </c>
      <c r="AV162" s="13" t="s">
        <v>88</v>
      </c>
      <c r="AW162" s="13" t="s">
        <v>34</v>
      </c>
      <c r="AX162" s="13" t="s">
        <v>86</v>
      </c>
      <c r="AY162" s="244" t="s">
        <v>133</v>
      </c>
    </row>
    <row r="163" spans="1:65" s="2" customFormat="1" ht="24.15" customHeight="1">
      <c r="A163" s="38"/>
      <c r="B163" s="39"/>
      <c r="C163" s="219" t="s">
        <v>216</v>
      </c>
      <c r="D163" s="219" t="s">
        <v>135</v>
      </c>
      <c r="E163" s="220" t="s">
        <v>211</v>
      </c>
      <c r="F163" s="221" t="s">
        <v>212</v>
      </c>
      <c r="G163" s="222" t="s">
        <v>213</v>
      </c>
      <c r="H163" s="223">
        <v>79.4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0.0001</v>
      </c>
      <c r="R163" s="229">
        <f>Q163*H163</f>
        <v>0.007940000000000001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139</v>
      </c>
      <c r="AT163" s="231" t="s">
        <v>135</v>
      </c>
      <c r="AU163" s="231" t="s">
        <v>88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139</v>
      </c>
      <c r="BM163" s="231" t="s">
        <v>845</v>
      </c>
    </row>
    <row r="164" spans="1:51" s="13" customFormat="1" ht="12">
      <c r="A164" s="13"/>
      <c r="B164" s="233"/>
      <c r="C164" s="234"/>
      <c r="D164" s="235" t="s">
        <v>141</v>
      </c>
      <c r="E164" s="236" t="s">
        <v>1</v>
      </c>
      <c r="F164" s="237" t="s">
        <v>835</v>
      </c>
      <c r="G164" s="234"/>
      <c r="H164" s="238">
        <v>79.4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141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133</v>
      </c>
    </row>
    <row r="165" spans="1:65" s="2" customFormat="1" ht="24.15" customHeight="1">
      <c r="A165" s="38"/>
      <c r="B165" s="39"/>
      <c r="C165" s="219" t="s">
        <v>220</v>
      </c>
      <c r="D165" s="219" t="s">
        <v>135</v>
      </c>
      <c r="E165" s="220" t="s">
        <v>217</v>
      </c>
      <c r="F165" s="221" t="s">
        <v>218</v>
      </c>
      <c r="G165" s="222" t="s">
        <v>213</v>
      </c>
      <c r="H165" s="223">
        <v>79.4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139</v>
      </c>
      <c r="AT165" s="231" t="s">
        <v>135</v>
      </c>
      <c r="AU165" s="231" t="s">
        <v>88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139</v>
      </c>
      <c r="BM165" s="231" t="s">
        <v>846</v>
      </c>
    </row>
    <row r="166" spans="1:51" s="13" customFormat="1" ht="12">
      <c r="A166" s="13"/>
      <c r="B166" s="233"/>
      <c r="C166" s="234"/>
      <c r="D166" s="235" t="s">
        <v>141</v>
      </c>
      <c r="E166" s="236" t="s">
        <v>1</v>
      </c>
      <c r="F166" s="237" t="s">
        <v>835</v>
      </c>
      <c r="G166" s="234"/>
      <c r="H166" s="238">
        <v>79.4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141</v>
      </c>
      <c r="AU166" s="244" t="s">
        <v>88</v>
      </c>
      <c r="AV166" s="13" t="s">
        <v>88</v>
      </c>
      <c r="AW166" s="13" t="s">
        <v>34</v>
      </c>
      <c r="AX166" s="13" t="s">
        <v>86</v>
      </c>
      <c r="AY166" s="244" t="s">
        <v>133</v>
      </c>
    </row>
    <row r="167" spans="1:65" s="2" customFormat="1" ht="24.15" customHeight="1">
      <c r="A167" s="38"/>
      <c r="B167" s="39"/>
      <c r="C167" s="219" t="s">
        <v>225</v>
      </c>
      <c r="D167" s="219" t="s">
        <v>135</v>
      </c>
      <c r="E167" s="220" t="s">
        <v>221</v>
      </c>
      <c r="F167" s="221" t="s">
        <v>222</v>
      </c>
      <c r="G167" s="222" t="s">
        <v>213</v>
      </c>
      <c r="H167" s="223">
        <v>6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0.01182</v>
      </c>
      <c r="R167" s="229">
        <f>Q167*H167</f>
        <v>0.07092000000000001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139</v>
      </c>
      <c r="AT167" s="231" t="s">
        <v>135</v>
      </c>
      <c r="AU167" s="231" t="s">
        <v>88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139</v>
      </c>
      <c r="BM167" s="231" t="s">
        <v>847</v>
      </c>
    </row>
    <row r="168" spans="1:51" s="13" customFormat="1" ht="12">
      <c r="A168" s="13"/>
      <c r="B168" s="233"/>
      <c r="C168" s="234"/>
      <c r="D168" s="235" t="s">
        <v>141</v>
      </c>
      <c r="E168" s="236" t="s">
        <v>1</v>
      </c>
      <c r="F168" s="237" t="s">
        <v>848</v>
      </c>
      <c r="G168" s="234"/>
      <c r="H168" s="238">
        <v>6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141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133</v>
      </c>
    </row>
    <row r="169" spans="1:65" s="2" customFormat="1" ht="24.15" customHeight="1">
      <c r="A169" s="38"/>
      <c r="B169" s="39"/>
      <c r="C169" s="219" t="s">
        <v>229</v>
      </c>
      <c r="D169" s="219" t="s">
        <v>135</v>
      </c>
      <c r="E169" s="220" t="s">
        <v>226</v>
      </c>
      <c r="F169" s="221" t="s">
        <v>227</v>
      </c>
      <c r="G169" s="222" t="s">
        <v>213</v>
      </c>
      <c r="H169" s="223">
        <v>6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139</v>
      </c>
      <c r="AT169" s="231" t="s">
        <v>135</v>
      </c>
      <c r="AU169" s="231" t="s">
        <v>88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139</v>
      </c>
      <c r="BM169" s="231" t="s">
        <v>849</v>
      </c>
    </row>
    <row r="170" spans="1:51" s="13" customFormat="1" ht="12">
      <c r="A170" s="13"/>
      <c r="B170" s="233"/>
      <c r="C170" s="234"/>
      <c r="D170" s="235" t="s">
        <v>141</v>
      </c>
      <c r="E170" s="236" t="s">
        <v>1</v>
      </c>
      <c r="F170" s="237" t="s">
        <v>848</v>
      </c>
      <c r="G170" s="234"/>
      <c r="H170" s="238">
        <v>6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141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133</v>
      </c>
    </row>
    <row r="171" spans="1:65" s="2" customFormat="1" ht="21.75" customHeight="1">
      <c r="A171" s="38"/>
      <c r="B171" s="39"/>
      <c r="C171" s="219" t="s">
        <v>235</v>
      </c>
      <c r="D171" s="219" t="s">
        <v>135</v>
      </c>
      <c r="E171" s="220" t="s">
        <v>230</v>
      </c>
      <c r="F171" s="221" t="s">
        <v>231</v>
      </c>
      <c r="G171" s="222" t="s">
        <v>232</v>
      </c>
      <c r="H171" s="223">
        <v>36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43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139</v>
      </c>
      <c r="AT171" s="231" t="s">
        <v>135</v>
      </c>
      <c r="AU171" s="231" t="s">
        <v>88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139</v>
      </c>
      <c r="BM171" s="231" t="s">
        <v>850</v>
      </c>
    </row>
    <row r="172" spans="1:51" s="13" customFormat="1" ht="12">
      <c r="A172" s="13"/>
      <c r="B172" s="233"/>
      <c r="C172" s="234"/>
      <c r="D172" s="235" t="s">
        <v>141</v>
      </c>
      <c r="E172" s="236" t="s">
        <v>1</v>
      </c>
      <c r="F172" s="237" t="s">
        <v>851</v>
      </c>
      <c r="G172" s="234"/>
      <c r="H172" s="238">
        <v>36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141</v>
      </c>
      <c r="AU172" s="244" t="s">
        <v>88</v>
      </c>
      <c r="AV172" s="13" t="s">
        <v>88</v>
      </c>
      <c r="AW172" s="13" t="s">
        <v>34</v>
      </c>
      <c r="AX172" s="13" t="s">
        <v>86</v>
      </c>
      <c r="AY172" s="244" t="s">
        <v>133</v>
      </c>
    </row>
    <row r="173" spans="1:65" s="2" customFormat="1" ht="24.15" customHeight="1">
      <c r="A173" s="38"/>
      <c r="B173" s="39"/>
      <c r="C173" s="219" t="s">
        <v>143</v>
      </c>
      <c r="D173" s="219" t="s">
        <v>135</v>
      </c>
      <c r="E173" s="220" t="s">
        <v>852</v>
      </c>
      <c r="F173" s="221" t="s">
        <v>853</v>
      </c>
      <c r="G173" s="222" t="s">
        <v>232</v>
      </c>
      <c r="H173" s="223">
        <v>15.84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139</v>
      </c>
      <c r="AT173" s="231" t="s">
        <v>135</v>
      </c>
      <c r="AU173" s="231" t="s">
        <v>88</v>
      </c>
      <c r="AY173" s="17" t="s">
        <v>133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139</v>
      </c>
      <c r="BM173" s="231" t="s">
        <v>854</v>
      </c>
    </row>
    <row r="174" spans="1:51" s="13" customFormat="1" ht="12">
      <c r="A174" s="13"/>
      <c r="B174" s="233"/>
      <c r="C174" s="234"/>
      <c r="D174" s="235" t="s">
        <v>141</v>
      </c>
      <c r="E174" s="236" t="s">
        <v>1</v>
      </c>
      <c r="F174" s="237" t="s">
        <v>855</v>
      </c>
      <c r="G174" s="234"/>
      <c r="H174" s="238">
        <v>15.84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141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133</v>
      </c>
    </row>
    <row r="175" spans="1:65" s="2" customFormat="1" ht="21.75" customHeight="1">
      <c r="A175" s="38"/>
      <c r="B175" s="39"/>
      <c r="C175" s="219" t="s">
        <v>246</v>
      </c>
      <c r="D175" s="219" t="s">
        <v>135</v>
      </c>
      <c r="E175" s="220" t="s">
        <v>243</v>
      </c>
      <c r="F175" s="221" t="s">
        <v>244</v>
      </c>
      <c r="G175" s="222" t="s">
        <v>232</v>
      </c>
      <c r="H175" s="223">
        <v>15.84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139</v>
      </c>
      <c r="AT175" s="231" t="s">
        <v>135</v>
      </c>
      <c r="AU175" s="231" t="s">
        <v>88</v>
      </c>
      <c r="AY175" s="17" t="s">
        <v>133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139</v>
      </c>
      <c r="BM175" s="231" t="s">
        <v>856</v>
      </c>
    </row>
    <row r="176" spans="1:51" s="13" customFormat="1" ht="12">
      <c r="A176" s="13"/>
      <c r="B176" s="233"/>
      <c r="C176" s="234"/>
      <c r="D176" s="235" t="s">
        <v>141</v>
      </c>
      <c r="E176" s="236" t="s">
        <v>1</v>
      </c>
      <c r="F176" s="237" t="s">
        <v>855</v>
      </c>
      <c r="G176" s="234"/>
      <c r="H176" s="238">
        <v>15.84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141</v>
      </c>
      <c r="AU176" s="244" t="s">
        <v>88</v>
      </c>
      <c r="AV176" s="13" t="s">
        <v>88</v>
      </c>
      <c r="AW176" s="13" t="s">
        <v>34</v>
      </c>
      <c r="AX176" s="13" t="s">
        <v>86</v>
      </c>
      <c r="AY176" s="244" t="s">
        <v>133</v>
      </c>
    </row>
    <row r="177" spans="1:65" s="2" customFormat="1" ht="24.15" customHeight="1">
      <c r="A177" s="38"/>
      <c r="B177" s="39"/>
      <c r="C177" s="219" t="s">
        <v>256</v>
      </c>
      <c r="D177" s="219" t="s">
        <v>135</v>
      </c>
      <c r="E177" s="220" t="s">
        <v>247</v>
      </c>
      <c r="F177" s="221" t="s">
        <v>248</v>
      </c>
      <c r="G177" s="222" t="s">
        <v>232</v>
      </c>
      <c r="H177" s="223">
        <v>24.774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139</v>
      </c>
      <c r="AT177" s="231" t="s">
        <v>135</v>
      </c>
      <c r="AU177" s="231" t="s">
        <v>88</v>
      </c>
      <c r="AY177" s="17" t="s">
        <v>133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139</v>
      </c>
      <c r="BM177" s="231" t="s">
        <v>857</v>
      </c>
    </row>
    <row r="178" spans="1:51" s="13" customFormat="1" ht="12">
      <c r="A178" s="13"/>
      <c r="B178" s="233"/>
      <c r="C178" s="234"/>
      <c r="D178" s="235" t="s">
        <v>141</v>
      </c>
      <c r="E178" s="236" t="s">
        <v>1</v>
      </c>
      <c r="F178" s="237" t="s">
        <v>858</v>
      </c>
      <c r="G178" s="234"/>
      <c r="H178" s="238">
        <v>16.254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141</v>
      </c>
      <c r="AU178" s="244" t="s">
        <v>88</v>
      </c>
      <c r="AV178" s="13" t="s">
        <v>88</v>
      </c>
      <c r="AW178" s="13" t="s">
        <v>34</v>
      </c>
      <c r="AX178" s="13" t="s">
        <v>78</v>
      </c>
      <c r="AY178" s="244" t="s">
        <v>133</v>
      </c>
    </row>
    <row r="179" spans="1:51" s="13" customFormat="1" ht="12">
      <c r="A179" s="13"/>
      <c r="B179" s="233"/>
      <c r="C179" s="234"/>
      <c r="D179" s="235" t="s">
        <v>141</v>
      </c>
      <c r="E179" s="236" t="s">
        <v>1</v>
      </c>
      <c r="F179" s="237" t="s">
        <v>859</v>
      </c>
      <c r="G179" s="234"/>
      <c r="H179" s="238">
        <v>8.52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141</v>
      </c>
      <c r="AU179" s="244" t="s">
        <v>88</v>
      </c>
      <c r="AV179" s="13" t="s">
        <v>88</v>
      </c>
      <c r="AW179" s="13" t="s">
        <v>34</v>
      </c>
      <c r="AX179" s="13" t="s">
        <v>78</v>
      </c>
      <c r="AY179" s="244" t="s">
        <v>133</v>
      </c>
    </row>
    <row r="180" spans="1:51" s="14" customFormat="1" ht="12">
      <c r="A180" s="14"/>
      <c r="B180" s="245"/>
      <c r="C180" s="246"/>
      <c r="D180" s="235" t="s">
        <v>141</v>
      </c>
      <c r="E180" s="247" t="s">
        <v>1</v>
      </c>
      <c r="F180" s="248" t="s">
        <v>167</v>
      </c>
      <c r="G180" s="246"/>
      <c r="H180" s="249">
        <v>24.774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141</v>
      </c>
      <c r="AU180" s="255" t="s">
        <v>88</v>
      </c>
      <c r="AV180" s="14" t="s">
        <v>139</v>
      </c>
      <c r="AW180" s="14" t="s">
        <v>34</v>
      </c>
      <c r="AX180" s="14" t="s">
        <v>86</v>
      </c>
      <c r="AY180" s="255" t="s">
        <v>133</v>
      </c>
    </row>
    <row r="181" spans="1:65" s="2" customFormat="1" ht="24.15" customHeight="1">
      <c r="A181" s="38"/>
      <c r="B181" s="39"/>
      <c r="C181" s="219" t="s">
        <v>263</v>
      </c>
      <c r="D181" s="219" t="s">
        <v>135</v>
      </c>
      <c r="E181" s="220" t="s">
        <v>257</v>
      </c>
      <c r="F181" s="221" t="s">
        <v>258</v>
      </c>
      <c r="G181" s="222" t="s">
        <v>232</v>
      </c>
      <c r="H181" s="223">
        <v>16.254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139</v>
      </c>
      <c r="AT181" s="231" t="s">
        <v>135</v>
      </c>
      <c r="AU181" s="231" t="s">
        <v>88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139</v>
      </c>
      <c r="BM181" s="231" t="s">
        <v>860</v>
      </c>
    </row>
    <row r="182" spans="1:51" s="13" customFormat="1" ht="12">
      <c r="A182" s="13"/>
      <c r="B182" s="233"/>
      <c r="C182" s="234"/>
      <c r="D182" s="235" t="s">
        <v>141</v>
      </c>
      <c r="E182" s="236" t="s">
        <v>1</v>
      </c>
      <c r="F182" s="237" t="s">
        <v>858</v>
      </c>
      <c r="G182" s="234"/>
      <c r="H182" s="238">
        <v>16.254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141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133</v>
      </c>
    </row>
    <row r="183" spans="1:65" s="2" customFormat="1" ht="24.15" customHeight="1">
      <c r="A183" s="38"/>
      <c r="B183" s="39"/>
      <c r="C183" s="219" t="s">
        <v>267</v>
      </c>
      <c r="D183" s="219" t="s">
        <v>135</v>
      </c>
      <c r="E183" s="220" t="s">
        <v>264</v>
      </c>
      <c r="F183" s="221" t="s">
        <v>265</v>
      </c>
      <c r="G183" s="222" t="s">
        <v>232</v>
      </c>
      <c r="H183" s="223">
        <v>16.254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43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139</v>
      </c>
      <c r="AT183" s="231" t="s">
        <v>135</v>
      </c>
      <c r="AU183" s="231" t="s">
        <v>88</v>
      </c>
      <c r="AY183" s="17" t="s">
        <v>133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86</v>
      </c>
      <c r="BK183" s="232">
        <f>ROUND(I183*H183,2)</f>
        <v>0</v>
      </c>
      <c r="BL183" s="17" t="s">
        <v>139</v>
      </c>
      <c r="BM183" s="231" t="s">
        <v>861</v>
      </c>
    </row>
    <row r="184" spans="1:51" s="13" customFormat="1" ht="12">
      <c r="A184" s="13"/>
      <c r="B184" s="233"/>
      <c r="C184" s="234"/>
      <c r="D184" s="235" t="s">
        <v>141</v>
      </c>
      <c r="E184" s="236" t="s">
        <v>1</v>
      </c>
      <c r="F184" s="237" t="s">
        <v>858</v>
      </c>
      <c r="G184" s="234"/>
      <c r="H184" s="238">
        <v>16.254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141</v>
      </c>
      <c r="AU184" s="244" t="s">
        <v>88</v>
      </c>
      <c r="AV184" s="13" t="s">
        <v>88</v>
      </c>
      <c r="AW184" s="13" t="s">
        <v>34</v>
      </c>
      <c r="AX184" s="13" t="s">
        <v>86</v>
      </c>
      <c r="AY184" s="244" t="s">
        <v>133</v>
      </c>
    </row>
    <row r="185" spans="1:65" s="2" customFormat="1" ht="24.15" customHeight="1">
      <c r="A185" s="38"/>
      <c r="B185" s="39"/>
      <c r="C185" s="219" t="s">
        <v>271</v>
      </c>
      <c r="D185" s="219" t="s">
        <v>135</v>
      </c>
      <c r="E185" s="220" t="s">
        <v>268</v>
      </c>
      <c r="F185" s="221" t="s">
        <v>269</v>
      </c>
      <c r="G185" s="222" t="s">
        <v>232</v>
      </c>
      <c r="H185" s="223">
        <v>8.52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139</v>
      </c>
      <c r="AT185" s="231" t="s">
        <v>135</v>
      </c>
      <c r="AU185" s="231" t="s">
        <v>88</v>
      </c>
      <c r="AY185" s="17" t="s">
        <v>133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139</v>
      </c>
      <c r="BM185" s="231" t="s">
        <v>862</v>
      </c>
    </row>
    <row r="186" spans="1:51" s="13" customFormat="1" ht="12">
      <c r="A186" s="13"/>
      <c r="B186" s="233"/>
      <c r="C186" s="234"/>
      <c r="D186" s="235" t="s">
        <v>141</v>
      </c>
      <c r="E186" s="236" t="s">
        <v>1</v>
      </c>
      <c r="F186" s="237" t="s">
        <v>859</v>
      </c>
      <c r="G186" s="234"/>
      <c r="H186" s="238">
        <v>8.52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141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133</v>
      </c>
    </row>
    <row r="187" spans="1:65" s="2" customFormat="1" ht="24.15" customHeight="1">
      <c r="A187" s="38"/>
      <c r="B187" s="39"/>
      <c r="C187" s="219" t="s">
        <v>863</v>
      </c>
      <c r="D187" s="219" t="s">
        <v>135</v>
      </c>
      <c r="E187" s="220" t="s">
        <v>272</v>
      </c>
      <c r="F187" s="221" t="s">
        <v>273</v>
      </c>
      <c r="G187" s="222" t="s">
        <v>232</v>
      </c>
      <c r="H187" s="223">
        <v>8.52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43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139</v>
      </c>
      <c r="AT187" s="231" t="s">
        <v>135</v>
      </c>
      <c r="AU187" s="231" t="s">
        <v>88</v>
      </c>
      <c r="AY187" s="17" t="s">
        <v>133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86</v>
      </c>
      <c r="BK187" s="232">
        <f>ROUND(I187*H187,2)</f>
        <v>0</v>
      </c>
      <c r="BL187" s="17" t="s">
        <v>139</v>
      </c>
      <c r="BM187" s="231" t="s">
        <v>864</v>
      </c>
    </row>
    <row r="188" spans="1:51" s="13" customFormat="1" ht="12">
      <c r="A188" s="13"/>
      <c r="B188" s="233"/>
      <c r="C188" s="234"/>
      <c r="D188" s="235" t="s">
        <v>141</v>
      </c>
      <c r="E188" s="236" t="s">
        <v>1</v>
      </c>
      <c r="F188" s="237" t="s">
        <v>859</v>
      </c>
      <c r="G188" s="234"/>
      <c r="H188" s="238">
        <v>8.52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141</v>
      </c>
      <c r="AU188" s="244" t="s">
        <v>88</v>
      </c>
      <c r="AV188" s="13" t="s">
        <v>88</v>
      </c>
      <c r="AW188" s="13" t="s">
        <v>34</v>
      </c>
      <c r="AX188" s="13" t="s">
        <v>86</v>
      </c>
      <c r="AY188" s="244" t="s">
        <v>133</v>
      </c>
    </row>
    <row r="189" spans="1:65" s="2" customFormat="1" ht="33" customHeight="1">
      <c r="A189" s="38"/>
      <c r="B189" s="39"/>
      <c r="C189" s="219" t="s">
        <v>148</v>
      </c>
      <c r="D189" s="219" t="s">
        <v>135</v>
      </c>
      <c r="E189" s="220" t="s">
        <v>865</v>
      </c>
      <c r="F189" s="221" t="s">
        <v>320</v>
      </c>
      <c r="G189" s="222" t="s">
        <v>232</v>
      </c>
      <c r="H189" s="223">
        <v>40.614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43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139</v>
      </c>
      <c r="AT189" s="231" t="s">
        <v>135</v>
      </c>
      <c r="AU189" s="231" t="s">
        <v>88</v>
      </c>
      <c r="AY189" s="17" t="s">
        <v>133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86</v>
      </c>
      <c r="BK189" s="232">
        <f>ROUND(I189*H189,2)</f>
        <v>0</v>
      </c>
      <c r="BL189" s="17" t="s">
        <v>139</v>
      </c>
      <c r="BM189" s="231" t="s">
        <v>866</v>
      </c>
    </row>
    <row r="190" spans="1:51" s="13" customFormat="1" ht="12">
      <c r="A190" s="13"/>
      <c r="B190" s="233"/>
      <c r="C190" s="234"/>
      <c r="D190" s="235" t="s">
        <v>141</v>
      </c>
      <c r="E190" s="236" t="s">
        <v>1</v>
      </c>
      <c r="F190" s="237" t="s">
        <v>855</v>
      </c>
      <c r="G190" s="234"/>
      <c r="H190" s="238">
        <v>15.84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141</v>
      </c>
      <c r="AU190" s="244" t="s">
        <v>88</v>
      </c>
      <c r="AV190" s="13" t="s">
        <v>88</v>
      </c>
      <c r="AW190" s="13" t="s">
        <v>34</v>
      </c>
      <c r="AX190" s="13" t="s">
        <v>78</v>
      </c>
      <c r="AY190" s="244" t="s">
        <v>133</v>
      </c>
    </row>
    <row r="191" spans="1:51" s="13" customFormat="1" ht="12">
      <c r="A191" s="13"/>
      <c r="B191" s="233"/>
      <c r="C191" s="234"/>
      <c r="D191" s="235" t="s">
        <v>141</v>
      </c>
      <c r="E191" s="236" t="s">
        <v>1</v>
      </c>
      <c r="F191" s="237" t="s">
        <v>858</v>
      </c>
      <c r="G191" s="234"/>
      <c r="H191" s="238">
        <v>16.254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141</v>
      </c>
      <c r="AU191" s="244" t="s">
        <v>88</v>
      </c>
      <c r="AV191" s="13" t="s">
        <v>88</v>
      </c>
      <c r="AW191" s="13" t="s">
        <v>34</v>
      </c>
      <c r="AX191" s="13" t="s">
        <v>78</v>
      </c>
      <c r="AY191" s="244" t="s">
        <v>133</v>
      </c>
    </row>
    <row r="192" spans="1:51" s="13" customFormat="1" ht="12">
      <c r="A192" s="13"/>
      <c r="B192" s="233"/>
      <c r="C192" s="234"/>
      <c r="D192" s="235" t="s">
        <v>141</v>
      </c>
      <c r="E192" s="236" t="s">
        <v>1</v>
      </c>
      <c r="F192" s="237" t="s">
        <v>859</v>
      </c>
      <c r="G192" s="234"/>
      <c r="H192" s="238">
        <v>8.52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141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133</v>
      </c>
    </row>
    <row r="193" spans="1:51" s="14" customFormat="1" ht="12">
      <c r="A193" s="14"/>
      <c r="B193" s="245"/>
      <c r="C193" s="246"/>
      <c r="D193" s="235" t="s">
        <v>141</v>
      </c>
      <c r="E193" s="247" t="s">
        <v>1</v>
      </c>
      <c r="F193" s="248" t="s">
        <v>167</v>
      </c>
      <c r="G193" s="246"/>
      <c r="H193" s="249">
        <v>40.614000000000004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141</v>
      </c>
      <c r="AU193" s="255" t="s">
        <v>88</v>
      </c>
      <c r="AV193" s="14" t="s">
        <v>139</v>
      </c>
      <c r="AW193" s="14" t="s">
        <v>34</v>
      </c>
      <c r="AX193" s="14" t="s">
        <v>86</v>
      </c>
      <c r="AY193" s="255" t="s">
        <v>133</v>
      </c>
    </row>
    <row r="194" spans="1:65" s="2" customFormat="1" ht="24.15" customHeight="1">
      <c r="A194" s="38"/>
      <c r="B194" s="39"/>
      <c r="C194" s="219" t="s">
        <v>313</v>
      </c>
      <c r="D194" s="219" t="s">
        <v>135</v>
      </c>
      <c r="E194" s="220" t="s">
        <v>324</v>
      </c>
      <c r="F194" s="221" t="s">
        <v>325</v>
      </c>
      <c r="G194" s="222" t="s">
        <v>232</v>
      </c>
      <c r="H194" s="223">
        <v>18.582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43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139</v>
      </c>
      <c r="AT194" s="231" t="s">
        <v>135</v>
      </c>
      <c r="AU194" s="231" t="s">
        <v>88</v>
      </c>
      <c r="AY194" s="17" t="s">
        <v>133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86</v>
      </c>
      <c r="BK194" s="232">
        <f>ROUND(I194*H194,2)</f>
        <v>0</v>
      </c>
      <c r="BL194" s="17" t="s">
        <v>139</v>
      </c>
      <c r="BM194" s="231" t="s">
        <v>867</v>
      </c>
    </row>
    <row r="195" spans="1:51" s="13" customFormat="1" ht="12">
      <c r="A195" s="13"/>
      <c r="B195" s="233"/>
      <c r="C195" s="234"/>
      <c r="D195" s="235" t="s">
        <v>141</v>
      </c>
      <c r="E195" s="236" t="s">
        <v>1</v>
      </c>
      <c r="F195" s="237" t="s">
        <v>868</v>
      </c>
      <c r="G195" s="234"/>
      <c r="H195" s="238">
        <v>18.582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141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133</v>
      </c>
    </row>
    <row r="196" spans="1:65" s="2" customFormat="1" ht="33" customHeight="1">
      <c r="A196" s="38"/>
      <c r="B196" s="39"/>
      <c r="C196" s="219" t="s">
        <v>318</v>
      </c>
      <c r="D196" s="219" t="s">
        <v>135</v>
      </c>
      <c r="E196" s="220" t="s">
        <v>329</v>
      </c>
      <c r="F196" s="221" t="s">
        <v>330</v>
      </c>
      <c r="G196" s="222" t="s">
        <v>232</v>
      </c>
      <c r="H196" s="223">
        <v>92.91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139</v>
      </c>
      <c r="AT196" s="231" t="s">
        <v>135</v>
      </c>
      <c r="AU196" s="231" t="s">
        <v>88</v>
      </c>
      <c r="AY196" s="17" t="s">
        <v>133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139</v>
      </c>
      <c r="BM196" s="231" t="s">
        <v>869</v>
      </c>
    </row>
    <row r="197" spans="1:51" s="13" customFormat="1" ht="12">
      <c r="A197" s="13"/>
      <c r="B197" s="233"/>
      <c r="C197" s="234"/>
      <c r="D197" s="235" t="s">
        <v>141</v>
      </c>
      <c r="E197" s="236" t="s">
        <v>1</v>
      </c>
      <c r="F197" s="237" t="s">
        <v>870</v>
      </c>
      <c r="G197" s="234"/>
      <c r="H197" s="238">
        <v>92.91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141</v>
      </c>
      <c r="AU197" s="244" t="s">
        <v>88</v>
      </c>
      <c r="AV197" s="13" t="s">
        <v>88</v>
      </c>
      <c r="AW197" s="13" t="s">
        <v>34</v>
      </c>
      <c r="AX197" s="13" t="s">
        <v>86</v>
      </c>
      <c r="AY197" s="244" t="s">
        <v>133</v>
      </c>
    </row>
    <row r="198" spans="1:65" s="2" customFormat="1" ht="21.75" customHeight="1">
      <c r="A198" s="38"/>
      <c r="B198" s="39"/>
      <c r="C198" s="219" t="s">
        <v>323</v>
      </c>
      <c r="D198" s="219" t="s">
        <v>135</v>
      </c>
      <c r="E198" s="220" t="s">
        <v>334</v>
      </c>
      <c r="F198" s="221" t="s">
        <v>335</v>
      </c>
      <c r="G198" s="222" t="s">
        <v>232</v>
      </c>
      <c r="H198" s="223">
        <v>40.614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139</v>
      </c>
      <c r="AT198" s="231" t="s">
        <v>135</v>
      </c>
      <c r="AU198" s="231" t="s">
        <v>88</v>
      </c>
      <c r="AY198" s="17" t="s">
        <v>133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139</v>
      </c>
      <c r="BM198" s="231" t="s">
        <v>871</v>
      </c>
    </row>
    <row r="199" spans="1:51" s="13" customFormat="1" ht="12">
      <c r="A199" s="13"/>
      <c r="B199" s="233"/>
      <c r="C199" s="234"/>
      <c r="D199" s="235" t="s">
        <v>141</v>
      </c>
      <c r="E199" s="236" t="s">
        <v>1</v>
      </c>
      <c r="F199" s="237" t="s">
        <v>855</v>
      </c>
      <c r="G199" s="234"/>
      <c r="H199" s="238">
        <v>15.84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141</v>
      </c>
      <c r="AU199" s="244" t="s">
        <v>88</v>
      </c>
      <c r="AV199" s="13" t="s">
        <v>88</v>
      </c>
      <c r="AW199" s="13" t="s">
        <v>34</v>
      </c>
      <c r="AX199" s="13" t="s">
        <v>78</v>
      </c>
      <c r="AY199" s="244" t="s">
        <v>133</v>
      </c>
    </row>
    <row r="200" spans="1:51" s="13" customFormat="1" ht="12">
      <c r="A200" s="13"/>
      <c r="B200" s="233"/>
      <c r="C200" s="234"/>
      <c r="D200" s="235" t="s">
        <v>141</v>
      </c>
      <c r="E200" s="236" t="s">
        <v>1</v>
      </c>
      <c r="F200" s="237" t="s">
        <v>858</v>
      </c>
      <c r="G200" s="234"/>
      <c r="H200" s="238">
        <v>16.254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141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133</v>
      </c>
    </row>
    <row r="201" spans="1:51" s="13" customFormat="1" ht="12">
      <c r="A201" s="13"/>
      <c r="B201" s="233"/>
      <c r="C201" s="234"/>
      <c r="D201" s="235" t="s">
        <v>141</v>
      </c>
      <c r="E201" s="236" t="s">
        <v>1</v>
      </c>
      <c r="F201" s="237" t="s">
        <v>859</v>
      </c>
      <c r="G201" s="234"/>
      <c r="H201" s="238">
        <v>8.52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141</v>
      </c>
      <c r="AU201" s="244" t="s">
        <v>88</v>
      </c>
      <c r="AV201" s="13" t="s">
        <v>88</v>
      </c>
      <c r="AW201" s="13" t="s">
        <v>34</v>
      </c>
      <c r="AX201" s="13" t="s">
        <v>78</v>
      </c>
      <c r="AY201" s="244" t="s">
        <v>133</v>
      </c>
    </row>
    <row r="202" spans="1:51" s="14" customFormat="1" ht="12">
      <c r="A202" s="14"/>
      <c r="B202" s="245"/>
      <c r="C202" s="246"/>
      <c r="D202" s="235" t="s">
        <v>141</v>
      </c>
      <c r="E202" s="247" t="s">
        <v>1</v>
      </c>
      <c r="F202" s="248" t="s">
        <v>167</v>
      </c>
      <c r="G202" s="246"/>
      <c r="H202" s="249">
        <v>40.614000000000004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141</v>
      </c>
      <c r="AU202" s="255" t="s">
        <v>88</v>
      </c>
      <c r="AV202" s="14" t="s">
        <v>139</v>
      </c>
      <c r="AW202" s="14" t="s">
        <v>34</v>
      </c>
      <c r="AX202" s="14" t="s">
        <v>86</v>
      </c>
      <c r="AY202" s="255" t="s">
        <v>133</v>
      </c>
    </row>
    <row r="203" spans="1:65" s="2" customFormat="1" ht="24.15" customHeight="1">
      <c r="A203" s="38"/>
      <c r="B203" s="39"/>
      <c r="C203" s="219" t="s">
        <v>328</v>
      </c>
      <c r="D203" s="219" t="s">
        <v>135</v>
      </c>
      <c r="E203" s="220" t="s">
        <v>338</v>
      </c>
      <c r="F203" s="221" t="s">
        <v>339</v>
      </c>
      <c r="G203" s="222" t="s">
        <v>232</v>
      </c>
      <c r="H203" s="223">
        <v>28.8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43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139</v>
      </c>
      <c r="AT203" s="231" t="s">
        <v>135</v>
      </c>
      <c r="AU203" s="231" t="s">
        <v>88</v>
      </c>
      <c r="AY203" s="17" t="s">
        <v>133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86</v>
      </c>
      <c r="BK203" s="232">
        <f>ROUND(I203*H203,2)</f>
        <v>0</v>
      </c>
      <c r="BL203" s="17" t="s">
        <v>139</v>
      </c>
      <c r="BM203" s="231" t="s">
        <v>872</v>
      </c>
    </row>
    <row r="204" spans="1:51" s="13" customFormat="1" ht="12">
      <c r="A204" s="13"/>
      <c r="B204" s="233"/>
      <c r="C204" s="234"/>
      <c r="D204" s="235" t="s">
        <v>141</v>
      </c>
      <c r="E204" s="236" t="s">
        <v>1</v>
      </c>
      <c r="F204" s="237" t="s">
        <v>873</v>
      </c>
      <c r="G204" s="234"/>
      <c r="H204" s="238">
        <v>28.8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141</v>
      </c>
      <c r="AU204" s="244" t="s">
        <v>88</v>
      </c>
      <c r="AV204" s="13" t="s">
        <v>88</v>
      </c>
      <c r="AW204" s="13" t="s">
        <v>34</v>
      </c>
      <c r="AX204" s="13" t="s">
        <v>86</v>
      </c>
      <c r="AY204" s="244" t="s">
        <v>133</v>
      </c>
    </row>
    <row r="205" spans="1:65" s="2" customFormat="1" ht="16.5" customHeight="1">
      <c r="A205" s="38"/>
      <c r="B205" s="39"/>
      <c r="C205" s="267" t="s">
        <v>333</v>
      </c>
      <c r="D205" s="267" t="s">
        <v>296</v>
      </c>
      <c r="E205" s="268" t="s">
        <v>345</v>
      </c>
      <c r="F205" s="269" t="s">
        <v>346</v>
      </c>
      <c r="G205" s="270" t="s">
        <v>347</v>
      </c>
      <c r="H205" s="271">
        <v>51.84</v>
      </c>
      <c r="I205" s="272"/>
      <c r="J205" s="273">
        <f>ROUND(I205*H205,2)</f>
        <v>0</v>
      </c>
      <c r="K205" s="274"/>
      <c r="L205" s="275"/>
      <c r="M205" s="276" t="s">
        <v>1</v>
      </c>
      <c r="N205" s="277" t="s">
        <v>43</v>
      </c>
      <c r="O205" s="91"/>
      <c r="P205" s="229">
        <f>O205*H205</f>
        <v>0</v>
      </c>
      <c r="Q205" s="229">
        <v>1</v>
      </c>
      <c r="R205" s="229">
        <f>Q205*H205</f>
        <v>51.84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176</v>
      </c>
      <c r="AT205" s="231" t="s">
        <v>296</v>
      </c>
      <c r="AU205" s="231" t="s">
        <v>88</v>
      </c>
      <c r="AY205" s="17" t="s">
        <v>133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86</v>
      </c>
      <c r="BK205" s="232">
        <f>ROUND(I205*H205,2)</f>
        <v>0</v>
      </c>
      <c r="BL205" s="17" t="s">
        <v>139</v>
      </c>
      <c r="BM205" s="231" t="s">
        <v>874</v>
      </c>
    </row>
    <row r="206" spans="1:51" s="13" customFormat="1" ht="12">
      <c r="A206" s="13"/>
      <c r="B206" s="233"/>
      <c r="C206" s="234"/>
      <c r="D206" s="235" t="s">
        <v>141</v>
      </c>
      <c r="E206" s="236" t="s">
        <v>1</v>
      </c>
      <c r="F206" s="237" t="s">
        <v>875</v>
      </c>
      <c r="G206" s="234"/>
      <c r="H206" s="238">
        <v>51.84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141</v>
      </c>
      <c r="AU206" s="244" t="s">
        <v>88</v>
      </c>
      <c r="AV206" s="13" t="s">
        <v>88</v>
      </c>
      <c r="AW206" s="13" t="s">
        <v>34</v>
      </c>
      <c r="AX206" s="13" t="s">
        <v>86</v>
      </c>
      <c r="AY206" s="244" t="s">
        <v>133</v>
      </c>
    </row>
    <row r="207" spans="1:65" s="2" customFormat="1" ht="24.15" customHeight="1">
      <c r="A207" s="38"/>
      <c r="B207" s="39"/>
      <c r="C207" s="219" t="s">
        <v>337</v>
      </c>
      <c r="D207" s="219" t="s">
        <v>135</v>
      </c>
      <c r="E207" s="220" t="s">
        <v>351</v>
      </c>
      <c r="F207" s="221" t="s">
        <v>352</v>
      </c>
      <c r="G207" s="222" t="s">
        <v>232</v>
      </c>
      <c r="H207" s="223">
        <v>40.614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43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139</v>
      </c>
      <c r="AT207" s="231" t="s">
        <v>135</v>
      </c>
      <c r="AU207" s="231" t="s">
        <v>88</v>
      </c>
      <c r="AY207" s="17" t="s">
        <v>133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86</v>
      </c>
      <c r="BK207" s="232">
        <f>ROUND(I207*H207,2)</f>
        <v>0</v>
      </c>
      <c r="BL207" s="17" t="s">
        <v>139</v>
      </c>
      <c r="BM207" s="231" t="s">
        <v>876</v>
      </c>
    </row>
    <row r="208" spans="1:51" s="13" customFormat="1" ht="12">
      <c r="A208" s="13"/>
      <c r="B208" s="233"/>
      <c r="C208" s="234"/>
      <c r="D208" s="235" t="s">
        <v>141</v>
      </c>
      <c r="E208" s="236" t="s">
        <v>1</v>
      </c>
      <c r="F208" s="237" t="s">
        <v>855</v>
      </c>
      <c r="G208" s="234"/>
      <c r="H208" s="238">
        <v>15.84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141</v>
      </c>
      <c r="AU208" s="244" t="s">
        <v>88</v>
      </c>
      <c r="AV208" s="13" t="s">
        <v>88</v>
      </c>
      <c r="AW208" s="13" t="s">
        <v>34</v>
      </c>
      <c r="AX208" s="13" t="s">
        <v>78</v>
      </c>
      <c r="AY208" s="244" t="s">
        <v>133</v>
      </c>
    </row>
    <row r="209" spans="1:51" s="13" customFormat="1" ht="12">
      <c r="A209" s="13"/>
      <c r="B209" s="233"/>
      <c r="C209" s="234"/>
      <c r="D209" s="235" t="s">
        <v>141</v>
      </c>
      <c r="E209" s="236" t="s">
        <v>1</v>
      </c>
      <c r="F209" s="237" t="s">
        <v>858</v>
      </c>
      <c r="G209" s="234"/>
      <c r="H209" s="238">
        <v>16.254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141</v>
      </c>
      <c r="AU209" s="244" t="s">
        <v>88</v>
      </c>
      <c r="AV209" s="13" t="s">
        <v>88</v>
      </c>
      <c r="AW209" s="13" t="s">
        <v>34</v>
      </c>
      <c r="AX209" s="13" t="s">
        <v>78</v>
      </c>
      <c r="AY209" s="244" t="s">
        <v>133</v>
      </c>
    </row>
    <row r="210" spans="1:51" s="13" customFormat="1" ht="12">
      <c r="A210" s="13"/>
      <c r="B210" s="233"/>
      <c r="C210" s="234"/>
      <c r="D210" s="235" t="s">
        <v>141</v>
      </c>
      <c r="E210" s="236" t="s">
        <v>1</v>
      </c>
      <c r="F210" s="237" t="s">
        <v>859</v>
      </c>
      <c r="G210" s="234"/>
      <c r="H210" s="238">
        <v>8.52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141</v>
      </c>
      <c r="AU210" s="244" t="s">
        <v>88</v>
      </c>
      <c r="AV210" s="13" t="s">
        <v>88</v>
      </c>
      <c r="AW210" s="13" t="s">
        <v>34</v>
      </c>
      <c r="AX210" s="13" t="s">
        <v>78</v>
      </c>
      <c r="AY210" s="244" t="s">
        <v>133</v>
      </c>
    </row>
    <row r="211" spans="1:51" s="14" customFormat="1" ht="12">
      <c r="A211" s="14"/>
      <c r="B211" s="245"/>
      <c r="C211" s="246"/>
      <c r="D211" s="235" t="s">
        <v>141</v>
      </c>
      <c r="E211" s="247" t="s">
        <v>1</v>
      </c>
      <c r="F211" s="248" t="s">
        <v>167</v>
      </c>
      <c r="G211" s="246"/>
      <c r="H211" s="249">
        <v>40.614000000000004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141</v>
      </c>
      <c r="AU211" s="255" t="s">
        <v>88</v>
      </c>
      <c r="AV211" s="14" t="s">
        <v>139</v>
      </c>
      <c r="AW211" s="14" t="s">
        <v>34</v>
      </c>
      <c r="AX211" s="14" t="s">
        <v>86</v>
      </c>
      <c r="AY211" s="255" t="s">
        <v>133</v>
      </c>
    </row>
    <row r="212" spans="1:65" s="2" customFormat="1" ht="16.5" customHeight="1">
      <c r="A212" s="38"/>
      <c r="B212" s="39"/>
      <c r="C212" s="219" t="s">
        <v>350</v>
      </c>
      <c r="D212" s="219" t="s">
        <v>135</v>
      </c>
      <c r="E212" s="220" t="s">
        <v>355</v>
      </c>
      <c r="F212" s="221" t="s">
        <v>356</v>
      </c>
      <c r="G212" s="222" t="s">
        <v>232</v>
      </c>
      <c r="H212" s="223">
        <v>18.582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43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139</v>
      </c>
      <c r="AT212" s="231" t="s">
        <v>135</v>
      </c>
      <c r="AU212" s="231" t="s">
        <v>88</v>
      </c>
      <c r="AY212" s="17" t="s">
        <v>133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86</v>
      </c>
      <c r="BK212" s="232">
        <f>ROUND(I212*H212,2)</f>
        <v>0</v>
      </c>
      <c r="BL212" s="17" t="s">
        <v>139</v>
      </c>
      <c r="BM212" s="231" t="s">
        <v>877</v>
      </c>
    </row>
    <row r="213" spans="1:65" s="2" customFormat="1" ht="24.15" customHeight="1">
      <c r="A213" s="38"/>
      <c r="B213" s="39"/>
      <c r="C213" s="219" t="s">
        <v>354</v>
      </c>
      <c r="D213" s="219" t="s">
        <v>135</v>
      </c>
      <c r="E213" s="220" t="s">
        <v>360</v>
      </c>
      <c r="F213" s="221" t="s">
        <v>361</v>
      </c>
      <c r="G213" s="222" t="s">
        <v>347</v>
      </c>
      <c r="H213" s="223">
        <v>31.589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43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139</v>
      </c>
      <c r="AT213" s="231" t="s">
        <v>135</v>
      </c>
      <c r="AU213" s="231" t="s">
        <v>88</v>
      </c>
      <c r="AY213" s="17" t="s">
        <v>133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86</v>
      </c>
      <c r="BK213" s="232">
        <f>ROUND(I213*H213,2)</f>
        <v>0</v>
      </c>
      <c r="BL213" s="17" t="s">
        <v>139</v>
      </c>
      <c r="BM213" s="231" t="s">
        <v>878</v>
      </c>
    </row>
    <row r="214" spans="1:51" s="13" customFormat="1" ht="12">
      <c r="A214" s="13"/>
      <c r="B214" s="233"/>
      <c r="C214" s="234"/>
      <c r="D214" s="235" t="s">
        <v>141</v>
      </c>
      <c r="E214" s="236" t="s">
        <v>1</v>
      </c>
      <c r="F214" s="237" t="s">
        <v>879</v>
      </c>
      <c r="G214" s="234"/>
      <c r="H214" s="238">
        <v>31.589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141</v>
      </c>
      <c r="AU214" s="244" t="s">
        <v>88</v>
      </c>
      <c r="AV214" s="13" t="s">
        <v>88</v>
      </c>
      <c r="AW214" s="13" t="s">
        <v>34</v>
      </c>
      <c r="AX214" s="13" t="s">
        <v>86</v>
      </c>
      <c r="AY214" s="244" t="s">
        <v>133</v>
      </c>
    </row>
    <row r="215" spans="1:65" s="2" customFormat="1" ht="24.15" customHeight="1">
      <c r="A215" s="38"/>
      <c r="B215" s="39"/>
      <c r="C215" s="219" t="s">
        <v>359</v>
      </c>
      <c r="D215" s="219" t="s">
        <v>135</v>
      </c>
      <c r="E215" s="220" t="s">
        <v>365</v>
      </c>
      <c r="F215" s="221" t="s">
        <v>366</v>
      </c>
      <c r="G215" s="222" t="s">
        <v>232</v>
      </c>
      <c r="H215" s="223">
        <v>22.032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43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139</v>
      </c>
      <c r="AT215" s="231" t="s">
        <v>135</v>
      </c>
      <c r="AU215" s="231" t="s">
        <v>88</v>
      </c>
      <c r="AY215" s="17" t="s">
        <v>133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86</v>
      </c>
      <c r="BK215" s="232">
        <f>ROUND(I215*H215,2)</f>
        <v>0</v>
      </c>
      <c r="BL215" s="17" t="s">
        <v>139</v>
      </c>
      <c r="BM215" s="231" t="s">
        <v>880</v>
      </c>
    </row>
    <row r="216" spans="1:51" s="13" customFormat="1" ht="12">
      <c r="A216" s="13"/>
      <c r="B216" s="233"/>
      <c r="C216" s="234"/>
      <c r="D216" s="235" t="s">
        <v>141</v>
      </c>
      <c r="E216" s="236" t="s">
        <v>1</v>
      </c>
      <c r="F216" s="237" t="s">
        <v>881</v>
      </c>
      <c r="G216" s="234"/>
      <c r="H216" s="238">
        <v>15.254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141</v>
      </c>
      <c r="AU216" s="244" t="s">
        <v>88</v>
      </c>
      <c r="AV216" s="13" t="s">
        <v>88</v>
      </c>
      <c r="AW216" s="13" t="s">
        <v>34</v>
      </c>
      <c r="AX216" s="13" t="s">
        <v>78</v>
      </c>
      <c r="AY216" s="244" t="s">
        <v>133</v>
      </c>
    </row>
    <row r="217" spans="1:51" s="13" customFormat="1" ht="12">
      <c r="A217" s="13"/>
      <c r="B217" s="233"/>
      <c r="C217" s="234"/>
      <c r="D217" s="235" t="s">
        <v>141</v>
      </c>
      <c r="E217" s="236" t="s">
        <v>1</v>
      </c>
      <c r="F217" s="237" t="s">
        <v>882</v>
      </c>
      <c r="G217" s="234"/>
      <c r="H217" s="238">
        <v>6.778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141</v>
      </c>
      <c r="AU217" s="244" t="s">
        <v>88</v>
      </c>
      <c r="AV217" s="13" t="s">
        <v>88</v>
      </c>
      <c r="AW217" s="13" t="s">
        <v>34</v>
      </c>
      <c r="AX217" s="13" t="s">
        <v>78</v>
      </c>
      <c r="AY217" s="244" t="s">
        <v>133</v>
      </c>
    </row>
    <row r="218" spans="1:51" s="14" customFormat="1" ht="12">
      <c r="A218" s="14"/>
      <c r="B218" s="245"/>
      <c r="C218" s="246"/>
      <c r="D218" s="235" t="s">
        <v>141</v>
      </c>
      <c r="E218" s="247" t="s">
        <v>1</v>
      </c>
      <c r="F218" s="248" t="s">
        <v>167</v>
      </c>
      <c r="G218" s="246"/>
      <c r="H218" s="249">
        <v>22.032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141</v>
      </c>
      <c r="AU218" s="255" t="s">
        <v>88</v>
      </c>
      <c r="AV218" s="14" t="s">
        <v>139</v>
      </c>
      <c r="AW218" s="14" t="s">
        <v>34</v>
      </c>
      <c r="AX218" s="14" t="s">
        <v>86</v>
      </c>
      <c r="AY218" s="255" t="s">
        <v>133</v>
      </c>
    </row>
    <row r="219" spans="1:65" s="2" customFormat="1" ht="24.15" customHeight="1">
      <c r="A219" s="38"/>
      <c r="B219" s="39"/>
      <c r="C219" s="219" t="s">
        <v>364</v>
      </c>
      <c r="D219" s="219" t="s">
        <v>135</v>
      </c>
      <c r="E219" s="220" t="s">
        <v>373</v>
      </c>
      <c r="F219" s="221" t="s">
        <v>374</v>
      </c>
      <c r="G219" s="222" t="s">
        <v>232</v>
      </c>
      <c r="H219" s="223">
        <v>12.78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43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139</v>
      </c>
      <c r="AT219" s="231" t="s">
        <v>135</v>
      </c>
      <c r="AU219" s="231" t="s">
        <v>88</v>
      </c>
      <c r="AY219" s="17" t="s">
        <v>133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86</v>
      </c>
      <c r="BK219" s="232">
        <f>ROUND(I219*H219,2)</f>
        <v>0</v>
      </c>
      <c r="BL219" s="17" t="s">
        <v>139</v>
      </c>
      <c r="BM219" s="231" t="s">
        <v>883</v>
      </c>
    </row>
    <row r="220" spans="1:51" s="13" customFormat="1" ht="12">
      <c r="A220" s="13"/>
      <c r="B220" s="233"/>
      <c r="C220" s="234"/>
      <c r="D220" s="235" t="s">
        <v>141</v>
      </c>
      <c r="E220" s="236" t="s">
        <v>1</v>
      </c>
      <c r="F220" s="237" t="s">
        <v>884</v>
      </c>
      <c r="G220" s="234"/>
      <c r="H220" s="238">
        <v>12.78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141</v>
      </c>
      <c r="AU220" s="244" t="s">
        <v>88</v>
      </c>
      <c r="AV220" s="13" t="s">
        <v>88</v>
      </c>
      <c r="AW220" s="13" t="s">
        <v>34</v>
      </c>
      <c r="AX220" s="13" t="s">
        <v>86</v>
      </c>
      <c r="AY220" s="244" t="s">
        <v>133</v>
      </c>
    </row>
    <row r="221" spans="1:65" s="2" customFormat="1" ht="16.5" customHeight="1">
      <c r="A221" s="38"/>
      <c r="B221" s="39"/>
      <c r="C221" s="267" t="s">
        <v>885</v>
      </c>
      <c r="D221" s="267" t="s">
        <v>296</v>
      </c>
      <c r="E221" s="268" t="s">
        <v>377</v>
      </c>
      <c r="F221" s="269" t="s">
        <v>378</v>
      </c>
      <c r="G221" s="270" t="s">
        <v>347</v>
      </c>
      <c r="H221" s="271">
        <v>23.004</v>
      </c>
      <c r="I221" s="272"/>
      <c r="J221" s="273">
        <f>ROUND(I221*H221,2)</f>
        <v>0</v>
      </c>
      <c r="K221" s="274"/>
      <c r="L221" s="275"/>
      <c r="M221" s="276" t="s">
        <v>1</v>
      </c>
      <c r="N221" s="277" t="s">
        <v>43</v>
      </c>
      <c r="O221" s="91"/>
      <c r="P221" s="229">
        <f>O221*H221</f>
        <v>0</v>
      </c>
      <c r="Q221" s="229">
        <v>1</v>
      </c>
      <c r="R221" s="229">
        <f>Q221*H221</f>
        <v>23.004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176</v>
      </c>
      <c r="AT221" s="231" t="s">
        <v>296</v>
      </c>
      <c r="AU221" s="231" t="s">
        <v>88</v>
      </c>
      <c r="AY221" s="17" t="s">
        <v>133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86</v>
      </c>
      <c r="BK221" s="232">
        <f>ROUND(I221*H221,2)</f>
        <v>0</v>
      </c>
      <c r="BL221" s="17" t="s">
        <v>139</v>
      </c>
      <c r="BM221" s="231" t="s">
        <v>886</v>
      </c>
    </row>
    <row r="222" spans="1:51" s="13" customFormat="1" ht="12">
      <c r="A222" s="13"/>
      <c r="B222" s="233"/>
      <c r="C222" s="234"/>
      <c r="D222" s="235" t="s">
        <v>141</v>
      </c>
      <c r="E222" s="236" t="s">
        <v>1</v>
      </c>
      <c r="F222" s="237" t="s">
        <v>887</v>
      </c>
      <c r="G222" s="234"/>
      <c r="H222" s="238">
        <v>23.004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141</v>
      </c>
      <c r="AU222" s="244" t="s">
        <v>88</v>
      </c>
      <c r="AV222" s="13" t="s">
        <v>88</v>
      </c>
      <c r="AW222" s="13" t="s">
        <v>34</v>
      </c>
      <c r="AX222" s="13" t="s">
        <v>86</v>
      </c>
      <c r="AY222" s="244" t="s">
        <v>133</v>
      </c>
    </row>
    <row r="223" spans="1:65" s="2" customFormat="1" ht="24.15" customHeight="1">
      <c r="A223" s="38"/>
      <c r="B223" s="39"/>
      <c r="C223" s="219" t="s">
        <v>888</v>
      </c>
      <c r="D223" s="219" t="s">
        <v>135</v>
      </c>
      <c r="E223" s="220" t="s">
        <v>381</v>
      </c>
      <c r="F223" s="221" t="s">
        <v>382</v>
      </c>
      <c r="G223" s="222" t="s">
        <v>159</v>
      </c>
      <c r="H223" s="223">
        <v>180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43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139</v>
      </c>
      <c r="AT223" s="231" t="s">
        <v>135</v>
      </c>
      <c r="AU223" s="231" t="s">
        <v>88</v>
      </c>
      <c r="AY223" s="17" t="s">
        <v>133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86</v>
      </c>
      <c r="BK223" s="232">
        <f>ROUND(I223*H223,2)</f>
        <v>0</v>
      </c>
      <c r="BL223" s="17" t="s">
        <v>139</v>
      </c>
      <c r="BM223" s="231" t="s">
        <v>889</v>
      </c>
    </row>
    <row r="224" spans="1:51" s="13" customFormat="1" ht="12">
      <c r="A224" s="13"/>
      <c r="B224" s="233"/>
      <c r="C224" s="234"/>
      <c r="D224" s="235" t="s">
        <v>141</v>
      </c>
      <c r="E224" s="236" t="s">
        <v>1</v>
      </c>
      <c r="F224" s="237" t="s">
        <v>890</v>
      </c>
      <c r="G224" s="234"/>
      <c r="H224" s="238">
        <v>180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141</v>
      </c>
      <c r="AU224" s="244" t="s">
        <v>88</v>
      </c>
      <c r="AV224" s="13" t="s">
        <v>88</v>
      </c>
      <c r="AW224" s="13" t="s">
        <v>34</v>
      </c>
      <c r="AX224" s="13" t="s">
        <v>86</v>
      </c>
      <c r="AY224" s="244" t="s">
        <v>133</v>
      </c>
    </row>
    <row r="225" spans="1:65" s="2" customFormat="1" ht="24.15" customHeight="1">
      <c r="A225" s="38"/>
      <c r="B225" s="39"/>
      <c r="C225" s="219" t="s">
        <v>372</v>
      </c>
      <c r="D225" s="219" t="s">
        <v>135</v>
      </c>
      <c r="E225" s="220" t="s">
        <v>386</v>
      </c>
      <c r="F225" s="221" t="s">
        <v>387</v>
      </c>
      <c r="G225" s="222" t="s">
        <v>159</v>
      </c>
      <c r="H225" s="223">
        <v>180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43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139</v>
      </c>
      <c r="AT225" s="231" t="s">
        <v>135</v>
      </c>
      <c r="AU225" s="231" t="s">
        <v>88</v>
      </c>
      <c r="AY225" s="17" t="s">
        <v>133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86</v>
      </c>
      <c r="BK225" s="232">
        <f>ROUND(I225*H225,2)</f>
        <v>0</v>
      </c>
      <c r="BL225" s="17" t="s">
        <v>139</v>
      </c>
      <c r="BM225" s="231" t="s">
        <v>891</v>
      </c>
    </row>
    <row r="226" spans="1:65" s="2" customFormat="1" ht="16.5" customHeight="1">
      <c r="A226" s="38"/>
      <c r="B226" s="39"/>
      <c r="C226" s="267" t="s">
        <v>376</v>
      </c>
      <c r="D226" s="267" t="s">
        <v>296</v>
      </c>
      <c r="E226" s="268" t="s">
        <v>390</v>
      </c>
      <c r="F226" s="269" t="s">
        <v>391</v>
      </c>
      <c r="G226" s="270" t="s">
        <v>392</v>
      </c>
      <c r="H226" s="271">
        <v>18</v>
      </c>
      <c r="I226" s="272"/>
      <c r="J226" s="273">
        <f>ROUND(I226*H226,2)</f>
        <v>0</v>
      </c>
      <c r="K226" s="274"/>
      <c r="L226" s="275"/>
      <c r="M226" s="276" t="s">
        <v>1</v>
      </c>
      <c r="N226" s="277" t="s">
        <v>43</v>
      </c>
      <c r="O226" s="91"/>
      <c r="P226" s="229">
        <f>O226*H226</f>
        <v>0</v>
      </c>
      <c r="Q226" s="229">
        <v>0.001</v>
      </c>
      <c r="R226" s="229">
        <f>Q226*H226</f>
        <v>0.018000000000000002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176</v>
      </c>
      <c r="AT226" s="231" t="s">
        <v>296</v>
      </c>
      <c r="AU226" s="231" t="s">
        <v>88</v>
      </c>
      <c r="AY226" s="17" t="s">
        <v>133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86</v>
      </c>
      <c r="BK226" s="232">
        <f>ROUND(I226*H226,2)</f>
        <v>0</v>
      </c>
      <c r="BL226" s="17" t="s">
        <v>139</v>
      </c>
      <c r="BM226" s="231" t="s">
        <v>892</v>
      </c>
    </row>
    <row r="227" spans="1:51" s="13" customFormat="1" ht="12">
      <c r="A227" s="13"/>
      <c r="B227" s="233"/>
      <c r="C227" s="234"/>
      <c r="D227" s="235" t="s">
        <v>141</v>
      </c>
      <c r="E227" s="236" t="s">
        <v>1</v>
      </c>
      <c r="F227" s="237" t="s">
        <v>893</v>
      </c>
      <c r="G227" s="234"/>
      <c r="H227" s="238">
        <v>18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141</v>
      </c>
      <c r="AU227" s="244" t="s">
        <v>88</v>
      </c>
      <c r="AV227" s="13" t="s">
        <v>88</v>
      </c>
      <c r="AW227" s="13" t="s">
        <v>34</v>
      </c>
      <c r="AX227" s="13" t="s">
        <v>86</v>
      </c>
      <c r="AY227" s="244" t="s">
        <v>133</v>
      </c>
    </row>
    <row r="228" spans="1:65" s="2" customFormat="1" ht="21.75" customHeight="1">
      <c r="A228" s="38"/>
      <c r="B228" s="39"/>
      <c r="C228" s="219" t="s">
        <v>317</v>
      </c>
      <c r="D228" s="219" t="s">
        <v>135</v>
      </c>
      <c r="E228" s="220" t="s">
        <v>396</v>
      </c>
      <c r="F228" s="221" t="s">
        <v>397</v>
      </c>
      <c r="G228" s="222" t="s">
        <v>159</v>
      </c>
      <c r="H228" s="223">
        <v>209.06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43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139</v>
      </c>
      <c r="AT228" s="231" t="s">
        <v>135</v>
      </c>
      <c r="AU228" s="231" t="s">
        <v>88</v>
      </c>
      <c r="AY228" s="17" t="s">
        <v>133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86</v>
      </c>
      <c r="BK228" s="232">
        <f>ROUND(I228*H228,2)</f>
        <v>0</v>
      </c>
      <c r="BL228" s="17" t="s">
        <v>139</v>
      </c>
      <c r="BM228" s="231" t="s">
        <v>894</v>
      </c>
    </row>
    <row r="229" spans="1:51" s="13" customFormat="1" ht="12">
      <c r="A229" s="13"/>
      <c r="B229" s="233"/>
      <c r="C229" s="234"/>
      <c r="D229" s="235" t="s">
        <v>141</v>
      </c>
      <c r="E229" s="236" t="s">
        <v>1</v>
      </c>
      <c r="F229" s="237" t="s">
        <v>895</v>
      </c>
      <c r="G229" s="234"/>
      <c r="H229" s="238">
        <v>93.6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141</v>
      </c>
      <c r="AU229" s="244" t="s">
        <v>88</v>
      </c>
      <c r="AV229" s="13" t="s">
        <v>88</v>
      </c>
      <c r="AW229" s="13" t="s">
        <v>34</v>
      </c>
      <c r="AX229" s="13" t="s">
        <v>78</v>
      </c>
      <c r="AY229" s="244" t="s">
        <v>133</v>
      </c>
    </row>
    <row r="230" spans="1:51" s="13" customFormat="1" ht="12">
      <c r="A230" s="13"/>
      <c r="B230" s="233"/>
      <c r="C230" s="234"/>
      <c r="D230" s="235" t="s">
        <v>141</v>
      </c>
      <c r="E230" s="236" t="s">
        <v>1</v>
      </c>
      <c r="F230" s="237" t="s">
        <v>822</v>
      </c>
      <c r="G230" s="234"/>
      <c r="H230" s="238">
        <v>32.2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141</v>
      </c>
      <c r="AU230" s="244" t="s">
        <v>88</v>
      </c>
      <c r="AV230" s="13" t="s">
        <v>88</v>
      </c>
      <c r="AW230" s="13" t="s">
        <v>34</v>
      </c>
      <c r="AX230" s="13" t="s">
        <v>78</v>
      </c>
      <c r="AY230" s="244" t="s">
        <v>133</v>
      </c>
    </row>
    <row r="231" spans="1:51" s="13" customFormat="1" ht="12">
      <c r="A231" s="13"/>
      <c r="B231" s="233"/>
      <c r="C231" s="234"/>
      <c r="D231" s="235" t="s">
        <v>141</v>
      </c>
      <c r="E231" s="236" t="s">
        <v>1</v>
      </c>
      <c r="F231" s="237" t="s">
        <v>824</v>
      </c>
      <c r="G231" s="234"/>
      <c r="H231" s="238">
        <v>64.86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141</v>
      </c>
      <c r="AU231" s="244" t="s">
        <v>88</v>
      </c>
      <c r="AV231" s="13" t="s">
        <v>88</v>
      </c>
      <c r="AW231" s="13" t="s">
        <v>34</v>
      </c>
      <c r="AX231" s="13" t="s">
        <v>78</v>
      </c>
      <c r="AY231" s="244" t="s">
        <v>133</v>
      </c>
    </row>
    <row r="232" spans="1:51" s="13" customFormat="1" ht="12">
      <c r="A232" s="13"/>
      <c r="B232" s="233"/>
      <c r="C232" s="234"/>
      <c r="D232" s="235" t="s">
        <v>141</v>
      </c>
      <c r="E232" s="236" t="s">
        <v>1</v>
      </c>
      <c r="F232" s="237" t="s">
        <v>825</v>
      </c>
      <c r="G232" s="234"/>
      <c r="H232" s="238">
        <v>18.4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141</v>
      </c>
      <c r="AU232" s="244" t="s">
        <v>88</v>
      </c>
      <c r="AV232" s="13" t="s">
        <v>88</v>
      </c>
      <c r="AW232" s="13" t="s">
        <v>34</v>
      </c>
      <c r="AX232" s="13" t="s">
        <v>78</v>
      </c>
      <c r="AY232" s="244" t="s">
        <v>133</v>
      </c>
    </row>
    <row r="233" spans="1:51" s="14" customFormat="1" ht="12">
      <c r="A233" s="14"/>
      <c r="B233" s="245"/>
      <c r="C233" s="246"/>
      <c r="D233" s="235" t="s">
        <v>141</v>
      </c>
      <c r="E233" s="247" t="s">
        <v>1</v>
      </c>
      <c r="F233" s="248" t="s">
        <v>167</v>
      </c>
      <c r="G233" s="246"/>
      <c r="H233" s="249">
        <v>209.06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141</v>
      </c>
      <c r="AU233" s="255" t="s">
        <v>88</v>
      </c>
      <c r="AV233" s="14" t="s">
        <v>139</v>
      </c>
      <c r="AW233" s="14" t="s">
        <v>34</v>
      </c>
      <c r="AX233" s="14" t="s">
        <v>86</v>
      </c>
      <c r="AY233" s="255" t="s">
        <v>133</v>
      </c>
    </row>
    <row r="234" spans="1:63" s="12" customFormat="1" ht="22.8" customHeight="1">
      <c r="A234" s="12"/>
      <c r="B234" s="203"/>
      <c r="C234" s="204"/>
      <c r="D234" s="205" t="s">
        <v>77</v>
      </c>
      <c r="E234" s="217" t="s">
        <v>88</v>
      </c>
      <c r="F234" s="217" t="s">
        <v>405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SUM(P235:P251)</f>
        <v>0</v>
      </c>
      <c r="Q234" s="211"/>
      <c r="R234" s="212">
        <f>SUM(R235:R251)</f>
        <v>19.21373118</v>
      </c>
      <c r="S234" s="211"/>
      <c r="T234" s="213">
        <f>SUM(T235:T251)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86</v>
      </c>
      <c r="AT234" s="215" t="s">
        <v>77</v>
      </c>
      <c r="AU234" s="215" t="s">
        <v>86</v>
      </c>
      <c r="AY234" s="214" t="s">
        <v>133</v>
      </c>
      <c r="BK234" s="216">
        <f>SUM(BK235:BK251)</f>
        <v>0</v>
      </c>
    </row>
    <row r="235" spans="1:65" s="2" customFormat="1" ht="24.15" customHeight="1">
      <c r="A235" s="38"/>
      <c r="B235" s="39"/>
      <c r="C235" s="219" t="s">
        <v>389</v>
      </c>
      <c r="D235" s="219" t="s">
        <v>135</v>
      </c>
      <c r="E235" s="220" t="s">
        <v>407</v>
      </c>
      <c r="F235" s="221" t="s">
        <v>408</v>
      </c>
      <c r="G235" s="222" t="s">
        <v>146</v>
      </c>
      <c r="H235" s="223">
        <v>1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43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139</v>
      </c>
      <c r="AT235" s="231" t="s">
        <v>135</v>
      </c>
      <c r="AU235" s="231" t="s">
        <v>88</v>
      </c>
      <c r="AY235" s="17" t="s">
        <v>133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86</v>
      </c>
      <c r="BK235" s="232">
        <f>ROUND(I235*H235,2)</f>
        <v>0</v>
      </c>
      <c r="BL235" s="17" t="s">
        <v>139</v>
      </c>
      <c r="BM235" s="231" t="s">
        <v>896</v>
      </c>
    </row>
    <row r="236" spans="1:65" s="2" customFormat="1" ht="33" customHeight="1">
      <c r="A236" s="38"/>
      <c r="B236" s="39"/>
      <c r="C236" s="219" t="s">
        <v>395</v>
      </c>
      <c r="D236" s="219" t="s">
        <v>135</v>
      </c>
      <c r="E236" s="220" t="s">
        <v>411</v>
      </c>
      <c r="F236" s="221" t="s">
        <v>412</v>
      </c>
      <c r="G236" s="222" t="s">
        <v>213</v>
      </c>
      <c r="H236" s="223">
        <v>41.8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43</v>
      </c>
      <c r="O236" s="91"/>
      <c r="P236" s="229">
        <f>O236*H236</f>
        <v>0</v>
      </c>
      <c r="Q236" s="229">
        <v>0.23058</v>
      </c>
      <c r="R236" s="229">
        <f>Q236*H236</f>
        <v>9.638244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139</v>
      </c>
      <c r="AT236" s="231" t="s">
        <v>135</v>
      </c>
      <c r="AU236" s="231" t="s">
        <v>88</v>
      </c>
      <c r="AY236" s="17" t="s">
        <v>133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86</v>
      </c>
      <c r="BK236" s="232">
        <f>ROUND(I236*H236,2)</f>
        <v>0</v>
      </c>
      <c r="BL236" s="17" t="s">
        <v>139</v>
      </c>
      <c r="BM236" s="231" t="s">
        <v>897</v>
      </c>
    </row>
    <row r="237" spans="1:51" s="13" customFormat="1" ht="12">
      <c r="A237" s="13"/>
      <c r="B237" s="233"/>
      <c r="C237" s="234"/>
      <c r="D237" s="235" t="s">
        <v>141</v>
      </c>
      <c r="E237" s="236" t="s">
        <v>1</v>
      </c>
      <c r="F237" s="237" t="s">
        <v>898</v>
      </c>
      <c r="G237" s="234"/>
      <c r="H237" s="238">
        <v>41.8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141</v>
      </c>
      <c r="AU237" s="244" t="s">
        <v>88</v>
      </c>
      <c r="AV237" s="13" t="s">
        <v>88</v>
      </c>
      <c r="AW237" s="13" t="s">
        <v>34</v>
      </c>
      <c r="AX237" s="13" t="s">
        <v>86</v>
      </c>
      <c r="AY237" s="244" t="s">
        <v>133</v>
      </c>
    </row>
    <row r="238" spans="1:65" s="2" customFormat="1" ht="24.15" customHeight="1">
      <c r="A238" s="38"/>
      <c r="B238" s="39"/>
      <c r="C238" s="219" t="s">
        <v>406</v>
      </c>
      <c r="D238" s="219" t="s">
        <v>135</v>
      </c>
      <c r="E238" s="220" t="s">
        <v>420</v>
      </c>
      <c r="F238" s="221" t="s">
        <v>421</v>
      </c>
      <c r="G238" s="222" t="s">
        <v>159</v>
      </c>
      <c r="H238" s="223">
        <v>62.7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43</v>
      </c>
      <c r="O238" s="91"/>
      <c r="P238" s="229">
        <f>O238*H238</f>
        <v>0</v>
      </c>
      <c r="Q238" s="229">
        <v>0.0001</v>
      </c>
      <c r="R238" s="229">
        <f>Q238*H238</f>
        <v>0.00627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139</v>
      </c>
      <c r="AT238" s="231" t="s">
        <v>135</v>
      </c>
      <c r="AU238" s="231" t="s">
        <v>88</v>
      </c>
      <c r="AY238" s="17" t="s">
        <v>133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86</v>
      </c>
      <c r="BK238" s="232">
        <f>ROUND(I238*H238,2)</f>
        <v>0</v>
      </c>
      <c r="BL238" s="17" t="s">
        <v>139</v>
      </c>
      <c r="BM238" s="231" t="s">
        <v>899</v>
      </c>
    </row>
    <row r="239" spans="1:51" s="13" customFormat="1" ht="12">
      <c r="A239" s="13"/>
      <c r="B239" s="233"/>
      <c r="C239" s="234"/>
      <c r="D239" s="235" t="s">
        <v>141</v>
      </c>
      <c r="E239" s="236" t="s">
        <v>1</v>
      </c>
      <c r="F239" s="237" t="s">
        <v>900</v>
      </c>
      <c r="G239" s="234"/>
      <c r="H239" s="238">
        <v>62.7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141</v>
      </c>
      <c r="AU239" s="244" t="s">
        <v>88</v>
      </c>
      <c r="AV239" s="13" t="s">
        <v>88</v>
      </c>
      <c r="AW239" s="13" t="s">
        <v>34</v>
      </c>
      <c r="AX239" s="13" t="s">
        <v>86</v>
      </c>
      <c r="AY239" s="244" t="s">
        <v>133</v>
      </c>
    </row>
    <row r="240" spans="1:65" s="2" customFormat="1" ht="24.15" customHeight="1">
      <c r="A240" s="38"/>
      <c r="B240" s="39"/>
      <c r="C240" s="267" t="s">
        <v>410</v>
      </c>
      <c r="D240" s="267" t="s">
        <v>296</v>
      </c>
      <c r="E240" s="268" t="s">
        <v>425</v>
      </c>
      <c r="F240" s="269" t="s">
        <v>426</v>
      </c>
      <c r="G240" s="270" t="s">
        <v>159</v>
      </c>
      <c r="H240" s="271">
        <v>68.97</v>
      </c>
      <c r="I240" s="272"/>
      <c r="J240" s="273">
        <f>ROUND(I240*H240,2)</f>
        <v>0</v>
      </c>
      <c r="K240" s="274"/>
      <c r="L240" s="275"/>
      <c r="M240" s="276" t="s">
        <v>1</v>
      </c>
      <c r="N240" s="277" t="s">
        <v>43</v>
      </c>
      <c r="O240" s="91"/>
      <c r="P240" s="229">
        <f>O240*H240</f>
        <v>0</v>
      </c>
      <c r="Q240" s="229">
        <v>0.00023</v>
      </c>
      <c r="R240" s="229">
        <f>Q240*H240</f>
        <v>0.0158631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176</v>
      </c>
      <c r="AT240" s="231" t="s">
        <v>296</v>
      </c>
      <c r="AU240" s="231" t="s">
        <v>88</v>
      </c>
      <c r="AY240" s="17" t="s">
        <v>133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86</v>
      </c>
      <c r="BK240" s="232">
        <f>ROUND(I240*H240,2)</f>
        <v>0</v>
      </c>
      <c r="BL240" s="17" t="s">
        <v>139</v>
      </c>
      <c r="BM240" s="231" t="s">
        <v>901</v>
      </c>
    </row>
    <row r="241" spans="1:51" s="13" customFormat="1" ht="12">
      <c r="A241" s="13"/>
      <c r="B241" s="233"/>
      <c r="C241" s="234"/>
      <c r="D241" s="235" t="s">
        <v>141</v>
      </c>
      <c r="E241" s="236" t="s">
        <v>1</v>
      </c>
      <c r="F241" s="237" t="s">
        <v>902</v>
      </c>
      <c r="G241" s="234"/>
      <c r="H241" s="238">
        <v>68.97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141</v>
      </c>
      <c r="AU241" s="244" t="s">
        <v>88</v>
      </c>
      <c r="AV241" s="13" t="s">
        <v>88</v>
      </c>
      <c r="AW241" s="13" t="s">
        <v>34</v>
      </c>
      <c r="AX241" s="13" t="s">
        <v>86</v>
      </c>
      <c r="AY241" s="244" t="s">
        <v>133</v>
      </c>
    </row>
    <row r="242" spans="1:65" s="2" customFormat="1" ht="33" customHeight="1">
      <c r="A242" s="38"/>
      <c r="B242" s="39"/>
      <c r="C242" s="219" t="s">
        <v>429</v>
      </c>
      <c r="D242" s="219" t="s">
        <v>135</v>
      </c>
      <c r="E242" s="220" t="s">
        <v>438</v>
      </c>
      <c r="F242" s="221" t="s">
        <v>903</v>
      </c>
      <c r="G242" s="222" t="s">
        <v>232</v>
      </c>
      <c r="H242" s="223">
        <v>4.124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43</v>
      </c>
      <c r="O242" s="91"/>
      <c r="P242" s="229">
        <f>O242*H242</f>
        <v>0</v>
      </c>
      <c r="Q242" s="229">
        <v>1.98</v>
      </c>
      <c r="R242" s="229">
        <f>Q242*H242</f>
        <v>8.165519999999999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139</v>
      </c>
      <c r="AT242" s="231" t="s">
        <v>135</v>
      </c>
      <c r="AU242" s="231" t="s">
        <v>88</v>
      </c>
      <c r="AY242" s="17" t="s">
        <v>133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86</v>
      </c>
      <c r="BK242" s="232">
        <f>ROUND(I242*H242,2)</f>
        <v>0</v>
      </c>
      <c r="BL242" s="17" t="s">
        <v>139</v>
      </c>
      <c r="BM242" s="231" t="s">
        <v>904</v>
      </c>
    </row>
    <row r="243" spans="1:51" s="13" customFormat="1" ht="12">
      <c r="A243" s="13"/>
      <c r="B243" s="233"/>
      <c r="C243" s="234"/>
      <c r="D243" s="235" t="s">
        <v>141</v>
      </c>
      <c r="E243" s="236" t="s">
        <v>1</v>
      </c>
      <c r="F243" s="237" t="s">
        <v>905</v>
      </c>
      <c r="G243" s="234"/>
      <c r="H243" s="238">
        <v>4.124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141</v>
      </c>
      <c r="AU243" s="244" t="s">
        <v>88</v>
      </c>
      <c r="AV243" s="13" t="s">
        <v>88</v>
      </c>
      <c r="AW243" s="13" t="s">
        <v>34</v>
      </c>
      <c r="AX243" s="13" t="s">
        <v>86</v>
      </c>
      <c r="AY243" s="244" t="s">
        <v>133</v>
      </c>
    </row>
    <row r="244" spans="1:65" s="2" customFormat="1" ht="24.15" customHeight="1">
      <c r="A244" s="38"/>
      <c r="B244" s="39"/>
      <c r="C244" s="219" t="s">
        <v>803</v>
      </c>
      <c r="D244" s="219" t="s">
        <v>135</v>
      </c>
      <c r="E244" s="220" t="s">
        <v>906</v>
      </c>
      <c r="F244" s="221" t="s">
        <v>907</v>
      </c>
      <c r="G244" s="222" t="s">
        <v>232</v>
      </c>
      <c r="H244" s="223">
        <v>0.592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43</v>
      </c>
      <c r="O244" s="91"/>
      <c r="P244" s="229">
        <f>O244*H244</f>
        <v>0</v>
      </c>
      <c r="Q244" s="229">
        <v>2.25634</v>
      </c>
      <c r="R244" s="229">
        <f>Q244*H244</f>
        <v>1.3357532799999998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139</v>
      </c>
      <c r="AT244" s="231" t="s">
        <v>135</v>
      </c>
      <c r="AU244" s="231" t="s">
        <v>88</v>
      </c>
      <c r="AY244" s="17" t="s">
        <v>133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86</v>
      </c>
      <c r="BK244" s="232">
        <f>ROUND(I244*H244,2)</f>
        <v>0</v>
      </c>
      <c r="BL244" s="17" t="s">
        <v>139</v>
      </c>
      <c r="BM244" s="231" t="s">
        <v>908</v>
      </c>
    </row>
    <row r="245" spans="1:51" s="13" customFormat="1" ht="12">
      <c r="A245" s="13"/>
      <c r="B245" s="233"/>
      <c r="C245" s="234"/>
      <c r="D245" s="235" t="s">
        <v>141</v>
      </c>
      <c r="E245" s="236" t="s">
        <v>1</v>
      </c>
      <c r="F245" s="237" t="s">
        <v>909</v>
      </c>
      <c r="G245" s="234"/>
      <c r="H245" s="238">
        <v>0.592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141</v>
      </c>
      <c r="AU245" s="244" t="s">
        <v>88</v>
      </c>
      <c r="AV245" s="13" t="s">
        <v>88</v>
      </c>
      <c r="AW245" s="13" t="s">
        <v>34</v>
      </c>
      <c r="AX245" s="13" t="s">
        <v>86</v>
      </c>
      <c r="AY245" s="244" t="s">
        <v>133</v>
      </c>
    </row>
    <row r="246" spans="1:65" s="2" customFormat="1" ht="16.5" customHeight="1">
      <c r="A246" s="38"/>
      <c r="B246" s="39"/>
      <c r="C246" s="219" t="s">
        <v>808</v>
      </c>
      <c r="D246" s="219" t="s">
        <v>135</v>
      </c>
      <c r="E246" s="220" t="s">
        <v>910</v>
      </c>
      <c r="F246" s="221" t="s">
        <v>911</v>
      </c>
      <c r="G246" s="222" t="s">
        <v>159</v>
      </c>
      <c r="H246" s="223">
        <v>3.6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43</v>
      </c>
      <c r="O246" s="91"/>
      <c r="P246" s="229">
        <f>O246*H246</f>
        <v>0</v>
      </c>
      <c r="Q246" s="229">
        <v>0.00269</v>
      </c>
      <c r="R246" s="229">
        <f>Q246*H246</f>
        <v>0.009684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139</v>
      </c>
      <c r="AT246" s="231" t="s">
        <v>135</v>
      </c>
      <c r="AU246" s="231" t="s">
        <v>88</v>
      </c>
      <c r="AY246" s="17" t="s">
        <v>133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86</v>
      </c>
      <c r="BK246" s="232">
        <f>ROUND(I246*H246,2)</f>
        <v>0</v>
      </c>
      <c r="BL246" s="17" t="s">
        <v>139</v>
      </c>
      <c r="BM246" s="231" t="s">
        <v>912</v>
      </c>
    </row>
    <row r="247" spans="1:51" s="13" customFormat="1" ht="12">
      <c r="A247" s="13"/>
      <c r="B247" s="233"/>
      <c r="C247" s="234"/>
      <c r="D247" s="235" t="s">
        <v>141</v>
      </c>
      <c r="E247" s="236" t="s">
        <v>1</v>
      </c>
      <c r="F247" s="237" t="s">
        <v>913</v>
      </c>
      <c r="G247" s="234"/>
      <c r="H247" s="238">
        <v>3.6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141</v>
      </c>
      <c r="AU247" s="244" t="s">
        <v>88</v>
      </c>
      <c r="AV247" s="13" t="s">
        <v>88</v>
      </c>
      <c r="AW247" s="13" t="s">
        <v>34</v>
      </c>
      <c r="AX247" s="13" t="s">
        <v>86</v>
      </c>
      <c r="AY247" s="244" t="s">
        <v>133</v>
      </c>
    </row>
    <row r="248" spans="1:65" s="2" customFormat="1" ht="16.5" customHeight="1">
      <c r="A248" s="38"/>
      <c r="B248" s="39"/>
      <c r="C248" s="219" t="s">
        <v>914</v>
      </c>
      <c r="D248" s="219" t="s">
        <v>135</v>
      </c>
      <c r="E248" s="220" t="s">
        <v>915</v>
      </c>
      <c r="F248" s="221" t="s">
        <v>916</v>
      </c>
      <c r="G248" s="222" t="s">
        <v>159</v>
      </c>
      <c r="H248" s="223">
        <v>3.6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43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139</v>
      </c>
      <c r="AT248" s="231" t="s">
        <v>135</v>
      </c>
      <c r="AU248" s="231" t="s">
        <v>88</v>
      </c>
      <c r="AY248" s="17" t="s">
        <v>133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86</v>
      </c>
      <c r="BK248" s="232">
        <f>ROUND(I248*H248,2)</f>
        <v>0</v>
      </c>
      <c r="BL248" s="17" t="s">
        <v>139</v>
      </c>
      <c r="BM248" s="231" t="s">
        <v>917</v>
      </c>
    </row>
    <row r="249" spans="1:51" s="13" customFormat="1" ht="12">
      <c r="A249" s="13"/>
      <c r="B249" s="233"/>
      <c r="C249" s="234"/>
      <c r="D249" s="235" t="s">
        <v>141</v>
      </c>
      <c r="E249" s="236" t="s">
        <v>1</v>
      </c>
      <c r="F249" s="237" t="s">
        <v>913</v>
      </c>
      <c r="G249" s="234"/>
      <c r="H249" s="238">
        <v>3.6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141</v>
      </c>
      <c r="AU249" s="244" t="s">
        <v>88</v>
      </c>
      <c r="AV249" s="13" t="s">
        <v>88</v>
      </c>
      <c r="AW249" s="13" t="s">
        <v>34</v>
      </c>
      <c r="AX249" s="13" t="s">
        <v>86</v>
      </c>
      <c r="AY249" s="244" t="s">
        <v>133</v>
      </c>
    </row>
    <row r="250" spans="1:65" s="2" customFormat="1" ht="24.15" customHeight="1">
      <c r="A250" s="38"/>
      <c r="B250" s="39"/>
      <c r="C250" s="219" t="s">
        <v>918</v>
      </c>
      <c r="D250" s="219" t="s">
        <v>135</v>
      </c>
      <c r="E250" s="220" t="s">
        <v>919</v>
      </c>
      <c r="F250" s="221" t="s">
        <v>920</v>
      </c>
      <c r="G250" s="222" t="s">
        <v>347</v>
      </c>
      <c r="H250" s="223">
        <v>0.01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43</v>
      </c>
      <c r="O250" s="91"/>
      <c r="P250" s="229">
        <f>O250*H250</f>
        <v>0</v>
      </c>
      <c r="Q250" s="229">
        <v>1.05917</v>
      </c>
      <c r="R250" s="229">
        <f>Q250*H250</f>
        <v>0.010591699999999999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139</v>
      </c>
      <c r="AT250" s="231" t="s">
        <v>135</v>
      </c>
      <c r="AU250" s="231" t="s">
        <v>88</v>
      </c>
      <c r="AY250" s="17" t="s">
        <v>133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86</v>
      </c>
      <c r="BK250" s="232">
        <f>ROUND(I250*H250,2)</f>
        <v>0</v>
      </c>
      <c r="BL250" s="17" t="s">
        <v>139</v>
      </c>
      <c r="BM250" s="231" t="s">
        <v>921</v>
      </c>
    </row>
    <row r="251" spans="1:65" s="2" customFormat="1" ht="21.75" customHeight="1">
      <c r="A251" s="38"/>
      <c r="B251" s="39"/>
      <c r="C251" s="219" t="s">
        <v>922</v>
      </c>
      <c r="D251" s="219" t="s">
        <v>135</v>
      </c>
      <c r="E251" s="220" t="s">
        <v>923</v>
      </c>
      <c r="F251" s="221" t="s">
        <v>924</v>
      </c>
      <c r="G251" s="222" t="s">
        <v>347</v>
      </c>
      <c r="H251" s="223">
        <v>0.03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43</v>
      </c>
      <c r="O251" s="91"/>
      <c r="P251" s="229">
        <f>O251*H251</f>
        <v>0</v>
      </c>
      <c r="Q251" s="229">
        <v>1.06017</v>
      </c>
      <c r="R251" s="229">
        <f>Q251*H251</f>
        <v>0.0318051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139</v>
      </c>
      <c r="AT251" s="231" t="s">
        <v>135</v>
      </c>
      <c r="AU251" s="231" t="s">
        <v>88</v>
      </c>
      <c r="AY251" s="17" t="s">
        <v>133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86</v>
      </c>
      <c r="BK251" s="232">
        <f>ROUND(I251*H251,2)</f>
        <v>0</v>
      </c>
      <c r="BL251" s="17" t="s">
        <v>139</v>
      </c>
      <c r="BM251" s="231" t="s">
        <v>925</v>
      </c>
    </row>
    <row r="252" spans="1:63" s="12" customFormat="1" ht="22.8" customHeight="1">
      <c r="A252" s="12"/>
      <c r="B252" s="203"/>
      <c r="C252" s="204"/>
      <c r="D252" s="205" t="s">
        <v>77</v>
      </c>
      <c r="E252" s="217" t="s">
        <v>156</v>
      </c>
      <c r="F252" s="217" t="s">
        <v>926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SUM(P253:P270)</f>
        <v>0</v>
      </c>
      <c r="Q252" s="211"/>
      <c r="R252" s="212">
        <f>SUM(R253:R270)</f>
        <v>1.9805089299999998</v>
      </c>
      <c r="S252" s="211"/>
      <c r="T252" s="213">
        <f>SUM(T253:T270)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86</v>
      </c>
      <c r="AT252" s="215" t="s">
        <v>77</v>
      </c>
      <c r="AU252" s="215" t="s">
        <v>86</v>
      </c>
      <c r="AY252" s="214" t="s">
        <v>133</v>
      </c>
      <c r="BK252" s="216">
        <f>SUM(BK253:BK270)</f>
        <v>0</v>
      </c>
    </row>
    <row r="253" spans="1:65" s="2" customFormat="1" ht="16.5" customHeight="1">
      <c r="A253" s="38"/>
      <c r="B253" s="39"/>
      <c r="C253" s="219" t="s">
        <v>442</v>
      </c>
      <c r="D253" s="219" t="s">
        <v>135</v>
      </c>
      <c r="E253" s="220" t="s">
        <v>927</v>
      </c>
      <c r="F253" s="221" t="s">
        <v>928</v>
      </c>
      <c r="G253" s="222" t="s">
        <v>232</v>
      </c>
      <c r="H253" s="223">
        <v>0.408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43</v>
      </c>
      <c r="O253" s="91"/>
      <c r="P253" s="229">
        <f>O253*H253</f>
        <v>0</v>
      </c>
      <c r="Q253" s="229">
        <v>2.25635</v>
      </c>
      <c r="R253" s="229">
        <f>Q253*H253</f>
        <v>0.9205907999999999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139</v>
      </c>
      <c r="AT253" s="231" t="s">
        <v>135</v>
      </c>
      <c r="AU253" s="231" t="s">
        <v>88</v>
      </c>
      <c r="AY253" s="17" t="s">
        <v>133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86</v>
      </c>
      <c r="BK253" s="232">
        <f>ROUND(I253*H253,2)</f>
        <v>0</v>
      </c>
      <c r="BL253" s="17" t="s">
        <v>139</v>
      </c>
      <c r="BM253" s="231" t="s">
        <v>929</v>
      </c>
    </row>
    <row r="254" spans="1:51" s="13" customFormat="1" ht="12">
      <c r="A254" s="13"/>
      <c r="B254" s="233"/>
      <c r="C254" s="234"/>
      <c r="D254" s="235" t="s">
        <v>141</v>
      </c>
      <c r="E254" s="236" t="s">
        <v>1</v>
      </c>
      <c r="F254" s="237" t="s">
        <v>930</v>
      </c>
      <c r="G254" s="234"/>
      <c r="H254" s="238">
        <v>0.408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141</v>
      </c>
      <c r="AU254" s="244" t="s">
        <v>88</v>
      </c>
      <c r="AV254" s="13" t="s">
        <v>88</v>
      </c>
      <c r="AW254" s="13" t="s">
        <v>34</v>
      </c>
      <c r="AX254" s="13" t="s">
        <v>86</v>
      </c>
      <c r="AY254" s="244" t="s">
        <v>133</v>
      </c>
    </row>
    <row r="255" spans="1:65" s="2" customFormat="1" ht="16.5" customHeight="1">
      <c r="A255" s="38"/>
      <c r="B255" s="39"/>
      <c r="C255" s="219" t="s">
        <v>931</v>
      </c>
      <c r="D255" s="219" t="s">
        <v>135</v>
      </c>
      <c r="E255" s="220" t="s">
        <v>932</v>
      </c>
      <c r="F255" s="221" t="s">
        <v>933</v>
      </c>
      <c r="G255" s="222" t="s">
        <v>232</v>
      </c>
      <c r="H255" s="223">
        <v>0.418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43</v>
      </c>
      <c r="O255" s="91"/>
      <c r="P255" s="229">
        <f>O255*H255</f>
        <v>0</v>
      </c>
      <c r="Q255" s="229">
        <v>2.25635</v>
      </c>
      <c r="R255" s="229">
        <f>Q255*H255</f>
        <v>0.9431542999999999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139</v>
      </c>
      <c r="AT255" s="231" t="s">
        <v>135</v>
      </c>
      <c r="AU255" s="231" t="s">
        <v>88</v>
      </c>
      <c r="AY255" s="17" t="s">
        <v>133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86</v>
      </c>
      <c r="BK255" s="232">
        <f>ROUND(I255*H255,2)</f>
        <v>0</v>
      </c>
      <c r="BL255" s="17" t="s">
        <v>139</v>
      </c>
      <c r="BM255" s="231" t="s">
        <v>934</v>
      </c>
    </row>
    <row r="256" spans="1:51" s="13" customFormat="1" ht="12">
      <c r="A256" s="13"/>
      <c r="B256" s="233"/>
      <c r="C256" s="234"/>
      <c r="D256" s="235" t="s">
        <v>141</v>
      </c>
      <c r="E256" s="236" t="s">
        <v>1</v>
      </c>
      <c r="F256" s="237" t="s">
        <v>935</v>
      </c>
      <c r="G256" s="234"/>
      <c r="H256" s="238">
        <v>0.418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141</v>
      </c>
      <c r="AU256" s="244" t="s">
        <v>88</v>
      </c>
      <c r="AV256" s="13" t="s">
        <v>88</v>
      </c>
      <c r="AW256" s="13" t="s">
        <v>34</v>
      </c>
      <c r="AX256" s="13" t="s">
        <v>86</v>
      </c>
      <c r="AY256" s="244" t="s">
        <v>133</v>
      </c>
    </row>
    <row r="257" spans="1:65" s="2" customFormat="1" ht="16.5" customHeight="1">
      <c r="A257" s="38"/>
      <c r="B257" s="39"/>
      <c r="C257" s="219" t="s">
        <v>936</v>
      </c>
      <c r="D257" s="219" t="s">
        <v>135</v>
      </c>
      <c r="E257" s="220" t="s">
        <v>937</v>
      </c>
      <c r="F257" s="221" t="s">
        <v>938</v>
      </c>
      <c r="G257" s="222" t="s">
        <v>159</v>
      </c>
      <c r="H257" s="223">
        <v>5.893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43</v>
      </c>
      <c r="O257" s="91"/>
      <c r="P257" s="229">
        <f>O257*H257</f>
        <v>0</v>
      </c>
      <c r="Q257" s="229">
        <v>0.00275</v>
      </c>
      <c r="R257" s="229">
        <f>Q257*H257</f>
        <v>0.016205749999999998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139</v>
      </c>
      <c r="AT257" s="231" t="s">
        <v>135</v>
      </c>
      <c r="AU257" s="231" t="s">
        <v>88</v>
      </c>
      <c r="AY257" s="17" t="s">
        <v>133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86</v>
      </c>
      <c r="BK257" s="232">
        <f>ROUND(I257*H257,2)</f>
        <v>0</v>
      </c>
      <c r="BL257" s="17" t="s">
        <v>139</v>
      </c>
      <c r="BM257" s="231" t="s">
        <v>939</v>
      </c>
    </row>
    <row r="258" spans="1:51" s="13" customFormat="1" ht="12">
      <c r="A258" s="13"/>
      <c r="B258" s="233"/>
      <c r="C258" s="234"/>
      <c r="D258" s="235" t="s">
        <v>141</v>
      </c>
      <c r="E258" s="236" t="s">
        <v>1</v>
      </c>
      <c r="F258" s="237" t="s">
        <v>940</v>
      </c>
      <c r="G258" s="234"/>
      <c r="H258" s="238">
        <v>4.181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141</v>
      </c>
      <c r="AU258" s="244" t="s">
        <v>88</v>
      </c>
      <c r="AV258" s="13" t="s">
        <v>88</v>
      </c>
      <c r="AW258" s="13" t="s">
        <v>34</v>
      </c>
      <c r="AX258" s="13" t="s">
        <v>78</v>
      </c>
      <c r="AY258" s="244" t="s">
        <v>133</v>
      </c>
    </row>
    <row r="259" spans="1:51" s="13" customFormat="1" ht="12">
      <c r="A259" s="13"/>
      <c r="B259" s="233"/>
      <c r="C259" s="234"/>
      <c r="D259" s="235" t="s">
        <v>141</v>
      </c>
      <c r="E259" s="236" t="s">
        <v>1</v>
      </c>
      <c r="F259" s="237" t="s">
        <v>941</v>
      </c>
      <c r="G259" s="234"/>
      <c r="H259" s="238">
        <v>0.452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141</v>
      </c>
      <c r="AU259" s="244" t="s">
        <v>88</v>
      </c>
      <c r="AV259" s="13" t="s">
        <v>88</v>
      </c>
      <c r="AW259" s="13" t="s">
        <v>34</v>
      </c>
      <c r="AX259" s="13" t="s">
        <v>78</v>
      </c>
      <c r="AY259" s="244" t="s">
        <v>133</v>
      </c>
    </row>
    <row r="260" spans="1:51" s="13" customFormat="1" ht="12">
      <c r="A260" s="13"/>
      <c r="B260" s="233"/>
      <c r="C260" s="234"/>
      <c r="D260" s="235" t="s">
        <v>141</v>
      </c>
      <c r="E260" s="236" t="s">
        <v>1</v>
      </c>
      <c r="F260" s="237" t="s">
        <v>942</v>
      </c>
      <c r="G260" s="234"/>
      <c r="H260" s="238">
        <v>1.26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141</v>
      </c>
      <c r="AU260" s="244" t="s">
        <v>88</v>
      </c>
      <c r="AV260" s="13" t="s">
        <v>88</v>
      </c>
      <c r="AW260" s="13" t="s">
        <v>34</v>
      </c>
      <c r="AX260" s="13" t="s">
        <v>78</v>
      </c>
      <c r="AY260" s="244" t="s">
        <v>133</v>
      </c>
    </row>
    <row r="261" spans="1:51" s="14" customFormat="1" ht="12">
      <c r="A261" s="14"/>
      <c r="B261" s="245"/>
      <c r="C261" s="246"/>
      <c r="D261" s="235" t="s">
        <v>141</v>
      </c>
      <c r="E261" s="247" t="s">
        <v>1</v>
      </c>
      <c r="F261" s="248" t="s">
        <v>167</v>
      </c>
      <c r="G261" s="246"/>
      <c r="H261" s="249">
        <v>5.893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141</v>
      </c>
      <c r="AU261" s="255" t="s">
        <v>88</v>
      </c>
      <c r="AV261" s="14" t="s">
        <v>139</v>
      </c>
      <c r="AW261" s="14" t="s">
        <v>34</v>
      </c>
      <c r="AX261" s="14" t="s">
        <v>86</v>
      </c>
      <c r="AY261" s="255" t="s">
        <v>133</v>
      </c>
    </row>
    <row r="262" spans="1:65" s="2" customFormat="1" ht="16.5" customHeight="1">
      <c r="A262" s="38"/>
      <c r="B262" s="39"/>
      <c r="C262" s="219" t="s">
        <v>943</v>
      </c>
      <c r="D262" s="219" t="s">
        <v>135</v>
      </c>
      <c r="E262" s="220" t="s">
        <v>944</v>
      </c>
      <c r="F262" s="221" t="s">
        <v>945</v>
      </c>
      <c r="G262" s="222" t="s">
        <v>159</v>
      </c>
      <c r="H262" s="223">
        <v>5.893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43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139</v>
      </c>
      <c r="AT262" s="231" t="s">
        <v>135</v>
      </c>
      <c r="AU262" s="231" t="s">
        <v>88</v>
      </c>
      <c r="AY262" s="17" t="s">
        <v>133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86</v>
      </c>
      <c r="BK262" s="232">
        <f>ROUND(I262*H262,2)</f>
        <v>0</v>
      </c>
      <c r="BL262" s="17" t="s">
        <v>139</v>
      </c>
      <c r="BM262" s="231" t="s">
        <v>946</v>
      </c>
    </row>
    <row r="263" spans="1:51" s="13" customFormat="1" ht="12">
      <c r="A263" s="13"/>
      <c r="B263" s="233"/>
      <c r="C263" s="234"/>
      <c r="D263" s="235" t="s">
        <v>141</v>
      </c>
      <c r="E263" s="236" t="s">
        <v>1</v>
      </c>
      <c r="F263" s="237" t="s">
        <v>940</v>
      </c>
      <c r="G263" s="234"/>
      <c r="H263" s="238">
        <v>4.181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141</v>
      </c>
      <c r="AU263" s="244" t="s">
        <v>88</v>
      </c>
      <c r="AV263" s="13" t="s">
        <v>88</v>
      </c>
      <c r="AW263" s="13" t="s">
        <v>34</v>
      </c>
      <c r="AX263" s="13" t="s">
        <v>78</v>
      </c>
      <c r="AY263" s="244" t="s">
        <v>133</v>
      </c>
    </row>
    <row r="264" spans="1:51" s="13" customFormat="1" ht="12">
      <c r="A264" s="13"/>
      <c r="B264" s="233"/>
      <c r="C264" s="234"/>
      <c r="D264" s="235" t="s">
        <v>141</v>
      </c>
      <c r="E264" s="236" t="s">
        <v>1</v>
      </c>
      <c r="F264" s="237" t="s">
        <v>941</v>
      </c>
      <c r="G264" s="234"/>
      <c r="H264" s="238">
        <v>0.452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141</v>
      </c>
      <c r="AU264" s="244" t="s">
        <v>88</v>
      </c>
      <c r="AV264" s="13" t="s">
        <v>88</v>
      </c>
      <c r="AW264" s="13" t="s">
        <v>34</v>
      </c>
      <c r="AX264" s="13" t="s">
        <v>78</v>
      </c>
      <c r="AY264" s="244" t="s">
        <v>133</v>
      </c>
    </row>
    <row r="265" spans="1:51" s="13" customFormat="1" ht="12">
      <c r="A265" s="13"/>
      <c r="B265" s="233"/>
      <c r="C265" s="234"/>
      <c r="D265" s="235" t="s">
        <v>141</v>
      </c>
      <c r="E265" s="236" t="s">
        <v>1</v>
      </c>
      <c r="F265" s="237" t="s">
        <v>942</v>
      </c>
      <c r="G265" s="234"/>
      <c r="H265" s="238">
        <v>1.26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141</v>
      </c>
      <c r="AU265" s="244" t="s">
        <v>88</v>
      </c>
      <c r="AV265" s="13" t="s">
        <v>88</v>
      </c>
      <c r="AW265" s="13" t="s">
        <v>34</v>
      </c>
      <c r="AX265" s="13" t="s">
        <v>78</v>
      </c>
      <c r="AY265" s="244" t="s">
        <v>133</v>
      </c>
    </row>
    <row r="266" spans="1:51" s="14" customFormat="1" ht="12">
      <c r="A266" s="14"/>
      <c r="B266" s="245"/>
      <c r="C266" s="246"/>
      <c r="D266" s="235" t="s">
        <v>141</v>
      </c>
      <c r="E266" s="247" t="s">
        <v>1</v>
      </c>
      <c r="F266" s="248" t="s">
        <v>167</v>
      </c>
      <c r="G266" s="246"/>
      <c r="H266" s="249">
        <v>5.893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141</v>
      </c>
      <c r="AU266" s="255" t="s">
        <v>88</v>
      </c>
      <c r="AV266" s="14" t="s">
        <v>139</v>
      </c>
      <c r="AW266" s="14" t="s">
        <v>34</v>
      </c>
      <c r="AX266" s="14" t="s">
        <v>86</v>
      </c>
      <c r="AY266" s="255" t="s">
        <v>133</v>
      </c>
    </row>
    <row r="267" spans="1:65" s="2" customFormat="1" ht="21.75" customHeight="1">
      <c r="A267" s="38"/>
      <c r="B267" s="39"/>
      <c r="C267" s="219" t="s">
        <v>947</v>
      </c>
      <c r="D267" s="219" t="s">
        <v>135</v>
      </c>
      <c r="E267" s="220" t="s">
        <v>948</v>
      </c>
      <c r="F267" s="221" t="s">
        <v>949</v>
      </c>
      <c r="G267" s="222" t="s">
        <v>347</v>
      </c>
      <c r="H267" s="223">
        <v>0.02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43</v>
      </c>
      <c r="O267" s="91"/>
      <c r="P267" s="229">
        <f>O267*H267</f>
        <v>0</v>
      </c>
      <c r="Q267" s="229">
        <v>1.03614</v>
      </c>
      <c r="R267" s="229">
        <f>Q267*H267</f>
        <v>0.020722800000000003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139</v>
      </c>
      <c r="AT267" s="231" t="s">
        <v>135</v>
      </c>
      <c r="AU267" s="231" t="s">
        <v>88</v>
      </c>
      <c r="AY267" s="17" t="s">
        <v>133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86</v>
      </c>
      <c r="BK267" s="232">
        <f>ROUND(I267*H267,2)</f>
        <v>0</v>
      </c>
      <c r="BL267" s="17" t="s">
        <v>139</v>
      </c>
      <c r="BM267" s="231" t="s">
        <v>950</v>
      </c>
    </row>
    <row r="268" spans="1:65" s="2" customFormat="1" ht="16.5" customHeight="1">
      <c r="A268" s="38"/>
      <c r="B268" s="39"/>
      <c r="C268" s="219" t="s">
        <v>951</v>
      </c>
      <c r="D268" s="219" t="s">
        <v>135</v>
      </c>
      <c r="E268" s="220" t="s">
        <v>952</v>
      </c>
      <c r="F268" s="221" t="s">
        <v>953</v>
      </c>
      <c r="G268" s="222" t="s">
        <v>347</v>
      </c>
      <c r="H268" s="223">
        <v>0.05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43</v>
      </c>
      <c r="O268" s="91"/>
      <c r="P268" s="229">
        <f>O268*H268</f>
        <v>0</v>
      </c>
      <c r="Q268" s="229">
        <v>1.04614</v>
      </c>
      <c r="R268" s="229">
        <f>Q268*H268</f>
        <v>0.052307000000000006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139</v>
      </c>
      <c r="AT268" s="231" t="s">
        <v>135</v>
      </c>
      <c r="AU268" s="231" t="s">
        <v>88</v>
      </c>
      <c r="AY268" s="17" t="s">
        <v>133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86</v>
      </c>
      <c r="BK268" s="232">
        <f>ROUND(I268*H268,2)</f>
        <v>0</v>
      </c>
      <c r="BL268" s="17" t="s">
        <v>139</v>
      </c>
      <c r="BM268" s="231" t="s">
        <v>954</v>
      </c>
    </row>
    <row r="269" spans="1:65" s="2" customFormat="1" ht="16.5" customHeight="1">
      <c r="A269" s="38"/>
      <c r="B269" s="39"/>
      <c r="C269" s="219" t="s">
        <v>955</v>
      </c>
      <c r="D269" s="219" t="s">
        <v>135</v>
      </c>
      <c r="E269" s="220" t="s">
        <v>956</v>
      </c>
      <c r="F269" s="221" t="s">
        <v>957</v>
      </c>
      <c r="G269" s="222" t="s">
        <v>347</v>
      </c>
      <c r="H269" s="223">
        <v>0.026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43</v>
      </c>
      <c r="O269" s="91"/>
      <c r="P269" s="229">
        <f>O269*H269</f>
        <v>0</v>
      </c>
      <c r="Q269" s="229">
        <v>1.05878</v>
      </c>
      <c r="R269" s="229">
        <f>Q269*H269</f>
        <v>0.02752828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139</v>
      </c>
      <c r="AT269" s="231" t="s">
        <v>135</v>
      </c>
      <c r="AU269" s="231" t="s">
        <v>88</v>
      </c>
      <c r="AY269" s="17" t="s">
        <v>133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86</v>
      </c>
      <c r="BK269" s="232">
        <f>ROUND(I269*H269,2)</f>
        <v>0</v>
      </c>
      <c r="BL269" s="17" t="s">
        <v>139</v>
      </c>
      <c r="BM269" s="231" t="s">
        <v>958</v>
      </c>
    </row>
    <row r="270" spans="1:51" s="13" customFormat="1" ht="12">
      <c r="A270" s="13"/>
      <c r="B270" s="233"/>
      <c r="C270" s="234"/>
      <c r="D270" s="235" t="s">
        <v>141</v>
      </c>
      <c r="E270" s="236" t="s">
        <v>1</v>
      </c>
      <c r="F270" s="237" t="s">
        <v>959</v>
      </c>
      <c r="G270" s="234"/>
      <c r="H270" s="238">
        <v>0.026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141</v>
      </c>
      <c r="AU270" s="244" t="s">
        <v>88</v>
      </c>
      <c r="AV270" s="13" t="s">
        <v>88</v>
      </c>
      <c r="AW270" s="13" t="s">
        <v>34</v>
      </c>
      <c r="AX270" s="13" t="s">
        <v>86</v>
      </c>
      <c r="AY270" s="244" t="s">
        <v>133</v>
      </c>
    </row>
    <row r="271" spans="1:63" s="12" customFormat="1" ht="22.8" customHeight="1">
      <c r="A271" s="12"/>
      <c r="B271" s="203"/>
      <c r="C271" s="204"/>
      <c r="D271" s="205" t="s">
        <v>77</v>
      </c>
      <c r="E271" s="217" t="s">
        <v>139</v>
      </c>
      <c r="F271" s="217" t="s">
        <v>451</v>
      </c>
      <c r="G271" s="204"/>
      <c r="H271" s="204"/>
      <c r="I271" s="207"/>
      <c r="J271" s="218">
        <f>BK271</f>
        <v>0</v>
      </c>
      <c r="K271" s="204"/>
      <c r="L271" s="209"/>
      <c r="M271" s="210"/>
      <c r="N271" s="211"/>
      <c r="O271" s="211"/>
      <c r="P271" s="212">
        <f>SUM(P272:P276)</f>
        <v>0</v>
      </c>
      <c r="Q271" s="211"/>
      <c r="R271" s="212">
        <f>SUM(R272:R276)</f>
        <v>0</v>
      </c>
      <c r="S271" s="211"/>
      <c r="T271" s="213">
        <f>SUM(T272:T276)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86</v>
      </c>
      <c r="AT271" s="215" t="s">
        <v>77</v>
      </c>
      <c r="AU271" s="215" t="s">
        <v>86</v>
      </c>
      <c r="AY271" s="214" t="s">
        <v>133</v>
      </c>
      <c r="BK271" s="216">
        <f>SUM(BK272:BK276)</f>
        <v>0</v>
      </c>
    </row>
    <row r="272" spans="1:65" s="2" customFormat="1" ht="16.5" customHeight="1">
      <c r="A272" s="38"/>
      <c r="B272" s="39"/>
      <c r="C272" s="219" t="s">
        <v>960</v>
      </c>
      <c r="D272" s="219" t="s">
        <v>135</v>
      </c>
      <c r="E272" s="220" t="s">
        <v>453</v>
      </c>
      <c r="F272" s="221" t="s">
        <v>454</v>
      </c>
      <c r="G272" s="222" t="s">
        <v>232</v>
      </c>
      <c r="H272" s="223">
        <v>3.375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43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139</v>
      </c>
      <c r="AT272" s="231" t="s">
        <v>135</v>
      </c>
      <c r="AU272" s="231" t="s">
        <v>88</v>
      </c>
      <c r="AY272" s="17" t="s">
        <v>133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86</v>
      </c>
      <c r="BK272" s="232">
        <f>ROUND(I272*H272,2)</f>
        <v>0</v>
      </c>
      <c r="BL272" s="17" t="s">
        <v>139</v>
      </c>
      <c r="BM272" s="231" t="s">
        <v>961</v>
      </c>
    </row>
    <row r="273" spans="1:51" s="13" customFormat="1" ht="12">
      <c r="A273" s="13"/>
      <c r="B273" s="233"/>
      <c r="C273" s="234"/>
      <c r="D273" s="235" t="s">
        <v>141</v>
      </c>
      <c r="E273" s="236" t="s">
        <v>1</v>
      </c>
      <c r="F273" s="237" t="s">
        <v>962</v>
      </c>
      <c r="G273" s="234"/>
      <c r="H273" s="238">
        <v>2.13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141</v>
      </c>
      <c r="AU273" s="244" t="s">
        <v>88</v>
      </c>
      <c r="AV273" s="13" t="s">
        <v>88</v>
      </c>
      <c r="AW273" s="13" t="s">
        <v>34</v>
      </c>
      <c r="AX273" s="13" t="s">
        <v>78</v>
      </c>
      <c r="AY273" s="244" t="s">
        <v>133</v>
      </c>
    </row>
    <row r="274" spans="1:51" s="13" customFormat="1" ht="12">
      <c r="A274" s="13"/>
      <c r="B274" s="233"/>
      <c r="C274" s="234"/>
      <c r="D274" s="235" t="s">
        <v>141</v>
      </c>
      <c r="E274" s="236" t="s">
        <v>1</v>
      </c>
      <c r="F274" s="237" t="s">
        <v>963</v>
      </c>
      <c r="G274" s="234"/>
      <c r="H274" s="238">
        <v>1.065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141</v>
      </c>
      <c r="AU274" s="244" t="s">
        <v>88</v>
      </c>
      <c r="AV274" s="13" t="s">
        <v>88</v>
      </c>
      <c r="AW274" s="13" t="s">
        <v>34</v>
      </c>
      <c r="AX274" s="13" t="s">
        <v>78</v>
      </c>
      <c r="AY274" s="244" t="s">
        <v>133</v>
      </c>
    </row>
    <row r="275" spans="1:51" s="13" customFormat="1" ht="12">
      <c r="A275" s="13"/>
      <c r="B275" s="233"/>
      <c r="C275" s="234"/>
      <c r="D275" s="235" t="s">
        <v>141</v>
      </c>
      <c r="E275" s="236" t="s">
        <v>1</v>
      </c>
      <c r="F275" s="237" t="s">
        <v>964</v>
      </c>
      <c r="G275" s="234"/>
      <c r="H275" s="238">
        <v>0.18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141</v>
      </c>
      <c r="AU275" s="244" t="s">
        <v>88</v>
      </c>
      <c r="AV275" s="13" t="s">
        <v>88</v>
      </c>
      <c r="AW275" s="13" t="s">
        <v>34</v>
      </c>
      <c r="AX275" s="13" t="s">
        <v>78</v>
      </c>
      <c r="AY275" s="244" t="s">
        <v>133</v>
      </c>
    </row>
    <row r="276" spans="1:51" s="14" customFormat="1" ht="12">
      <c r="A276" s="14"/>
      <c r="B276" s="245"/>
      <c r="C276" s="246"/>
      <c r="D276" s="235" t="s">
        <v>141</v>
      </c>
      <c r="E276" s="247" t="s">
        <v>1</v>
      </c>
      <c r="F276" s="248" t="s">
        <v>167</v>
      </c>
      <c r="G276" s="246"/>
      <c r="H276" s="249">
        <v>3.375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141</v>
      </c>
      <c r="AU276" s="255" t="s">
        <v>88</v>
      </c>
      <c r="AV276" s="14" t="s">
        <v>139</v>
      </c>
      <c r="AW276" s="14" t="s">
        <v>34</v>
      </c>
      <c r="AX276" s="14" t="s">
        <v>86</v>
      </c>
      <c r="AY276" s="255" t="s">
        <v>133</v>
      </c>
    </row>
    <row r="277" spans="1:63" s="12" customFormat="1" ht="22.8" customHeight="1">
      <c r="A277" s="12"/>
      <c r="B277" s="203"/>
      <c r="C277" s="204"/>
      <c r="D277" s="205" t="s">
        <v>77</v>
      </c>
      <c r="E277" s="217" t="s">
        <v>458</v>
      </c>
      <c r="F277" s="217" t="s">
        <v>459</v>
      </c>
      <c r="G277" s="204"/>
      <c r="H277" s="204"/>
      <c r="I277" s="207"/>
      <c r="J277" s="218">
        <f>BK277</f>
        <v>0</v>
      </c>
      <c r="K277" s="204"/>
      <c r="L277" s="209"/>
      <c r="M277" s="210"/>
      <c r="N277" s="211"/>
      <c r="O277" s="211"/>
      <c r="P277" s="212">
        <f>SUM(P278:P321)</f>
        <v>0</v>
      </c>
      <c r="Q277" s="211"/>
      <c r="R277" s="212">
        <f>SUM(R278:R321)</f>
        <v>40.96793275</v>
      </c>
      <c r="S277" s="211"/>
      <c r="T277" s="213">
        <f>SUM(T278:T321)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4" t="s">
        <v>86</v>
      </c>
      <c r="AT277" s="215" t="s">
        <v>77</v>
      </c>
      <c r="AU277" s="215" t="s">
        <v>86</v>
      </c>
      <c r="AY277" s="214" t="s">
        <v>133</v>
      </c>
      <c r="BK277" s="216">
        <f>SUM(BK278:BK321)</f>
        <v>0</v>
      </c>
    </row>
    <row r="278" spans="1:65" s="2" customFormat="1" ht="21.75" customHeight="1">
      <c r="A278" s="38"/>
      <c r="B278" s="39"/>
      <c r="C278" s="219" t="s">
        <v>965</v>
      </c>
      <c r="D278" s="219" t="s">
        <v>135</v>
      </c>
      <c r="E278" s="220" t="s">
        <v>461</v>
      </c>
      <c r="F278" s="221" t="s">
        <v>462</v>
      </c>
      <c r="G278" s="222" t="s">
        <v>159</v>
      </c>
      <c r="H278" s="223">
        <v>192.875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43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139</v>
      </c>
      <c r="AT278" s="231" t="s">
        <v>135</v>
      </c>
      <c r="AU278" s="231" t="s">
        <v>88</v>
      </c>
      <c r="AY278" s="17" t="s">
        <v>133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86</v>
      </c>
      <c r="BK278" s="232">
        <f>ROUND(I278*H278,2)</f>
        <v>0</v>
      </c>
      <c r="BL278" s="17" t="s">
        <v>139</v>
      </c>
      <c r="BM278" s="231" t="s">
        <v>966</v>
      </c>
    </row>
    <row r="279" spans="1:51" s="13" customFormat="1" ht="12">
      <c r="A279" s="13"/>
      <c r="B279" s="233"/>
      <c r="C279" s="234"/>
      <c r="D279" s="235" t="s">
        <v>141</v>
      </c>
      <c r="E279" s="236" t="s">
        <v>1</v>
      </c>
      <c r="F279" s="237" t="s">
        <v>967</v>
      </c>
      <c r="G279" s="234"/>
      <c r="H279" s="238">
        <v>59.015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141</v>
      </c>
      <c r="AU279" s="244" t="s">
        <v>88</v>
      </c>
      <c r="AV279" s="13" t="s">
        <v>88</v>
      </c>
      <c r="AW279" s="13" t="s">
        <v>34</v>
      </c>
      <c r="AX279" s="13" t="s">
        <v>78</v>
      </c>
      <c r="AY279" s="244" t="s">
        <v>133</v>
      </c>
    </row>
    <row r="280" spans="1:51" s="13" customFormat="1" ht="12">
      <c r="A280" s="13"/>
      <c r="B280" s="233"/>
      <c r="C280" s="234"/>
      <c r="D280" s="235" t="s">
        <v>141</v>
      </c>
      <c r="E280" s="236" t="s">
        <v>1</v>
      </c>
      <c r="F280" s="237" t="s">
        <v>968</v>
      </c>
      <c r="G280" s="234"/>
      <c r="H280" s="238">
        <v>83.26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141</v>
      </c>
      <c r="AU280" s="244" t="s">
        <v>88</v>
      </c>
      <c r="AV280" s="13" t="s">
        <v>88</v>
      </c>
      <c r="AW280" s="13" t="s">
        <v>34</v>
      </c>
      <c r="AX280" s="13" t="s">
        <v>78</v>
      </c>
      <c r="AY280" s="244" t="s">
        <v>133</v>
      </c>
    </row>
    <row r="281" spans="1:51" s="13" customFormat="1" ht="12">
      <c r="A281" s="13"/>
      <c r="B281" s="233"/>
      <c r="C281" s="234"/>
      <c r="D281" s="235" t="s">
        <v>141</v>
      </c>
      <c r="E281" s="236" t="s">
        <v>1</v>
      </c>
      <c r="F281" s="237" t="s">
        <v>822</v>
      </c>
      <c r="G281" s="234"/>
      <c r="H281" s="238">
        <v>32.2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141</v>
      </c>
      <c r="AU281" s="244" t="s">
        <v>88</v>
      </c>
      <c r="AV281" s="13" t="s">
        <v>88</v>
      </c>
      <c r="AW281" s="13" t="s">
        <v>34</v>
      </c>
      <c r="AX281" s="13" t="s">
        <v>78</v>
      </c>
      <c r="AY281" s="244" t="s">
        <v>133</v>
      </c>
    </row>
    <row r="282" spans="1:51" s="13" customFormat="1" ht="12">
      <c r="A282" s="13"/>
      <c r="B282" s="233"/>
      <c r="C282" s="234"/>
      <c r="D282" s="235" t="s">
        <v>141</v>
      </c>
      <c r="E282" s="236" t="s">
        <v>1</v>
      </c>
      <c r="F282" s="237" t="s">
        <v>825</v>
      </c>
      <c r="G282" s="234"/>
      <c r="H282" s="238">
        <v>18.4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141</v>
      </c>
      <c r="AU282" s="244" t="s">
        <v>88</v>
      </c>
      <c r="AV282" s="13" t="s">
        <v>88</v>
      </c>
      <c r="AW282" s="13" t="s">
        <v>34</v>
      </c>
      <c r="AX282" s="13" t="s">
        <v>78</v>
      </c>
      <c r="AY282" s="244" t="s">
        <v>133</v>
      </c>
    </row>
    <row r="283" spans="1:51" s="14" customFormat="1" ht="12">
      <c r="A283" s="14"/>
      <c r="B283" s="245"/>
      <c r="C283" s="246"/>
      <c r="D283" s="235" t="s">
        <v>141</v>
      </c>
      <c r="E283" s="247" t="s">
        <v>1</v>
      </c>
      <c r="F283" s="248" t="s">
        <v>167</v>
      </c>
      <c r="G283" s="246"/>
      <c r="H283" s="249">
        <v>192.87500000000003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141</v>
      </c>
      <c r="AU283" s="255" t="s">
        <v>88</v>
      </c>
      <c r="AV283" s="14" t="s">
        <v>139</v>
      </c>
      <c r="AW283" s="14" t="s">
        <v>34</v>
      </c>
      <c r="AX283" s="14" t="s">
        <v>86</v>
      </c>
      <c r="AY283" s="255" t="s">
        <v>133</v>
      </c>
    </row>
    <row r="284" spans="1:65" s="2" customFormat="1" ht="16.5" customHeight="1">
      <c r="A284" s="38"/>
      <c r="B284" s="39"/>
      <c r="C284" s="219" t="s">
        <v>452</v>
      </c>
      <c r="D284" s="219" t="s">
        <v>135</v>
      </c>
      <c r="E284" s="220" t="s">
        <v>466</v>
      </c>
      <c r="F284" s="221" t="s">
        <v>467</v>
      </c>
      <c r="G284" s="222" t="s">
        <v>159</v>
      </c>
      <c r="H284" s="223">
        <v>235.18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43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139</v>
      </c>
      <c r="AT284" s="231" t="s">
        <v>135</v>
      </c>
      <c r="AU284" s="231" t="s">
        <v>88</v>
      </c>
      <c r="AY284" s="17" t="s">
        <v>133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86</v>
      </c>
      <c r="BK284" s="232">
        <f>ROUND(I284*H284,2)</f>
        <v>0</v>
      </c>
      <c r="BL284" s="17" t="s">
        <v>139</v>
      </c>
      <c r="BM284" s="231" t="s">
        <v>969</v>
      </c>
    </row>
    <row r="285" spans="1:51" s="13" customFormat="1" ht="12">
      <c r="A285" s="13"/>
      <c r="B285" s="233"/>
      <c r="C285" s="234"/>
      <c r="D285" s="235" t="s">
        <v>141</v>
      </c>
      <c r="E285" s="236" t="s">
        <v>1</v>
      </c>
      <c r="F285" s="237" t="s">
        <v>970</v>
      </c>
      <c r="G285" s="234"/>
      <c r="H285" s="238">
        <v>133.98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141</v>
      </c>
      <c r="AU285" s="244" t="s">
        <v>88</v>
      </c>
      <c r="AV285" s="13" t="s">
        <v>88</v>
      </c>
      <c r="AW285" s="13" t="s">
        <v>34</v>
      </c>
      <c r="AX285" s="13" t="s">
        <v>78</v>
      </c>
      <c r="AY285" s="244" t="s">
        <v>133</v>
      </c>
    </row>
    <row r="286" spans="1:51" s="13" customFormat="1" ht="12">
      <c r="A286" s="13"/>
      <c r="B286" s="233"/>
      <c r="C286" s="234"/>
      <c r="D286" s="235" t="s">
        <v>141</v>
      </c>
      <c r="E286" s="236" t="s">
        <v>1</v>
      </c>
      <c r="F286" s="237" t="s">
        <v>971</v>
      </c>
      <c r="G286" s="234"/>
      <c r="H286" s="238">
        <v>64.4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141</v>
      </c>
      <c r="AU286" s="244" t="s">
        <v>88</v>
      </c>
      <c r="AV286" s="13" t="s">
        <v>88</v>
      </c>
      <c r="AW286" s="13" t="s">
        <v>34</v>
      </c>
      <c r="AX286" s="13" t="s">
        <v>78</v>
      </c>
      <c r="AY286" s="244" t="s">
        <v>133</v>
      </c>
    </row>
    <row r="287" spans="1:51" s="13" customFormat="1" ht="12">
      <c r="A287" s="13"/>
      <c r="B287" s="233"/>
      <c r="C287" s="234"/>
      <c r="D287" s="235" t="s">
        <v>141</v>
      </c>
      <c r="E287" s="236" t="s">
        <v>1</v>
      </c>
      <c r="F287" s="237" t="s">
        <v>972</v>
      </c>
      <c r="G287" s="234"/>
      <c r="H287" s="238">
        <v>36.8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141</v>
      </c>
      <c r="AU287" s="244" t="s">
        <v>88</v>
      </c>
      <c r="AV287" s="13" t="s">
        <v>88</v>
      </c>
      <c r="AW287" s="13" t="s">
        <v>34</v>
      </c>
      <c r="AX287" s="13" t="s">
        <v>78</v>
      </c>
      <c r="AY287" s="244" t="s">
        <v>133</v>
      </c>
    </row>
    <row r="288" spans="1:51" s="14" customFormat="1" ht="12">
      <c r="A288" s="14"/>
      <c r="B288" s="245"/>
      <c r="C288" s="246"/>
      <c r="D288" s="235" t="s">
        <v>141</v>
      </c>
      <c r="E288" s="247" t="s">
        <v>1</v>
      </c>
      <c r="F288" s="248" t="s">
        <v>167</v>
      </c>
      <c r="G288" s="246"/>
      <c r="H288" s="249">
        <v>235.18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141</v>
      </c>
      <c r="AU288" s="255" t="s">
        <v>88</v>
      </c>
      <c r="AV288" s="14" t="s">
        <v>139</v>
      </c>
      <c r="AW288" s="14" t="s">
        <v>34</v>
      </c>
      <c r="AX288" s="14" t="s">
        <v>86</v>
      </c>
      <c r="AY288" s="255" t="s">
        <v>133</v>
      </c>
    </row>
    <row r="289" spans="1:65" s="2" customFormat="1" ht="16.5" customHeight="1">
      <c r="A289" s="38"/>
      <c r="B289" s="39"/>
      <c r="C289" s="219" t="s">
        <v>531</v>
      </c>
      <c r="D289" s="219" t="s">
        <v>135</v>
      </c>
      <c r="E289" s="220" t="s">
        <v>973</v>
      </c>
      <c r="F289" s="221" t="s">
        <v>974</v>
      </c>
      <c r="G289" s="222" t="s">
        <v>159</v>
      </c>
      <c r="H289" s="223">
        <v>1.6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43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139</v>
      </c>
      <c r="AT289" s="231" t="s">
        <v>135</v>
      </c>
      <c r="AU289" s="231" t="s">
        <v>88</v>
      </c>
      <c r="AY289" s="17" t="s">
        <v>133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86</v>
      </c>
      <c r="BK289" s="232">
        <f>ROUND(I289*H289,2)</f>
        <v>0</v>
      </c>
      <c r="BL289" s="17" t="s">
        <v>139</v>
      </c>
      <c r="BM289" s="231" t="s">
        <v>975</v>
      </c>
    </row>
    <row r="290" spans="1:51" s="13" customFormat="1" ht="12">
      <c r="A290" s="13"/>
      <c r="B290" s="233"/>
      <c r="C290" s="234"/>
      <c r="D290" s="235" t="s">
        <v>141</v>
      </c>
      <c r="E290" s="236" t="s">
        <v>1</v>
      </c>
      <c r="F290" s="237" t="s">
        <v>976</v>
      </c>
      <c r="G290" s="234"/>
      <c r="H290" s="238">
        <v>1.6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141</v>
      </c>
      <c r="AU290" s="244" t="s">
        <v>88</v>
      </c>
      <c r="AV290" s="13" t="s">
        <v>88</v>
      </c>
      <c r="AW290" s="13" t="s">
        <v>34</v>
      </c>
      <c r="AX290" s="13" t="s">
        <v>86</v>
      </c>
      <c r="AY290" s="244" t="s">
        <v>133</v>
      </c>
    </row>
    <row r="291" spans="1:65" s="2" customFormat="1" ht="24.15" customHeight="1">
      <c r="A291" s="38"/>
      <c r="B291" s="39"/>
      <c r="C291" s="219" t="s">
        <v>460</v>
      </c>
      <c r="D291" s="219" t="s">
        <v>135</v>
      </c>
      <c r="E291" s="220" t="s">
        <v>471</v>
      </c>
      <c r="F291" s="221" t="s">
        <v>472</v>
      </c>
      <c r="G291" s="222" t="s">
        <v>159</v>
      </c>
      <c r="H291" s="223">
        <v>59.015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43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139</v>
      </c>
      <c r="AT291" s="231" t="s">
        <v>135</v>
      </c>
      <c r="AU291" s="231" t="s">
        <v>88</v>
      </c>
      <c r="AY291" s="17" t="s">
        <v>133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86</v>
      </c>
      <c r="BK291" s="232">
        <f>ROUND(I291*H291,2)</f>
        <v>0</v>
      </c>
      <c r="BL291" s="17" t="s">
        <v>139</v>
      </c>
      <c r="BM291" s="231" t="s">
        <v>977</v>
      </c>
    </row>
    <row r="292" spans="1:51" s="13" customFormat="1" ht="12">
      <c r="A292" s="13"/>
      <c r="B292" s="233"/>
      <c r="C292" s="234"/>
      <c r="D292" s="235" t="s">
        <v>141</v>
      </c>
      <c r="E292" s="236" t="s">
        <v>1</v>
      </c>
      <c r="F292" s="237" t="s">
        <v>967</v>
      </c>
      <c r="G292" s="234"/>
      <c r="H292" s="238">
        <v>59.015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141</v>
      </c>
      <c r="AU292" s="244" t="s">
        <v>88</v>
      </c>
      <c r="AV292" s="13" t="s">
        <v>88</v>
      </c>
      <c r="AW292" s="13" t="s">
        <v>34</v>
      </c>
      <c r="AX292" s="13" t="s">
        <v>86</v>
      </c>
      <c r="AY292" s="244" t="s">
        <v>133</v>
      </c>
    </row>
    <row r="293" spans="1:65" s="2" customFormat="1" ht="21.75" customHeight="1">
      <c r="A293" s="38"/>
      <c r="B293" s="39"/>
      <c r="C293" s="219" t="s">
        <v>470</v>
      </c>
      <c r="D293" s="219" t="s">
        <v>135</v>
      </c>
      <c r="E293" s="220" t="s">
        <v>481</v>
      </c>
      <c r="F293" s="221" t="s">
        <v>482</v>
      </c>
      <c r="G293" s="222" t="s">
        <v>159</v>
      </c>
      <c r="H293" s="223">
        <v>79.4</v>
      </c>
      <c r="I293" s="224"/>
      <c r="J293" s="225">
        <f>ROUND(I293*H293,2)</f>
        <v>0</v>
      </c>
      <c r="K293" s="226"/>
      <c r="L293" s="44"/>
      <c r="M293" s="227" t="s">
        <v>1</v>
      </c>
      <c r="N293" s="228" t="s">
        <v>43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139</v>
      </c>
      <c r="AT293" s="231" t="s">
        <v>135</v>
      </c>
      <c r="AU293" s="231" t="s">
        <v>88</v>
      </c>
      <c r="AY293" s="17" t="s">
        <v>133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86</v>
      </c>
      <c r="BK293" s="232">
        <f>ROUND(I293*H293,2)</f>
        <v>0</v>
      </c>
      <c r="BL293" s="17" t="s">
        <v>139</v>
      </c>
      <c r="BM293" s="231" t="s">
        <v>978</v>
      </c>
    </row>
    <row r="294" spans="1:51" s="13" customFormat="1" ht="12">
      <c r="A294" s="13"/>
      <c r="B294" s="233"/>
      <c r="C294" s="234"/>
      <c r="D294" s="235" t="s">
        <v>141</v>
      </c>
      <c r="E294" s="236" t="s">
        <v>1</v>
      </c>
      <c r="F294" s="237" t="s">
        <v>835</v>
      </c>
      <c r="G294" s="234"/>
      <c r="H294" s="238">
        <v>79.4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141</v>
      </c>
      <c r="AU294" s="244" t="s">
        <v>88</v>
      </c>
      <c r="AV294" s="13" t="s">
        <v>88</v>
      </c>
      <c r="AW294" s="13" t="s">
        <v>34</v>
      </c>
      <c r="AX294" s="13" t="s">
        <v>86</v>
      </c>
      <c r="AY294" s="244" t="s">
        <v>133</v>
      </c>
    </row>
    <row r="295" spans="1:65" s="2" customFormat="1" ht="33" customHeight="1">
      <c r="A295" s="38"/>
      <c r="B295" s="39"/>
      <c r="C295" s="219" t="s">
        <v>475</v>
      </c>
      <c r="D295" s="219" t="s">
        <v>135</v>
      </c>
      <c r="E295" s="220" t="s">
        <v>485</v>
      </c>
      <c r="F295" s="221" t="s">
        <v>486</v>
      </c>
      <c r="G295" s="222" t="s">
        <v>159</v>
      </c>
      <c r="H295" s="223">
        <v>79.4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43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139</v>
      </c>
      <c r="AT295" s="231" t="s">
        <v>135</v>
      </c>
      <c r="AU295" s="231" t="s">
        <v>88</v>
      </c>
      <c r="AY295" s="17" t="s">
        <v>133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86</v>
      </c>
      <c r="BK295" s="232">
        <f>ROUND(I295*H295,2)</f>
        <v>0</v>
      </c>
      <c r="BL295" s="17" t="s">
        <v>139</v>
      </c>
      <c r="BM295" s="231" t="s">
        <v>979</v>
      </c>
    </row>
    <row r="296" spans="1:51" s="13" customFormat="1" ht="12">
      <c r="A296" s="13"/>
      <c r="B296" s="233"/>
      <c r="C296" s="234"/>
      <c r="D296" s="235" t="s">
        <v>141</v>
      </c>
      <c r="E296" s="236" t="s">
        <v>1</v>
      </c>
      <c r="F296" s="237" t="s">
        <v>835</v>
      </c>
      <c r="G296" s="234"/>
      <c r="H296" s="238">
        <v>79.4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141</v>
      </c>
      <c r="AU296" s="244" t="s">
        <v>88</v>
      </c>
      <c r="AV296" s="13" t="s">
        <v>88</v>
      </c>
      <c r="AW296" s="13" t="s">
        <v>34</v>
      </c>
      <c r="AX296" s="13" t="s">
        <v>86</v>
      </c>
      <c r="AY296" s="244" t="s">
        <v>133</v>
      </c>
    </row>
    <row r="297" spans="1:65" s="2" customFormat="1" ht="24.15" customHeight="1">
      <c r="A297" s="38"/>
      <c r="B297" s="39"/>
      <c r="C297" s="219" t="s">
        <v>608</v>
      </c>
      <c r="D297" s="219" t="s">
        <v>135</v>
      </c>
      <c r="E297" s="220" t="s">
        <v>492</v>
      </c>
      <c r="F297" s="221" t="s">
        <v>493</v>
      </c>
      <c r="G297" s="222" t="s">
        <v>159</v>
      </c>
      <c r="H297" s="223">
        <v>38.28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43</v>
      </c>
      <c r="O297" s="91"/>
      <c r="P297" s="229">
        <f>O297*H297</f>
        <v>0</v>
      </c>
      <c r="Q297" s="229">
        <v>0.08425</v>
      </c>
      <c r="R297" s="229">
        <f>Q297*H297</f>
        <v>3.2250900000000002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139</v>
      </c>
      <c r="AT297" s="231" t="s">
        <v>135</v>
      </c>
      <c r="AU297" s="231" t="s">
        <v>88</v>
      </c>
      <c r="AY297" s="17" t="s">
        <v>133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86</v>
      </c>
      <c r="BK297" s="232">
        <f>ROUND(I297*H297,2)</f>
        <v>0</v>
      </c>
      <c r="BL297" s="17" t="s">
        <v>139</v>
      </c>
      <c r="BM297" s="231" t="s">
        <v>980</v>
      </c>
    </row>
    <row r="298" spans="1:51" s="13" customFormat="1" ht="12">
      <c r="A298" s="13"/>
      <c r="B298" s="233"/>
      <c r="C298" s="234"/>
      <c r="D298" s="235" t="s">
        <v>141</v>
      </c>
      <c r="E298" s="236" t="s">
        <v>1</v>
      </c>
      <c r="F298" s="237" t="s">
        <v>981</v>
      </c>
      <c r="G298" s="234"/>
      <c r="H298" s="238">
        <v>9.96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141</v>
      </c>
      <c r="AU298" s="244" t="s">
        <v>88</v>
      </c>
      <c r="AV298" s="13" t="s">
        <v>88</v>
      </c>
      <c r="AW298" s="13" t="s">
        <v>34</v>
      </c>
      <c r="AX298" s="13" t="s">
        <v>78</v>
      </c>
      <c r="AY298" s="244" t="s">
        <v>133</v>
      </c>
    </row>
    <row r="299" spans="1:51" s="13" customFormat="1" ht="12">
      <c r="A299" s="13"/>
      <c r="B299" s="233"/>
      <c r="C299" s="234"/>
      <c r="D299" s="235" t="s">
        <v>141</v>
      </c>
      <c r="E299" s="236" t="s">
        <v>1</v>
      </c>
      <c r="F299" s="237" t="s">
        <v>982</v>
      </c>
      <c r="G299" s="234"/>
      <c r="H299" s="238">
        <v>4.28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141</v>
      </c>
      <c r="AU299" s="244" t="s">
        <v>88</v>
      </c>
      <c r="AV299" s="13" t="s">
        <v>88</v>
      </c>
      <c r="AW299" s="13" t="s">
        <v>34</v>
      </c>
      <c r="AX299" s="13" t="s">
        <v>78</v>
      </c>
      <c r="AY299" s="244" t="s">
        <v>133</v>
      </c>
    </row>
    <row r="300" spans="1:51" s="13" customFormat="1" ht="12">
      <c r="A300" s="13"/>
      <c r="B300" s="233"/>
      <c r="C300" s="234"/>
      <c r="D300" s="235" t="s">
        <v>141</v>
      </c>
      <c r="E300" s="236" t="s">
        <v>1</v>
      </c>
      <c r="F300" s="237" t="s">
        <v>983</v>
      </c>
      <c r="G300" s="234"/>
      <c r="H300" s="238">
        <v>10.8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141</v>
      </c>
      <c r="AU300" s="244" t="s">
        <v>88</v>
      </c>
      <c r="AV300" s="13" t="s">
        <v>88</v>
      </c>
      <c r="AW300" s="13" t="s">
        <v>34</v>
      </c>
      <c r="AX300" s="13" t="s">
        <v>78</v>
      </c>
      <c r="AY300" s="244" t="s">
        <v>133</v>
      </c>
    </row>
    <row r="301" spans="1:51" s="13" customFormat="1" ht="12">
      <c r="A301" s="13"/>
      <c r="B301" s="233"/>
      <c r="C301" s="234"/>
      <c r="D301" s="235" t="s">
        <v>141</v>
      </c>
      <c r="E301" s="236" t="s">
        <v>1</v>
      </c>
      <c r="F301" s="237" t="s">
        <v>984</v>
      </c>
      <c r="G301" s="234"/>
      <c r="H301" s="238">
        <v>8.04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141</v>
      </c>
      <c r="AU301" s="244" t="s">
        <v>88</v>
      </c>
      <c r="AV301" s="13" t="s">
        <v>88</v>
      </c>
      <c r="AW301" s="13" t="s">
        <v>34</v>
      </c>
      <c r="AX301" s="13" t="s">
        <v>78</v>
      </c>
      <c r="AY301" s="244" t="s">
        <v>133</v>
      </c>
    </row>
    <row r="302" spans="1:51" s="13" customFormat="1" ht="12">
      <c r="A302" s="13"/>
      <c r="B302" s="233"/>
      <c r="C302" s="234"/>
      <c r="D302" s="235" t="s">
        <v>141</v>
      </c>
      <c r="E302" s="236" t="s">
        <v>1</v>
      </c>
      <c r="F302" s="237" t="s">
        <v>985</v>
      </c>
      <c r="G302" s="234"/>
      <c r="H302" s="238">
        <v>5.2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141</v>
      </c>
      <c r="AU302" s="244" t="s">
        <v>88</v>
      </c>
      <c r="AV302" s="13" t="s">
        <v>88</v>
      </c>
      <c r="AW302" s="13" t="s">
        <v>34</v>
      </c>
      <c r="AX302" s="13" t="s">
        <v>78</v>
      </c>
      <c r="AY302" s="244" t="s">
        <v>133</v>
      </c>
    </row>
    <row r="303" spans="1:51" s="14" customFormat="1" ht="12">
      <c r="A303" s="14"/>
      <c r="B303" s="245"/>
      <c r="C303" s="246"/>
      <c r="D303" s="235" t="s">
        <v>141</v>
      </c>
      <c r="E303" s="247" t="s">
        <v>1</v>
      </c>
      <c r="F303" s="248" t="s">
        <v>167</v>
      </c>
      <c r="G303" s="246"/>
      <c r="H303" s="249">
        <v>38.28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141</v>
      </c>
      <c r="AU303" s="255" t="s">
        <v>88</v>
      </c>
      <c r="AV303" s="14" t="s">
        <v>139</v>
      </c>
      <c r="AW303" s="14" t="s">
        <v>34</v>
      </c>
      <c r="AX303" s="14" t="s">
        <v>86</v>
      </c>
      <c r="AY303" s="255" t="s">
        <v>133</v>
      </c>
    </row>
    <row r="304" spans="1:65" s="2" customFormat="1" ht="16.5" customHeight="1">
      <c r="A304" s="38"/>
      <c r="B304" s="39"/>
      <c r="C304" s="267" t="s">
        <v>612</v>
      </c>
      <c r="D304" s="267" t="s">
        <v>296</v>
      </c>
      <c r="E304" s="268" t="s">
        <v>498</v>
      </c>
      <c r="F304" s="269" t="s">
        <v>499</v>
      </c>
      <c r="G304" s="270" t="s">
        <v>159</v>
      </c>
      <c r="H304" s="271">
        <v>40.194</v>
      </c>
      <c r="I304" s="272"/>
      <c r="J304" s="273">
        <f>ROUND(I304*H304,2)</f>
        <v>0</v>
      </c>
      <c r="K304" s="274"/>
      <c r="L304" s="275"/>
      <c r="M304" s="276" t="s">
        <v>1</v>
      </c>
      <c r="N304" s="277" t="s">
        <v>43</v>
      </c>
      <c r="O304" s="91"/>
      <c r="P304" s="229">
        <f>O304*H304</f>
        <v>0</v>
      </c>
      <c r="Q304" s="229">
        <v>0.146</v>
      </c>
      <c r="R304" s="229">
        <f>Q304*H304</f>
        <v>5.868324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176</v>
      </c>
      <c r="AT304" s="231" t="s">
        <v>296</v>
      </c>
      <c r="AU304" s="231" t="s">
        <v>88</v>
      </c>
      <c r="AY304" s="17" t="s">
        <v>133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86</v>
      </c>
      <c r="BK304" s="232">
        <f>ROUND(I304*H304,2)</f>
        <v>0</v>
      </c>
      <c r="BL304" s="17" t="s">
        <v>139</v>
      </c>
      <c r="BM304" s="231" t="s">
        <v>986</v>
      </c>
    </row>
    <row r="305" spans="1:51" s="13" customFormat="1" ht="12">
      <c r="A305" s="13"/>
      <c r="B305" s="233"/>
      <c r="C305" s="234"/>
      <c r="D305" s="235" t="s">
        <v>141</v>
      </c>
      <c r="E305" s="236" t="s">
        <v>1</v>
      </c>
      <c r="F305" s="237" t="s">
        <v>987</v>
      </c>
      <c r="G305" s="234"/>
      <c r="H305" s="238">
        <v>40.194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141</v>
      </c>
      <c r="AU305" s="244" t="s">
        <v>88</v>
      </c>
      <c r="AV305" s="13" t="s">
        <v>88</v>
      </c>
      <c r="AW305" s="13" t="s">
        <v>34</v>
      </c>
      <c r="AX305" s="13" t="s">
        <v>86</v>
      </c>
      <c r="AY305" s="244" t="s">
        <v>133</v>
      </c>
    </row>
    <row r="306" spans="1:65" s="2" customFormat="1" ht="24.15" customHeight="1">
      <c r="A306" s="38"/>
      <c r="B306" s="39"/>
      <c r="C306" s="219" t="s">
        <v>446</v>
      </c>
      <c r="D306" s="219" t="s">
        <v>135</v>
      </c>
      <c r="E306" s="220" t="s">
        <v>508</v>
      </c>
      <c r="F306" s="221" t="s">
        <v>509</v>
      </c>
      <c r="G306" s="222" t="s">
        <v>159</v>
      </c>
      <c r="H306" s="223">
        <v>136.475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43</v>
      </c>
      <c r="O306" s="91"/>
      <c r="P306" s="229">
        <f>O306*H306</f>
        <v>0</v>
      </c>
      <c r="Q306" s="229">
        <v>0.08425</v>
      </c>
      <c r="R306" s="229">
        <f>Q306*H306</f>
        <v>11.49801875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139</v>
      </c>
      <c r="AT306" s="231" t="s">
        <v>135</v>
      </c>
      <c r="AU306" s="231" t="s">
        <v>88</v>
      </c>
      <c r="AY306" s="17" t="s">
        <v>133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86</v>
      </c>
      <c r="BK306" s="232">
        <f>ROUND(I306*H306,2)</f>
        <v>0</v>
      </c>
      <c r="BL306" s="17" t="s">
        <v>139</v>
      </c>
      <c r="BM306" s="231" t="s">
        <v>988</v>
      </c>
    </row>
    <row r="307" spans="1:51" s="13" customFormat="1" ht="12">
      <c r="A307" s="13"/>
      <c r="B307" s="233"/>
      <c r="C307" s="234"/>
      <c r="D307" s="235" t="s">
        <v>141</v>
      </c>
      <c r="E307" s="236" t="s">
        <v>1</v>
      </c>
      <c r="F307" s="237" t="s">
        <v>824</v>
      </c>
      <c r="G307" s="234"/>
      <c r="H307" s="238">
        <v>64.86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141</v>
      </c>
      <c r="AU307" s="244" t="s">
        <v>88</v>
      </c>
      <c r="AV307" s="13" t="s">
        <v>88</v>
      </c>
      <c r="AW307" s="13" t="s">
        <v>34</v>
      </c>
      <c r="AX307" s="13" t="s">
        <v>78</v>
      </c>
      <c r="AY307" s="244" t="s">
        <v>133</v>
      </c>
    </row>
    <row r="308" spans="1:51" s="13" customFormat="1" ht="12">
      <c r="A308" s="13"/>
      <c r="B308" s="233"/>
      <c r="C308" s="234"/>
      <c r="D308" s="235" t="s">
        <v>141</v>
      </c>
      <c r="E308" s="236" t="s">
        <v>1</v>
      </c>
      <c r="F308" s="237" t="s">
        <v>989</v>
      </c>
      <c r="G308" s="234"/>
      <c r="H308" s="238">
        <v>59.015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141</v>
      </c>
      <c r="AU308" s="244" t="s">
        <v>88</v>
      </c>
      <c r="AV308" s="13" t="s">
        <v>88</v>
      </c>
      <c r="AW308" s="13" t="s">
        <v>34</v>
      </c>
      <c r="AX308" s="13" t="s">
        <v>78</v>
      </c>
      <c r="AY308" s="244" t="s">
        <v>133</v>
      </c>
    </row>
    <row r="309" spans="1:51" s="13" customFormat="1" ht="12">
      <c r="A309" s="13"/>
      <c r="B309" s="233"/>
      <c r="C309" s="234"/>
      <c r="D309" s="235" t="s">
        <v>141</v>
      </c>
      <c r="E309" s="236" t="s">
        <v>1</v>
      </c>
      <c r="F309" s="237" t="s">
        <v>825</v>
      </c>
      <c r="G309" s="234"/>
      <c r="H309" s="238">
        <v>18.4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141</v>
      </c>
      <c r="AU309" s="244" t="s">
        <v>88</v>
      </c>
      <c r="AV309" s="13" t="s">
        <v>88</v>
      </c>
      <c r="AW309" s="13" t="s">
        <v>34</v>
      </c>
      <c r="AX309" s="13" t="s">
        <v>78</v>
      </c>
      <c r="AY309" s="244" t="s">
        <v>133</v>
      </c>
    </row>
    <row r="310" spans="1:51" s="13" customFormat="1" ht="12">
      <c r="A310" s="13"/>
      <c r="B310" s="233"/>
      <c r="C310" s="234"/>
      <c r="D310" s="235" t="s">
        <v>141</v>
      </c>
      <c r="E310" s="236" t="s">
        <v>1</v>
      </c>
      <c r="F310" s="237" t="s">
        <v>990</v>
      </c>
      <c r="G310" s="234"/>
      <c r="H310" s="238">
        <v>32.48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141</v>
      </c>
      <c r="AU310" s="244" t="s">
        <v>88</v>
      </c>
      <c r="AV310" s="13" t="s">
        <v>88</v>
      </c>
      <c r="AW310" s="13" t="s">
        <v>34</v>
      </c>
      <c r="AX310" s="13" t="s">
        <v>78</v>
      </c>
      <c r="AY310" s="244" t="s">
        <v>133</v>
      </c>
    </row>
    <row r="311" spans="1:51" s="15" customFormat="1" ht="12">
      <c r="A311" s="15"/>
      <c r="B311" s="256"/>
      <c r="C311" s="257"/>
      <c r="D311" s="235" t="s">
        <v>141</v>
      </c>
      <c r="E311" s="258" t="s">
        <v>1</v>
      </c>
      <c r="F311" s="259" t="s">
        <v>254</v>
      </c>
      <c r="G311" s="257"/>
      <c r="H311" s="260">
        <v>174.755</v>
      </c>
      <c r="I311" s="261"/>
      <c r="J311" s="257"/>
      <c r="K311" s="257"/>
      <c r="L311" s="262"/>
      <c r="M311" s="263"/>
      <c r="N311" s="264"/>
      <c r="O311" s="264"/>
      <c r="P311" s="264"/>
      <c r="Q311" s="264"/>
      <c r="R311" s="264"/>
      <c r="S311" s="264"/>
      <c r="T311" s="26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6" t="s">
        <v>141</v>
      </c>
      <c r="AU311" s="266" t="s">
        <v>88</v>
      </c>
      <c r="AV311" s="15" t="s">
        <v>156</v>
      </c>
      <c r="AW311" s="15" t="s">
        <v>34</v>
      </c>
      <c r="AX311" s="15" t="s">
        <v>78</v>
      </c>
      <c r="AY311" s="266" t="s">
        <v>133</v>
      </c>
    </row>
    <row r="312" spans="1:51" s="13" customFormat="1" ht="12">
      <c r="A312" s="13"/>
      <c r="B312" s="233"/>
      <c r="C312" s="234"/>
      <c r="D312" s="235" t="s">
        <v>141</v>
      </c>
      <c r="E312" s="236" t="s">
        <v>1</v>
      </c>
      <c r="F312" s="237" t="s">
        <v>991</v>
      </c>
      <c r="G312" s="234"/>
      <c r="H312" s="238">
        <v>-38.28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141</v>
      </c>
      <c r="AU312" s="244" t="s">
        <v>88</v>
      </c>
      <c r="AV312" s="13" t="s">
        <v>88</v>
      </c>
      <c r="AW312" s="13" t="s">
        <v>34</v>
      </c>
      <c r="AX312" s="13" t="s">
        <v>78</v>
      </c>
      <c r="AY312" s="244" t="s">
        <v>133</v>
      </c>
    </row>
    <row r="313" spans="1:51" s="14" customFormat="1" ht="12">
      <c r="A313" s="14"/>
      <c r="B313" s="245"/>
      <c r="C313" s="246"/>
      <c r="D313" s="235" t="s">
        <v>141</v>
      </c>
      <c r="E313" s="247" t="s">
        <v>1</v>
      </c>
      <c r="F313" s="248" t="s">
        <v>167</v>
      </c>
      <c r="G313" s="246"/>
      <c r="H313" s="249">
        <v>136.475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141</v>
      </c>
      <c r="AU313" s="255" t="s">
        <v>88</v>
      </c>
      <c r="AV313" s="14" t="s">
        <v>139</v>
      </c>
      <c r="AW313" s="14" t="s">
        <v>34</v>
      </c>
      <c r="AX313" s="14" t="s">
        <v>86</v>
      </c>
      <c r="AY313" s="255" t="s">
        <v>133</v>
      </c>
    </row>
    <row r="314" spans="1:65" s="2" customFormat="1" ht="16.5" customHeight="1">
      <c r="A314" s="38"/>
      <c r="B314" s="39"/>
      <c r="C314" s="267" t="s">
        <v>527</v>
      </c>
      <c r="D314" s="267" t="s">
        <v>296</v>
      </c>
      <c r="E314" s="268" t="s">
        <v>513</v>
      </c>
      <c r="F314" s="269" t="s">
        <v>514</v>
      </c>
      <c r="G314" s="270" t="s">
        <v>159</v>
      </c>
      <c r="H314" s="271">
        <v>143.299</v>
      </c>
      <c r="I314" s="272"/>
      <c r="J314" s="273">
        <f>ROUND(I314*H314,2)</f>
        <v>0</v>
      </c>
      <c r="K314" s="274"/>
      <c r="L314" s="275"/>
      <c r="M314" s="276" t="s">
        <v>1</v>
      </c>
      <c r="N314" s="277" t="s">
        <v>43</v>
      </c>
      <c r="O314" s="91"/>
      <c r="P314" s="229">
        <f>O314*H314</f>
        <v>0</v>
      </c>
      <c r="Q314" s="229">
        <v>0.14</v>
      </c>
      <c r="R314" s="229">
        <f>Q314*H314</f>
        <v>20.061860000000003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176</v>
      </c>
      <c r="AT314" s="231" t="s">
        <v>296</v>
      </c>
      <c r="AU314" s="231" t="s">
        <v>88</v>
      </c>
      <c r="AY314" s="17" t="s">
        <v>133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86</v>
      </c>
      <c r="BK314" s="232">
        <f>ROUND(I314*H314,2)</f>
        <v>0</v>
      </c>
      <c r="BL314" s="17" t="s">
        <v>139</v>
      </c>
      <c r="BM314" s="231" t="s">
        <v>992</v>
      </c>
    </row>
    <row r="315" spans="1:51" s="13" customFormat="1" ht="12">
      <c r="A315" s="13"/>
      <c r="B315" s="233"/>
      <c r="C315" s="234"/>
      <c r="D315" s="235" t="s">
        <v>141</v>
      </c>
      <c r="E315" s="236" t="s">
        <v>1</v>
      </c>
      <c r="F315" s="237" t="s">
        <v>993</v>
      </c>
      <c r="G315" s="234"/>
      <c r="H315" s="238">
        <v>143.299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141</v>
      </c>
      <c r="AU315" s="244" t="s">
        <v>88</v>
      </c>
      <c r="AV315" s="13" t="s">
        <v>88</v>
      </c>
      <c r="AW315" s="13" t="s">
        <v>34</v>
      </c>
      <c r="AX315" s="13" t="s">
        <v>86</v>
      </c>
      <c r="AY315" s="244" t="s">
        <v>133</v>
      </c>
    </row>
    <row r="316" spans="1:65" s="2" customFormat="1" ht="21.75" customHeight="1">
      <c r="A316" s="38"/>
      <c r="B316" s="39"/>
      <c r="C316" s="219" t="s">
        <v>535</v>
      </c>
      <c r="D316" s="219" t="s">
        <v>135</v>
      </c>
      <c r="E316" s="220" t="s">
        <v>536</v>
      </c>
      <c r="F316" s="221" t="s">
        <v>537</v>
      </c>
      <c r="G316" s="222" t="s">
        <v>213</v>
      </c>
      <c r="H316" s="223">
        <v>87.4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43</v>
      </c>
      <c r="O316" s="91"/>
      <c r="P316" s="229">
        <f>O316*H316</f>
        <v>0</v>
      </c>
      <c r="Q316" s="229">
        <v>0.0036</v>
      </c>
      <c r="R316" s="229">
        <f>Q316*H316</f>
        <v>0.31464000000000003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139</v>
      </c>
      <c r="AT316" s="231" t="s">
        <v>135</v>
      </c>
      <c r="AU316" s="231" t="s">
        <v>88</v>
      </c>
      <c r="AY316" s="17" t="s">
        <v>133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86</v>
      </c>
      <c r="BK316" s="232">
        <f>ROUND(I316*H316,2)</f>
        <v>0</v>
      </c>
      <c r="BL316" s="17" t="s">
        <v>139</v>
      </c>
      <c r="BM316" s="231" t="s">
        <v>994</v>
      </c>
    </row>
    <row r="317" spans="1:51" s="13" customFormat="1" ht="12">
      <c r="A317" s="13"/>
      <c r="B317" s="233"/>
      <c r="C317" s="234"/>
      <c r="D317" s="235" t="s">
        <v>141</v>
      </c>
      <c r="E317" s="236" t="s">
        <v>1</v>
      </c>
      <c r="F317" s="237" t="s">
        <v>835</v>
      </c>
      <c r="G317" s="234"/>
      <c r="H317" s="238">
        <v>79.4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141</v>
      </c>
      <c r="AU317" s="244" t="s">
        <v>88</v>
      </c>
      <c r="AV317" s="13" t="s">
        <v>88</v>
      </c>
      <c r="AW317" s="13" t="s">
        <v>34</v>
      </c>
      <c r="AX317" s="13" t="s">
        <v>78</v>
      </c>
      <c r="AY317" s="244" t="s">
        <v>133</v>
      </c>
    </row>
    <row r="318" spans="1:51" s="13" customFormat="1" ht="12">
      <c r="A318" s="13"/>
      <c r="B318" s="233"/>
      <c r="C318" s="234"/>
      <c r="D318" s="235" t="s">
        <v>141</v>
      </c>
      <c r="E318" s="236" t="s">
        <v>1</v>
      </c>
      <c r="F318" s="237" t="s">
        <v>995</v>
      </c>
      <c r="G318" s="234"/>
      <c r="H318" s="238">
        <v>8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141</v>
      </c>
      <c r="AU318" s="244" t="s">
        <v>88</v>
      </c>
      <c r="AV318" s="13" t="s">
        <v>88</v>
      </c>
      <c r="AW318" s="13" t="s">
        <v>34</v>
      </c>
      <c r="AX318" s="13" t="s">
        <v>78</v>
      </c>
      <c r="AY318" s="244" t="s">
        <v>133</v>
      </c>
    </row>
    <row r="319" spans="1:51" s="14" customFormat="1" ht="12">
      <c r="A319" s="14"/>
      <c r="B319" s="245"/>
      <c r="C319" s="246"/>
      <c r="D319" s="235" t="s">
        <v>141</v>
      </c>
      <c r="E319" s="247" t="s">
        <v>1</v>
      </c>
      <c r="F319" s="248" t="s">
        <v>167</v>
      </c>
      <c r="G319" s="246"/>
      <c r="H319" s="249">
        <v>87.4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141</v>
      </c>
      <c r="AU319" s="255" t="s">
        <v>88</v>
      </c>
      <c r="AV319" s="14" t="s">
        <v>139</v>
      </c>
      <c r="AW319" s="14" t="s">
        <v>34</v>
      </c>
      <c r="AX319" s="14" t="s">
        <v>86</v>
      </c>
      <c r="AY319" s="255" t="s">
        <v>133</v>
      </c>
    </row>
    <row r="320" spans="1:65" s="2" customFormat="1" ht="33" customHeight="1">
      <c r="A320" s="38"/>
      <c r="B320" s="39"/>
      <c r="C320" s="219" t="s">
        <v>557</v>
      </c>
      <c r="D320" s="219" t="s">
        <v>135</v>
      </c>
      <c r="E320" s="220" t="s">
        <v>546</v>
      </c>
      <c r="F320" s="221" t="s">
        <v>547</v>
      </c>
      <c r="G320" s="222" t="s">
        <v>159</v>
      </c>
      <c r="H320" s="223">
        <v>32.71</v>
      </c>
      <c r="I320" s="224"/>
      <c r="J320" s="225">
        <f>ROUND(I320*H320,2)</f>
        <v>0</v>
      </c>
      <c r="K320" s="226"/>
      <c r="L320" s="44"/>
      <c r="M320" s="227" t="s">
        <v>1</v>
      </c>
      <c r="N320" s="228" t="s">
        <v>43</v>
      </c>
      <c r="O320" s="91"/>
      <c r="P320" s="229">
        <f>O320*H320</f>
        <v>0</v>
      </c>
      <c r="Q320" s="229">
        <v>0</v>
      </c>
      <c r="R320" s="229">
        <f>Q320*H320</f>
        <v>0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139</v>
      </c>
      <c r="AT320" s="231" t="s">
        <v>135</v>
      </c>
      <c r="AU320" s="231" t="s">
        <v>88</v>
      </c>
      <c r="AY320" s="17" t="s">
        <v>133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86</v>
      </c>
      <c r="BK320" s="232">
        <f>ROUND(I320*H320,2)</f>
        <v>0</v>
      </c>
      <c r="BL320" s="17" t="s">
        <v>139</v>
      </c>
      <c r="BM320" s="231" t="s">
        <v>996</v>
      </c>
    </row>
    <row r="321" spans="1:51" s="13" customFormat="1" ht="12">
      <c r="A321" s="13"/>
      <c r="B321" s="233"/>
      <c r="C321" s="234"/>
      <c r="D321" s="235" t="s">
        <v>141</v>
      </c>
      <c r="E321" s="236" t="s">
        <v>1</v>
      </c>
      <c r="F321" s="237" t="s">
        <v>997</v>
      </c>
      <c r="G321" s="234"/>
      <c r="H321" s="238">
        <v>32.71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141</v>
      </c>
      <c r="AU321" s="244" t="s">
        <v>88</v>
      </c>
      <c r="AV321" s="13" t="s">
        <v>88</v>
      </c>
      <c r="AW321" s="13" t="s">
        <v>34</v>
      </c>
      <c r="AX321" s="13" t="s">
        <v>86</v>
      </c>
      <c r="AY321" s="244" t="s">
        <v>133</v>
      </c>
    </row>
    <row r="322" spans="1:63" s="12" customFormat="1" ht="22.8" customHeight="1">
      <c r="A322" s="12"/>
      <c r="B322" s="203"/>
      <c r="C322" s="204"/>
      <c r="D322" s="205" t="s">
        <v>77</v>
      </c>
      <c r="E322" s="217" t="s">
        <v>176</v>
      </c>
      <c r="F322" s="217" t="s">
        <v>550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SUM(P323:P352)</f>
        <v>0</v>
      </c>
      <c r="Q322" s="211"/>
      <c r="R322" s="212">
        <f>SUM(R323:R352)</f>
        <v>1.70554</v>
      </c>
      <c r="S322" s="211"/>
      <c r="T322" s="213">
        <f>SUM(T323:T352)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4" t="s">
        <v>86</v>
      </c>
      <c r="AT322" s="215" t="s">
        <v>77</v>
      </c>
      <c r="AU322" s="215" t="s">
        <v>86</v>
      </c>
      <c r="AY322" s="214" t="s">
        <v>133</v>
      </c>
      <c r="BK322" s="216">
        <f>SUM(BK323:BK352)</f>
        <v>0</v>
      </c>
    </row>
    <row r="323" spans="1:65" s="2" customFormat="1" ht="24.15" customHeight="1">
      <c r="A323" s="38"/>
      <c r="B323" s="39"/>
      <c r="C323" s="219" t="s">
        <v>562</v>
      </c>
      <c r="D323" s="219" t="s">
        <v>135</v>
      </c>
      <c r="E323" s="220" t="s">
        <v>552</v>
      </c>
      <c r="F323" s="221" t="s">
        <v>553</v>
      </c>
      <c r="G323" s="222" t="s">
        <v>213</v>
      </c>
      <c r="H323" s="223">
        <v>7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43</v>
      </c>
      <c r="O323" s="91"/>
      <c r="P323" s="229">
        <f>O323*H323</f>
        <v>0</v>
      </c>
      <c r="Q323" s="229">
        <v>1E-05</v>
      </c>
      <c r="R323" s="229">
        <f>Q323*H323</f>
        <v>7.000000000000001E-05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139</v>
      </c>
      <c r="AT323" s="231" t="s">
        <v>135</v>
      </c>
      <c r="AU323" s="231" t="s">
        <v>88</v>
      </c>
      <c r="AY323" s="17" t="s">
        <v>133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86</v>
      </c>
      <c r="BK323" s="232">
        <f>ROUND(I323*H323,2)</f>
        <v>0</v>
      </c>
      <c r="BL323" s="17" t="s">
        <v>139</v>
      </c>
      <c r="BM323" s="231" t="s">
        <v>998</v>
      </c>
    </row>
    <row r="324" spans="1:51" s="13" customFormat="1" ht="12">
      <c r="A324" s="13"/>
      <c r="B324" s="233"/>
      <c r="C324" s="234"/>
      <c r="D324" s="235" t="s">
        <v>141</v>
      </c>
      <c r="E324" s="236" t="s">
        <v>1</v>
      </c>
      <c r="F324" s="237" t="s">
        <v>999</v>
      </c>
      <c r="G324" s="234"/>
      <c r="H324" s="238">
        <v>7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141</v>
      </c>
      <c r="AU324" s="244" t="s">
        <v>88</v>
      </c>
      <c r="AV324" s="13" t="s">
        <v>88</v>
      </c>
      <c r="AW324" s="13" t="s">
        <v>34</v>
      </c>
      <c r="AX324" s="13" t="s">
        <v>86</v>
      </c>
      <c r="AY324" s="244" t="s">
        <v>133</v>
      </c>
    </row>
    <row r="325" spans="1:65" s="2" customFormat="1" ht="21.75" customHeight="1">
      <c r="A325" s="38"/>
      <c r="B325" s="39"/>
      <c r="C325" s="267" t="s">
        <v>566</v>
      </c>
      <c r="D325" s="267" t="s">
        <v>296</v>
      </c>
      <c r="E325" s="268" t="s">
        <v>558</v>
      </c>
      <c r="F325" s="269" t="s">
        <v>559</v>
      </c>
      <c r="G325" s="270" t="s">
        <v>146</v>
      </c>
      <c r="H325" s="271">
        <v>6</v>
      </c>
      <c r="I325" s="272"/>
      <c r="J325" s="273">
        <f>ROUND(I325*H325,2)</f>
        <v>0</v>
      </c>
      <c r="K325" s="274"/>
      <c r="L325" s="275"/>
      <c r="M325" s="276" t="s">
        <v>1</v>
      </c>
      <c r="N325" s="277" t="s">
        <v>43</v>
      </c>
      <c r="O325" s="91"/>
      <c r="P325" s="229">
        <f>O325*H325</f>
        <v>0</v>
      </c>
      <c r="Q325" s="229">
        <v>0.0029</v>
      </c>
      <c r="R325" s="229">
        <f>Q325*H325</f>
        <v>0.0174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176</v>
      </c>
      <c r="AT325" s="231" t="s">
        <v>296</v>
      </c>
      <c r="AU325" s="231" t="s">
        <v>88</v>
      </c>
      <c r="AY325" s="17" t="s">
        <v>133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86</v>
      </c>
      <c r="BK325" s="232">
        <f>ROUND(I325*H325,2)</f>
        <v>0</v>
      </c>
      <c r="BL325" s="17" t="s">
        <v>139</v>
      </c>
      <c r="BM325" s="231" t="s">
        <v>1000</v>
      </c>
    </row>
    <row r="326" spans="1:51" s="13" customFormat="1" ht="12">
      <c r="A326" s="13"/>
      <c r="B326" s="233"/>
      <c r="C326" s="234"/>
      <c r="D326" s="235" t="s">
        <v>141</v>
      </c>
      <c r="E326" s="236" t="s">
        <v>1</v>
      </c>
      <c r="F326" s="237" t="s">
        <v>168</v>
      </c>
      <c r="G326" s="234"/>
      <c r="H326" s="238">
        <v>6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141</v>
      </c>
      <c r="AU326" s="244" t="s">
        <v>88</v>
      </c>
      <c r="AV326" s="13" t="s">
        <v>88</v>
      </c>
      <c r="AW326" s="13" t="s">
        <v>34</v>
      </c>
      <c r="AX326" s="13" t="s">
        <v>86</v>
      </c>
      <c r="AY326" s="244" t="s">
        <v>133</v>
      </c>
    </row>
    <row r="327" spans="1:65" s="2" customFormat="1" ht="24.15" customHeight="1">
      <c r="A327" s="38"/>
      <c r="B327" s="39"/>
      <c r="C327" s="219" t="s">
        <v>1001</v>
      </c>
      <c r="D327" s="219" t="s">
        <v>135</v>
      </c>
      <c r="E327" s="220" t="s">
        <v>563</v>
      </c>
      <c r="F327" s="221" t="s">
        <v>564</v>
      </c>
      <c r="G327" s="222" t="s">
        <v>213</v>
      </c>
      <c r="H327" s="223">
        <v>37.5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43</v>
      </c>
      <c r="O327" s="91"/>
      <c r="P327" s="229">
        <f>O327*H327</f>
        <v>0</v>
      </c>
      <c r="Q327" s="229">
        <v>2E-05</v>
      </c>
      <c r="R327" s="229">
        <f>Q327*H327</f>
        <v>0.00075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139</v>
      </c>
      <c r="AT327" s="231" t="s">
        <v>135</v>
      </c>
      <c r="AU327" s="231" t="s">
        <v>88</v>
      </c>
      <c r="AY327" s="17" t="s">
        <v>133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86</v>
      </c>
      <c r="BK327" s="232">
        <f>ROUND(I327*H327,2)</f>
        <v>0</v>
      </c>
      <c r="BL327" s="17" t="s">
        <v>139</v>
      </c>
      <c r="BM327" s="231" t="s">
        <v>1002</v>
      </c>
    </row>
    <row r="328" spans="1:51" s="13" customFormat="1" ht="12">
      <c r="A328" s="13"/>
      <c r="B328" s="233"/>
      <c r="C328" s="234"/>
      <c r="D328" s="235" t="s">
        <v>141</v>
      </c>
      <c r="E328" s="236" t="s">
        <v>1</v>
      </c>
      <c r="F328" s="237" t="s">
        <v>1003</v>
      </c>
      <c r="G328" s="234"/>
      <c r="H328" s="238">
        <v>35.5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141</v>
      </c>
      <c r="AU328" s="244" t="s">
        <v>88</v>
      </c>
      <c r="AV328" s="13" t="s">
        <v>88</v>
      </c>
      <c r="AW328" s="13" t="s">
        <v>34</v>
      </c>
      <c r="AX328" s="13" t="s">
        <v>78</v>
      </c>
      <c r="AY328" s="244" t="s">
        <v>133</v>
      </c>
    </row>
    <row r="329" spans="1:51" s="13" customFormat="1" ht="12">
      <c r="A329" s="13"/>
      <c r="B329" s="233"/>
      <c r="C329" s="234"/>
      <c r="D329" s="235" t="s">
        <v>141</v>
      </c>
      <c r="E329" s="236" t="s">
        <v>1</v>
      </c>
      <c r="F329" s="237" t="s">
        <v>88</v>
      </c>
      <c r="G329" s="234"/>
      <c r="H329" s="238">
        <v>2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141</v>
      </c>
      <c r="AU329" s="244" t="s">
        <v>88</v>
      </c>
      <c r="AV329" s="13" t="s">
        <v>88</v>
      </c>
      <c r="AW329" s="13" t="s">
        <v>34</v>
      </c>
      <c r="AX329" s="13" t="s">
        <v>78</v>
      </c>
      <c r="AY329" s="244" t="s">
        <v>133</v>
      </c>
    </row>
    <row r="330" spans="1:51" s="14" customFormat="1" ht="12">
      <c r="A330" s="14"/>
      <c r="B330" s="245"/>
      <c r="C330" s="246"/>
      <c r="D330" s="235" t="s">
        <v>141</v>
      </c>
      <c r="E330" s="247" t="s">
        <v>1</v>
      </c>
      <c r="F330" s="248" t="s">
        <v>167</v>
      </c>
      <c r="G330" s="246"/>
      <c r="H330" s="249">
        <v>37.5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141</v>
      </c>
      <c r="AU330" s="255" t="s">
        <v>88</v>
      </c>
      <c r="AV330" s="14" t="s">
        <v>139</v>
      </c>
      <c r="AW330" s="14" t="s">
        <v>34</v>
      </c>
      <c r="AX330" s="14" t="s">
        <v>86</v>
      </c>
      <c r="AY330" s="255" t="s">
        <v>133</v>
      </c>
    </row>
    <row r="331" spans="1:65" s="2" customFormat="1" ht="24.15" customHeight="1">
      <c r="A331" s="38"/>
      <c r="B331" s="39"/>
      <c r="C331" s="267" t="s">
        <v>570</v>
      </c>
      <c r="D331" s="267" t="s">
        <v>296</v>
      </c>
      <c r="E331" s="268" t="s">
        <v>567</v>
      </c>
      <c r="F331" s="269" t="s">
        <v>568</v>
      </c>
      <c r="G331" s="270" t="s">
        <v>146</v>
      </c>
      <c r="H331" s="271">
        <v>6</v>
      </c>
      <c r="I331" s="272"/>
      <c r="J331" s="273">
        <f>ROUND(I331*H331,2)</f>
        <v>0</v>
      </c>
      <c r="K331" s="274"/>
      <c r="L331" s="275"/>
      <c r="M331" s="276" t="s">
        <v>1</v>
      </c>
      <c r="N331" s="277" t="s">
        <v>43</v>
      </c>
      <c r="O331" s="91"/>
      <c r="P331" s="229">
        <f>O331*H331</f>
        <v>0</v>
      </c>
      <c r="Q331" s="229">
        <v>0.03072</v>
      </c>
      <c r="R331" s="229">
        <f>Q331*H331</f>
        <v>0.18432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176</v>
      </c>
      <c r="AT331" s="231" t="s">
        <v>296</v>
      </c>
      <c r="AU331" s="231" t="s">
        <v>88</v>
      </c>
      <c r="AY331" s="17" t="s">
        <v>133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86</v>
      </c>
      <c r="BK331" s="232">
        <f>ROUND(I331*H331,2)</f>
        <v>0</v>
      </c>
      <c r="BL331" s="17" t="s">
        <v>139</v>
      </c>
      <c r="BM331" s="231" t="s">
        <v>1004</v>
      </c>
    </row>
    <row r="332" spans="1:51" s="13" customFormat="1" ht="12">
      <c r="A332" s="13"/>
      <c r="B332" s="233"/>
      <c r="C332" s="234"/>
      <c r="D332" s="235" t="s">
        <v>141</v>
      </c>
      <c r="E332" s="236" t="s">
        <v>1</v>
      </c>
      <c r="F332" s="237" t="s">
        <v>168</v>
      </c>
      <c r="G332" s="234"/>
      <c r="H332" s="238">
        <v>6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141</v>
      </c>
      <c r="AU332" s="244" t="s">
        <v>88</v>
      </c>
      <c r="AV332" s="13" t="s">
        <v>88</v>
      </c>
      <c r="AW332" s="13" t="s">
        <v>34</v>
      </c>
      <c r="AX332" s="13" t="s">
        <v>86</v>
      </c>
      <c r="AY332" s="244" t="s">
        <v>133</v>
      </c>
    </row>
    <row r="333" spans="1:65" s="2" customFormat="1" ht="24.15" customHeight="1">
      <c r="A333" s="38"/>
      <c r="B333" s="39"/>
      <c r="C333" s="267" t="s">
        <v>1005</v>
      </c>
      <c r="D333" s="267" t="s">
        <v>296</v>
      </c>
      <c r="E333" s="268" t="s">
        <v>571</v>
      </c>
      <c r="F333" s="269" t="s">
        <v>572</v>
      </c>
      <c r="G333" s="270" t="s">
        <v>146</v>
      </c>
      <c r="H333" s="271">
        <v>4</v>
      </c>
      <c r="I333" s="272"/>
      <c r="J333" s="273">
        <f>ROUND(I333*H333,2)</f>
        <v>0</v>
      </c>
      <c r="K333" s="274"/>
      <c r="L333" s="275"/>
      <c r="M333" s="276" t="s">
        <v>1</v>
      </c>
      <c r="N333" s="277" t="s">
        <v>43</v>
      </c>
      <c r="O333" s="91"/>
      <c r="P333" s="229">
        <f>O333*H333</f>
        <v>0</v>
      </c>
      <c r="Q333" s="229">
        <v>0.0106</v>
      </c>
      <c r="R333" s="229">
        <f>Q333*H333</f>
        <v>0.0424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176</v>
      </c>
      <c r="AT333" s="231" t="s">
        <v>296</v>
      </c>
      <c r="AU333" s="231" t="s">
        <v>88</v>
      </c>
      <c r="AY333" s="17" t="s">
        <v>133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86</v>
      </c>
      <c r="BK333" s="232">
        <f>ROUND(I333*H333,2)</f>
        <v>0</v>
      </c>
      <c r="BL333" s="17" t="s">
        <v>139</v>
      </c>
      <c r="BM333" s="231" t="s">
        <v>1006</v>
      </c>
    </row>
    <row r="334" spans="1:51" s="13" customFormat="1" ht="12">
      <c r="A334" s="13"/>
      <c r="B334" s="233"/>
      <c r="C334" s="234"/>
      <c r="D334" s="235" t="s">
        <v>141</v>
      </c>
      <c r="E334" s="236" t="s">
        <v>1</v>
      </c>
      <c r="F334" s="237" t="s">
        <v>139</v>
      </c>
      <c r="G334" s="234"/>
      <c r="H334" s="238">
        <v>4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141</v>
      </c>
      <c r="AU334" s="244" t="s">
        <v>88</v>
      </c>
      <c r="AV334" s="13" t="s">
        <v>88</v>
      </c>
      <c r="AW334" s="13" t="s">
        <v>34</v>
      </c>
      <c r="AX334" s="13" t="s">
        <v>86</v>
      </c>
      <c r="AY334" s="244" t="s">
        <v>133</v>
      </c>
    </row>
    <row r="335" spans="1:65" s="2" customFormat="1" ht="37.8" customHeight="1">
      <c r="A335" s="38"/>
      <c r="B335" s="39"/>
      <c r="C335" s="219" t="s">
        <v>1007</v>
      </c>
      <c r="D335" s="219" t="s">
        <v>135</v>
      </c>
      <c r="E335" s="220" t="s">
        <v>575</v>
      </c>
      <c r="F335" s="221" t="s">
        <v>576</v>
      </c>
      <c r="G335" s="222" t="s">
        <v>146</v>
      </c>
      <c r="H335" s="223">
        <v>2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43</v>
      </c>
      <c r="O335" s="91"/>
      <c r="P335" s="229">
        <f>O335*H335</f>
        <v>0</v>
      </c>
      <c r="Q335" s="229">
        <v>7E-05</v>
      </c>
      <c r="R335" s="229">
        <f>Q335*H335</f>
        <v>0.00014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139</v>
      </c>
      <c r="AT335" s="231" t="s">
        <v>135</v>
      </c>
      <c r="AU335" s="231" t="s">
        <v>88</v>
      </c>
      <c r="AY335" s="17" t="s">
        <v>133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86</v>
      </c>
      <c r="BK335" s="232">
        <f>ROUND(I335*H335,2)</f>
        <v>0</v>
      </c>
      <c r="BL335" s="17" t="s">
        <v>139</v>
      </c>
      <c r="BM335" s="231" t="s">
        <v>1008</v>
      </c>
    </row>
    <row r="336" spans="1:65" s="2" customFormat="1" ht="24.15" customHeight="1">
      <c r="A336" s="38"/>
      <c r="B336" s="39"/>
      <c r="C336" s="219" t="s">
        <v>574</v>
      </c>
      <c r="D336" s="219" t="s">
        <v>135</v>
      </c>
      <c r="E336" s="220" t="s">
        <v>579</v>
      </c>
      <c r="F336" s="221" t="s">
        <v>580</v>
      </c>
      <c r="G336" s="222" t="s">
        <v>213</v>
      </c>
      <c r="H336" s="223">
        <v>37.5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43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139</v>
      </c>
      <c r="AT336" s="231" t="s">
        <v>135</v>
      </c>
      <c r="AU336" s="231" t="s">
        <v>88</v>
      </c>
      <c r="AY336" s="17" t="s">
        <v>133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86</v>
      </c>
      <c r="BK336" s="232">
        <f>ROUND(I336*H336,2)</f>
        <v>0</v>
      </c>
      <c r="BL336" s="17" t="s">
        <v>139</v>
      </c>
      <c r="BM336" s="231" t="s">
        <v>1009</v>
      </c>
    </row>
    <row r="337" spans="1:65" s="2" customFormat="1" ht="16.5" customHeight="1">
      <c r="A337" s="38"/>
      <c r="B337" s="39"/>
      <c r="C337" s="219" t="s">
        <v>590</v>
      </c>
      <c r="D337" s="219" t="s">
        <v>135</v>
      </c>
      <c r="E337" s="220" t="s">
        <v>596</v>
      </c>
      <c r="F337" s="221" t="s">
        <v>597</v>
      </c>
      <c r="G337" s="222" t="s">
        <v>146</v>
      </c>
      <c r="H337" s="223">
        <v>2</v>
      </c>
      <c r="I337" s="224"/>
      <c r="J337" s="225">
        <f>ROUND(I337*H337,2)</f>
        <v>0</v>
      </c>
      <c r="K337" s="226"/>
      <c r="L337" s="44"/>
      <c r="M337" s="227" t="s">
        <v>1</v>
      </c>
      <c r="N337" s="228" t="s">
        <v>43</v>
      </c>
      <c r="O337" s="91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139</v>
      </c>
      <c r="AT337" s="231" t="s">
        <v>135</v>
      </c>
      <c r="AU337" s="231" t="s">
        <v>88</v>
      </c>
      <c r="AY337" s="17" t="s">
        <v>133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86</v>
      </c>
      <c r="BK337" s="232">
        <f>ROUND(I337*H337,2)</f>
        <v>0</v>
      </c>
      <c r="BL337" s="17" t="s">
        <v>139</v>
      </c>
      <c r="BM337" s="231" t="s">
        <v>1010</v>
      </c>
    </row>
    <row r="338" spans="1:51" s="13" customFormat="1" ht="12">
      <c r="A338" s="13"/>
      <c r="B338" s="233"/>
      <c r="C338" s="234"/>
      <c r="D338" s="235" t="s">
        <v>141</v>
      </c>
      <c r="E338" s="236" t="s">
        <v>1</v>
      </c>
      <c r="F338" s="237" t="s">
        <v>88</v>
      </c>
      <c r="G338" s="234"/>
      <c r="H338" s="238">
        <v>2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141</v>
      </c>
      <c r="AU338" s="244" t="s">
        <v>88</v>
      </c>
      <c r="AV338" s="13" t="s">
        <v>88</v>
      </c>
      <c r="AW338" s="13" t="s">
        <v>34</v>
      </c>
      <c r="AX338" s="13" t="s">
        <v>86</v>
      </c>
      <c r="AY338" s="244" t="s">
        <v>133</v>
      </c>
    </row>
    <row r="339" spans="1:65" s="2" customFormat="1" ht="24.15" customHeight="1">
      <c r="A339" s="38"/>
      <c r="B339" s="39"/>
      <c r="C339" s="219" t="s">
        <v>595</v>
      </c>
      <c r="D339" s="219" t="s">
        <v>135</v>
      </c>
      <c r="E339" s="220" t="s">
        <v>601</v>
      </c>
      <c r="F339" s="221" t="s">
        <v>602</v>
      </c>
      <c r="G339" s="222" t="s">
        <v>146</v>
      </c>
      <c r="H339" s="223">
        <v>2</v>
      </c>
      <c r="I339" s="224"/>
      <c r="J339" s="225">
        <f>ROUND(I339*H339,2)</f>
        <v>0</v>
      </c>
      <c r="K339" s="226"/>
      <c r="L339" s="44"/>
      <c r="M339" s="227" t="s">
        <v>1</v>
      </c>
      <c r="N339" s="228" t="s">
        <v>43</v>
      </c>
      <c r="O339" s="91"/>
      <c r="P339" s="229">
        <f>O339*H339</f>
        <v>0</v>
      </c>
      <c r="Q339" s="229">
        <v>0.10833</v>
      </c>
      <c r="R339" s="229">
        <f>Q339*H339</f>
        <v>0.21666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139</v>
      </c>
      <c r="AT339" s="231" t="s">
        <v>135</v>
      </c>
      <c r="AU339" s="231" t="s">
        <v>88</v>
      </c>
      <c r="AY339" s="17" t="s">
        <v>133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86</v>
      </c>
      <c r="BK339" s="232">
        <f>ROUND(I339*H339,2)</f>
        <v>0</v>
      </c>
      <c r="BL339" s="17" t="s">
        <v>139</v>
      </c>
      <c r="BM339" s="231" t="s">
        <v>1011</v>
      </c>
    </row>
    <row r="340" spans="1:65" s="2" customFormat="1" ht="24.15" customHeight="1">
      <c r="A340" s="38"/>
      <c r="B340" s="39"/>
      <c r="C340" s="219" t="s">
        <v>600</v>
      </c>
      <c r="D340" s="219" t="s">
        <v>135</v>
      </c>
      <c r="E340" s="220" t="s">
        <v>605</v>
      </c>
      <c r="F340" s="221" t="s">
        <v>606</v>
      </c>
      <c r="G340" s="222" t="s">
        <v>146</v>
      </c>
      <c r="H340" s="223">
        <v>2</v>
      </c>
      <c r="I340" s="224"/>
      <c r="J340" s="225">
        <f>ROUND(I340*H340,2)</f>
        <v>0</v>
      </c>
      <c r="K340" s="226"/>
      <c r="L340" s="44"/>
      <c r="M340" s="227" t="s">
        <v>1</v>
      </c>
      <c r="N340" s="228" t="s">
        <v>43</v>
      </c>
      <c r="O340" s="91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139</v>
      </c>
      <c r="AT340" s="231" t="s">
        <v>135</v>
      </c>
      <c r="AU340" s="231" t="s">
        <v>88</v>
      </c>
      <c r="AY340" s="17" t="s">
        <v>133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86</v>
      </c>
      <c r="BK340" s="232">
        <f>ROUND(I340*H340,2)</f>
        <v>0</v>
      </c>
      <c r="BL340" s="17" t="s">
        <v>139</v>
      </c>
      <c r="BM340" s="231" t="s">
        <v>1012</v>
      </c>
    </row>
    <row r="341" spans="1:65" s="2" customFormat="1" ht="24.15" customHeight="1">
      <c r="A341" s="38"/>
      <c r="B341" s="39"/>
      <c r="C341" s="219" t="s">
        <v>628</v>
      </c>
      <c r="D341" s="219" t="s">
        <v>135</v>
      </c>
      <c r="E341" s="220" t="s">
        <v>621</v>
      </c>
      <c r="F341" s="221" t="s">
        <v>622</v>
      </c>
      <c r="G341" s="222" t="s">
        <v>146</v>
      </c>
      <c r="H341" s="223">
        <v>2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43</v>
      </c>
      <c r="O341" s="91"/>
      <c r="P341" s="229">
        <f>O341*H341</f>
        <v>0</v>
      </c>
      <c r="Q341" s="229">
        <v>0.3409</v>
      </c>
      <c r="R341" s="229">
        <f>Q341*H341</f>
        <v>0.6818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139</v>
      </c>
      <c r="AT341" s="231" t="s">
        <v>135</v>
      </c>
      <c r="AU341" s="231" t="s">
        <v>88</v>
      </c>
      <c r="AY341" s="17" t="s">
        <v>133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86</v>
      </c>
      <c r="BK341" s="232">
        <f>ROUND(I341*H341,2)</f>
        <v>0</v>
      </c>
      <c r="BL341" s="17" t="s">
        <v>139</v>
      </c>
      <c r="BM341" s="231" t="s">
        <v>1013</v>
      </c>
    </row>
    <row r="342" spans="1:51" s="13" customFormat="1" ht="12">
      <c r="A342" s="13"/>
      <c r="B342" s="233"/>
      <c r="C342" s="234"/>
      <c r="D342" s="235" t="s">
        <v>141</v>
      </c>
      <c r="E342" s="236" t="s">
        <v>1</v>
      </c>
      <c r="F342" s="237" t="s">
        <v>88</v>
      </c>
      <c r="G342" s="234"/>
      <c r="H342" s="238">
        <v>2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141</v>
      </c>
      <c r="AU342" s="244" t="s">
        <v>88</v>
      </c>
      <c r="AV342" s="13" t="s">
        <v>88</v>
      </c>
      <c r="AW342" s="13" t="s">
        <v>34</v>
      </c>
      <c r="AX342" s="13" t="s">
        <v>86</v>
      </c>
      <c r="AY342" s="244" t="s">
        <v>133</v>
      </c>
    </row>
    <row r="343" spans="1:65" s="2" customFormat="1" ht="24.15" customHeight="1">
      <c r="A343" s="38"/>
      <c r="B343" s="39"/>
      <c r="C343" s="267" t="s">
        <v>632</v>
      </c>
      <c r="D343" s="267" t="s">
        <v>296</v>
      </c>
      <c r="E343" s="268" t="s">
        <v>625</v>
      </c>
      <c r="F343" s="269" t="s">
        <v>626</v>
      </c>
      <c r="G343" s="270" t="s">
        <v>146</v>
      </c>
      <c r="H343" s="271">
        <v>2</v>
      </c>
      <c r="I343" s="272"/>
      <c r="J343" s="273">
        <f>ROUND(I343*H343,2)</f>
        <v>0</v>
      </c>
      <c r="K343" s="274"/>
      <c r="L343" s="275"/>
      <c r="M343" s="276" t="s">
        <v>1</v>
      </c>
      <c r="N343" s="277" t="s">
        <v>43</v>
      </c>
      <c r="O343" s="91"/>
      <c r="P343" s="229">
        <f>O343*H343</f>
        <v>0</v>
      </c>
      <c r="Q343" s="229">
        <v>0.072</v>
      </c>
      <c r="R343" s="229">
        <f>Q343*H343</f>
        <v>0.144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176</v>
      </c>
      <c r="AT343" s="231" t="s">
        <v>296</v>
      </c>
      <c r="AU343" s="231" t="s">
        <v>88</v>
      </c>
      <c r="AY343" s="17" t="s">
        <v>133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86</v>
      </c>
      <c r="BK343" s="232">
        <f>ROUND(I343*H343,2)</f>
        <v>0</v>
      </c>
      <c r="BL343" s="17" t="s">
        <v>139</v>
      </c>
      <c r="BM343" s="231" t="s">
        <v>1014</v>
      </c>
    </row>
    <row r="344" spans="1:65" s="2" customFormat="1" ht="24.15" customHeight="1">
      <c r="A344" s="38"/>
      <c r="B344" s="39"/>
      <c r="C344" s="267" t="s">
        <v>636</v>
      </c>
      <c r="D344" s="267" t="s">
        <v>296</v>
      </c>
      <c r="E344" s="268" t="s">
        <v>629</v>
      </c>
      <c r="F344" s="269" t="s">
        <v>630</v>
      </c>
      <c r="G344" s="270" t="s">
        <v>146</v>
      </c>
      <c r="H344" s="271">
        <v>2</v>
      </c>
      <c r="I344" s="272"/>
      <c r="J344" s="273">
        <f>ROUND(I344*H344,2)</f>
        <v>0</v>
      </c>
      <c r="K344" s="274"/>
      <c r="L344" s="275"/>
      <c r="M344" s="276" t="s">
        <v>1</v>
      </c>
      <c r="N344" s="277" t="s">
        <v>43</v>
      </c>
      <c r="O344" s="91"/>
      <c r="P344" s="229">
        <f>O344*H344</f>
        <v>0</v>
      </c>
      <c r="Q344" s="229">
        <v>0.08</v>
      </c>
      <c r="R344" s="229">
        <f>Q344*H344</f>
        <v>0.16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176</v>
      </c>
      <c r="AT344" s="231" t="s">
        <v>296</v>
      </c>
      <c r="AU344" s="231" t="s">
        <v>88</v>
      </c>
      <c r="AY344" s="17" t="s">
        <v>133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86</v>
      </c>
      <c r="BK344" s="232">
        <f>ROUND(I344*H344,2)</f>
        <v>0</v>
      </c>
      <c r="BL344" s="17" t="s">
        <v>139</v>
      </c>
      <c r="BM344" s="231" t="s">
        <v>1015</v>
      </c>
    </row>
    <row r="345" spans="1:65" s="2" customFormat="1" ht="24.15" customHeight="1">
      <c r="A345" s="38"/>
      <c r="B345" s="39"/>
      <c r="C345" s="267" t="s">
        <v>640</v>
      </c>
      <c r="D345" s="267" t="s">
        <v>296</v>
      </c>
      <c r="E345" s="268" t="s">
        <v>633</v>
      </c>
      <c r="F345" s="269" t="s">
        <v>634</v>
      </c>
      <c r="G345" s="270" t="s">
        <v>146</v>
      </c>
      <c r="H345" s="271">
        <v>2</v>
      </c>
      <c r="I345" s="272"/>
      <c r="J345" s="273">
        <f>ROUND(I345*H345,2)</f>
        <v>0</v>
      </c>
      <c r="K345" s="274"/>
      <c r="L345" s="275"/>
      <c r="M345" s="276" t="s">
        <v>1</v>
      </c>
      <c r="N345" s="277" t="s">
        <v>43</v>
      </c>
      <c r="O345" s="91"/>
      <c r="P345" s="229">
        <f>O345*H345</f>
        <v>0</v>
      </c>
      <c r="Q345" s="229">
        <v>0.04</v>
      </c>
      <c r="R345" s="229">
        <f>Q345*H345</f>
        <v>0.08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176</v>
      </c>
      <c r="AT345" s="231" t="s">
        <v>296</v>
      </c>
      <c r="AU345" s="231" t="s">
        <v>88</v>
      </c>
      <c r="AY345" s="17" t="s">
        <v>133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86</v>
      </c>
      <c r="BK345" s="232">
        <f>ROUND(I345*H345,2)</f>
        <v>0</v>
      </c>
      <c r="BL345" s="17" t="s">
        <v>139</v>
      </c>
      <c r="BM345" s="231" t="s">
        <v>1016</v>
      </c>
    </row>
    <row r="346" spans="1:65" s="2" customFormat="1" ht="24.15" customHeight="1">
      <c r="A346" s="38"/>
      <c r="B346" s="39"/>
      <c r="C346" s="267" t="s">
        <v>644</v>
      </c>
      <c r="D346" s="267" t="s">
        <v>296</v>
      </c>
      <c r="E346" s="268" t="s">
        <v>637</v>
      </c>
      <c r="F346" s="269" t="s">
        <v>638</v>
      </c>
      <c r="G346" s="270" t="s">
        <v>146</v>
      </c>
      <c r="H346" s="271">
        <v>2</v>
      </c>
      <c r="I346" s="272"/>
      <c r="J346" s="273">
        <f>ROUND(I346*H346,2)</f>
        <v>0</v>
      </c>
      <c r="K346" s="274"/>
      <c r="L346" s="275"/>
      <c r="M346" s="276" t="s">
        <v>1</v>
      </c>
      <c r="N346" s="277" t="s">
        <v>43</v>
      </c>
      <c r="O346" s="91"/>
      <c r="P346" s="229">
        <f>O346*H346</f>
        <v>0</v>
      </c>
      <c r="Q346" s="229">
        <v>0.04</v>
      </c>
      <c r="R346" s="229">
        <f>Q346*H346</f>
        <v>0.08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176</v>
      </c>
      <c r="AT346" s="231" t="s">
        <v>296</v>
      </c>
      <c r="AU346" s="231" t="s">
        <v>88</v>
      </c>
      <c r="AY346" s="17" t="s">
        <v>133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86</v>
      </c>
      <c r="BK346" s="232">
        <f>ROUND(I346*H346,2)</f>
        <v>0</v>
      </c>
      <c r="BL346" s="17" t="s">
        <v>139</v>
      </c>
      <c r="BM346" s="231" t="s">
        <v>1017</v>
      </c>
    </row>
    <row r="347" spans="1:65" s="2" customFormat="1" ht="16.5" customHeight="1">
      <c r="A347" s="38"/>
      <c r="B347" s="39"/>
      <c r="C347" s="267" t="s">
        <v>648</v>
      </c>
      <c r="D347" s="267" t="s">
        <v>296</v>
      </c>
      <c r="E347" s="268" t="s">
        <v>641</v>
      </c>
      <c r="F347" s="269" t="s">
        <v>642</v>
      </c>
      <c r="G347" s="270" t="s">
        <v>146</v>
      </c>
      <c r="H347" s="271">
        <v>2</v>
      </c>
      <c r="I347" s="272"/>
      <c r="J347" s="273">
        <f>ROUND(I347*H347,2)</f>
        <v>0</v>
      </c>
      <c r="K347" s="274"/>
      <c r="L347" s="275"/>
      <c r="M347" s="276" t="s">
        <v>1</v>
      </c>
      <c r="N347" s="277" t="s">
        <v>43</v>
      </c>
      <c r="O347" s="91"/>
      <c r="P347" s="229">
        <f>O347*H347</f>
        <v>0</v>
      </c>
      <c r="Q347" s="229">
        <v>0.043</v>
      </c>
      <c r="R347" s="229">
        <f>Q347*H347</f>
        <v>0.086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176</v>
      </c>
      <c r="AT347" s="231" t="s">
        <v>296</v>
      </c>
      <c r="AU347" s="231" t="s">
        <v>88</v>
      </c>
      <c r="AY347" s="17" t="s">
        <v>133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86</v>
      </c>
      <c r="BK347" s="232">
        <f>ROUND(I347*H347,2)</f>
        <v>0</v>
      </c>
      <c r="BL347" s="17" t="s">
        <v>139</v>
      </c>
      <c r="BM347" s="231" t="s">
        <v>1018</v>
      </c>
    </row>
    <row r="348" spans="1:65" s="2" customFormat="1" ht="21.75" customHeight="1">
      <c r="A348" s="38"/>
      <c r="B348" s="39"/>
      <c r="C348" s="267" t="s">
        <v>653</v>
      </c>
      <c r="D348" s="267" t="s">
        <v>296</v>
      </c>
      <c r="E348" s="268" t="s">
        <v>645</v>
      </c>
      <c r="F348" s="269" t="s">
        <v>646</v>
      </c>
      <c r="G348" s="270" t="s">
        <v>146</v>
      </c>
      <c r="H348" s="271">
        <v>2</v>
      </c>
      <c r="I348" s="272"/>
      <c r="J348" s="273">
        <f>ROUND(I348*H348,2)</f>
        <v>0</v>
      </c>
      <c r="K348" s="274"/>
      <c r="L348" s="275"/>
      <c r="M348" s="276" t="s">
        <v>1</v>
      </c>
      <c r="N348" s="277" t="s">
        <v>43</v>
      </c>
      <c r="O348" s="91"/>
      <c r="P348" s="229">
        <f>O348*H348</f>
        <v>0</v>
      </c>
      <c r="Q348" s="229">
        <v>0.006</v>
      </c>
      <c r="R348" s="229">
        <f>Q348*H348</f>
        <v>0.012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176</v>
      </c>
      <c r="AT348" s="231" t="s">
        <v>296</v>
      </c>
      <c r="AU348" s="231" t="s">
        <v>88</v>
      </c>
      <c r="AY348" s="17" t="s">
        <v>133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86</v>
      </c>
      <c r="BK348" s="232">
        <f>ROUND(I348*H348,2)</f>
        <v>0</v>
      </c>
      <c r="BL348" s="17" t="s">
        <v>139</v>
      </c>
      <c r="BM348" s="231" t="s">
        <v>1019</v>
      </c>
    </row>
    <row r="349" spans="1:65" s="2" customFormat="1" ht="24.15" customHeight="1">
      <c r="A349" s="38"/>
      <c r="B349" s="39"/>
      <c r="C349" s="219" t="s">
        <v>657</v>
      </c>
      <c r="D349" s="219" t="s">
        <v>135</v>
      </c>
      <c r="E349" s="220" t="s">
        <v>649</v>
      </c>
      <c r="F349" s="221" t="s">
        <v>650</v>
      </c>
      <c r="G349" s="222" t="s">
        <v>213</v>
      </c>
      <c r="H349" s="223">
        <v>29.1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43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139</v>
      </c>
      <c r="AT349" s="231" t="s">
        <v>135</v>
      </c>
      <c r="AU349" s="231" t="s">
        <v>88</v>
      </c>
      <c r="AY349" s="17" t="s">
        <v>133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86</v>
      </c>
      <c r="BK349" s="232">
        <f>ROUND(I349*H349,2)</f>
        <v>0</v>
      </c>
      <c r="BL349" s="17" t="s">
        <v>139</v>
      </c>
      <c r="BM349" s="231" t="s">
        <v>1020</v>
      </c>
    </row>
    <row r="350" spans="1:65" s="2" customFormat="1" ht="24.15" customHeight="1">
      <c r="A350" s="38"/>
      <c r="B350" s="39"/>
      <c r="C350" s="219" t="s">
        <v>1021</v>
      </c>
      <c r="D350" s="219" t="s">
        <v>135</v>
      </c>
      <c r="E350" s="220" t="s">
        <v>654</v>
      </c>
      <c r="F350" s="221" t="s">
        <v>655</v>
      </c>
      <c r="G350" s="222" t="s">
        <v>213</v>
      </c>
      <c r="H350" s="223">
        <v>29.1</v>
      </c>
      <c r="I350" s="224"/>
      <c r="J350" s="225">
        <f>ROUND(I350*H350,2)</f>
        <v>0</v>
      </c>
      <c r="K350" s="226"/>
      <c r="L350" s="44"/>
      <c r="M350" s="227" t="s">
        <v>1</v>
      </c>
      <c r="N350" s="228" t="s">
        <v>43</v>
      </c>
      <c r="O350" s="91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139</v>
      </c>
      <c r="AT350" s="231" t="s">
        <v>135</v>
      </c>
      <c r="AU350" s="231" t="s">
        <v>88</v>
      </c>
      <c r="AY350" s="17" t="s">
        <v>133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86</v>
      </c>
      <c r="BK350" s="232">
        <f>ROUND(I350*H350,2)</f>
        <v>0</v>
      </c>
      <c r="BL350" s="17" t="s">
        <v>139</v>
      </c>
      <c r="BM350" s="231" t="s">
        <v>1022</v>
      </c>
    </row>
    <row r="351" spans="1:65" s="2" customFormat="1" ht="24.15" customHeight="1">
      <c r="A351" s="38"/>
      <c r="B351" s="39"/>
      <c r="C351" s="219" t="s">
        <v>666</v>
      </c>
      <c r="D351" s="219" t="s">
        <v>135</v>
      </c>
      <c r="E351" s="220" t="s">
        <v>658</v>
      </c>
      <c r="F351" s="221" t="s">
        <v>659</v>
      </c>
      <c r="G351" s="222" t="s">
        <v>146</v>
      </c>
      <c r="H351" s="223">
        <v>2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43</v>
      </c>
      <c r="O351" s="91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139</v>
      </c>
      <c r="AT351" s="231" t="s">
        <v>135</v>
      </c>
      <c r="AU351" s="231" t="s">
        <v>88</v>
      </c>
      <c r="AY351" s="17" t="s">
        <v>133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86</v>
      </c>
      <c r="BK351" s="232">
        <f>ROUND(I351*H351,2)</f>
        <v>0</v>
      </c>
      <c r="BL351" s="17" t="s">
        <v>139</v>
      </c>
      <c r="BM351" s="231" t="s">
        <v>1023</v>
      </c>
    </row>
    <row r="352" spans="1:65" s="2" customFormat="1" ht="16.5" customHeight="1">
      <c r="A352" s="38"/>
      <c r="B352" s="39"/>
      <c r="C352" s="219" t="s">
        <v>676</v>
      </c>
      <c r="D352" s="219" t="s">
        <v>135</v>
      </c>
      <c r="E352" s="220" t="s">
        <v>1024</v>
      </c>
      <c r="F352" s="221" t="s">
        <v>668</v>
      </c>
      <c r="G352" s="222" t="s">
        <v>232</v>
      </c>
      <c r="H352" s="223">
        <v>3.5</v>
      </c>
      <c r="I352" s="224"/>
      <c r="J352" s="225">
        <f>ROUND(I352*H352,2)</f>
        <v>0</v>
      </c>
      <c r="K352" s="226"/>
      <c r="L352" s="44"/>
      <c r="M352" s="227" t="s">
        <v>1</v>
      </c>
      <c r="N352" s="228" t="s">
        <v>43</v>
      </c>
      <c r="O352" s="91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139</v>
      </c>
      <c r="AT352" s="231" t="s">
        <v>135</v>
      </c>
      <c r="AU352" s="231" t="s">
        <v>88</v>
      </c>
      <c r="AY352" s="17" t="s">
        <v>133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86</v>
      </c>
      <c r="BK352" s="232">
        <f>ROUND(I352*H352,2)</f>
        <v>0</v>
      </c>
      <c r="BL352" s="17" t="s">
        <v>139</v>
      </c>
      <c r="BM352" s="231" t="s">
        <v>1025</v>
      </c>
    </row>
    <row r="353" spans="1:63" s="12" customFormat="1" ht="22.8" customHeight="1">
      <c r="A353" s="12"/>
      <c r="B353" s="203"/>
      <c r="C353" s="204"/>
      <c r="D353" s="205" t="s">
        <v>77</v>
      </c>
      <c r="E353" s="217" t="s">
        <v>181</v>
      </c>
      <c r="F353" s="217" t="s">
        <v>671</v>
      </c>
      <c r="G353" s="204"/>
      <c r="H353" s="204"/>
      <c r="I353" s="207"/>
      <c r="J353" s="218">
        <f>BK353</f>
        <v>0</v>
      </c>
      <c r="K353" s="204"/>
      <c r="L353" s="209"/>
      <c r="M353" s="210"/>
      <c r="N353" s="211"/>
      <c r="O353" s="211"/>
      <c r="P353" s="212">
        <f>SUM(P354:P416)</f>
        <v>0</v>
      </c>
      <c r="Q353" s="211"/>
      <c r="R353" s="212">
        <f>SUM(R354:R416)</f>
        <v>74.86709604</v>
      </c>
      <c r="S353" s="211"/>
      <c r="T353" s="213">
        <f>SUM(T354:T416)</f>
        <v>18.0059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4" t="s">
        <v>86</v>
      </c>
      <c r="AT353" s="215" t="s">
        <v>77</v>
      </c>
      <c r="AU353" s="215" t="s">
        <v>86</v>
      </c>
      <c r="AY353" s="214" t="s">
        <v>133</v>
      </c>
      <c r="BK353" s="216">
        <f>SUM(BK354:BK416)</f>
        <v>0</v>
      </c>
    </row>
    <row r="354" spans="1:65" s="2" customFormat="1" ht="24.15" customHeight="1">
      <c r="A354" s="38"/>
      <c r="B354" s="39"/>
      <c r="C354" s="219" t="s">
        <v>680</v>
      </c>
      <c r="D354" s="219" t="s">
        <v>135</v>
      </c>
      <c r="E354" s="220" t="s">
        <v>673</v>
      </c>
      <c r="F354" s="221" t="s">
        <v>674</v>
      </c>
      <c r="G354" s="222" t="s">
        <v>146</v>
      </c>
      <c r="H354" s="223">
        <v>1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43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139</v>
      </c>
      <c r="AT354" s="231" t="s">
        <v>135</v>
      </c>
      <c r="AU354" s="231" t="s">
        <v>88</v>
      </c>
      <c r="AY354" s="17" t="s">
        <v>133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86</v>
      </c>
      <c r="BK354" s="232">
        <f>ROUND(I354*H354,2)</f>
        <v>0</v>
      </c>
      <c r="BL354" s="17" t="s">
        <v>139</v>
      </c>
      <c r="BM354" s="231" t="s">
        <v>1026</v>
      </c>
    </row>
    <row r="355" spans="1:65" s="2" customFormat="1" ht="33" customHeight="1">
      <c r="A355" s="38"/>
      <c r="B355" s="39"/>
      <c r="C355" s="219" t="s">
        <v>684</v>
      </c>
      <c r="D355" s="219" t="s">
        <v>135</v>
      </c>
      <c r="E355" s="220" t="s">
        <v>677</v>
      </c>
      <c r="F355" s="221" t="s">
        <v>678</v>
      </c>
      <c r="G355" s="222" t="s">
        <v>146</v>
      </c>
      <c r="H355" s="223">
        <v>30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43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139</v>
      </c>
      <c r="AT355" s="231" t="s">
        <v>135</v>
      </c>
      <c r="AU355" s="231" t="s">
        <v>88</v>
      </c>
      <c r="AY355" s="17" t="s">
        <v>133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86</v>
      </c>
      <c r="BK355" s="232">
        <f>ROUND(I355*H355,2)</f>
        <v>0</v>
      </c>
      <c r="BL355" s="17" t="s">
        <v>139</v>
      </c>
      <c r="BM355" s="231" t="s">
        <v>1027</v>
      </c>
    </row>
    <row r="356" spans="1:65" s="2" customFormat="1" ht="24.15" customHeight="1">
      <c r="A356" s="38"/>
      <c r="B356" s="39"/>
      <c r="C356" s="219" t="s">
        <v>1028</v>
      </c>
      <c r="D356" s="219" t="s">
        <v>135</v>
      </c>
      <c r="E356" s="220" t="s">
        <v>685</v>
      </c>
      <c r="F356" s="221" t="s">
        <v>686</v>
      </c>
      <c r="G356" s="222" t="s">
        <v>213</v>
      </c>
      <c r="H356" s="223">
        <v>74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43</v>
      </c>
      <c r="O356" s="91"/>
      <c r="P356" s="229">
        <f>O356*H356</f>
        <v>0</v>
      </c>
      <c r="Q356" s="229">
        <v>0.0004</v>
      </c>
      <c r="R356" s="229">
        <f>Q356*H356</f>
        <v>0.0296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139</v>
      </c>
      <c r="AT356" s="231" t="s">
        <v>135</v>
      </c>
      <c r="AU356" s="231" t="s">
        <v>88</v>
      </c>
      <c r="AY356" s="17" t="s">
        <v>133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86</v>
      </c>
      <c r="BK356" s="232">
        <f>ROUND(I356*H356,2)</f>
        <v>0</v>
      </c>
      <c r="BL356" s="17" t="s">
        <v>139</v>
      </c>
      <c r="BM356" s="231" t="s">
        <v>1029</v>
      </c>
    </row>
    <row r="357" spans="1:51" s="13" customFormat="1" ht="12">
      <c r="A357" s="13"/>
      <c r="B357" s="233"/>
      <c r="C357" s="234"/>
      <c r="D357" s="235" t="s">
        <v>141</v>
      </c>
      <c r="E357" s="236" t="s">
        <v>1</v>
      </c>
      <c r="F357" s="237" t="s">
        <v>1030</v>
      </c>
      <c r="G357" s="234"/>
      <c r="H357" s="238">
        <v>74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141</v>
      </c>
      <c r="AU357" s="244" t="s">
        <v>88</v>
      </c>
      <c r="AV357" s="13" t="s">
        <v>88</v>
      </c>
      <c r="AW357" s="13" t="s">
        <v>34</v>
      </c>
      <c r="AX357" s="13" t="s">
        <v>86</v>
      </c>
      <c r="AY357" s="244" t="s">
        <v>133</v>
      </c>
    </row>
    <row r="358" spans="1:65" s="2" customFormat="1" ht="24.15" customHeight="1">
      <c r="A358" s="38"/>
      <c r="B358" s="39"/>
      <c r="C358" s="219" t="s">
        <v>415</v>
      </c>
      <c r="D358" s="219" t="s">
        <v>135</v>
      </c>
      <c r="E358" s="220" t="s">
        <v>1031</v>
      </c>
      <c r="F358" s="221" t="s">
        <v>1032</v>
      </c>
      <c r="G358" s="222" t="s">
        <v>159</v>
      </c>
      <c r="H358" s="223">
        <v>28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43</v>
      </c>
      <c r="O358" s="91"/>
      <c r="P358" s="229">
        <f>O358*H358</f>
        <v>0</v>
      </c>
      <c r="Q358" s="229">
        <v>0.0016</v>
      </c>
      <c r="R358" s="229">
        <f>Q358*H358</f>
        <v>0.0448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139</v>
      </c>
      <c r="AT358" s="231" t="s">
        <v>135</v>
      </c>
      <c r="AU358" s="231" t="s">
        <v>88</v>
      </c>
      <c r="AY358" s="17" t="s">
        <v>133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86</v>
      </c>
      <c r="BK358" s="232">
        <f>ROUND(I358*H358,2)</f>
        <v>0</v>
      </c>
      <c r="BL358" s="17" t="s">
        <v>139</v>
      </c>
      <c r="BM358" s="231" t="s">
        <v>1033</v>
      </c>
    </row>
    <row r="359" spans="1:51" s="13" customFormat="1" ht="12">
      <c r="A359" s="13"/>
      <c r="B359" s="233"/>
      <c r="C359" s="234"/>
      <c r="D359" s="235" t="s">
        <v>141</v>
      </c>
      <c r="E359" s="236" t="s">
        <v>1</v>
      </c>
      <c r="F359" s="237" t="s">
        <v>1034</v>
      </c>
      <c r="G359" s="234"/>
      <c r="H359" s="238">
        <v>28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141</v>
      </c>
      <c r="AU359" s="244" t="s">
        <v>88</v>
      </c>
      <c r="AV359" s="13" t="s">
        <v>88</v>
      </c>
      <c r="AW359" s="13" t="s">
        <v>34</v>
      </c>
      <c r="AX359" s="13" t="s">
        <v>86</v>
      </c>
      <c r="AY359" s="244" t="s">
        <v>133</v>
      </c>
    </row>
    <row r="360" spans="1:65" s="2" customFormat="1" ht="16.5" customHeight="1">
      <c r="A360" s="38"/>
      <c r="B360" s="39"/>
      <c r="C360" s="219" t="s">
        <v>1035</v>
      </c>
      <c r="D360" s="219" t="s">
        <v>135</v>
      </c>
      <c r="E360" s="220" t="s">
        <v>689</v>
      </c>
      <c r="F360" s="221" t="s">
        <v>690</v>
      </c>
      <c r="G360" s="222" t="s">
        <v>213</v>
      </c>
      <c r="H360" s="223">
        <v>74</v>
      </c>
      <c r="I360" s="224"/>
      <c r="J360" s="225">
        <f>ROUND(I360*H360,2)</f>
        <v>0</v>
      </c>
      <c r="K360" s="226"/>
      <c r="L360" s="44"/>
      <c r="M360" s="227" t="s">
        <v>1</v>
      </c>
      <c r="N360" s="228" t="s">
        <v>43</v>
      </c>
      <c r="O360" s="91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139</v>
      </c>
      <c r="AT360" s="231" t="s">
        <v>135</v>
      </c>
      <c r="AU360" s="231" t="s">
        <v>88</v>
      </c>
      <c r="AY360" s="17" t="s">
        <v>133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86</v>
      </c>
      <c r="BK360" s="232">
        <f>ROUND(I360*H360,2)</f>
        <v>0</v>
      </c>
      <c r="BL360" s="17" t="s">
        <v>139</v>
      </c>
      <c r="BM360" s="231" t="s">
        <v>1036</v>
      </c>
    </row>
    <row r="361" spans="1:51" s="13" customFormat="1" ht="12">
      <c r="A361" s="13"/>
      <c r="B361" s="233"/>
      <c r="C361" s="234"/>
      <c r="D361" s="235" t="s">
        <v>141</v>
      </c>
      <c r="E361" s="236" t="s">
        <v>1</v>
      </c>
      <c r="F361" s="237" t="s">
        <v>1030</v>
      </c>
      <c r="G361" s="234"/>
      <c r="H361" s="238">
        <v>74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141</v>
      </c>
      <c r="AU361" s="244" t="s">
        <v>88</v>
      </c>
      <c r="AV361" s="13" t="s">
        <v>88</v>
      </c>
      <c r="AW361" s="13" t="s">
        <v>34</v>
      </c>
      <c r="AX361" s="13" t="s">
        <v>86</v>
      </c>
      <c r="AY361" s="244" t="s">
        <v>133</v>
      </c>
    </row>
    <row r="362" spans="1:65" s="2" customFormat="1" ht="33" customHeight="1">
      <c r="A362" s="38"/>
      <c r="B362" s="39"/>
      <c r="C362" s="219" t="s">
        <v>692</v>
      </c>
      <c r="D362" s="219" t="s">
        <v>135</v>
      </c>
      <c r="E362" s="220" t="s">
        <v>693</v>
      </c>
      <c r="F362" s="221" t="s">
        <v>694</v>
      </c>
      <c r="G362" s="222" t="s">
        <v>213</v>
      </c>
      <c r="H362" s="223">
        <v>68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43</v>
      </c>
      <c r="O362" s="91"/>
      <c r="P362" s="229">
        <f>O362*H362</f>
        <v>0</v>
      </c>
      <c r="Q362" s="229">
        <v>0.1554</v>
      </c>
      <c r="R362" s="229">
        <f>Q362*H362</f>
        <v>10.567200000000001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139</v>
      </c>
      <c r="AT362" s="231" t="s">
        <v>135</v>
      </c>
      <c r="AU362" s="231" t="s">
        <v>88</v>
      </c>
      <c r="AY362" s="17" t="s">
        <v>133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86</v>
      </c>
      <c r="BK362" s="232">
        <f>ROUND(I362*H362,2)</f>
        <v>0</v>
      </c>
      <c r="BL362" s="17" t="s">
        <v>139</v>
      </c>
      <c r="BM362" s="231" t="s">
        <v>1037</v>
      </c>
    </row>
    <row r="363" spans="1:51" s="13" customFormat="1" ht="12">
      <c r="A363" s="13"/>
      <c r="B363" s="233"/>
      <c r="C363" s="234"/>
      <c r="D363" s="235" t="s">
        <v>141</v>
      </c>
      <c r="E363" s="236" t="s">
        <v>1</v>
      </c>
      <c r="F363" s="237" t="s">
        <v>1038</v>
      </c>
      <c r="G363" s="234"/>
      <c r="H363" s="238">
        <v>40.6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141</v>
      </c>
      <c r="AU363" s="244" t="s">
        <v>88</v>
      </c>
      <c r="AV363" s="13" t="s">
        <v>88</v>
      </c>
      <c r="AW363" s="13" t="s">
        <v>34</v>
      </c>
      <c r="AX363" s="13" t="s">
        <v>78</v>
      </c>
      <c r="AY363" s="244" t="s">
        <v>133</v>
      </c>
    </row>
    <row r="364" spans="1:51" s="13" customFormat="1" ht="12">
      <c r="A364" s="13"/>
      <c r="B364" s="233"/>
      <c r="C364" s="234"/>
      <c r="D364" s="235" t="s">
        <v>141</v>
      </c>
      <c r="E364" s="236" t="s">
        <v>1</v>
      </c>
      <c r="F364" s="237" t="s">
        <v>1039</v>
      </c>
      <c r="G364" s="234"/>
      <c r="H364" s="238">
        <v>10.2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141</v>
      </c>
      <c r="AU364" s="244" t="s">
        <v>88</v>
      </c>
      <c r="AV364" s="13" t="s">
        <v>88</v>
      </c>
      <c r="AW364" s="13" t="s">
        <v>34</v>
      </c>
      <c r="AX364" s="13" t="s">
        <v>78</v>
      </c>
      <c r="AY364" s="244" t="s">
        <v>133</v>
      </c>
    </row>
    <row r="365" spans="1:51" s="13" customFormat="1" ht="12">
      <c r="A365" s="13"/>
      <c r="B365" s="233"/>
      <c r="C365" s="234"/>
      <c r="D365" s="235" t="s">
        <v>141</v>
      </c>
      <c r="E365" s="236" t="s">
        <v>1</v>
      </c>
      <c r="F365" s="237" t="s">
        <v>1040</v>
      </c>
      <c r="G365" s="234"/>
      <c r="H365" s="238">
        <v>17.2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141</v>
      </c>
      <c r="AU365" s="244" t="s">
        <v>88</v>
      </c>
      <c r="AV365" s="13" t="s">
        <v>88</v>
      </c>
      <c r="AW365" s="13" t="s">
        <v>34</v>
      </c>
      <c r="AX365" s="13" t="s">
        <v>78</v>
      </c>
      <c r="AY365" s="244" t="s">
        <v>133</v>
      </c>
    </row>
    <row r="366" spans="1:51" s="14" customFormat="1" ht="12">
      <c r="A366" s="14"/>
      <c r="B366" s="245"/>
      <c r="C366" s="246"/>
      <c r="D366" s="235" t="s">
        <v>141</v>
      </c>
      <c r="E366" s="247" t="s">
        <v>1</v>
      </c>
      <c r="F366" s="248" t="s">
        <v>167</v>
      </c>
      <c r="G366" s="246"/>
      <c r="H366" s="249">
        <v>68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141</v>
      </c>
      <c r="AU366" s="255" t="s">
        <v>88</v>
      </c>
      <c r="AV366" s="14" t="s">
        <v>139</v>
      </c>
      <c r="AW366" s="14" t="s">
        <v>34</v>
      </c>
      <c r="AX366" s="14" t="s">
        <v>86</v>
      </c>
      <c r="AY366" s="255" t="s">
        <v>133</v>
      </c>
    </row>
    <row r="367" spans="1:65" s="2" customFormat="1" ht="21.75" customHeight="1">
      <c r="A367" s="38"/>
      <c r="B367" s="39"/>
      <c r="C367" s="267" t="s">
        <v>697</v>
      </c>
      <c r="D367" s="267" t="s">
        <v>296</v>
      </c>
      <c r="E367" s="268" t="s">
        <v>698</v>
      </c>
      <c r="F367" s="269" t="s">
        <v>699</v>
      </c>
      <c r="G367" s="270" t="s">
        <v>146</v>
      </c>
      <c r="H367" s="271">
        <v>23.415</v>
      </c>
      <c r="I367" s="272"/>
      <c r="J367" s="273">
        <f>ROUND(I367*H367,2)</f>
        <v>0</v>
      </c>
      <c r="K367" s="274"/>
      <c r="L367" s="275"/>
      <c r="M367" s="276" t="s">
        <v>1</v>
      </c>
      <c r="N367" s="277" t="s">
        <v>43</v>
      </c>
      <c r="O367" s="91"/>
      <c r="P367" s="229">
        <f>O367*H367</f>
        <v>0</v>
      </c>
      <c r="Q367" s="229">
        <v>0.0821</v>
      </c>
      <c r="R367" s="229">
        <f>Q367*H367</f>
        <v>1.9223715000000001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176</v>
      </c>
      <c r="AT367" s="231" t="s">
        <v>296</v>
      </c>
      <c r="AU367" s="231" t="s">
        <v>88</v>
      </c>
      <c r="AY367" s="17" t="s">
        <v>133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86</v>
      </c>
      <c r="BK367" s="232">
        <f>ROUND(I367*H367,2)</f>
        <v>0</v>
      </c>
      <c r="BL367" s="17" t="s">
        <v>139</v>
      </c>
      <c r="BM367" s="231" t="s">
        <v>1041</v>
      </c>
    </row>
    <row r="368" spans="1:51" s="13" customFormat="1" ht="12">
      <c r="A368" s="13"/>
      <c r="B368" s="233"/>
      <c r="C368" s="234"/>
      <c r="D368" s="235" t="s">
        <v>141</v>
      </c>
      <c r="E368" s="236" t="s">
        <v>1</v>
      </c>
      <c r="F368" s="237" t="s">
        <v>1042</v>
      </c>
      <c r="G368" s="234"/>
      <c r="H368" s="238">
        <v>23.415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141</v>
      </c>
      <c r="AU368" s="244" t="s">
        <v>88</v>
      </c>
      <c r="AV368" s="13" t="s">
        <v>88</v>
      </c>
      <c r="AW368" s="13" t="s">
        <v>34</v>
      </c>
      <c r="AX368" s="13" t="s">
        <v>86</v>
      </c>
      <c r="AY368" s="244" t="s">
        <v>133</v>
      </c>
    </row>
    <row r="369" spans="1:65" s="2" customFormat="1" ht="21.75" customHeight="1">
      <c r="A369" s="38"/>
      <c r="B369" s="39"/>
      <c r="C369" s="267" t="s">
        <v>703</v>
      </c>
      <c r="D369" s="267" t="s">
        <v>296</v>
      </c>
      <c r="E369" s="268" t="s">
        <v>704</v>
      </c>
      <c r="F369" s="269" t="s">
        <v>705</v>
      </c>
      <c r="G369" s="270" t="s">
        <v>146</v>
      </c>
      <c r="H369" s="271">
        <v>47.985</v>
      </c>
      <c r="I369" s="272"/>
      <c r="J369" s="273">
        <f>ROUND(I369*H369,2)</f>
        <v>0</v>
      </c>
      <c r="K369" s="274"/>
      <c r="L369" s="275"/>
      <c r="M369" s="276" t="s">
        <v>1</v>
      </c>
      <c r="N369" s="277" t="s">
        <v>43</v>
      </c>
      <c r="O369" s="91"/>
      <c r="P369" s="229">
        <f>O369*H369</f>
        <v>0</v>
      </c>
      <c r="Q369" s="229">
        <v>0.063</v>
      </c>
      <c r="R369" s="229">
        <f>Q369*H369</f>
        <v>3.023055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176</v>
      </c>
      <c r="AT369" s="231" t="s">
        <v>296</v>
      </c>
      <c r="AU369" s="231" t="s">
        <v>88</v>
      </c>
      <c r="AY369" s="17" t="s">
        <v>133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86</v>
      </c>
      <c r="BK369" s="232">
        <f>ROUND(I369*H369,2)</f>
        <v>0</v>
      </c>
      <c r="BL369" s="17" t="s">
        <v>139</v>
      </c>
      <c r="BM369" s="231" t="s">
        <v>1043</v>
      </c>
    </row>
    <row r="370" spans="1:51" s="13" customFormat="1" ht="12">
      <c r="A370" s="13"/>
      <c r="B370" s="233"/>
      <c r="C370" s="234"/>
      <c r="D370" s="235" t="s">
        <v>141</v>
      </c>
      <c r="E370" s="236" t="s">
        <v>1</v>
      </c>
      <c r="F370" s="237" t="s">
        <v>1044</v>
      </c>
      <c r="G370" s="234"/>
      <c r="H370" s="238">
        <v>19.215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141</v>
      </c>
      <c r="AU370" s="244" t="s">
        <v>88</v>
      </c>
      <c r="AV370" s="13" t="s">
        <v>88</v>
      </c>
      <c r="AW370" s="13" t="s">
        <v>34</v>
      </c>
      <c r="AX370" s="13" t="s">
        <v>78</v>
      </c>
      <c r="AY370" s="244" t="s">
        <v>133</v>
      </c>
    </row>
    <row r="371" spans="1:51" s="13" customFormat="1" ht="12">
      <c r="A371" s="13"/>
      <c r="B371" s="233"/>
      <c r="C371" s="234"/>
      <c r="D371" s="235" t="s">
        <v>141</v>
      </c>
      <c r="E371" s="236" t="s">
        <v>1</v>
      </c>
      <c r="F371" s="237" t="s">
        <v>1045</v>
      </c>
      <c r="G371" s="234"/>
      <c r="H371" s="238">
        <v>10.71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141</v>
      </c>
      <c r="AU371" s="244" t="s">
        <v>88</v>
      </c>
      <c r="AV371" s="13" t="s">
        <v>88</v>
      </c>
      <c r="AW371" s="13" t="s">
        <v>34</v>
      </c>
      <c r="AX371" s="13" t="s">
        <v>78</v>
      </c>
      <c r="AY371" s="244" t="s">
        <v>133</v>
      </c>
    </row>
    <row r="372" spans="1:51" s="13" customFormat="1" ht="12">
      <c r="A372" s="13"/>
      <c r="B372" s="233"/>
      <c r="C372" s="234"/>
      <c r="D372" s="235" t="s">
        <v>141</v>
      </c>
      <c r="E372" s="236" t="s">
        <v>1</v>
      </c>
      <c r="F372" s="237" t="s">
        <v>1046</v>
      </c>
      <c r="G372" s="234"/>
      <c r="H372" s="238">
        <v>18.06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141</v>
      </c>
      <c r="AU372" s="244" t="s">
        <v>88</v>
      </c>
      <c r="AV372" s="13" t="s">
        <v>88</v>
      </c>
      <c r="AW372" s="13" t="s">
        <v>34</v>
      </c>
      <c r="AX372" s="13" t="s">
        <v>78</v>
      </c>
      <c r="AY372" s="244" t="s">
        <v>133</v>
      </c>
    </row>
    <row r="373" spans="1:51" s="14" customFormat="1" ht="12">
      <c r="A373" s="14"/>
      <c r="B373" s="245"/>
      <c r="C373" s="246"/>
      <c r="D373" s="235" t="s">
        <v>141</v>
      </c>
      <c r="E373" s="247" t="s">
        <v>1</v>
      </c>
      <c r="F373" s="248" t="s">
        <v>167</v>
      </c>
      <c r="G373" s="246"/>
      <c r="H373" s="249">
        <v>47.985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141</v>
      </c>
      <c r="AU373" s="255" t="s">
        <v>88</v>
      </c>
      <c r="AV373" s="14" t="s">
        <v>139</v>
      </c>
      <c r="AW373" s="14" t="s">
        <v>34</v>
      </c>
      <c r="AX373" s="14" t="s">
        <v>86</v>
      </c>
      <c r="AY373" s="255" t="s">
        <v>133</v>
      </c>
    </row>
    <row r="374" spans="1:65" s="2" customFormat="1" ht="33" customHeight="1">
      <c r="A374" s="38"/>
      <c r="B374" s="39"/>
      <c r="C374" s="219" t="s">
        <v>709</v>
      </c>
      <c r="D374" s="219" t="s">
        <v>135</v>
      </c>
      <c r="E374" s="220" t="s">
        <v>710</v>
      </c>
      <c r="F374" s="221" t="s">
        <v>711</v>
      </c>
      <c r="G374" s="222" t="s">
        <v>213</v>
      </c>
      <c r="H374" s="223">
        <v>57.88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43</v>
      </c>
      <c r="O374" s="91"/>
      <c r="P374" s="229">
        <f>O374*H374</f>
        <v>0</v>
      </c>
      <c r="Q374" s="229">
        <v>0.1295</v>
      </c>
      <c r="R374" s="229">
        <f>Q374*H374</f>
        <v>7.4954600000000005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139</v>
      </c>
      <c r="AT374" s="231" t="s">
        <v>135</v>
      </c>
      <c r="AU374" s="231" t="s">
        <v>88</v>
      </c>
      <c r="AY374" s="17" t="s">
        <v>133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86</v>
      </c>
      <c r="BK374" s="232">
        <f>ROUND(I374*H374,2)</f>
        <v>0</v>
      </c>
      <c r="BL374" s="17" t="s">
        <v>139</v>
      </c>
      <c r="BM374" s="231" t="s">
        <v>1047</v>
      </c>
    </row>
    <row r="375" spans="1:51" s="13" customFormat="1" ht="12">
      <c r="A375" s="13"/>
      <c r="B375" s="233"/>
      <c r="C375" s="234"/>
      <c r="D375" s="235" t="s">
        <v>141</v>
      </c>
      <c r="E375" s="236" t="s">
        <v>1</v>
      </c>
      <c r="F375" s="237" t="s">
        <v>1048</v>
      </c>
      <c r="G375" s="234"/>
      <c r="H375" s="238">
        <v>35.88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141</v>
      </c>
      <c r="AU375" s="244" t="s">
        <v>88</v>
      </c>
      <c r="AV375" s="13" t="s">
        <v>88</v>
      </c>
      <c r="AW375" s="13" t="s">
        <v>34</v>
      </c>
      <c r="AX375" s="13" t="s">
        <v>78</v>
      </c>
      <c r="AY375" s="244" t="s">
        <v>133</v>
      </c>
    </row>
    <row r="376" spans="1:51" s="13" customFormat="1" ht="12">
      <c r="A376" s="13"/>
      <c r="B376" s="233"/>
      <c r="C376" s="234"/>
      <c r="D376" s="235" t="s">
        <v>141</v>
      </c>
      <c r="E376" s="236" t="s">
        <v>1</v>
      </c>
      <c r="F376" s="237" t="s">
        <v>1049</v>
      </c>
      <c r="G376" s="234"/>
      <c r="H376" s="238">
        <v>22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141</v>
      </c>
      <c r="AU376" s="244" t="s">
        <v>88</v>
      </c>
      <c r="AV376" s="13" t="s">
        <v>88</v>
      </c>
      <c r="AW376" s="13" t="s">
        <v>34</v>
      </c>
      <c r="AX376" s="13" t="s">
        <v>78</v>
      </c>
      <c r="AY376" s="244" t="s">
        <v>133</v>
      </c>
    </row>
    <row r="377" spans="1:51" s="14" customFormat="1" ht="12">
      <c r="A377" s="14"/>
      <c r="B377" s="245"/>
      <c r="C377" s="246"/>
      <c r="D377" s="235" t="s">
        <v>141</v>
      </c>
      <c r="E377" s="247" t="s">
        <v>1</v>
      </c>
      <c r="F377" s="248" t="s">
        <v>167</v>
      </c>
      <c r="G377" s="246"/>
      <c r="H377" s="249">
        <v>57.88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141</v>
      </c>
      <c r="AU377" s="255" t="s">
        <v>88</v>
      </c>
      <c r="AV377" s="14" t="s">
        <v>139</v>
      </c>
      <c r="AW377" s="14" t="s">
        <v>34</v>
      </c>
      <c r="AX377" s="14" t="s">
        <v>86</v>
      </c>
      <c r="AY377" s="255" t="s">
        <v>133</v>
      </c>
    </row>
    <row r="378" spans="1:65" s="2" customFormat="1" ht="16.5" customHeight="1">
      <c r="A378" s="38"/>
      <c r="B378" s="39"/>
      <c r="C378" s="267" t="s">
        <v>714</v>
      </c>
      <c r="D378" s="267" t="s">
        <v>296</v>
      </c>
      <c r="E378" s="268" t="s">
        <v>715</v>
      </c>
      <c r="F378" s="269" t="s">
        <v>716</v>
      </c>
      <c r="G378" s="270" t="s">
        <v>146</v>
      </c>
      <c r="H378" s="271">
        <v>60.774</v>
      </c>
      <c r="I378" s="272"/>
      <c r="J378" s="273">
        <f>ROUND(I378*H378,2)</f>
        <v>0</v>
      </c>
      <c r="K378" s="274"/>
      <c r="L378" s="275"/>
      <c r="M378" s="276" t="s">
        <v>1</v>
      </c>
      <c r="N378" s="277" t="s">
        <v>43</v>
      </c>
      <c r="O378" s="91"/>
      <c r="P378" s="229">
        <f>O378*H378</f>
        <v>0</v>
      </c>
      <c r="Q378" s="229">
        <v>0.055</v>
      </c>
      <c r="R378" s="229">
        <f>Q378*H378</f>
        <v>3.3425700000000003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176</v>
      </c>
      <c r="AT378" s="231" t="s">
        <v>296</v>
      </c>
      <c r="AU378" s="231" t="s">
        <v>88</v>
      </c>
      <c r="AY378" s="17" t="s">
        <v>133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86</v>
      </c>
      <c r="BK378" s="232">
        <f>ROUND(I378*H378,2)</f>
        <v>0</v>
      </c>
      <c r="BL378" s="17" t="s">
        <v>139</v>
      </c>
      <c r="BM378" s="231" t="s">
        <v>1050</v>
      </c>
    </row>
    <row r="379" spans="1:51" s="13" customFormat="1" ht="12">
      <c r="A379" s="13"/>
      <c r="B379" s="233"/>
      <c r="C379" s="234"/>
      <c r="D379" s="235" t="s">
        <v>141</v>
      </c>
      <c r="E379" s="236" t="s">
        <v>1</v>
      </c>
      <c r="F379" s="237" t="s">
        <v>1051</v>
      </c>
      <c r="G379" s="234"/>
      <c r="H379" s="238">
        <v>60.774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141</v>
      </c>
      <c r="AU379" s="244" t="s">
        <v>88</v>
      </c>
      <c r="AV379" s="13" t="s">
        <v>88</v>
      </c>
      <c r="AW379" s="13" t="s">
        <v>34</v>
      </c>
      <c r="AX379" s="13" t="s">
        <v>86</v>
      </c>
      <c r="AY379" s="244" t="s">
        <v>133</v>
      </c>
    </row>
    <row r="380" spans="1:65" s="2" customFormat="1" ht="24.15" customHeight="1">
      <c r="A380" s="38"/>
      <c r="B380" s="39"/>
      <c r="C380" s="219" t="s">
        <v>152</v>
      </c>
      <c r="D380" s="219" t="s">
        <v>135</v>
      </c>
      <c r="E380" s="220" t="s">
        <v>1052</v>
      </c>
      <c r="F380" s="221" t="s">
        <v>1053</v>
      </c>
      <c r="G380" s="222" t="s">
        <v>213</v>
      </c>
      <c r="H380" s="223">
        <v>28.8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43</v>
      </c>
      <c r="O380" s="91"/>
      <c r="P380" s="229">
        <f>O380*H380</f>
        <v>0</v>
      </c>
      <c r="Q380" s="229">
        <v>0.16849</v>
      </c>
      <c r="R380" s="229">
        <f>Q380*H380</f>
        <v>4.852512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139</v>
      </c>
      <c r="AT380" s="231" t="s">
        <v>135</v>
      </c>
      <c r="AU380" s="231" t="s">
        <v>88</v>
      </c>
      <c r="AY380" s="17" t="s">
        <v>133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86</v>
      </c>
      <c r="BK380" s="232">
        <f>ROUND(I380*H380,2)</f>
        <v>0</v>
      </c>
      <c r="BL380" s="17" t="s">
        <v>139</v>
      </c>
      <c r="BM380" s="231" t="s">
        <v>1054</v>
      </c>
    </row>
    <row r="381" spans="1:51" s="13" customFormat="1" ht="12">
      <c r="A381" s="13"/>
      <c r="B381" s="233"/>
      <c r="C381" s="234"/>
      <c r="D381" s="235" t="s">
        <v>141</v>
      </c>
      <c r="E381" s="236" t="s">
        <v>1</v>
      </c>
      <c r="F381" s="237" t="s">
        <v>1055</v>
      </c>
      <c r="G381" s="234"/>
      <c r="H381" s="238">
        <v>12.3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141</v>
      </c>
      <c r="AU381" s="244" t="s">
        <v>88</v>
      </c>
      <c r="AV381" s="13" t="s">
        <v>88</v>
      </c>
      <c r="AW381" s="13" t="s">
        <v>34</v>
      </c>
      <c r="AX381" s="13" t="s">
        <v>78</v>
      </c>
      <c r="AY381" s="244" t="s">
        <v>133</v>
      </c>
    </row>
    <row r="382" spans="1:51" s="13" customFormat="1" ht="12">
      <c r="A382" s="13"/>
      <c r="B382" s="233"/>
      <c r="C382" s="234"/>
      <c r="D382" s="235" t="s">
        <v>141</v>
      </c>
      <c r="E382" s="236" t="s">
        <v>1</v>
      </c>
      <c r="F382" s="237" t="s">
        <v>1056</v>
      </c>
      <c r="G382" s="234"/>
      <c r="H382" s="238">
        <v>16.5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141</v>
      </c>
      <c r="AU382" s="244" t="s">
        <v>88</v>
      </c>
      <c r="AV382" s="13" t="s">
        <v>88</v>
      </c>
      <c r="AW382" s="13" t="s">
        <v>34</v>
      </c>
      <c r="AX382" s="13" t="s">
        <v>78</v>
      </c>
      <c r="AY382" s="244" t="s">
        <v>133</v>
      </c>
    </row>
    <row r="383" spans="1:51" s="14" customFormat="1" ht="12">
      <c r="A383" s="14"/>
      <c r="B383" s="245"/>
      <c r="C383" s="246"/>
      <c r="D383" s="235" t="s">
        <v>141</v>
      </c>
      <c r="E383" s="247" t="s">
        <v>1</v>
      </c>
      <c r="F383" s="248" t="s">
        <v>167</v>
      </c>
      <c r="G383" s="246"/>
      <c r="H383" s="249">
        <v>28.8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141</v>
      </c>
      <c r="AU383" s="255" t="s">
        <v>88</v>
      </c>
      <c r="AV383" s="14" t="s">
        <v>139</v>
      </c>
      <c r="AW383" s="14" t="s">
        <v>34</v>
      </c>
      <c r="AX383" s="14" t="s">
        <v>86</v>
      </c>
      <c r="AY383" s="255" t="s">
        <v>133</v>
      </c>
    </row>
    <row r="384" spans="1:65" s="2" customFormat="1" ht="24.15" customHeight="1">
      <c r="A384" s="38"/>
      <c r="B384" s="39"/>
      <c r="C384" s="267" t="s">
        <v>775</v>
      </c>
      <c r="D384" s="267" t="s">
        <v>296</v>
      </c>
      <c r="E384" s="268" t="s">
        <v>1057</v>
      </c>
      <c r="F384" s="269" t="s">
        <v>1058</v>
      </c>
      <c r="G384" s="270" t="s">
        <v>213</v>
      </c>
      <c r="H384" s="271">
        <v>9.072</v>
      </c>
      <c r="I384" s="272"/>
      <c r="J384" s="273">
        <f>ROUND(I384*H384,2)</f>
        <v>0</v>
      </c>
      <c r="K384" s="274"/>
      <c r="L384" s="275"/>
      <c r="M384" s="276" t="s">
        <v>1</v>
      </c>
      <c r="N384" s="277" t="s">
        <v>43</v>
      </c>
      <c r="O384" s="91"/>
      <c r="P384" s="229">
        <f>O384*H384</f>
        <v>0</v>
      </c>
      <c r="Q384" s="229">
        <v>0.162</v>
      </c>
      <c r="R384" s="229">
        <f>Q384*H384</f>
        <v>1.4696639999999999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176</v>
      </c>
      <c r="AT384" s="231" t="s">
        <v>296</v>
      </c>
      <c r="AU384" s="231" t="s">
        <v>88</v>
      </c>
      <c r="AY384" s="17" t="s">
        <v>133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86</v>
      </c>
      <c r="BK384" s="232">
        <f>ROUND(I384*H384,2)</f>
        <v>0</v>
      </c>
      <c r="BL384" s="17" t="s">
        <v>139</v>
      </c>
      <c r="BM384" s="231" t="s">
        <v>1059</v>
      </c>
    </row>
    <row r="385" spans="1:51" s="13" customFormat="1" ht="12">
      <c r="A385" s="13"/>
      <c r="B385" s="233"/>
      <c r="C385" s="234"/>
      <c r="D385" s="235" t="s">
        <v>141</v>
      </c>
      <c r="E385" s="236" t="s">
        <v>1</v>
      </c>
      <c r="F385" s="237" t="s">
        <v>1060</v>
      </c>
      <c r="G385" s="234"/>
      <c r="H385" s="238">
        <v>9.072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141</v>
      </c>
      <c r="AU385" s="244" t="s">
        <v>88</v>
      </c>
      <c r="AV385" s="13" t="s">
        <v>88</v>
      </c>
      <c r="AW385" s="13" t="s">
        <v>34</v>
      </c>
      <c r="AX385" s="13" t="s">
        <v>86</v>
      </c>
      <c r="AY385" s="244" t="s">
        <v>133</v>
      </c>
    </row>
    <row r="386" spans="1:65" s="2" customFormat="1" ht="24.15" customHeight="1">
      <c r="A386" s="38"/>
      <c r="B386" s="39"/>
      <c r="C386" s="219" t="s">
        <v>1061</v>
      </c>
      <c r="D386" s="219" t="s">
        <v>135</v>
      </c>
      <c r="E386" s="220" t="s">
        <v>730</v>
      </c>
      <c r="F386" s="221" t="s">
        <v>731</v>
      </c>
      <c r="G386" s="222" t="s">
        <v>232</v>
      </c>
      <c r="H386" s="223">
        <v>15.331</v>
      </c>
      <c r="I386" s="224"/>
      <c r="J386" s="225">
        <f>ROUND(I386*H386,2)</f>
        <v>0</v>
      </c>
      <c r="K386" s="226"/>
      <c r="L386" s="44"/>
      <c r="M386" s="227" t="s">
        <v>1</v>
      </c>
      <c r="N386" s="228" t="s">
        <v>43</v>
      </c>
      <c r="O386" s="91"/>
      <c r="P386" s="229">
        <f>O386*H386</f>
        <v>0</v>
      </c>
      <c r="Q386" s="229">
        <v>2.25634</v>
      </c>
      <c r="R386" s="229">
        <f>Q386*H386</f>
        <v>34.59194854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139</v>
      </c>
      <c r="AT386" s="231" t="s">
        <v>135</v>
      </c>
      <c r="AU386" s="231" t="s">
        <v>88</v>
      </c>
      <c r="AY386" s="17" t="s">
        <v>133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86</v>
      </c>
      <c r="BK386" s="232">
        <f>ROUND(I386*H386,2)</f>
        <v>0</v>
      </c>
      <c r="BL386" s="17" t="s">
        <v>139</v>
      </c>
      <c r="BM386" s="231" t="s">
        <v>1062</v>
      </c>
    </row>
    <row r="387" spans="1:51" s="13" customFormat="1" ht="12">
      <c r="A387" s="13"/>
      <c r="B387" s="233"/>
      <c r="C387" s="234"/>
      <c r="D387" s="235" t="s">
        <v>141</v>
      </c>
      <c r="E387" s="236" t="s">
        <v>1</v>
      </c>
      <c r="F387" s="237" t="s">
        <v>1063</v>
      </c>
      <c r="G387" s="234"/>
      <c r="H387" s="238">
        <v>3.654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141</v>
      </c>
      <c r="AU387" s="244" t="s">
        <v>88</v>
      </c>
      <c r="AV387" s="13" t="s">
        <v>88</v>
      </c>
      <c r="AW387" s="13" t="s">
        <v>34</v>
      </c>
      <c r="AX387" s="13" t="s">
        <v>78</v>
      </c>
      <c r="AY387" s="244" t="s">
        <v>133</v>
      </c>
    </row>
    <row r="388" spans="1:51" s="13" customFormat="1" ht="12">
      <c r="A388" s="13"/>
      <c r="B388" s="233"/>
      <c r="C388" s="234"/>
      <c r="D388" s="235" t="s">
        <v>141</v>
      </c>
      <c r="E388" s="236" t="s">
        <v>1</v>
      </c>
      <c r="F388" s="237" t="s">
        <v>1064</v>
      </c>
      <c r="G388" s="234"/>
      <c r="H388" s="238">
        <v>0.918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141</v>
      </c>
      <c r="AU388" s="244" t="s">
        <v>88</v>
      </c>
      <c r="AV388" s="13" t="s">
        <v>88</v>
      </c>
      <c r="AW388" s="13" t="s">
        <v>34</v>
      </c>
      <c r="AX388" s="13" t="s">
        <v>78</v>
      </c>
      <c r="AY388" s="244" t="s">
        <v>133</v>
      </c>
    </row>
    <row r="389" spans="1:51" s="13" customFormat="1" ht="12">
      <c r="A389" s="13"/>
      <c r="B389" s="233"/>
      <c r="C389" s="234"/>
      <c r="D389" s="235" t="s">
        <v>141</v>
      </c>
      <c r="E389" s="236" t="s">
        <v>1</v>
      </c>
      <c r="F389" s="237" t="s">
        <v>1065</v>
      </c>
      <c r="G389" s="234"/>
      <c r="H389" s="238">
        <v>3.229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141</v>
      </c>
      <c r="AU389" s="244" t="s">
        <v>88</v>
      </c>
      <c r="AV389" s="13" t="s">
        <v>88</v>
      </c>
      <c r="AW389" s="13" t="s">
        <v>34</v>
      </c>
      <c r="AX389" s="13" t="s">
        <v>78</v>
      </c>
      <c r="AY389" s="244" t="s">
        <v>133</v>
      </c>
    </row>
    <row r="390" spans="1:51" s="13" customFormat="1" ht="12">
      <c r="A390" s="13"/>
      <c r="B390" s="233"/>
      <c r="C390" s="234"/>
      <c r="D390" s="235" t="s">
        <v>141</v>
      </c>
      <c r="E390" s="236" t="s">
        <v>1</v>
      </c>
      <c r="F390" s="237" t="s">
        <v>1066</v>
      </c>
      <c r="G390" s="234"/>
      <c r="H390" s="238">
        <v>1.98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141</v>
      </c>
      <c r="AU390" s="244" t="s">
        <v>88</v>
      </c>
      <c r="AV390" s="13" t="s">
        <v>88</v>
      </c>
      <c r="AW390" s="13" t="s">
        <v>34</v>
      </c>
      <c r="AX390" s="13" t="s">
        <v>78</v>
      </c>
      <c r="AY390" s="244" t="s">
        <v>133</v>
      </c>
    </row>
    <row r="391" spans="1:51" s="13" customFormat="1" ht="12">
      <c r="A391" s="13"/>
      <c r="B391" s="233"/>
      <c r="C391" s="234"/>
      <c r="D391" s="235" t="s">
        <v>141</v>
      </c>
      <c r="E391" s="236" t="s">
        <v>1</v>
      </c>
      <c r="F391" s="237" t="s">
        <v>1067</v>
      </c>
      <c r="G391" s="234"/>
      <c r="H391" s="238">
        <v>1.77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141</v>
      </c>
      <c r="AU391" s="244" t="s">
        <v>88</v>
      </c>
      <c r="AV391" s="13" t="s">
        <v>88</v>
      </c>
      <c r="AW391" s="13" t="s">
        <v>34</v>
      </c>
      <c r="AX391" s="13" t="s">
        <v>78</v>
      </c>
      <c r="AY391" s="244" t="s">
        <v>133</v>
      </c>
    </row>
    <row r="392" spans="1:51" s="13" customFormat="1" ht="12">
      <c r="A392" s="13"/>
      <c r="B392" s="233"/>
      <c r="C392" s="234"/>
      <c r="D392" s="235" t="s">
        <v>141</v>
      </c>
      <c r="E392" s="236" t="s">
        <v>1</v>
      </c>
      <c r="F392" s="237" t="s">
        <v>1068</v>
      </c>
      <c r="G392" s="234"/>
      <c r="H392" s="238">
        <v>2.475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141</v>
      </c>
      <c r="AU392" s="244" t="s">
        <v>88</v>
      </c>
      <c r="AV392" s="13" t="s">
        <v>88</v>
      </c>
      <c r="AW392" s="13" t="s">
        <v>34</v>
      </c>
      <c r="AX392" s="13" t="s">
        <v>78</v>
      </c>
      <c r="AY392" s="244" t="s">
        <v>133</v>
      </c>
    </row>
    <row r="393" spans="1:51" s="13" customFormat="1" ht="12">
      <c r="A393" s="13"/>
      <c r="B393" s="233"/>
      <c r="C393" s="234"/>
      <c r="D393" s="235" t="s">
        <v>141</v>
      </c>
      <c r="E393" s="236" t="s">
        <v>1</v>
      </c>
      <c r="F393" s="237" t="s">
        <v>1069</v>
      </c>
      <c r="G393" s="234"/>
      <c r="H393" s="238">
        <v>1.305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141</v>
      </c>
      <c r="AU393" s="244" t="s">
        <v>88</v>
      </c>
      <c r="AV393" s="13" t="s">
        <v>88</v>
      </c>
      <c r="AW393" s="13" t="s">
        <v>34</v>
      </c>
      <c r="AX393" s="13" t="s">
        <v>78</v>
      </c>
      <c r="AY393" s="244" t="s">
        <v>133</v>
      </c>
    </row>
    <row r="394" spans="1:51" s="14" customFormat="1" ht="12">
      <c r="A394" s="14"/>
      <c r="B394" s="245"/>
      <c r="C394" s="246"/>
      <c r="D394" s="235" t="s">
        <v>141</v>
      </c>
      <c r="E394" s="247" t="s">
        <v>1</v>
      </c>
      <c r="F394" s="248" t="s">
        <v>167</v>
      </c>
      <c r="G394" s="246"/>
      <c r="H394" s="249">
        <v>15.331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141</v>
      </c>
      <c r="AU394" s="255" t="s">
        <v>88</v>
      </c>
      <c r="AV394" s="14" t="s">
        <v>139</v>
      </c>
      <c r="AW394" s="14" t="s">
        <v>34</v>
      </c>
      <c r="AX394" s="14" t="s">
        <v>86</v>
      </c>
      <c r="AY394" s="255" t="s">
        <v>133</v>
      </c>
    </row>
    <row r="395" spans="1:65" s="2" customFormat="1" ht="16.5" customHeight="1">
      <c r="A395" s="38"/>
      <c r="B395" s="39"/>
      <c r="C395" s="219" t="s">
        <v>1070</v>
      </c>
      <c r="D395" s="219" t="s">
        <v>135</v>
      </c>
      <c r="E395" s="220" t="s">
        <v>739</v>
      </c>
      <c r="F395" s="221" t="s">
        <v>740</v>
      </c>
      <c r="G395" s="222" t="s">
        <v>213</v>
      </c>
      <c r="H395" s="223">
        <v>87.4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43</v>
      </c>
      <c r="O395" s="91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139</v>
      </c>
      <c r="AT395" s="231" t="s">
        <v>135</v>
      </c>
      <c r="AU395" s="231" t="s">
        <v>88</v>
      </c>
      <c r="AY395" s="17" t="s">
        <v>133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86</v>
      </c>
      <c r="BK395" s="232">
        <f>ROUND(I395*H395,2)</f>
        <v>0</v>
      </c>
      <c r="BL395" s="17" t="s">
        <v>139</v>
      </c>
      <c r="BM395" s="231" t="s">
        <v>1071</v>
      </c>
    </row>
    <row r="396" spans="1:51" s="13" customFormat="1" ht="12">
      <c r="A396" s="13"/>
      <c r="B396" s="233"/>
      <c r="C396" s="234"/>
      <c r="D396" s="235" t="s">
        <v>141</v>
      </c>
      <c r="E396" s="236" t="s">
        <v>1</v>
      </c>
      <c r="F396" s="237" t="s">
        <v>835</v>
      </c>
      <c r="G396" s="234"/>
      <c r="H396" s="238">
        <v>79.4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141</v>
      </c>
      <c r="AU396" s="244" t="s">
        <v>88</v>
      </c>
      <c r="AV396" s="13" t="s">
        <v>88</v>
      </c>
      <c r="AW396" s="13" t="s">
        <v>34</v>
      </c>
      <c r="AX396" s="13" t="s">
        <v>78</v>
      </c>
      <c r="AY396" s="244" t="s">
        <v>133</v>
      </c>
    </row>
    <row r="397" spans="1:51" s="13" customFormat="1" ht="12">
      <c r="A397" s="13"/>
      <c r="B397" s="233"/>
      <c r="C397" s="234"/>
      <c r="D397" s="235" t="s">
        <v>141</v>
      </c>
      <c r="E397" s="236" t="s">
        <v>1</v>
      </c>
      <c r="F397" s="237" t="s">
        <v>995</v>
      </c>
      <c r="G397" s="234"/>
      <c r="H397" s="238">
        <v>8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141</v>
      </c>
      <c r="AU397" s="244" t="s">
        <v>88</v>
      </c>
      <c r="AV397" s="13" t="s">
        <v>88</v>
      </c>
      <c r="AW397" s="13" t="s">
        <v>34</v>
      </c>
      <c r="AX397" s="13" t="s">
        <v>78</v>
      </c>
      <c r="AY397" s="244" t="s">
        <v>133</v>
      </c>
    </row>
    <row r="398" spans="1:51" s="14" customFormat="1" ht="12">
      <c r="A398" s="14"/>
      <c r="B398" s="245"/>
      <c r="C398" s="246"/>
      <c r="D398" s="235" t="s">
        <v>141</v>
      </c>
      <c r="E398" s="247" t="s">
        <v>1</v>
      </c>
      <c r="F398" s="248" t="s">
        <v>167</v>
      </c>
      <c r="G398" s="246"/>
      <c r="H398" s="249">
        <v>87.4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141</v>
      </c>
      <c r="AU398" s="255" t="s">
        <v>88</v>
      </c>
      <c r="AV398" s="14" t="s">
        <v>139</v>
      </c>
      <c r="AW398" s="14" t="s">
        <v>34</v>
      </c>
      <c r="AX398" s="14" t="s">
        <v>86</v>
      </c>
      <c r="AY398" s="255" t="s">
        <v>133</v>
      </c>
    </row>
    <row r="399" spans="1:65" s="2" customFormat="1" ht="33" customHeight="1">
      <c r="A399" s="38"/>
      <c r="B399" s="39"/>
      <c r="C399" s="219" t="s">
        <v>719</v>
      </c>
      <c r="D399" s="219" t="s">
        <v>135</v>
      </c>
      <c r="E399" s="220" t="s">
        <v>1072</v>
      </c>
      <c r="F399" s="221" t="s">
        <v>1073</v>
      </c>
      <c r="G399" s="222" t="s">
        <v>213</v>
      </c>
      <c r="H399" s="223">
        <v>14.5</v>
      </c>
      <c r="I399" s="224"/>
      <c r="J399" s="225">
        <f>ROUND(I399*H399,2)</f>
        <v>0</v>
      </c>
      <c r="K399" s="226"/>
      <c r="L399" s="44"/>
      <c r="M399" s="227" t="s">
        <v>1</v>
      </c>
      <c r="N399" s="228" t="s">
        <v>43</v>
      </c>
      <c r="O399" s="91"/>
      <c r="P399" s="229">
        <f>O399*H399</f>
        <v>0</v>
      </c>
      <c r="Q399" s="229">
        <v>0.51915</v>
      </c>
      <c r="R399" s="229">
        <f>Q399*H399</f>
        <v>7.527675</v>
      </c>
      <c r="S399" s="229">
        <v>0</v>
      </c>
      <c r="T399" s="230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1" t="s">
        <v>139</v>
      </c>
      <c r="AT399" s="231" t="s">
        <v>135</v>
      </c>
      <c r="AU399" s="231" t="s">
        <v>88</v>
      </c>
      <c r="AY399" s="17" t="s">
        <v>133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7" t="s">
        <v>86</v>
      </c>
      <c r="BK399" s="232">
        <f>ROUND(I399*H399,2)</f>
        <v>0</v>
      </c>
      <c r="BL399" s="17" t="s">
        <v>139</v>
      </c>
      <c r="BM399" s="231" t="s">
        <v>1074</v>
      </c>
    </row>
    <row r="400" spans="1:51" s="13" customFormat="1" ht="12">
      <c r="A400" s="13"/>
      <c r="B400" s="233"/>
      <c r="C400" s="234"/>
      <c r="D400" s="235" t="s">
        <v>141</v>
      </c>
      <c r="E400" s="236" t="s">
        <v>1</v>
      </c>
      <c r="F400" s="237" t="s">
        <v>1075</v>
      </c>
      <c r="G400" s="234"/>
      <c r="H400" s="238">
        <v>14.5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141</v>
      </c>
      <c r="AU400" s="244" t="s">
        <v>88</v>
      </c>
      <c r="AV400" s="13" t="s">
        <v>88</v>
      </c>
      <c r="AW400" s="13" t="s">
        <v>34</v>
      </c>
      <c r="AX400" s="13" t="s">
        <v>86</v>
      </c>
      <c r="AY400" s="244" t="s">
        <v>133</v>
      </c>
    </row>
    <row r="401" spans="1:65" s="2" customFormat="1" ht="24.15" customHeight="1">
      <c r="A401" s="38"/>
      <c r="B401" s="39"/>
      <c r="C401" s="219" t="s">
        <v>724</v>
      </c>
      <c r="D401" s="219" t="s">
        <v>135</v>
      </c>
      <c r="E401" s="220" t="s">
        <v>1076</v>
      </c>
      <c r="F401" s="221" t="s">
        <v>1077</v>
      </c>
      <c r="G401" s="222" t="s">
        <v>146</v>
      </c>
      <c r="H401" s="223">
        <v>12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43</v>
      </c>
      <c r="O401" s="91"/>
      <c r="P401" s="229">
        <f>O401*H401</f>
        <v>0</v>
      </c>
      <c r="Q401" s="229">
        <v>2E-05</v>
      </c>
      <c r="R401" s="229">
        <f>Q401*H401</f>
        <v>0.00024000000000000003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139</v>
      </c>
      <c r="AT401" s="231" t="s">
        <v>135</v>
      </c>
      <c r="AU401" s="231" t="s">
        <v>88</v>
      </c>
      <c r="AY401" s="17" t="s">
        <v>133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86</v>
      </c>
      <c r="BK401" s="232">
        <f>ROUND(I401*H401,2)</f>
        <v>0</v>
      </c>
      <c r="BL401" s="17" t="s">
        <v>139</v>
      </c>
      <c r="BM401" s="231" t="s">
        <v>1078</v>
      </c>
    </row>
    <row r="402" spans="1:65" s="2" customFormat="1" ht="24.15" customHeight="1">
      <c r="A402" s="38"/>
      <c r="B402" s="39"/>
      <c r="C402" s="219" t="s">
        <v>1079</v>
      </c>
      <c r="D402" s="219" t="s">
        <v>135</v>
      </c>
      <c r="E402" s="220" t="s">
        <v>1080</v>
      </c>
      <c r="F402" s="221" t="s">
        <v>1081</v>
      </c>
      <c r="G402" s="222" t="s">
        <v>232</v>
      </c>
      <c r="H402" s="223">
        <v>5.499</v>
      </c>
      <c r="I402" s="224"/>
      <c r="J402" s="225">
        <f>ROUND(I402*H402,2)</f>
        <v>0</v>
      </c>
      <c r="K402" s="226"/>
      <c r="L402" s="44"/>
      <c r="M402" s="227" t="s">
        <v>1</v>
      </c>
      <c r="N402" s="228" t="s">
        <v>43</v>
      </c>
      <c r="O402" s="91"/>
      <c r="P402" s="229">
        <f>O402*H402</f>
        <v>0</v>
      </c>
      <c r="Q402" s="229">
        <v>0</v>
      </c>
      <c r="R402" s="229">
        <f>Q402*H402</f>
        <v>0</v>
      </c>
      <c r="S402" s="229">
        <v>2.4</v>
      </c>
      <c r="T402" s="230">
        <f>S402*H402</f>
        <v>13.1976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1" t="s">
        <v>139</v>
      </c>
      <c r="AT402" s="231" t="s">
        <v>135</v>
      </c>
      <c r="AU402" s="231" t="s">
        <v>88</v>
      </c>
      <c r="AY402" s="17" t="s">
        <v>133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86</v>
      </c>
      <c r="BK402" s="232">
        <f>ROUND(I402*H402,2)</f>
        <v>0</v>
      </c>
      <c r="BL402" s="17" t="s">
        <v>139</v>
      </c>
      <c r="BM402" s="231" t="s">
        <v>1082</v>
      </c>
    </row>
    <row r="403" spans="1:51" s="13" customFormat="1" ht="12">
      <c r="A403" s="13"/>
      <c r="B403" s="233"/>
      <c r="C403" s="234"/>
      <c r="D403" s="235" t="s">
        <v>141</v>
      </c>
      <c r="E403" s="236" t="s">
        <v>1</v>
      </c>
      <c r="F403" s="237" t="s">
        <v>1083</v>
      </c>
      <c r="G403" s="234"/>
      <c r="H403" s="238">
        <v>5.499</v>
      </c>
      <c r="I403" s="239"/>
      <c r="J403" s="234"/>
      <c r="K403" s="234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141</v>
      </c>
      <c r="AU403" s="244" t="s">
        <v>88</v>
      </c>
      <c r="AV403" s="13" t="s">
        <v>88</v>
      </c>
      <c r="AW403" s="13" t="s">
        <v>34</v>
      </c>
      <c r="AX403" s="13" t="s">
        <v>86</v>
      </c>
      <c r="AY403" s="244" t="s">
        <v>133</v>
      </c>
    </row>
    <row r="404" spans="1:65" s="2" customFormat="1" ht="24.15" customHeight="1">
      <c r="A404" s="38"/>
      <c r="B404" s="39"/>
      <c r="C404" s="219" t="s">
        <v>344</v>
      </c>
      <c r="D404" s="219" t="s">
        <v>135</v>
      </c>
      <c r="E404" s="220" t="s">
        <v>1084</v>
      </c>
      <c r="F404" s="221" t="s">
        <v>1085</v>
      </c>
      <c r="G404" s="222" t="s">
        <v>213</v>
      </c>
      <c r="H404" s="223">
        <v>28.8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43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0.112</v>
      </c>
      <c r="T404" s="230">
        <f>S404*H404</f>
        <v>3.2256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139</v>
      </c>
      <c r="AT404" s="231" t="s">
        <v>135</v>
      </c>
      <c r="AU404" s="231" t="s">
        <v>88</v>
      </c>
      <c r="AY404" s="17" t="s">
        <v>133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86</v>
      </c>
      <c r="BK404" s="232">
        <f>ROUND(I404*H404,2)</f>
        <v>0</v>
      </c>
      <c r="BL404" s="17" t="s">
        <v>139</v>
      </c>
      <c r="BM404" s="231" t="s">
        <v>1086</v>
      </c>
    </row>
    <row r="405" spans="1:51" s="13" customFormat="1" ht="12">
      <c r="A405" s="13"/>
      <c r="B405" s="233"/>
      <c r="C405" s="234"/>
      <c r="D405" s="235" t="s">
        <v>141</v>
      </c>
      <c r="E405" s="236" t="s">
        <v>1</v>
      </c>
      <c r="F405" s="237" t="s">
        <v>1055</v>
      </c>
      <c r="G405" s="234"/>
      <c r="H405" s="238">
        <v>12.3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141</v>
      </c>
      <c r="AU405" s="244" t="s">
        <v>88</v>
      </c>
      <c r="AV405" s="13" t="s">
        <v>88</v>
      </c>
      <c r="AW405" s="13" t="s">
        <v>34</v>
      </c>
      <c r="AX405" s="13" t="s">
        <v>78</v>
      </c>
      <c r="AY405" s="244" t="s">
        <v>133</v>
      </c>
    </row>
    <row r="406" spans="1:51" s="13" customFormat="1" ht="12">
      <c r="A406" s="13"/>
      <c r="B406" s="233"/>
      <c r="C406" s="234"/>
      <c r="D406" s="235" t="s">
        <v>141</v>
      </c>
      <c r="E406" s="236" t="s">
        <v>1</v>
      </c>
      <c r="F406" s="237" t="s">
        <v>1056</v>
      </c>
      <c r="G406" s="234"/>
      <c r="H406" s="238">
        <v>16.5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141</v>
      </c>
      <c r="AU406" s="244" t="s">
        <v>88</v>
      </c>
      <c r="AV406" s="13" t="s">
        <v>88</v>
      </c>
      <c r="AW406" s="13" t="s">
        <v>34</v>
      </c>
      <c r="AX406" s="13" t="s">
        <v>78</v>
      </c>
      <c r="AY406" s="244" t="s">
        <v>133</v>
      </c>
    </row>
    <row r="407" spans="1:51" s="14" customFormat="1" ht="12">
      <c r="A407" s="14"/>
      <c r="B407" s="245"/>
      <c r="C407" s="246"/>
      <c r="D407" s="235" t="s">
        <v>141</v>
      </c>
      <c r="E407" s="247" t="s">
        <v>1</v>
      </c>
      <c r="F407" s="248" t="s">
        <v>167</v>
      </c>
      <c r="G407" s="246"/>
      <c r="H407" s="249">
        <v>28.8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141</v>
      </c>
      <c r="AU407" s="255" t="s">
        <v>88</v>
      </c>
      <c r="AV407" s="14" t="s">
        <v>139</v>
      </c>
      <c r="AW407" s="14" t="s">
        <v>34</v>
      </c>
      <c r="AX407" s="14" t="s">
        <v>86</v>
      </c>
      <c r="AY407" s="255" t="s">
        <v>133</v>
      </c>
    </row>
    <row r="408" spans="1:65" s="2" customFormat="1" ht="24.15" customHeight="1">
      <c r="A408" s="38"/>
      <c r="B408" s="39"/>
      <c r="C408" s="219" t="s">
        <v>465</v>
      </c>
      <c r="D408" s="219" t="s">
        <v>135</v>
      </c>
      <c r="E408" s="220" t="s">
        <v>1087</v>
      </c>
      <c r="F408" s="221" t="s">
        <v>1088</v>
      </c>
      <c r="G408" s="222" t="s">
        <v>213</v>
      </c>
      <c r="H408" s="223">
        <v>32.3</v>
      </c>
      <c r="I408" s="224"/>
      <c r="J408" s="225">
        <f>ROUND(I408*H408,2)</f>
        <v>0</v>
      </c>
      <c r="K408" s="226"/>
      <c r="L408" s="44"/>
      <c r="M408" s="227" t="s">
        <v>1</v>
      </c>
      <c r="N408" s="228" t="s">
        <v>43</v>
      </c>
      <c r="O408" s="91"/>
      <c r="P408" s="229">
        <f>O408*H408</f>
        <v>0</v>
      </c>
      <c r="Q408" s="229">
        <v>0</v>
      </c>
      <c r="R408" s="229">
        <f>Q408*H408</f>
        <v>0</v>
      </c>
      <c r="S408" s="229">
        <v>0.049</v>
      </c>
      <c r="T408" s="230">
        <f>S408*H408</f>
        <v>1.5827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139</v>
      </c>
      <c r="AT408" s="231" t="s">
        <v>135</v>
      </c>
      <c r="AU408" s="231" t="s">
        <v>88</v>
      </c>
      <c r="AY408" s="17" t="s">
        <v>133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86</v>
      </c>
      <c r="BK408" s="232">
        <f>ROUND(I408*H408,2)</f>
        <v>0</v>
      </c>
      <c r="BL408" s="17" t="s">
        <v>139</v>
      </c>
      <c r="BM408" s="231" t="s">
        <v>1089</v>
      </c>
    </row>
    <row r="409" spans="1:51" s="13" customFormat="1" ht="12">
      <c r="A409" s="13"/>
      <c r="B409" s="233"/>
      <c r="C409" s="234"/>
      <c r="D409" s="235" t="s">
        <v>141</v>
      </c>
      <c r="E409" s="236" t="s">
        <v>1</v>
      </c>
      <c r="F409" s="237" t="s">
        <v>1090</v>
      </c>
      <c r="G409" s="234"/>
      <c r="H409" s="238">
        <v>22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141</v>
      </c>
      <c r="AU409" s="244" t="s">
        <v>88</v>
      </c>
      <c r="AV409" s="13" t="s">
        <v>88</v>
      </c>
      <c r="AW409" s="13" t="s">
        <v>34</v>
      </c>
      <c r="AX409" s="13" t="s">
        <v>78</v>
      </c>
      <c r="AY409" s="244" t="s">
        <v>133</v>
      </c>
    </row>
    <row r="410" spans="1:51" s="13" customFormat="1" ht="12">
      <c r="A410" s="13"/>
      <c r="B410" s="233"/>
      <c r="C410" s="234"/>
      <c r="D410" s="235" t="s">
        <v>141</v>
      </c>
      <c r="E410" s="236" t="s">
        <v>1</v>
      </c>
      <c r="F410" s="237" t="s">
        <v>1091</v>
      </c>
      <c r="G410" s="234"/>
      <c r="H410" s="238">
        <v>10.3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141</v>
      </c>
      <c r="AU410" s="244" t="s">
        <v>88</v>
      </c>
      <c r="AV410" s="13" t="s">
        <v>88</v>
      </c>
      <c r="AW410" s="13" t="s">
        <v>34</v>
      </c>
      <c r="AX410" s="13" t="s">
        <v>78</v>
      </c>
      <c r="AY410" s="244" t="s">
        <v>133</v>
      </c>
    </row>
    <row r="411" spans="1:51" s="14" customFormat="1" ht="12">
      <c r="A411" s="14"/>
      <c r="B411" s="245"/>
      <c r="C411" s="246"/>
      <c r="D411" s="235" t="s">
        <v>141</v>
      </c>
      <c r="E411" s="247" t="s">
        <v>1</v>
      </c>
      <c r="F411" s="248" t="s">
        <v>167</v>
      </c>
      <c r="G411" s="246"/>
      <c r="H411" s="249">
        <v>32.3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141</v>
      </c>
      <c r="AU411" s="255" t="s">
        <v>88</v>
      </c>
      <c r="AV411" s="14" t="s">
        <v>139</v>
      </c>
      <c r="AW411" s="14" t="s">
        <v>34</v>
      </c>
      <c r="AX411" s="14" t="s">
        <v>86</v>
      </c>
      <c r="AY411" s="255" t="s">
        <v>133</v>
      </c>
    </row>
    <row r="412" spans="1:65" s="2" customFormat="1" ht="21.75" customHeight="1">
      <c r="A412" s="38"/>
      <c r="B412" s="39"/>
      <c r="C412" s="219" t="s">
        <v>502</v>
      </c>
      <c r="D412" s="219" t="s">
        <v>135</v>
      </c>
      <c r="E412" s="220" t="s">
        <v>1092</v>
      </c>
      <c r="F412" s="221" t="s">
        <v>1093</v>
      </c>
      <c r="G412" s="222" t="s">
        <v>213</v>
      </c>
      <c r="H412" s="223">
        <v>28.8</v>
      </c>
      <c r="I412" s="224"/>
      <c r="J412" s="225">
        <f>ROUND(I412*H412,2)</f>
        <v>0</v>
      </c>
      <c r="K412" s="226"/>
      <c r="L412" s="44"/>
      <c r="M412" s="227" t="s">
        <v>1</v>
      </c>
      <c r="N412" s="228" t="s">
        <v>43</v>
      </c>
      <c r="O412" s="91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1" t="s">
        <v>139</v>
      </c>
      <c r="AT412" s="231" t="s">
        <v>135</v>
      </c>
      <c r="AU412" s="231" t="s">
        <v>88</v>
      </c>
      <c r="AY412" s="17" t="s">
        <v>133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86</v>
      </c>
      <c r="BK412" s="232">
        <f>ROUND(I412*H412,2)</f>
        <v>0</v>
      </c>
      <c r="BL412" s="17" t="s">
        <v>139</v>
      </c>
      <c r="BM412" s="231" t="s">
        <v>1094</v>
      </c>
    </row>
    <row r="413" spans="1:51" s="13" customFormat="1" ht="12">
      <c r="A413" s="13"/>
      <c r="B413" s="233"/>
      <c r="C413" s="234"/>
      <c r="D413" s="235" t="s">
        <v>141</v>
      </c>
      <c r="E413" s="236" t="s">
        <v>1</v>
      </c>
      <c r="F413" s="237" t="s">
        <v>1055</v>
      </c>
      <c r="G413" s="234"/>
      <c r="H413" s="238">
        <v>12.3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141</v>
      </c>
      <c r="AU413" s="244" t="s">
        <v>88</v>
      </c>
      <c r="AV413" s="13" t="s">
        <v>88</v>
      </c>
      <c r="AW413" s="13" t="s">
        <v>34</v>
      </c>
      <c r="AX413" s="13" t="s">
        <v>78</v>
      </c>
      <c r="AY413" s="244" t="s">
        <v>133</v>
      </c>
    </row>
    <row r="414" spans="1:51" s="13" customFormat="1" ht="12">
      <c r="A414" s="13"/>
      <c r="B414" s="233"/>
      <c r="C414" s="234"/>
      <c r="D414" s="235" t="s">
        <v>141</v>
      </c>
      <c r="E414" s="236" t="s">
        <v>1</v>
      </c>
      <c r="F414" s="237" t="s">
        <v>1056</v>
      </c>
      <c r="G414" s="234"/>
      <c r="H414" s="238">
        <v>16.5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141</v>
      </c>
      <c r="AU414" s="244" t="s">
        <v>88</v>
      </c>
      <c r="AV414" s="13" t="s">
        <v>88</v>
      </c>
      <c r="AW414" s="13" t="s">
        <v>34</v>
      </c>
      <c r="AX414" s="13" t="s">
        <v>78</v>
      </c>
      <c r="AY414" s="244" t="s">
        <v>133</v>
      </c>
    </row>
    <row r="415" spans="1:51" s="14" customFormat="1" ht="12">
      <c r="A415" s="14"/>
      <c r="B415" s="245"/>
      <c r="C415" s="246"/>
      <c r="D415" s="235" t="s">
        <v>141</v>
      </c>
      <c r="E415" s="247" t="s">
        <v>1</v>
      </c>
      <c r="F415" s="248" t="s">
        <v>167</v>
      </c>
      <c r="G415" s="246"/>
      <c r="H415" s="249">
        <v>28.8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141</v>
      </c>
      <c r="AU415" s="255" t="s">
        <v>88</v>
      </c>
      <c r="AV415" s="14" t="s">
        <v>139</v>
      </c>
      <c r="AW415" s="14" t="s">
        <v>34</v>
      </c>
      <c r="AX415" s="14" t="s">
        <v>86</v>
      </c>
      <c r="AY415" s="255" t="s">
        <v>133</v>
      </c>
    </row>
    <row r="416" spans="1:65" s="2" customFormat="1" ht="16.5" customHeight="1">
      <c r="A416" s="38"/>
      <c r="B416" s="39"/>
      <c r="C416" s="219" t="s">
        <v>1095</v>
      </c>
      <c r="D416" s="219" t="s">
        <v>135</v>
      </c>
      <c r="E416" s="220" t="s">
        <v>770</v>
      </c>
      <c r="F416" s="221" t="s">
        <v>771</v>
      </c>
      <c r="G416" s="222" t="s">
        <v>449</v>
      </c>
      <c r="H416" s="223">
        <v>1</v>
      </c>
      <c r="I416" s="224"/>
      <c r="J416" s="225">
        <f>ROUND(I416*H416,2)</f>
        <v>0</v>
      </c>
      <c r="K416" s="226"/>
      <c r="L416" s="44"/>
      <c r="M416" s="227" t="s">
        <v>1</v>
      </c>
      <c r="N416" s="228" t="s">
        <v>43</v>
      </c>
      <c r="O416" s="91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1" t="s">
        <v>139</v>
      </c>
      <c r="AT416" s="231" t="s">
        <v>135</v>
      </c>
      <c r="AU416" s="231" t="s">
        <v>88</v>
      </c>
      <c r="AY416" s="17" t="s">
        <v>133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7" t="s">
        <v>86</v>
      </c>
      <c r="BK416" s="232">
        <f>ROUND(I416*H416,2)</f>
        <v>0</v>
      </c>
      <c r="BL416" s="17" t="s">
        <v>139</v>
      </c>
      <c r="BM416" s="231" t="s">
        <v>1096</v>
      </c>
    </row>
    <row r="417" spans="1:63" s="12" customFormat="1" ht="22.8" customHeight="1">
      <c r="A417" s="12"/>
      <c r="B417" s="203"/>
      <c r="C417" s="204"/>
      <c r="D417" s="205" t="s">
        <v>77</v>
      </c>
      <c r="E417" s="217" t="s">
        <v>773</v>
      </c>
      <c r="F417" s="217" t="s">
        <v>774</v>
      </c>
      <c r="G417" s="204"/>
      <c r="H417" s="204"/>
      <c r="I417" s="207"/>
      <c r="J417" s="218">
        <f>BK417</f>
        <v>0</v>
      </c>
      <c r="K417" s="204"/>
      <c r="L417" s="209"/>
      <c r="M417" s="210"/>
      <c r="N417" s="211"/>
      <c r="O417" s="211"/>
      <c r="P417" s="212">
        <f>SUM(P418:P425)</f>
        <v>0</v>
      </c>
      <c r="Q417" s="211"/>
      <c r="R417" s="212">
        <f>SUM(R418:R425)</f>
        <v>0</v>
      </c>
      <c r="S417" s="211"/>
      <c r="T417" s="213">
        <f>SUM(T418:T425)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14" t="s">
        <v>86</v>
      </c>
      <c r="AT417" s="215" t="s">
        <v>77</v>
      </c>
      <c r="AU417" s="215" t="s">
        <v>86</v>
      </c>
      <c r="AY417" s="214" t="s">
        <v>133</v>
      </c>
      <c r="BK417" s="216">
        <f>SUM(BK418:BK425)</f>
        <v>0</v>
      </c>
    </row>
    <row r="418" spans="1:65" s="2" customFormat="1" ht="16.5" customHeight="1">
      <c r="A418" s="38"/>
      <c r="B418" s="39"/>
      <c r="C418" s="219" t="s">
        <v>761</v>
      </c>
      <c r="D418" s="219" t="s">
        <v>135</v>
      </c>
      <c r="E418" s="220" t="s">
        <v>776</v>
      </c>
      <c r="F418" s="221" t="s">
        <v>777</v>
      </c>
      <c r="G418" s="222" t="s">
        <v>347</v>
      </c>
      <c r="H418" s="223">
        <v>90.929</v>
      </c>
      <c r="I418" s="224"/>
      <c r="J418" s="225">
        <f>ROUND(I418*H418,2)</f>
        <v>0</v>
      </c>
      <c r="K418" s="226"/>
      <c r="L418" s="44"/>
      <c r="M418" s="227" t="s">
        <v>1</v>
      </c>
      <c r="N418" s="228" t="s">
        <v>43</v>
      </c>
      <c r="O418" s="91"/>
      <c r="P418" s="229">
        <f>O418*H418</f>
        <v>0</v>
      </c>
      <c r="Q418" s="229">
        <v>0</v>
      </c>
      <c r="R418" s="229">
        <f>Q418*H418</f>
        <v>0</v>
      </c>
      <c r="S418" s="229">
        <v>0</v>
      </c>
      <c r="T418" s="23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1" t="s">
        <v>139</v>
      </c>
      <c r="AT418" s="231" t="s">
        <v>135</v>
      </c>
      <c r="AU418" s="231" t="s">
        <v>88</v>
      </c>
      <c r="AY418" s="17" t="s">
        <v>133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17" t="s">
        <v>86</v>
      </c>
      <c r="BK418" s="232">
        <f>ROUND(I418*H418,2)</f>
        <v>0</v>
      </c>
      <c r="BL418" s="17" t="s">
        <v>139</v>
      </c>
      <c r="BM418" s="231" t="s">
        <v>1097</v>
      </c>
    </row>
    <row r="419" spans="1:65" s="2" customFormat="1" ht="21.75" customHeight="1">
      <c r="A419" s="38"/>
      <c r="B419" s="39"/>
      <c r="C419" s="219" t="s">
        <v>765</v>
      </c>
      <c r="D419" s="219" t="s">
        <v>135</v>
      </c>
      <c r="E419" s="220" t="s">
        <v>780</v>
      </c>
      <c r="F419" s="221" t="s">
        <v>781</v>
      </c>
      <c r="G419" s="222" t="s">
        <v>347</v>
      </c>
      <c r="H419" s="223">
        <v>90.929</v>
      </c>
      <c r="I419" s="224"/>
      <c r="J419" s="225">
        <f>ROUND(I419*H419,2)</f>
        <v>0</v>
      </c>
      <c r="K419" s="226"/>
      <c r="L419" s="44"/>
      <c r="M419" s="227" t="s">
        <v>1</v>
      </c>
      <c r="N419" s="228" t="s">
        <v>43</v>
      </c>
      <c r="O419" s="91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1" t="s">
        <v>139</v>
      </c>
      <c r="AT419" s="231" t="s">
        <v>135</v>
      </c>
      <c r="AU419" s="231" t="s">
        <v>88</v>
      </c>
      <c r="AY419" s="17" t="s">
        <v>133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86</v>
      </c>
      <c r="BK419" s="232">
        <f>ROUND(I419*H419,2)</f>
        <v>0</v>
      </c>
      <c r="BL419" s="17" t="s">
        <v>139</v>
      </c>
      <c r="BM419" s="231" t="s">
        <v>1098</v>
      </c>
    </row>
    <row r="420" spans="1:51" s="13" customFormat="1" ht="12">
      <c r="A420" s="13"/>
      <c r="B420" s="233"/>
      <c r="C420" s="234"/>
      <c r="D420" s="235" t="s">
        <v>141</v>
      </c>
      <c r="E420" s="236" t="s">
        <v>1</v>
      </c>
      <c r="F420" s="237" t="s">
        <v>1099</v>
      </c>
      <c r="G420" s="234"/>
      <c r="H420" s="238">
        <v>90.929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141</v>
      </c>
      <c r="AU420" s="244" t="s">
        <v>88</v>
      </c>
      <c r="AV420" s="13" t="s">
        <v>88</v>
      </c>
      <c r="AW420" s="13" t="s">
        <v>34</v>
      </c>
      <c r="AX420" s="13" t="s">
        <v>86</v>
      </c>
      <c r="AY420" s="244" t="s">
        <v>133</v>
      </c>
    </row>
    <row r="421" spans="1:65" s="2" customFormat="1" ht="24.15" customHeight="1">
      <c r="A421" s="38"/>
      <c r="B421" s="39"/>
      <c r="C421" s="219" t="s">
        <v>769</v>
      </c>
      <c r="D421" s="219" t="s">
        <v>135</v>
      </c>
      <c r="E421" s="220" t="s">
        <v>784</v>
      </c>
      <c r="F421" s="221" t="s">
        <v>785</v>
      </c>
      <c r="G421" s="222" t="s">
        <v>347</v>
      </c>
      <c r="H421" s="223">
        <v>818.361</v>
      </c>
      <c r="I421" s="224"/>
      <c r="J421" s="225">
        <f>ROUND(I421*H421,2)</f>
        <v>0</v>
      </c>
      <c r="K421" s="226"/>
      <c r="L421" s="44"/>
      <c r="M421" s="227" t="s">
        <v>1</v>
      </c>
      <c r="N421" s="228" t="s">
        <v>43</v>
      </c>
      <c r="O421" s="91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139</v>
      </c>
      <c r="AT421" s="231" t="s">
        <v>135</v>
      </c>
      <c r="AU421" s="231" t="s">
        <v>88</v>
      </c>
      <c r="AY421" s="17" t="s">
        <v>133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86</v>
      </c>
      <c r="BK421" s="232">
        <f>ROUND(I421*H421,2)</f>
        <v>0</v>
      </c>
      <c r="BL421" s="17" t="s">
        <v>139</v>
      </c>
      <c r="BM421" s="231" t="s">
        <v>1100</v>
      </c>
    </row>
    <row r="422" spans="1:51" s="13" customFormat="1" ht="12">
      <c r="A422" s="13"/>
      <c r="B422" s="233"/>
      <c r="C422" s="234"/>
      <c r="D422" s="235" t="s">
        <v>141</v>
      </c>
      <c r="E422" s="236" t="s">
        <v>1</v>
      </c>
      <c r="F422" s="237" t="s">
        <v>1101</v>
      </c>
      <c r="G422" s="234"/>
      <c r="H422" s="238">
        <v>818.361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141</v>
      </c>
      <c r="AU422" s="244" t="s">
        <v>88</v>
      </c>
      <c r="AV422" s="13" t="s">
        <v>88</v>
      </c>
      <c r="AW422" s="13" t="s">
        <v>34</v>
      </c>
      <c r="AX422" s="13" t="s">
        <v>86</v>
      </c>
      <c r="AY422" s="244" t="s">
        <v>133</v>
      </c>
    </row>
    <row r="423" spans="1:65" s="2" customFormat="1" ht="24.15" customHeight="1">
      <c r="A423" s="38"/>
      <c r="B423" s="39"/>
      <c r="C423" s="219" t="s">
        <v>779</v>
      </c>
      <c r="D423" s="219" t="s">
        <v>135</v>
      </c>
      <c r="E423" s="220" t="s">
        <v>789</v>
      </c>
      <c r="F423" s="221" t="s">
        <v>790</v>
      </c>
      <c r="G423" s="222" t="s">
        <v>347</v>
      </c>
      <c r="H423" s="223">
        <v>44.64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43</v>
      </c>
      <c r="O423" s="91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139</v>
      </c>
      <c r="AT423" s="231" t="s">
        <v>135</v>
      </c>
      <c r="AU423" s="231" t="s">
        <v>88</v>
      </c>
      <c r="AY423" s="17" t="s">
        <v>133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86</v>
      </c>
      <c r="BK423" s="232">
        <f>ROUND(I423*H423,2)</f>
        <v>0</v>
      </c>
      <c r="BL423" s="17" t="s">
        <v>139</v>
      </c>
      <c r="BM423" s="231" t="s">
        <v>1102</v>
      </c>
    </row>
    <row r="424" spans="1:65" s="2" customFormat="1" ht="24.15" customHeight="1">
      <c r="A424" s="38"/>
      <c r="B424" s="39"/>
      <c r="C424" s="219" t="s">
        <v>783</v>
      </c>
      <c r="D424" s="219" t="s">
        <v>135</v>
      </c>
      <c r="E424" s="220" t="s">
        <v>793</v>
      </c>
      <c r="F424" s="221" t="s">
        <v>794</v>
      </c>
      <c r="G424" s="222" t="s">
        <v>347</v>
      </c>
      <c r="H424" s="223">
        <v>15.667</v>
      </c>
      <c r="I424" s="224"/>
      <c r="J424" s="225">
        <f>ROUND(I424*H424,2)</f>
        <v>0</v>
      </c>
      <c r="K424" s="226"/>
      <c r="L424" s="44"/>
      <c r="M424" s="227" t="s">
        <v>1</v>
      </c>
      <c r="N424" s="228" t="s">
        <v>43</v>
      </c>
      <c r="O424" s="91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1" t="s">
        <v>139</v>
      </c>
      <c r="AT424" s="231" t="s">
        <v>135</v>
      </c>
      <c r="AU424" s="231" t="s">
        <v>88</v>
      </c>
      <c r="AY424" s="17" t="s">
        <v>133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86</v>
      </c>
      <c r="BK424" s="232">
        <f>ROUND(I424*H424,2)</f>
        <v>0</v>
      </c>
      <c r="BL424" s="17" t="s">
        <v>139</v>
      </c>
      <c r="BM424" s="231" t="s">
        <v>1103</v>
      </c>
    </row>
    <row r="425" spans="1:65" s="2" customFormat="1" ht="24.15" customHeight="1">
      <c r="A425" s="38"/>
      <c r="B425" s="39"/>
      <c r="C425" s="219" t="s">
        <v>788</v>
      </c>
      <c r="D425" s="219" t="s">
        <v>135</v>
      </c>
      <c r="E425" s="220" t="s">
        <v>797</v>
      </c>
      <c r="F425" s="221" t="s">
        <v>798</v>
      </c>
      <c r="G425" s="222" t="s">
        <v>347</v>
      </c>
      <c r="H425" s="223">
        <v>30.622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43</v>
      </c>
      <c r="O425" s="91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139</v>
      </c>
      <c r="AT425" s="231" t="s">
        <v>135</v>
      </c>
      <c r="AU425" s="231" t="s">
        <v>88</v>
      </c>
      <c r="AY425" s="17" t="s">
        <v>133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86</v>
      </c>
      <c r="BK425" s="232">
        <f>ROUND(I425*H425,2)</f>
        <v>0</v>
      </c>
      <c r="BL425" s="17" t="s">
        <v>139</v>
      </c>
      <c r="BM425" s="231" t="s">
        <v>1104</v>
      </c>
    </row>
    <row r="426" spans="1:63" s="12" customFormat="1" ht="22.8" customHeight="1">
      <c r="A426" s="12"/>
      <c r="B426" s="203"/>
      <c r="C426" s="204"/>
      <c r="D426" s="205" t="s">
        <v>77</v>
      </c>
      <c r="E426" s="217" t="s">
        <v>801</v>
      </c>
      <c r="F426" s="217" t="s">
        <v>802</v>
      </c>
      <c r="G426" s="204"/>
      <c r="H426" s="204"/>
      <c r="I426" s="207"/>
      <c r="J426" s="218">
        <f>BK426</f>
        <v>0</v>
      </c>
      <c r="K426" s="204"/>
      <c r="L426" s="209"/>
      <c r="M426" s="210"/>
      <c r="N426" s="211"/>
      <c r="O426" s="211"/>
      <c r="P426" s="212">
        <f>SUM(P427:P428)</f>
        <v>0</v>
      </c>
      <c r="Q426" s="211"/>
      <c r="R426" s="212">
        <f>SUM(R427:R428)</f>
        <v>0</v>
      </c>
      <c r="S426" s="211"/>
      <c r="T426" s="213">
        <f>SUM(T427:T428)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4" t="s">
        <v>86</v>
      </c>
      <c r="AT426" s="215" t="s">
        <v>77</v>
      </c>
      <c r="AU426" s="215" t="s">
        <v>86</v>
      </c>
      <c r="AY426" s="214" t="s">
        <v>133</v>
      </c>
      <c r="BK426" s="216">
        <f>SUM(BK427:BK428)</f>
        <v>0</v>
      </c>
    </row>
    <row r="427" spans="1:65" s="2" customFormat="1" ht="33" customHeight="1">
      <c r="A427" s="38"/>
      <c r="B427" s="39"/>
      <c r="C427" s="219" t="s">
        <v>792</v>
      </c>
      <c r="D427" s="219" t="s">
        <v>135</v>
      </c>
      <c r="E427" s="220" t="s">
        <v>804</v>
      </c>
      <c r="F427" s="221" t="s">
        <v>805</v>
      </c>
      <c r="G427" s="222" t="s">
        <v>347</v>
      </c>
      <c r="H427" s="223">
        <v>213.692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43</v>
      </c>
      <c r="O427" s="91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139</v>
      </c>
      <c r="AT427" s="231" t="s">
        <v>135</v>
      </c>
      <c r="AU427" s="231" t="s">
        <v>88</v>
      </c>
      <c r="AY427" s="17" t="s">
        <v>133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86</v>
      </c>
      <c r="BK427" s="232">
        <f>ROUND(I427*H427,2)</f>
        <v>0</v>
      </c>
      <c r="BL427" s="17" t="s">
        <v>139</v>
      </c>
      <c r="BM427" s="231" t="s">
        <v>1105</v>
      </c>
    </row>
    <row r="428" spans="1:65" s="2" customFormat="1" ht="33" customHeight="1">
      <c r="A428" s="38"/>
      <c r="B428" s="39"/>
      <c r="C428" s="219" t="s">
        <v>796</v>
      </c>
      <c r="D428" s="219" t="s">
        <v>135</v>
      </c>
      <c r="E428" s="220" t="s">
        <v>809</v>
      </c>
      <c r="F428" s="221" t="s">
        <v>810</v>
      </c>
      <c r="G428" s="222" t="s">
        <v>347</v>
      </c>
      <c r="H428" s="223">
        <v>213.692</v>
      </c>
      <c r="I428" s="224"/>
      <c r="J428" s="225">
        <f>ROUND(I428*H428,2)</f>
        <v>0</v>
      </c>
      <c r="K428" s="226"/>
      <c r="L428" s="44"/>
      <c r="M428" s="227" t="s">
        <v>1</v>
      </c>
      <c r="N428" s="228" t="s">
        <v>43</v>
      </c>
      <c r="O428" s="91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1" t="s">
        <v>139</v>
      </c>
      <c r="AT428" s="231" t="s">
        <v>135</v>
      </c>
      <c r="AU428" s="231" t="s">
        <v>88</v>
      </c>
      <c r="AY428" s="17" t="s">
        <v>133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86</v>
      </c>
      <c r="BK428" s="232">
        <f>ROUND(I428*H428,2)</f>
        <v>0</v>
      </c>
      <c r="BL428" s="17" t="s">
        <v>139</v>
      </c>
      <c r="BM428" s="231" t="s">
        <v>1106</v>
      </c>
    </row>
    <row r="429" spans="1:63" s="12" customFormat="1" ht="25.9" customHeight="1">
      <c r="A429" s="12"/>
      <c r="B429" s="203"/>
      <c r="C429" s="204"/>
      <c r="D429" s="205" t="s">
        <v>77</v>
      </c>
      <c r="E429" s="206" t="s">
        <v>1107</v>
      </c>
      <c r="F429" s="206" t="s">
        <v>1108</v>
      </c>
      <c r="G429" s="204"/>
      <c r="H429" s="204"/>
      <c r="I429" s="207"/>
      <c r="J429" s="208">
        <f>BK429</f>
        <v>0</v>
      </c>
      <c r="K429" s="204"/>
      <c r="L429" s="209"/>
      <c r="M429" s="210"/>
      <c r="N429" s="211"/>
      <c r="O429" s="211"/>
      <c r="P429" s="212">
        <f>P430+P435</f>
        <v>0</v>
      </c>
      <c r="Q429" s="211"/>
      <c r="R429" s="212">
        <f>R430+R435</f>
        <v>0.127232</v>
      </c>
      <c r="S429" s="211"/>
      <c r="T429" s="213">
        <f>T430+T435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4" t="s">
        <v>88</v>
      </c>
      <c r="AT429" s="215" t="s">
        <v>77</v>
      </c>
      <c r="AU429" s="215" t="s">
        <v>78</v>
      </c>
      <c r="AY429" s="214" t="s">
        <v>133</v>
      </c>
      <c r="BK429" s="216">
        <f>BK430+BK435</f>
        <v>0</v>
      </c>
    </row>
    <row r="430" spans="1:63" s="12" customFormat="1" ht="22.8" customHeight="1">
      <c r="A430" s="12"/>
      <c r="B430" s="203"/>
      <c r="C430" s="204"/>
      <c r="D430" s="205" t="s">
        <v>77</v>
      </c>
      <c r="E430" s="217" t="s">
        <v>1109</v>
      </c>
      <c r="F430" s="217" t="s">
        <v>1110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SUM(P431:P434)</f>
        <v>0</v>
      </c>
      <c r="Q430" s="211"/>
      <c r="R430" s="212">
        <f>SUM(R431:R434)</f>
        <v>0.125664</v>
      </c>
      <c r="S430" s="211"/>
      <c r="T430" s="213">
        <f>SUM(T431:T434)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88</v>
      </c>
      <c r="AT430" s="215" t="s">
        <v>77</v>
      </c>
      <c r="AU430" s="215" t="s">
        <v>86</v>
      </c>
      <c r="AY430" s="214" t="s">
        <v>133</v>
      </c>
      <c r="BK430" s="216">
        <f>SUM(BK431:BK434)</f>
        <v>0</v>
      </c>
    </row>
    <row r="431" spans="1:65" s="2" customFormat="1" ht="24.15" customHeight="1">
      <c r="A431" s="38"/>
      <c r="B431" s="39"/>
      <c r="C431" s="219" t="s">
        <v>540</v>
      </c>
      <c r="D431" s="219" t="s">
        <v>135</v>
      </c>
      <c r="E431" s="220" t="s">
        <v>1111</v>
      </c>
      <c r="F431" s="221" t="s">
        <v>1112</v>
      </c>
      <c r="G431" s="222" t="s">
        <v>449</v>
      </c>
      <c r="H431" s="223">
        <v>3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43</v>
      </c>
      <c r="O431" s="91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216</v>
      </c>
      <c r="AT431" s="231" t="s">
        <v>135</v>
      </c>
      <c r="AU431" s="231" t="s">
        <v>88</v>
      </c>
      <c r="AY431" s="17" t="s">
        <v>133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86</v>
      </c>
      <c r="BK431" s="232">
        <f>ROUND(I431*H431,2)</f>
        <v>0</v>
      </c>
      <c r="BL431" s="17" t="s">
        <v>216</v>
      </c>
      <c r="BM431" s="231" t="s">
        <v>1113</v>
      </c>
    </row>
    <row r="432" spans="1:65" s="2" customFormat="1" ht="24.15" customHeight="1">
      <c r="A432" s="38"/>
      <c r="B432" s="39"/>
      <c r="C432" s="219" t="s">
        <v>1114</v>
      </c>
      <c r="D432" s="219" t="s">
        <v>135</v>
      </c>
      <c r="E432" s="220" t="s">
        <v>1115</v>
      </c>
      <c r="F432" s="221" t="s">
        <v>1116</v>
      </c>
      <c r="G432" s="222" t="s">
        <v>213</v>
      </c>
      <c r="H432" s="223">
        <v>6</v>
      </c>
      <c r="I432" s="224"/>
      <c r="J432" s="225">
        <f>ROUND(I432*H432,2)</f>
        <v>0</v>
      </c>
      <c r="K432" s="226"/>
      <c r="L432" s="44"/>
      <c r="M432" s="227" t="s">
        <v>1</v>
      </c>
      <c r="N432" s="228" t="s">
        <v>43</v>
      </c>
      <c r="O432" s="91"/>
      <c r="P432" s="229">
        <f>O432*H432</f>
        <v>0</v>
      </c>
      <c r="Q432" s="229">
        <v>6E-05</v>
      </c>
      <c r="R432" s="229">
        <f>Q432*H432</f>
        <v>0.00036</v>
      </c>
      <c r="S432" s="229">
        <v>0</v>
      </c>
      <c r="T432" s="230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1" t="s">
        <v>216</v>
      </c>
      <c r="AT432" s="231" t="s">
        <v>135</v>
      </c>
      <c r="AU432" s="231" t="s">
        <v>88</v>
      </c>
      <c r="AY432" s="17" t="s">
        <v>133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7" t="s">
        <v>86</v>
      </c>
      <c r="BK432" s="232">
        <f>ROUND(I432*H432,2)</f>
        <v>0</v>
      </c>
      <c r="BL432" s="17" t="s">
        <v>216</v>
      </c>
      <c r="BM432" s="231" t="s">
        <v>1117</v>
      </c>
    </row>
    <row r="433" spans="1:65" s="2" customFormat="1" ht="24.15" customHeight="1">
      <c r="A433" s="38"/>
      <c r="B433" s="39"/>
      <c r="C433" s="267" t="s">
        <v>1118</v>
      </c>
      <c r="D433" s="267" t="s">
        <v>296</v>
      </c>
      <c r="E433" s="268" t="s">
        <v>1119</v>
      </c>
      <c r="F433" s="269" t="s">
        <v>1120</v>
      </c>
      <c r="G433" s="270" t="s">
        <v>392</v>
      </c>
      <c r="H433" s="271">
        <v>55.2</v>
      </c>
      <c r="I433" s="272"/>
      <c r="J433" s="273">
        <f>ROUND(I433*H433,2)</f>
        <v>0</v>
      </c>
      <c r="K433" s="274"/>
      <c r="L433" s="275"/>
      <c r="M433" s="276" t="s">
        <v>1</v>
      </c>
      <c r="N433" s="277" t="s">
        <v>43</v>
      </c>
      <c r="O433" s="91"/>
      <c r="P433" s="229">
        <f>O433*H433</f>
        <v>0</v>
      </c>
      <c r="Q433" s="229">
        <v>0.00227</v>
      </c>
      <c r="R433" s="229">
        <f>Q433*H433</f>
        <v>0.125304</v>
      </c>
      <c r="S433" s="229">
        <v>0</v>
      </c>
      <c r="T433" s="23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1" t="s">
        <v>290</v>
      </c>
      <c r="AT433" s="231" t="s">
        <v>296</v>
      </c>
      <c r="AU433" s="231" t="s">
        <v>88</v>
      </c>
      <c r="AY433" s="17" t="s">
        <v>133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86</v>
      </c>
      <c r="BK433" s="232">
        <f>ROUND(I433*H433,2)</f>
        <v>0</v>
      </c>
      <c r="BL433" s="17" t="s">
        <v>216</v>
      </c>
      <c r="BM433" s="231" t="s">
        <v>1121</v>
      </c>
    </row>
    <row r="434" spans="1:51" s="13" customFormat="1" ht="12">
      <c r="A434" s="13"/>
      <c r="B434" s="233"/>
      <c r="C434" s="234"/>
      <c r="D434" s="235" t="s">
        <v>141</v>
      </c>
      <c r="E434" s="236" t="s">
        <v>1</v>
      </c>
      <c r="F434" s="237" t="s">
        <v>1122</v>
      </c>
      <c r="G434" s="234"/>
      <c r="H434" s="238">
        <v>55.2</v>
      </c>
      <c r="I434" s="239"/>
      <c r="J434" s="234"/>
      <c r="K434" s="234"/>
      <c r="L434" s="240"/>
      <c r="M434" s="241"/>
      <c r="N434" s="242"/>
      <c r="O434" s="242"/>
      <c r="P434" s="242"/>
      <c r="Q434" s="242"/>
      <c r="R434" s="242"/>
      <c r="S434" s="242"/>
      <c r="T434" s="24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4" t="s">
        <v>141</v>
      </c>
      <c r="AU434" s="244" t="s">
        <v>88</v>
      </c>
      <c r="AV434" s="13" t="s">
        <v>88</v>
      </c>
      <c r="AW434" s="13" t="s">
        <v>34</v>
      </c>
      <c r="AX434" s="13" t="s">
        <v>86</v>
      </c>
      <c r="AY434" s="244" t="s">
        <v>133</v>
      </c>
    </row>
    <row r="435" spans="1:63" s="12" customFormat="1" ht="22.8" customHeight="1">
      <c r="A435" s="12"/>
      <c r="B435" s="203"/>
      <c r="C435" s="204"/>
      <c r="D435" s="205" t="s">
        <v>77</v>
      </c>
      <c r="E435" s="217" t="s">
        <v>1123</v>
      </c>
      <c r="F435" s="217" t="s">
        <v>1124</v>
      </c>
      <c r="G435" s="204"/>
      <c r="H435" s="204"/>
      <c r="I435" s="207"/>
      <c r="J435" s="218">
        <f>BK435</f>
        <v>0</v>
      </c>
      <c r="K435" s="204"/>
      <c r="L435" s="209"/>
      <c r="M435" s="210"/>
      <c r="N435" s="211"/>
      <c r="O435" s="211"/>
      <c r="P435" s="212">
        <f>SUM(P436:P439)</f>
        <v>0</v>
      </c>
      <c r="Q435" s="211"/>
      <c r="R435" s="212">
        <f>SUM(R436:R439)</f>
        <v>0.0015680000000000002</v>
      </c>
      <c r="S435" s="211"/>
      <c r="T435" s="213">
        <f>SUM(T436:T439)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14" t="s">
        <v>88</v>
      </c>
      <c r="AT435" s="215" t="s">
        <v>77</v>
      </c>
      <c r="AU435" s="215" t="s">
        <v>86</v>
      </c>
      <c r="AY435" s="214" t="s">
        <v>133</v>
      </c>
      <c r="BK435" s="216">
        <f>SUM(BK436:BK439)</f>
        <v>0</v>
      </c>
    </row>
    <row r="436" spans="1:65" s="2" customFormat="1" ht="24.15" customHeight="1">
      <c r="A436" s="38"/>
      <c r="B436" s="39"/>
      <c r="C436" s="219" t="s">
        <v>1125</v>
      </c>
      <c r="D436" s="219" t="s">
        <v>135</v>
      </c>
      <c r="E436" s="220" t="s">
        <v>1126</v>
      </c>
      <c r="F436" s="221" t="s">
        <v>1127</v>
      </c>
      <c r="G436" s="222" t="s">
        <v>159</v>
      </c>
      <c r="H436" s="223">
        <v>3.2</v>
      </c>
      <c r="I436" s="224"/>
      <c r="J436" s="225">
        <f>ROUND(I436*H436,2)</f>
        <v>0</v>
      </c>
      <c r="K436" s="226"/>
      <c r="L436" s="44"/>
      <c r="M436" s="227" t="s">
        <v>1</v>
      </c>
      <c r="N436" s="228" t="s">
        <v>43</v>
      </c>
      <c r="O436" s="91"/>
      <c r="P436" s="229">
        <f>O436*H436</f>
        <v>0</v>
      </c>
      <c r="Q436" s="229">
        <v>8E-05</v>
      </c>
      <c r="R436" s="229">
        <f>Q436*H436</f>
        <v>0.00025600000000000004</v>
      </c>
      <c r="S436" s="229">
        <v>0</v>
      </c>
      <c r="T436" s="230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1" t="s">
        <v>216</v>
      </c>
      <c r="AT436" s="231" t="s">
        <v>135</v>
      </c>
      <c r="AU436" s="231" t="s">
        <v>88</v>
      </c>
      <c r="AY436" s="17" t="s">
        <v>133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7" t="s">
        <v>86</v>
      </c>
      <c r="BK436" s="232">
        <f>ROUND(I436*H436,2)</f>
        <v>0</v>
      </c>
      <c r="BL436" s="17" t="s">
        <v>216</v>
      </c>
      <c r="BM436" s="231" t="s">
        <v>1128</v>
      </c>
    </row>
    <row r="437" spans="1:65" s="2" customFormat="1" ht="24.15" customHeight="1">
      <c r="A437" s="38"/>
      <c r="B437" s="39"/>
      <c r="C437" s="219" t="s">
        <v>1129</v>
      </c>
      <c r="D437" s="219" t="s">
        <v>135</v>
      </c>
      <c r="E437" s="220" t="s">
        <v>1130</v>
      </c>
      <c r="F437" s="221" t="s">
        <v>1131</v>
      </c>
      <c r="G437" s="222" t="s">
        <v>159</v>
      </c>
      <c r="H437" s="223">
        <v>3.2</v>
      </c>
      <c r="I437" s="224"/>
      <c r="J437" s="225">
        <f>ROUND(I437*H437,2)</f>
        <v>0</v>
      </c>
      <c r="K437" s="226"/>
      <c r="L437" s="44"/>
      <c r="M437" s="227" t="s">
        <v>1</v>
      </c>
      <c r="N437" s="228" t="s">
        <v>43</v>
      </c>
      <c r="O437" s="91"/>
      <c r="P437" s="229">
        <f>O437*H437</f>
        <v>0</v>
      </c>
      <c r="Q437" s="229">
        <v>0.00017</v>
      </c>
      <c r="R437" s="229">
        <f>Q437*H437</f>
        <v>0.0005440000000000001</v>
      </c>
      <c r="S437" s="229">
        <v>0</v>
      </c>
      <c r="T437" s="23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1" t="s">
        <v>216</v>
      </c>
      <c r="AT437" s="231" t="s">
        <v>135</v>
      </c>
      <c r="AU437" s="231" t="s">
        <v>88</v>
      </c>
      <c r="AY437" s="17" t="s">
        <v>133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7" t="s">
        <v>86</v>
      </c>
      <c r="BK437" s="232">
        <f>ROUND(I437*H437,2)</f>
        <v>0</v>
      </c>
      <c r="BL437" s="17" t="s">
        <v>216</v>
      </c>
      <c r="BM437" s="231" t="s">
        <v>1132</v>
      </c>
    </row>
    <row r="438" spans="1:65" s="2" customFormat="1" ht="24.15" customHeight="1">
      <c r="A438" s="38"/>
      <c r="B438" s="39"/>
      <c r="C438" s="219" t="s">
        <v>1133</v>
      </c>
      <c r="D438" s="219" t="s">
        <v>135</v>
      </c>
      <c r="E438" s="220" t="s">
        <v>1134</v>
      </c>
      <c r="F438" s="221" t="s">
        <v>1135</v>
      </c>
      <c r="G438" s="222" t="s">
        <v>159</v>
      </c>
      <c r="H438" s="223">
        <v>3.2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43</v>
      </c>
      <c r="O438" s="91"/>
      <c r="P438" s="229">
        <f>O438*H438</f>
        <v>0</v>
      </c>
      <c r="Q438" s="229">
        <v>0.00012</v>
      </c>
      <c r="R438" s="229">
        <f>Q438*H438</f>
        <v>0.000384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216</v>
      </c>
      <c r="AT438" s="231" t="s">
        <v>135</v>
      </c>
      <c r="AU438" s="231" t="s">
        <v>88</v>
      </c>
      <c r="AY438" s="17" t="s">
        <v>133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86</v>
      </c>
      <c r="BK438" s="232">
        <f>ROUND(I438*H438,2)</f>
        <v>0</v>
      </c>
      <c r="BL438" s="17" t="s">
        <v>216</v>
      </c>
      <c r="BM438" s="231" t="s">
        <v>1136</v>
      </c>
    </row>
    <row r="439" spans="1:65" s="2" customFormat="1" ht="24.15" customHeight="1">
      <c r="A439" s="38"/>
      <c r="B439" s="39"/>
      <c r="C439" s="219" t="s">
        <v>1137</v>
      </c>
      <c r="D439" s="219" t="s">
        <v>135</v>
      </c>
      <c r="E439" s="220" t="s">
        <v>1138</v>
      </c>
      <c r="F439" s="221" t="s">
        <v>1139</v>
      </c>
      <c r="G439" s="222" t="s">
        <v>159</v>
      </c>
      <c r="H439" s="223">
        <v>3.2</v>
      </c>
      <c r="I439" s="224"/>
      <c r="J439" s="225">
        <f>ROUND(I439*H439,2)</f>
        <v>0</v>
      </c>
      <c r="K439" s="226"/>
      <c r="L439" s="44"/>
      <c r="M439" s="281" t="s">
        <v>1</v>
      </c>
      <c r="N439" s="282" t="s">
        <v>43</v>
      </c>
      <c r="O439" s="283"/>
      <c r="P439" s="284">
        <f>O439*H439</f>
        <v>0</v>
      </c>
      <c r="Q439" s="284">
        <v>0.00012</v>
      </c>
      <c r="R439" s="284">
        <f>Q439*H439</f>
        <v>0.000384</v>
      </c>
      <c r="S439" s="284">
        <v>0</v>
      </c>
      <c r="T439" s="285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216</v>
      </c>
      <c r="AT439" s="231" t="s">
        <v>135</v>
      </c>
      <c r="AU439" s="231" t="s">
        <v>88</v>
      </c>
      <c r="AY439" s="17" t="s">
        <v>133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86</v>
      </c>
      <c r="BK439" s="232">
        <f>ROUND(I439*H439,2)</f>
        <v>0</v>
      </c>
      <c r="BL439" s="17" t="s">
        <v>216</v>
      </c>
      <c r="BM439" s="231" t="s">
        <v>1140</v>
      </c>
    </row>
    <row r="440" spans="1:31" s="2" customFormat="1" ht="6.95" customHeight="1">
      <c r="A440" s="38"/>
      <c r="B440" s="66"/>
      <c r="C440" s="67"/>
      <c r="D440" s="67"/>
      <c r="E440" s="67"/>
      <c r="F440" s="67"/>
      <c r="G440" s="67"/>
      <c r="H440" s="67"/>
      <c r="I440" s="67"/>
      <c r="J440" s="67"/>
      <c r="K440" s="67"/>
      <c r="L440" s="44"/>
      <c r="M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</row>
  </sheetData>
  <sheetProtection password="CC35" sheet="1" objects="1" scenarios="1" formatColumns="0" formatRows="0" autoFilter="0"/>
  <autoFilter ref="C128:K43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1141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ROUND((SUM(BE122:BE171)),2)</f>
        <v>0</v>
      </c>
      <c r="G33" s="38"/>
      <c r="H33" s="38"/>
      <c r="I33" s="155">
        <v>0.21</v>
      </c>
      <c r="J33" s="154">
        <f>ROUND(((SUM(BE122:BE171))*I33),2)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ROUND((SUM(BF122:BF171)),2)</f>
        <v>0</v>
      </c>
      <c r="G34" s="38"/>
      <c r="H34" s="38"/>
      <c r="I34" s="155">
        <v>0.15</v>
      </c>
      <c r="J34" s="154">
        <f>ROUND(((SUM(BF122:BF171))*I34),2)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ROUND((SUM(BG122:BG171)),2)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ROUND((SUM(BH122:BH171)),2)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ROUND((SUM(BI122:BI171)),2)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401 - Veřejné osvětlení chodníku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1142</v>
      </c>
      <c r="E99" s="188"/>
      <c r="F99" s="188"/>
      <c r="G99" s="188"/>
      <c r="H99" s="188"/>
      <c r="I99" s="188"/>
      <c r="J99" s="189">
        <f>J144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5"/>
      <c r="C100" s="186"/>
      <c r="D100" s="187" t="s">
        <v>1143</v>
      </c>
      <c r="E100" s="188"/>
      <c r="F100" s="188"/>
      <c r="G100" s="188"/>
      <c r="H100" s="188"/>
      <c r="I100" s="188"/>
      <c r="J100" s="189">
        <f>J148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5"/>
      <c r="C101" s="186"/>
      <c r="D101" s="187" t="s">
        <v>1144</v>
      </c>
      <c r="E101" s="188"/>
      <c r="F101" s="188"/>
      <c r="G101" s="188"/>
      <c r="H101" s="188"/>
      <c r="I101" s="188"/>
      <c r="J101" s="189">
        <f>J151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5"/>
      <c r="C102" s="186"/>
      <c r="D102" s="187" t="s">
        <v>1145</v>
      </c>
      <c r="E102" s="188"/>
      <c r="F102" s="188"/>
      <c r="G102" s="188"/>
      <c r="H102" s="188"/>
      <c r="I102" s="188"/>
      <c r="J102" s="189">
        <f>J155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Výstavba chodníku na ul. Polské v Karviné-Ráji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401 - Veřejné osvětlení chodníku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Karviná</v>
      </c>
      <c r="G116" s="40"/>
      <c r="H116" s="40"/>
      <c r="I116" s="32" t="s">
        <v>22</v>
      </c>
      <c r="J116" s="79" t="str">
        <f>IF(J12="","",J12)</f>
        <v>9. 9. 2021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Statutární město Karviná</v>
      </c>
      <c r="G118" s="40"/>
      <c r="H118" s="40"/>
      <c r="I118" s="32" t="s">
        <v>31</v>
      </c>
      <c r="J118" s="36" t="str">
        <f>E21</f>
        <v>ŠNAPKA SLUŽBY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Ivan Šnapka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119</v>
      </c>
      <c r="D121" s="194" t="s">
        <v>63</v>
      </c>
      <c r="E121" s="194" t="s">
        <v>59</v>
      </c>
      <c r="F121" s="194" t="s">
        <v>60</v>
      </c>
      <c r="G121" s="194" t="s">
        <v>120</v>
      </c>
      <c r="H121" s="194" t="s">
        <v>121</v>
      </c>
      <c r="I121" s="194" t="s">
        <v>122</v>
      </c>
      <c r="J121" s="195" t="s">
        <v>106</v>
      </c>
      <c r="K121" s="196" t="s">
        <v>123</v>
      </c>
      <c r="L121" s="197"/>
      <c r="M121" s="100" t="s">
        <v>1</v>
      </c>
      <c r="N121" s="101" t="s">
        <v>42</v>
      </c>
      <c r="O121" s="101" t="s">
        <v>124</v>
      </c>
      <c r="P121" s="101" t="s">
        <v>125</v>
      </c>
      <c r="Q121" s="101" t="s">
        <v>126</v>
      </c>
      <c r="R121" s="101" t="s">
        <v>127</v>
      </c>
      <c r="S121" s="101" t="s">
        <v>128</v>
      </c>
      <c r="T121" s="102" t="s">
        <v>129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130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12.58317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77</v>
      </c>
      <c r="E123" s="206" t="s">
        <v>131</v>
      </c>
      <c r="F123" s="206" t="s">
        <v>132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12.58317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78</v>
      </c>
      <c r="AY123" s="214" t="s">
        <v>133</v>
      </c>
      <c r="BK123" s="216">
        <f>BK124</f>
        <v>0</v>
      </c>
    </row>
    <row r="124" spans="1:63" s="12" customFormat="1" ht="22.8" customHeight="1">
      <c r="A124" s="12"/>
      <c r="B124" s="203"/>
      <c r="C124" s="204"/>
      <c r="D124" s="205" t="s">
        <v>77</v>
      </c>
      <c r="E124" s="217" t="s">
        <v>86</v>
      </c>
      <c r="F124" s="217" t="s">
        <v>134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P125+SUM(P126:P144)+P148+P151+P155</f>
        <v>0</v>
      </c>
      <c r="Q124" s="211"/>
      <c r="R124" s="212">
        <f>R125+SUM(R126:R144)+R148+R151+R155</f>
        <v>12.58317</v>
      </c>
      <c r="S124" s="211"/>
      <c r="T124" s="213">
        <f>T125+SUM(T126:T144)+T148+T151+T155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86</v>
      </c>
      <c r="AY124" s="214" t="s">
        <v>133</v>
      </c>
      <c r="BK124" s="216">
        <f>BK125+SUM(BK126:BK144)+BK148+BK151+BK155</f>
        <v>0</v>
      </c>
    </row>
    <row r="125" spans="1:65" s="2" customFormat="1" ht="24.15" customHeight="1">
      <c r="A125" s="38"/>
      <c r="B125" s="39"/>
      <c r="C125" s="219" t="s">
        <v>313</v>
      </c>
      <c r="D125" s="219" t="s">
        <v>135</v>
      </c>
      <c r="E125" s="220" t="s">
        <v>1146</v>
      </c>
      <c r="F125" s="221" t="s">
        <v>1147</v>
      </c>
      <c r="G125" s="222" t="s">
        <v>232</v>
      </c>
      <c r="H125" s="223">
        <v>4.752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139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139</v>
      </c>
      <c r="BM125" s="231" t="s">
        <v>1148</v>
      </c>
    </row>
    <row r="126" spans="1:51" s="13" customFormat="1" ht="12">
      <c r="A126" s="13"/>
      <c r="B126" s="233"/>
      <c r="C126" s="234"/>
      <c r="D126" s="235" t="s">
        <v>141</v>
      </c>
      <c r="E126" s="236" t="s">
        <v>1</v>
      </c>
      <c r="F126" s="237" t="s">
        <v>1149</v>
      </c>
      <c r="G126" s="234"/>
      <c r="H126" s="238">
        <v>4.752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141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133</v>
      </c>
    </row>
    <row r="127" spans="1:65" s="2" customFormat="1" ht="24.15" customHeight="1">
      <c r="A127" s="38"/>
      <c r="B127" s="39"/>
      <c r="C127" s="219" t="s">
        <v>318</v>
      </c>
      <c r="D127" s="219" t="s">
        <v>135</v>
      </c>
      <c r="E127" s="220" t="s">
        <v>1150</v>
      </c>
      <c r="F127" s="221" t="s">
        <v>1151</v>
      </c>
      <c r="G127" s="222" t="s">
        <v>232</v>
      </c>
      <c r="H127" s="223">
        <v>4.752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139</v>
      </c>
      <c r="AT127" s="231" t="s">
        <v>135</v>
      </c>
      <c r="AU127" s="231" t="s">
        <v>88</v>
      </c>
      <c r="AY127" s="17" t="s">
        <v>133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139</v>
      </c>
      <c r="BM127" s="231" t="s">
        <v>1152</v>
      </c>
    </row>
    <row r="128" spans="1:51" s="13" customFormat="1" ht="12">
      <c r="A128" s="13"/>
      <c r="B128" s="233"/>
      <c r="C128" s="234"/>
      <c r="D128" s="235" t="s">
        <v>141</v>
      </c>
      <c r="E128" s="236" t="s">
        <v>1</v>
      </c>
      <c r="F128" s="237" t="s">
        <v>1149</v>
      </c>
      <c r="G128" s="234"/>
      <c r="H128" s="238">
        <v>4.752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141</v>
      </c>
      <c r="AU128" s="244" t="s">
        <v>88</v>
      </c>
      <c r="AV128" s="13" t="s">
        <v>88</v>
      </c>
      <c r="AW128" s="13" t="s">
        <v>34</v>
      </c>
      <c r="AX128" s="13" t="s">
        <v>86</v>
      </c>
      <c r="AY128" s="244" t="s">
        <v>133</v>
      </c>
    </row>
    <row r="129" spans="1:65" s="2" customFormat="1" ht="24.15" customHeight="1">
      <c r="A129" s="38"/>
      <c r="B129" s="39"/>
      <c r="C129" s="219" t="s">
        <v>139</v>
      </c>
      <c r="D129" s="219" t="s">
        <v>135</v>
      </c>
      <c r="E129" s="220" t="s">
        <v>1153</v>
      </c>
      <c r="F129" s="221" t="s">
        <v>1154</v>
      </c>
      <c r="G129" s="222" t="s">
        <v>232</v>
      </c>
      <c r="H129" s="223">
        <v>54.12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139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139</v>
      </c>
      <c r="BM129" s="231" t="s">
        <v>1155</v>
      </c>
    </row>
    <row r="130" spans="1:51" s="13" customFormat="1" ht="12">
      <c r="A130" s="13"/>
      <c r="B130" s="233"/>
      <c r="C130" s="234"/>
      <c r="D130" s="235" t="s">
        <v>141</v>
      </c>
      <c r="E130" s="236" t="s">
        <v>1</v>
      </c>
      <c r="F130" s="237" t="s">
        <v>1156</v>
      </c>
      <c r="G130" s="234"/>
      <c r="H130" s="238">
        <v>54.12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141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133</v>
      </c>
    </row>
    <row r="131" spans="1:65" s="2" customFormat="1" ht="24.15" customHeight="1">
      <c r="A131" s="38"/>
      <c r="B131" s="39"/>
      <c r="C131" s="219" t="s">
        <v>458</v>
      </c>
      <c r="D131" s="219" t="s">
        <v>135</v>
      </c>
      <c r="E131" s="220" t="s">
        <v>272</v>
      </c>
      <c r="F131" s="221" t="s">
        <v>273</v>
      </c>
      <c r="G131" s="222" t="s">
        <v>232</v>
      </c>
      <c r="H131" s="223">
        <v>54.12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1157</v>
      </c>
    </row>
    <row r="132" spans="1:51" s="13" customFormat="1" ht="12">
      <c r="A132" s="13"/>
      <c r="B132" s="233"/>
      <c r="C132" s="234"/>
      <c r="D132" s="235" t="s">
        <v>141</v>
      </c>
      <c r="E132" s="236" t="s">
        <v>1</v>
      </c>
      <c r="F132" s="237" t="s">
        <v>1156</v>
      </c>
      <c r="G132" s="234"/>
      <c r="H132" s="238">
        <v>54.12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141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133</v>
      </c>
    </row>
    <row r="133" spans="1:65" s="2" customFormat="1" ht="21.75" customHeight="1">
      <c r="A133" s="38"/>
      <c r="B133" s="39"/>
      <c r="C133" s="219" t="s">
        <v>172</v>
      </c>
      <c r="D133" s="219" t="s">
        <v>135</v>
      </c>
      <c r="E133" s="220" t="s">
        <v>1158</v>
      </c>
      <c r="F133" s="221" t="s">
        <v>1159</v>
      </c>
      <c r="G133" s="222" t="s">
        <v>232</v>
      </c>
      <c r="H133" s="223">
        <v>43.68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1160</v>
      </c>
    </row>
    <row r="134" spans="1:51" s="13" customFormat="1" ht="12">
      <c r="A134" s="13"/>
      <c r="B134" s="233"/>
      <c r="C134" s="234"/>
      <c r="D134" s="235" t="s">
        <v>141</v>
      </c>
      <c r="E134" s="236" t="s">
        <v>1</v>
      </c>
      <c r="F134" s="237" t="s">
        <v>1161</v>
      </c>
      <c r="G134" s="234"/>
      <c r="H134" s="238">
        <v>43.68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pans="1:65" s="2" customFormat="1" ht="16.5" customHeight="1">
      <c r="A135" s="38"/>
      <c r="B135" s="39"/>
      <c r="C135" s="219" t="s">
        <v>176</v>
      </c>
      <c r="D135" s="219" t="s">
        <v>135</v>
      </c>
      <c r="E135" s="220" t="s">
        <v>355</v>
      </c>
      <c r="F135" s="221" t="s">
        <v>356</v>
      </c>
      <c r="G135" s="222" t="s">
        <v>232</v>
      </c>
      <c r="H135" s="223">
        <v>43.68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1162</v>
      </c>
    </row>
    <row r="136" spans="1:51" s="13" customFormat="1" ht="12">
      <c r="A136" s="13"/>
      <c r="B136" s="233"/>
      <c r="C136" s="234"/>
      <c r="D136" s="235" t="s">
        <v>141</v>
      </c>
      <c r="E136" s="236" t="s">
        <v>1</v>
      </c>
      <c r="F136" s="237" t="s">
        <v>1161</v>
      </c>
      <c r="G136" s="234"/>
      <c r="H136" s="238">
        <v>43.68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133</v>
      </c>
    </row>
    <row r="137" spans="1:65" s="2" customFormat="1" ht="33" customHeight="1">
      <c r="A137" s="38"/>
      <c r="B137" s="39"/>
      <c r="C137" s="219" t="s">
        <v>181</v>
      </c>
      <c r="D137" s="219" t="s">
        <v>135</v>
      </c>
      <c r="E137" s="220" t="s">
        <v>1163</v>
      </c>
      <c r="F137" s="221" t="s">
        <v>1164</v>
      </c>
      <c r="G137" s="222" t="s">
        <v>232</v>
      </c>
      <c r="H137" s="223">
        <v>4.92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139</v>
      </c>
      <c r="AT137" s="231" t="s">
        <v>135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139</v>
      </c>
      <c r="BM137" s="231" t="s">
        <v>1165</v>
      </c>
    </row>
    <row r="138" spans="1:51" s="13" customFormat="1" ht="12">
      <c r="A138" s="13"/>
      <c r="B138" s="233"/>
      <c r="C138" s="234"/>
      <c r="D138" s="235" t="s">
        <v>141</v>
      </c>
      <c r="E138" s="236" t="s">
        <v>1</v>
      </c>
      <c r="F138" s="237" t="s">
        <v>1166</v>
      </c>
      <c r="G138" s="234"/>
      <c r="H138" s="238">
        <v>4.92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141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133</v>
      </c>
    </row>
    <row r="139" spans="1:65" s="2" customFormat="1" ht="16.5" customHeight="1">
      <c r="A139" s="38"/>
      <c r="B139" s="39"/>
      <c r="C139" s="267" t="s">
        <v>187</v>
      </c>
      <c r="D139" s="267" t="s">
        <v>296</v>
      </c>
      <c r="E139" s="268" t="s">
        <v>377</v>
      </c>
      <c r="F139" s="269" t="s">
        <v>378</v>
      </c>
      <c r="G139" s="270" t="s">
        <v>347</v>
      </c>
      <c r="H139" s="271">
        <v>8.856</v>
      </c>
      <c r="I139" s="272"/>
      <c r="J139" s="273">
        <f>ROUND(I139*H139,2)</f>
        <v>0</v>
      </c>
      <c r="K139" s="274"/>
      <c r="L139" s="275"/>
      <c r="M139" s="276" t="s">
        <v>1</v>
      </c>
      <c r="N139" s="277" t="s">
        <v>43</v>
      </c>
      <c r="O139" s="91"/>
      <c r="P139" s="229">
        <f>O139*H139</f>
        <v>0</v>
      </c>
      <c r="Q139" s="229">
        <v>1</v>
      </c>
      <c r="R139" s="229">
        <f>Q139*H139</f>
        <v>8.856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176</v>
      </c>
      <c r="AT139" s="231" t="s">
        <v>296</v>
      </c>
      <c r="AU139" s="231" t="s">
        <v>88</v>
      </c>
      <c r="AY139" s="17" t="s">
        <v>133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139</v>
      </c>
      <c r="BM139" s="231" t="s">
        <v>1167</v>
      </c>
    </row>
    <row r="140" spans="1:51" s="13" customFormat="1" ht="12">
      <c r="A140" s="13"/>
      <c r="B140" s="233"/>
      <c r="C140" s="234"/>
      <c r="D140" s="235" t="s">
        <v>141</v>
      </c>
      <c r="E140" s="236" t="s">
        <v>1</v>
      </c>
      <c r="F140" s="237" t="s">
        <v>1168</v>
      </c>
      <c r="G140" s="234"/>
      <c r="H140" s="238">
        <v>8.856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141</v>
      </c>
      <c r="AU140" s="244" t="s">
        <v>88</v>
      </c>
      <c r="AV140" s="13" t="s">
        <v>88</v>
      </c>
      <c r="AW140" s="13" t="s">
        <v>34</v>
      </c>
      <c r="AX140" s="13" t="s">
        <v>86</v>
      </c>
      <c r="AY140" s="244" t="s">
        <v>133</v>
      </c>
    </row>
    <row r="141" spans="1:65" s="2" customFormat="1" ht="24.15" customHeight="1">
      <c r="A141" s="38"/>
      <c r="B141" s="39"/>
      <c r="C141" s="219" t="s">
        <v>193</v>
      </c>
      <c r="D141" s="219" t="s">
        <v>135</v>
      </c>
      <c r="E141" s="220" t="s">
        <v>1169</v>
      </c>
      <c r="F141" s="221" t="s">
        <v>1170</v>
      </c>
      <c r="G141" s="222" t="s">
        <v>232</v>
      </c>
      <c r="H141" s="223">
        <v>4.92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139</v>
      </c>
      <c r="AT141" s="231" t="s">
        <v>135</v>
      </c>
      <c r="AU141" s="231" t="s">
        <v>88</v>
      </c>
      <c r="AY141" s="17" t="s">
        <v>133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139</v>
      </c>
      <c r="BM141" s="231" t="s">
        <v>1171</v>
      </c>
    </row>
    <row r="142" spans="1:65" s="2" customFormat="1" ht="24.15" customHeight="1">
      <c r="A142" s="38"/>
      <c r="B142" s="39"/>
      <c r="C142" s="219" t="s">
        <v>323</v>
      </c>
      <c r="D142" s="219" t="s">
        <v>135</v>
      </c>
      <c r="E142" s="220" t="s">
        <v>373</v>
      </c>
      <c r="F142" s="221" t="s">
        <v>374</v>
      </c>
      <c r="G142" s="222" t="s">
        <v>232</v>
      </c>
      <c r="H142" s="223">
        <v>44.28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1172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1173</v>
      </c>
      <c r="G143" s="234"/>
      <c r="H143" s="238">
        <v>44.28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pans="1:63" s="12" customFormat="1" ht="20.85" customHeight="1">
      <c r="A144" s="12"/>
      <c r="B144" s="203"/>
      <c r="C144" s="204"/>
      <c r="D144" s="205" t="s">
        <v>77</v>
      </c>
      <c r="E144" s="217" t="s">
        <v>156</v>
      </c>
      <c r="F144" s="217" t="s">
        <v>926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SUM(P145:P147)</f>
        <v>0</v>
      </c>
      <c r="Q144" s="211"/>
      <c r="R144" s="212">
        <f>SUM(R145:R147)</f>
        <v>0.22263</v>
      </c>
      <c r="S144" s="211"/>
      <c r="T144" s="213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86</v>
      </c>
      <c r="AT144" s="215" t="s">
        <v>77</v>
      </c>
      <c r="AU144" s="215" t="s">
        <v>88</v>
      </c>
      <c r="AY144" s="214" t="s">
        <v>133</v>
      </c>
      <c r="BK144" s="216">
        <f>SUM(BK145:BK147)</f>
        <v>0</v>
      </c>
    </row>
    <row r="145" spans="1:65" s="2" customFormat="1" ht="24.15" customHeight="1">
      <c r="A145" s="38"/>
      <c r="B145" s="39"/>
      <c r="C145" s="219" t="s">
        <v>8</v>
      </c>
      <c r="D145" s="219" t="s">
        <v>135</v>
      </c>
      <c r="E145" s="220" t="s">
        <v>1174</v>
      </c>
      <c r="F145" s="221" t="s">
        <v>1175</v>
      </c>
      <c r="G145" s="222" t="s">
        <v>213</v>
      </c>
      <c r="H145" s="223">
        <v>246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0.00045</v>
      </c>
      <c r="R145" s="229">
        <f>Q145*H145</f>
        <v>0.11069999999999999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139</v>
      </c>
      <c r="AT145" s="231" t="s">
        <v>135</v>
      </c>
      <c r="AU145" s="231" t="s">
        <v>156</v>
      </c>
      <c r="AY145" s="17" t="s">
        <v>133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139</v>
      </c>
      <c r="BM145" s="231" t="s">
        <v>1176</v>
      </c>
    </row>
    <row r="146" spans="1:51" s="13" customFormat="1" ht="12">
      <c r="A146" s="13"/>
      <c r="B146" s="233"/>
      <c r="C146" s="234"/>
      <c r="D146" s="235" t="s">
        <v>141</v>
      </c>
      <c r="E146" s="236" t="s">
        <v>1</v>
      </c>
      <c r="F146" s="237" t="s">
        <v>1177</v>
      </c>
      <c r="G146" s="234"/>
      <c r="H146" s="238">
        <v>246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141</v>
      </c>
      <c r="AU146" s="244" t="s">
        <v>156</v>
      </c>
      <c r="AV146" s="13" t="s">
        <v>88</v>
      </c>
      <c r="AW146" s="13" t="s">
        <v>34</v>
      </c>
      <c r="AX146" s="13" t="s">
        <v>86</v>
      </c>
      <c r="AY146" s="244" t="s">
        <v>133</v>
      </c>
    </row>
    <row r="147" spans="1:65" s="2" customFormat="1" ht="16.5" customHeight="1">
      <c r="A147" s="38"/>
      <c r="B147" s="39"/>
      <c r="C147" s="219" t="s">
        <v>216</v>
      </c>
      <c r="D147" s="219" t="s">
        <v>135</v>
      </c>
      <c r="E147" s="220" t="s">
        <v>1178</v>
      </c>
      <c r="F147" s="221" t="s">
        <v>1179</v>
      </c>
      <c r="G147" s="222" t="s">
        <v>213</v>
      </c>
      <c r="H147" s="223">
        <v>123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0.00091</v>
      </c>
      <c r="R147" s="229">
        <f>Q147*H147</f>
        <v>0.11193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139</v>
      </c>
      <c r="AT147" s="231" t="s">
        <v>135</v>
      </c>
      <c r="AU147" s="231" t="s">
        <v>156</v>
      </c>
      <c r="AY147" s="17" t="s">
        <v>133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139</v>
      </c>
      <c r="BM147" s="231" t="s">
        <v>1180</v>
      </c>
    </row>
    <row r="148" spans="1:63" s="12" customFormat="1" ht="20.85" customHeight="1">
      <c r="A148" s="12"/>
      <c r="B148" s="203"/>
      <c r="C148" s="204"/>
      <c r="D148" s="205" t="s">
        <v>77</v>
      </c>
      <c r="E148" s="217" t="s">
        <v>139</v>
      </c>
      <c r="F148" s="217" t="s">
        <v>451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SUM(P149:P150)</f>
        <v>0</v>
      </c>
      <c r="Q148" s="211"/>
      <c r="R148" s="212">
        <f>SUM(R149:R150)</f>
        <v>0</v>
      </c>
      <c r="S148" s="211"/>
      <c r="T148" s="21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86</v>
      </c>
      <c r="AT148" s="215" t="s">
        <v>77</v>
      </c>
      <c r="AU148" s="215" t="s">
        <v>88</v>
      </c>
      <c r="AY148" s="214" t="s">
        <v>133</v>
      </c>
      <c r="BK148" s="216">
        <f>SUM(BK149:BK150)</f>
        <v>0</v>
      </c>
    </row>
    <row r="149" spans="1:65" s="2" customFormat="1" ht="24.15" customHeight="1">
      <c r="A149" s="38"/>
      <c r="B149" s="39"/>
      <c r="C149" s="219" t="s">
        <v>220</v>
      </c>
      <c r="D149" s="219" t="s">
        <v>135</v>
      </c>
      <c r="E149" s="220" t="s">
        <v>1181</v>
      </c>
      <c r="F149" s="221" t="s">
        <v>1182</v>
      </c>
      <c r="G149" s="222" t="s">
        <v>232</v>
      </c>
      <c r="H149" s="223">
        <v>4.92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139</v>
      </c>
      <c r="AT149" s="231" t="s">
        <v>135</v>
      </c>
      <c r="AU149" s="231" t="s">
        <v>156</v>
      </c>
      <c r="AY149" s="17" t="s">
        <v>133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139</v>
      </c>
      <c r="BM149" s="231" t="s">
        <v>1183</v>
      </c>
    </row>
    <row r="150" spans="1:51" s="13" customFormat="1" ht="12">
      <c r="A150" s="13"/>
      <c r="B150" s="233"/>
      <c r="C150" s="234"/>
      <c r="D150" s="235" t="s">
        <v>141</v>
      </c>
      <c r="E150" s="236" t="s">
        <v>1</v>
      </c>
      <c r="F150" s="237" t="s">
        <v>1166</v>
      </c>
      <c r="G150" s="234"/>
      <c r="H150" s="238">
        <v>4.92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141</v>
      </c>
      <c r="AU150" s="244" t="s">
        <v>156</v>
      </c>
      <c r="AV150" s="13" t="s">
        <v>88</v>
      </c>
      <c r="AW150" s="13" t="s">
        <v>34</v>
      </c>
      <c r="AX150" s="13" t="s">
        <v>86</v>
      </c>
      <c r="AY150" s="244" t="s">
        <v>133</v>
      </c>
    </row>
    <row r="151" spans="1:63" s="12" customFormat="1" ht="20.85" customHeight="1">
      <c r="A151" s="12"/>
      <c r="B151" s="203"/>
      <c r="C151" s="204"/>
      <c r="D151" s="205" t="s">
        <v>77</v>
      </c>
      <c r="E151" s="217" t="s">
        <v>1184</v>
      </c>
      <c r="F151" s="217" t="s">
        <v>1185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SUM(P152:P154)</f>
        <v>0</v>
      </c>
      <c r="Q151" s="211"/>
      <c r="R151" s="212">
        <f>SUM(R152:R154)</f>
        <v>0.023370000000000002</v>
      </c>
      <c r="S151" s="211"/>
      <c r="T151" s="213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88</v>
      </c>
      <c r="AT151" s="215" t="s">
        <v>77</v>
      </c>
      <c r="AU151" s="215" t="s">
        <v>88</v>
      </c>
      <c r="AY151" s="214" t="s">
        <v>133</v>
      </c>
      <c r="BK151" s="216">
        <f>SUM(BK152:BK154)</f>
        <v>0</v>
      </c>
    </row>
    <row r="152" spans="1:65" s="2" customFormat="1" ht="16.5" customHeight="1">
      <c r="A152" s="38"/>
      <c r="B152" s="39"/>
      <c r="C152" s="219" t="s">
        <v>256</v>
      </c>
      <c r="D152" s="219" t="s">
        <v>135</v>
      </c>
      <c r="E152" s="220" t="s">
        <v>1186</v>
      </c>
      <c r="F152" s="221" t="s">
        <v>1187</v>
      </c>
      <c r="G152" s="222" t="s">
        <v>213</v>
      </c>
      <c r="H152" s="223">
        <v>123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216</v>
      </c>
      <c r="AT152" s="231" t="s">
        <v>135</v>
      </c>
      <c r="AU152" s="231" t="s">
        <v>156</v>
      </c>
      <c r="AY152" s="17" t="s">
        <v>133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216</v>
      </c>
      <c r="BM152" s="231" t="s">
        <v>1188</v>
      </c>
    </row>
    <row r="153" spans="1:51" s="13" customFormat="1" ht="12">
      <c r="A153" s="13"/>
      <c r="B153" s="233"/>
      <c r="C153" s="234"/>
      <c r="D153" s="235" t="s">
        <v>141</v>
      </c>
      <c r="E153" s="236" t="s">
        <v>1</v>
      </c>
      <c r="F153" s="237" t="s">
        <v>1070</v>
      </c>
      <c r="G153" s="234"/>
      <c r="H153" s="238">
        <v>123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141</v>
      </c>
      <c r="AU153" s="244" t="s">
        <v>156</v>
      </c>
      <c r="AV153" s="13" t="s">
        <v>88</v>
      </c>
      <c r="AW153" s="13" t="s">
        <v>34</v>
      </c>
      <c r="AX153" s="13" t="s">
        <v>86</v>
      </c>
      <c r="AY153" s="244" t="s">
        <v>133</v>
      </c>
    </row>
    <row r="154" spans="1:65" s="2" customFormat="1" ht="16.5" customHeight="1">
      <c r="A154" s="38"/>
      <c r="B154" s="39"/>
      <c r="C154" s="267" t="s">
        <v>263</v>
      </c>
      <c r="D154" s="267" t="s">
        <v>296</v>
      </c>
      <c r="E154" s="268" t="s">
        <v>1189</v>
      </c>
      <c r="F154" s="269" t="s">
        <v>1190</v>
      </c>
      <c r="G154" s="270" t="s">
        <v>213</v>
      </c>
      <c r="H154" s="271">
        <v>123</v>
      </c>
      <c r="I154" s="272"/>
      <c r="J154" s="273">
        <f>ROUND(I154*H154,2)</f>
        <v>0</v>
      </c>
      <c r="K154" s="274"/>
      <c r="L154" s="275"/>
      <c r="M154" s="276" t="s">
        <v>1</v>
      </c>
      <c r="N154" s="277" t="s">
        <v>43</v>
      </c>
      <c r="O154" s="91"/>
      <c r="P154" s="229">
        <f>O154*H154</f>
        <v>0</v>
      </c>
      <c r="Q154" s="229">
        <v>0.00019</v>
      </c>
      <c r="R154" s="229">
        <f>Q154*H154</f>
        <v>0.023370000000000002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290</v>
      </c>
      <c r="AT154" s="231" t="s">
        <v>296</v>
      </c>
      <c r="AU154" s="231" t="s">
        <v>156</v>
      </c>
      <c r="AY154" s="17" t="s">
        <v>133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216</v>
      </c>
      <c r="BM154" s="231" t="s">
        <v>1191</v>
      </c>
    </row>
    <row r="155" spans="1:63" s="12" customFormat="1" ht="20.85" customHeight="1">
      <c r="A155" s="12"/>
      <c r="B155" s="203"/>
      <c r="C155" s="204"/>
      <c r="D155" s="205" t="s">
        <v>77</v>
      </c>
      <c r="E155" s="217" t="s">
        <v>1192</v>
      </c>
      <c r="F155" s="217" t="s">
        <v>1193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SUM(P156:P171)</f>
        <v>0</v>
      </c>
      <c r="Q155" s="211"/>
      <c r="R155" s="212">
        <f>SUM(R156:R171)</f>
        <v>3.48117</v>
      </c>
      <c r="S155" s="211"/>
      <c r="T155" s="213">
        <f>SUM(T156:T171)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156</v>
      </c>
      <c r="AT155" s="215" t="s">
        <v>77</v>
      </c>
      <c r="AU155" s="215" t="s">
        <v>88</v>
      </c>
      <c r="AY155" s="214" t="s">
        <v>133</v>
      </c>
      <c r="BK155" s="216">
        <f>SUM(BK156:BK171)</f>
        <v>0</v>
      </c>
    </row>
    <row r="156" spans="1:65" s="2" customFormat="1" ht="24.15" customHeight="1">
      <c r="A156" s="38"/>
      <c r="B156" s="39"/>
      <c r="C156" s="219" t="s">
        <v>267</v>
      </c>
      <c r="D156" s="219" t="s">
        <v>135</v>
      </c>
      <c r="E156" s="220" t="s">
        <v>1194</v>
      </c>
      <c r="F156" s="221" t="s">
        <v>1195</v>
      </c>
      <c r="G156" s="222" t="s">
        <v>146</v>
      </c>
      <c r="H156" s="223">
        <v>3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452</v>
      </c>
      <c r="AT156" s="231" t="s">
        <v>135</v>
      </c>
      <c r="AU156" s="231" t="s">
        <v>156</v>
      </c>
      <c r="AY156" s="17" t="s">
        <v>133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452</v>
      </c>
      <c r="BM156" s="231" t="s">
        <v>1196</v>
      </c>
    </row>
    <row r="157" spans="1:65" s="2" customFormat="1" ht="24.15" customHeight="1">
      <c r="A157" s="38"/>
      <c r="B157" s="39"/>
      <c r="C157" s="267" t="s">
        <v>271</v>
      </c>
      <c r="D157" s="267" t="s">
        <v>296</v>
      </c>
      <c r="E157" s="268" t="s">
        <v>1197</v>
      </c>
      <c r="F157" s="269" t="s">
        <v>1198</v>
      </c>
      <c r="G157" s="270" t="s">
        <v>146</v>
      </c>
      <c r="H157" s="271">
        <v>3</v>
      </c>
      <c r="I157" s="272"/>
      <c r="J157" s="273">
        <f>ROUND(I157*H157,2)</f>
        <v>0</v>
      </c>
      <c r="K157" s="274"/>
      <c r="L157" s="275"/>
      <c r="M157" s="276" t="s">
        <v>1</v>
      </c>
      <c r="N157" s="277" t="s">
        <v>43</v>
      </c>
      <c r="O157" s="91"/>
      <c r="P157" s="229">
        <f>O157*H157</f>
        <v>0</v>
      </c>
      <c r="Q157" s="229">
        <v>0.062</v>
      </c>
      <c r="R157" s="229">
        <f>Q157*H157</f>
        <v>0.186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1095</v>
      </c>
      <c r="AT157" s="231" t="s">
        <v>296</v>
      </c>
      <c r="AU157" s="231" t="s">
        <v>156</v>
      </c>
      <c r="AY157" s="17" t="s">
        <v>133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1095</v>
      </c>
      <c r="BM157" s="231" t="s">
        <v>1199</v>
      </c>
    </row>
    <row r="158" spans="1:65" s="2" customFormat="1" ht="16.5" customHeight="1">
      <c r="A158" s="38"/>
      <c r="B158" s="39"/>
      <c r="C158" s="219" t="s">
        <v>863</v>
      </c>
      <c r="D158" s="219" t="s">
        <v>135</v>
      </c>
      <c r="E158" s="220" t="s">
        <v>1200</v>
      </c>
      <c r="F158" s="221" t="s">
        <v>1201</v>
      </c>
      <c r="G158" s="222" t="s">
        <v>146</v>
      </c>
      <c r="H158" s="223">
        <v>3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452</v>
      </c>
      <c r="AT158" s="231" t="s">
        <v>135</v>
      </c>
      <c r="AU158" s="231" t="s">
        <v>156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452</v>
      </c>
      <c r="BM158" s="231" t="s">
        <v>1202</v>
      </c>
    </row>
    <row r="159" spans="1:65" s="2" customFormat="1" ht="16.5" customHeight="1">
      <c r="A159" s="38"/>
      <c r="B159" s="39"/>
      <c r="C159" s="267" t="s">
        <v>404</v>
      </c>
      <c r="D159" s="267" t="s">
        <v>296</v>
      </c>
      <c r="E159" s="268" t="s">
        <v>1203</v>
      </c>
      <c r="F159" s="269" t="s">
        <v>1204</v>
      </c>
      <c r="G159" s="270" t="s">
        <v>146</v>
      </c>
      <c r="H159" s="271">
        <v>3</v>
      </c>
      <c r="I159" s="272"/>
      <c r="J159" s="273">
        <f>ROUND(I159*H159,2)</f>
        <v>0</v>
      </c>
      <c r="K159" s="274"/>
      <c r="L159" s="275"/>
      <c r="M159" s="276" t="s">
        <v>1</v>
      </c>
      <c r="N159" s="277" t="s">
        <v>43</v>
      </c>
      <c r="O159" s="91"/>
      <c r="P159" s="229">
        <f>O159*H159</f>
        <v>0</v>
      </c>
      <c r="Q159" s="229">
        <v>0.77</v>
      </c>
      <c r="R159" s="229">
        <f>Q159*H159</f>
        <v>2.31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1095</v>
      </c>
      <c r="AT159" s="231" t="s">
        <v>296</v>
      </c>
      <c r="AU159" s="231" t="s">
        <v>156</v>
      </c>
      <c r="AY159" s="17" t="s">
        <v>133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1095</v>
      </c>
      <c r="BM159" s="231" t="s">
        <v>1205</v>
      </c>
    </row>
    <row r="160" spans="1:65" s="2" customFormat="1" ht="24.15" customHeight="1">
      <c r="A160" s="38"/>
      <c r="B160" s="39"/>
      <c r="C160" s="219" t="s">
        <v>285</v>
      </c>
      <c r="D160" s="219" t="s">
        <v>135</v>
      </c>
      <c r="E160" s="220" t="s">
        <v>1206</v>
      </c>
      <c r="F160" s="221" t="s">
        <v>1207</v>
      </c>
      <c r="G160" s="222" t="s">
        <v>146</v>
      </c>
      <c r="H160" s="223">
        <v>3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452</v>
      </c>
      <c r="AT160" s="231" t="s">
        <v>135</v>
      </c>
      <c r="AU160" s="231" t="s">
        <v>156</v>
      </c>
      <c r="AY160" s="17" t="s">
        <v>133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452</v>
      </c>
      <c r="BM160" s="231" t="s">
        <v>1208</v>
      </c>
    </row>
    <row r="161" spans="1:65" s="2" customFormat="1" ht="16.5" customHeight="1">
      <c r="A161" s="38"/>
      <c r="B161" s="39"/>
      <c r="C161" s="267" t="s">
        <v>839</v>
      </c>
      <c r="D161" s="267" t="s">
        <v>296</v>
      </c>
      <c r="E161" s="268" t="s">
        <v>1209</v>
      </c>
      <c r="F161" s="269" t="s">
        <v>1210</v>
      </c>
      <c r="G161" s="270" t="s">
        <v>146</v>
      </c>
      <c r="H161" s="271">
        <v>3</v>
      </c>
      <c r="I161" s="272"/>
      <c r="J161" s="273">
        <f>ROUND(I161*H161,2)</f>
        <v>0</v>
      </c>
      <c r="K161" s="274"/>
      <c r="L161" s="275"/>
      <c r="M161" s="276" t="s">
        <v>1</v>
      </c>
      <c r="N161" s="277" t="s">
        <v>43</v>
      </c>
      <c r="O161" s="91"/>
      <c r="P161" s="229">
        <f>O161*H161</f>
        <v>0</v>
      </c>
      <c r="Q161" s="229">
        <v>0.279</v>
      </c>
      <c r="R161" s="229">
        <f>Q161*H161</f>
        <v>0.8370000000000001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1095</v>
      </c>
      <c r="AT161" s="231" t="s">
        <v>296</v>
      </c>
      <c r="AU161" s="231" t="s">
        <v>156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1095</v>
      </c>
      <c r="BM161" s="231" t="s">
        <v>1211</v>
      </c>
    </row>
    <row r="162" spans="1:65" s="2" customFormat="1" ht="21.75" customHeight="1">
      <c r="A162" s="38"/>
      <c r="B162" s="39"/>
      <c r="C162" s="219" t="s">
        <v>1212</v>
      </c>
      <c r="D162" s="219" t="s">
        <v>135</v>
      </c>
      <c r="E162" s="220" t="s">
        <v>1213</v>
      </c>
      <c r="F162" s="221" t="s">
        <v>1214</v>
      </c>
      <c r="G162" s="222" t="s">
        <v>146</v>
      </c>
      <c r="H162" s="223">
        <v>3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452</v>
      </c>
      <c r="AT162" s="231" t="s">
        <v>135</v>
      </c>
      <c r="AU162" s="231" t="s">
        <v>156</v>
      </c>
      <c r="AY162" s="17" t="s">
        <v>133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452</v>
      </c>
      <c r="BM162" s="231" t="s">
        <v>1215</v>
      </c>
    </row>
    <row r="163" spans="1:65" s="2" customFormat="1" ht="21.75" customHeight="1">
      <c r="A163" s="38"/>
      <c r="B163" s="39"/>
      <c r="C163" s="219" t="s">
        <v>290</v>
      </c>
      <c r="D163" s="219" t="s">
        <v>135</v>
      </c>
      <c r="E163" s="220" t="s">
        <v>1216</v>
      </c>
      <c r="F163" s="221" t="s">
        <v>1217</v>
      </c>
      <c r="G163" s="222" t="s">
        <v>146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452</v>
      </c>
      <c r="AT163" s="231" t="s">
        <v>135</v>
      </c>
      <c r="AU163" s="231" t="s">
        <v>156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452</v>
      </c>
      <c r="BM163" s="231" t="s">
        <v>1218</v>
      </c>
    </row>
    <row r="164" spans="1:65" s="2" customFormat="1" ht="16.5" customHeight="1">
      <c r="A164" s="38"/>
      <c r="B164" s="39"/>
      <c r="C164" s="219" t="s">
        <v>295</v>
      </c>
      <c r="D164" s="219" t="s">
        <v>135</v>
      </c>
      <c r="E164" s="220" t="s">
        <v>1219</v>
      </c>
      <c r="F164" s="221" t="s">
        <v>1220</v>
      </c>
      <c r="G164" s="222" t="s">
        <v>213</v>
      </c>
      <c r="H164" s="223">
        <v>123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452</v>
      </c>
      <c r="AT164" s="231" t="s">
        <v>135</v>
      </c>
      <c r="AU164" s="231" t="s">
        <v>156</v>
      </c>
      <c r="AY164" s="17" t="s">
        <v>133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452</v>
      </c>
      <c r="BM164" s="231" t="s">
        <v>1221</v>
      </c>
    </row>
    <row r="165" spans="1:65" s="2" customFormat="1" ht="16.5" customHeight="1">
      <c r="A165" s="38"/>
      <c r="B165" s="39"/>
      <c r="C165" s="267" t="s">
        <v>300</v>
      </c>
      <c r="D165" s="267" t="s">
        <v>296</v>
      </c>
      <c r="E165" s="268" t="s">
        <v>1222</v>
      </c>
      <c r="F165" s="269" t="s">
        <v>1223</v>
      </c>
      <c r="G165" s="270" t="s">
        <v>213</v>
      </c>
      <c r="H165" s="271">
        <v>135.3</v>
      </c>
      <c r="I165" s="272"/>
      <c r="J165" s="273">
        <f>ROUND(I165*H165,2)</f>
        <v>0</v>
      </c>
      <c r="K165" s="274"/>
      <c r="L165" s="275"/>
      <c r="M165" s="276" t="s">
        <v>1</v>
      </c>
      <c r="N165" s="277" t="s">
        <v>43</v>
      </c>
      <c r="O165" s="91"/>
      <c r="P165" s="229">
        <f>O165*H165</f>
        <v>0</v>
      </c>
      <c r="Q165" s="229">
        <v>0.0009</v>
      </c>
      <c r="R165" s="229">
        <f>Q165*H165</f>
        <v>0.12177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1095</v>
      </c>
      <c r="AT165" s="231" t="s">
        <v>296</v>
      </c>
      <c r="AU165" s="231" t="s">
        <v>156</v>
      </c>
      <c r="AY165" s="17" t="s">
        <v>133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1095</v>
      </c>
      <c r="BM165" s="231" t="s">
        <v>1224</v>
      </c>
    </row>
    <row r="166" spans="1:51" s="13" customFormat="1" ht="12">
      <c r="A166" s="13"/>
      <c r="B166" s="233"/>
      <c r="C166" s="234"/>
      <c r="D166" s="235" t="s">
        <v>141</v>
      </c>
      <c r="E166" s="236" t="s">
        <v>1</v>
      </c>
      <c r="F166" s="237" t="s">
        <v>1225</v>
      </c>
      <c r="G166" s="234"/>
      <c r="H166" s="238">
        <v>135.3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141</v>
      </c>
      <c r="AU166" s="244" t="s">
        <v>156</v>
      </c>
      <c r="AV166" s="13" t="s">
        <v>88</v>
      </c>
      <c r="AW166" s="13" t="s">
        <v>34</v>
      </c>
      <c r="AX166" s="13" t="s">
        <v>86</v>
      </c>
      <c r="AY166" s="244" t="s">
        <v>133</v>
      </c>
    </row>
    <row r="167" spans="1:65" s="2" customFormat="1" ht="16.5" customHeight="1">
      <c r="A167" s="38"/>
      <c r="B167" s="39"/>
      <c r="C167" s="219" t="s">
        <v>328</v>
      </c>
      <c r="D167" s="219" t="s">
        <v>135</v>
      </c>
      <c r="E167" s="220" t="s">
        <v>1219</v>
      </c>
      <c r="F167" s="221" t="s">
        <v>1220</v>
      </c>
      <c r="G167" s="222" t="s">
        <v>213</v>
      </c>
      <c r="H167" s="223">
        <v>27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452</v>
      </c>
      <c r="AT167" s="231" t="s">
        <v>135</v>
      </c>
      <c r="AU167" s="231" t="s">
        <v>156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452</v>
      </c>
      <c r="BM167" s="231" t="s">
        <v>1226</v>
      </c>
    </row>
    <row r="168" spans="1:65" s="2" customFormat="1" ht="16.5" customHeight="1">
      <c r="A168" s="38"/>
      <c r="B168" s="39"/>
      <c r="C168" s="267" t="s">
        <v>337</v>
      </c>
      <c r="D168" s="267" t="s">
        <v>296</v>
      </c>
      <c r="E168" s="268" t="s">
        <v>1227</v>
      </c>
      <c r="F168" s="269" t="s">
        <v>1228</v>
      </c>
      <c r="G168" s="270" t="s">
        <v>213</v>
      </c>
      <c r="H168" s="271">
        <v>30</v>
      </c>
      <c r="I168" s="272"/>
      <c r="J168" s="273">
        <f>ROUND(I168*H168,2)</f>
        <v>0</v>
      </c>
      <c r="K168" s="274"/>
      <c r="L168" s="275"/>
      <c r="M168" s="276" t="s">
        <v>1</v>
      </c>
      <c r="N168" s="277" t="s">
        <v>43</v>
      </c>
      <c r="O168" s="91"/>
      <c r="P168" s="229">
        <f>O168*H168</f>
        <v>0</v>
      </c>
      <c r="Q168" s="229">
        <v>0.00088</v>
      </c>
      <c r="R168" s="229">
        <f>Q168*H168</f>
        <v>0.0264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1095</v>
      </c>
      <c r="AT168" s="231" t="s">
        <v>296</v>
      </c>
      <c r="AU168" s="231" t="s">
        <v>156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1095</v>
      </c>
      <c r="BM168" s="231" t="s">
        <v>1229</v>
      </c>
    </row>
    <row r="169" spans="1:65" s="2" customFormat="1" ht="16.5" customHeight="1">
      <c r="A169" s="38"/>
      <c r="B169" s="39"/>
      <c r="C169" s="219" t="s">
        <v>305</v>
      </c>
      <c r="D169" s="219" t="s">
        <v>135</v>
      </c>
      <c r="E169" s="220" t="s">
        <v>1230</v>
      </c>
      <c r="F169" s="221" t="s">
        <v>1231</v>
      </c>
      <c r="G169" s="222" t="s">
        <v>449</v>
      </c>
      <c r="H169" s="223">
        <v>2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452</v>
      </c>
      <c r="AT169" s="231" t="s">
        <v>135</v>
      </c>
      <c r="AU169" s="231" t="s">
        <v>156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452</v>
      </c>
      <c r="BM169" s="231" t="s">
        <v>1232</v>
      </c>
    </row>
    <row r="170" spans="1:65" s="2" customFormat="1" ht="16.5" customHeight="1">
      <c r="A170" s="38"/>
      <c r="B170" s="39"/>
      <c r="C170" s="219" t="s">
        <v>350</v>
      </c>
      <c r="D170" s="219" t="s">
        <v>135</v>
      </c>
      <c r="E170" s="220" t="s">
        <v>1233</v>
      </c>
      <c r="F170" s="221" t="s">
        <v>1234</v>
      </c>
      <c r="G170" s="222" t="s">
        <v>449</v>
      </c>
      <c r="H170" s="223">
        <v>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452</v>
      </c>
      <c r="AT170" s="231" t="s">
        <v>135</v>
      </c>
      <c r="AU170" s="231" t="s">
        <v>156</v>
      </c>
      <c r="AY170" s="17" t="s">
        <v>133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452</v>
      </c>
      <c r="BM170" s="231" t="s">
        <v>1235</v>
      </c>
    </row>
    <row r="171" spans="1:65" s="2" customFormat="1" ht="16.5" customHeight="1">
      <c r="A171" s="38"/>
      <c r="B171" s="39"/>
      <c r="C171" s="219" t="s">
        <v>354</v>
      </c>
      <c r="D171" s="219" t="s">
        <v>135</v>
      </c>
      <c r="E171" s="220" t="s">
        <v>1236</v>
      </c>
      <c r="F171" s="221" t="s">
        <v>1237</v>
      </c>
      <c r="G171" s="222" t="s">
        <v>449</v>
      </c>
      <c r="H171" s="223">
        <v>1</v>
      </c>
      <c r="I171" s="224"/>
      <c r="J171" s="225">
        <f>ROUND(I171*H171,2)</f>
        <v>0</v>
      </c>
      <c r="K171" s="226"/>
      <c r="L171" s="44"/>
      <c r="M171" s="281" t="s">
        <v>1</v>
      </c>
      <c r="N171" s="282" t="s">
        <v>43</v>
      </c>
      <c r="O171" s="283"/>
      <c r="P171" s="284">
        <f>O171*H171</f>
        <v>0</v>
      </c>
      <c r="Q171" s="284">
        <v>0</v>
      </c>
      <c r="R171" s="284">
        <f>Q171*H171</f>
        <v>0</v>
      </c>
      <c r="S171" s="284">
        <v>0</v>
      </c>
      <c r="T171" s="28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452</v>
      </c>
      <c r="AT171" s="231" t="s">
        <v>135</v>
      </c>
      <c r="AU171" s="231" t="s">
        <v>156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452</v>
      </c>
      <c r="BM171" s="231" t="s">
        <v>1238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ROUND((SUM(BE122:BE182)),2)</f>
        <v>0</v>
      </c>
      <c r="G33" s="38"/>
      <c r="H33" s="38"/>
      <c r="I33" s="155">
        <v>0.21</v>
      </c>
      <c r="J33" s="154">
        <f>ROUND(((SUM(BE122:BE182))*I33),2)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ROUND((SUM(BF122:BF182)),2)</f>
        <v>0</v>
      </c>
      <c r="G34" s="38"/>
      <c r="H34" s="38"/>
      <c r="I34" s="155">
        <v>0.15</v>
      </c>
      <c r="J34" s="154">
        <f>ROUND(((SUM(BF122:BF182))*I34),2)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ROUND((SUM(BG122:BG182)),2)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ROUND((SUM(BH122:BH182)),2)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ROUND((SUM(BI122:BI182)),2)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402 - Veřejné osvětlení přechodů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1142</v>
      </c>
      <c r="E99" s="188"/>
      <c r="F99" s="188"/>
      <c r="G99" s="188"/>
      <c r="H99" s="188"/>
      <c r="I99" s="188"/>
      <c r="J99" s="189">
        <f>J152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5"/>
      <c r="C100" s="186"/>
      <c r="D100" s="187" t="s">
        <v>1143</v>
      </c>
      <c r="E100" s="188"/>
      <c r="F100" s="188"/>
      <c r="G100" s="188"/>
      <c r="H100" s="188"/>
      <c r="I100" s="188"/>
      <c r="J100" s="189">
        <f>J157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5"/>
      <c r="C101" s="186"/>
      <c r="D101" s="187" t="s">
        <v>1144</v>
      </c>
      <c r="E101" s="188"/>
      <c r="F101" s="188"/>
      <c r="G101" s="188"/>
      <c r="H101" s="188"/>
      <c r="I101" s="188"/>
      <c r="J101" s="189">
        <f>J160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5"/>
      <c r="C102" s="186"/>
      <c r="D102" s="187" t="s">
        <v>1145</v>
      </c>
      <c r="E102" s="188"/>
      <c r="F102" s="188"/>
      <c r="G102" s="188"/>
      <c r="H102" s="188"/>
      <c r="I102" s="188"/>
      <c r="J102" s="189">
        <f>J165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Výstavba chodníku na ul. Polské v Karviné-Ráji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102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402 - Veřejné osvětlení přechodů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Karviná</v>
      </c>
      <c r="G116" s="40"/>
      <c r="H116" s="40"/>
      <c r="I116" s="32" t="s">
        <v>22</v>
      </c>
      <c r="J116" s="79" t="str">
        <f>IF(J12="","",J12)</f>
        <v>9. 9. 2021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24</v>
      </c>
      <c r="D118" s="40"/>
      <c r="E118" s="40"/>
      <c r="F118" s="27" t="str">
        <f>E15</f>
        <v>Statutární město Karviná</v>
      </c>
      <c r="G118" s="40"/>
      <c r="H118" s="40"/>
      <c r="I118" s="32" t="s">
        <v>31</v>
      </c>
      <c r="J118" s="36" t="str">
        <f>E21</f>
        <v>ŠNAPKA SLUŽBY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Ivan Šnapka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119</v>
      </c>
      <c r="D121" s="194" t="s">
        <v>63</v>
      </c>
      <c r="E121" s="194" t="s">
        <v>59</v>
      </c>
      <c r="F121" s="194" t="s">
        <v>60</v>
      </c>
      <c r="G121" s="194" t="s">
        <v>120</v>
      </c>
      <c r="H121" s="194" t="s">
        <v>121</v>
      </c>
      <c r="I121" s="194" t="s">
        <v>122</v>
      </c>
      <c r="J121" s="195" t="s">
        <v>106</v>
      </c>
      <c r="K121" s="196" t="s">
        <v>123</v>
      </c>
      <c r="L121" s="197"/>
      <c r="M121" s="100" t="s">
        <v>1</v>
      </c>
      <c r="N121" s="101" t="s">
        <v>42</v>
      </c>
      <c r="O121" s="101" t="s">
        <v>124</v>
      </c>
      <c r="P121" s="101" t="s">
        <v>125</v>
      </c>
      <c r="Q121" s="101" t="s">
        <v>126</v>
      </c>
      <c r="R121" s="101" t="s">
        <v>127</v>
      </c>
      <c r="S121" s="101" t="s">
        <v>128</v>
      </c>
      <c r="T121" s="102" t="s">
        <v>129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130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3.6462856000000006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77</v>
      </c>
      <c r="E123" s="206" t="s">
        <v>131</v>
      </c>
      <c r="F123" s="206" t="s">
        <v>132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</f>
        <v>0</v>
      </c>
      <c r="Q123" s="211"/>
      <c r="R123" s="212">
        <f>R124</f>
        <v>3.6462856000000006</v>
      </c>
      <c r="S123" s="211"/>
      <c r="T123" s="21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78</v>
      </c>
      <c r="AY123" s="214" t="s">
        <v>133</v>
      </c>
      <c r="BK123" s="216">
        <f>BK124</f>
        <v>0</v>
      </c>
    </row>
    <row r="124" spans="1:63" s="12" customFormat="1" ht="22.8" customHeight="1">
      <c r="A124" s="12"/>
      <c r="B124" s="203"/>
      <c r="C124" s="204"/>
      <c r="D124" s="205" t="s">
        <v>77</v>
      </c>
      <c r="E124" s="217" t="s">
        <v>86</v>
      </c>
      <c r="F124" s="217" t="s">
        <v>134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P125+SUM(P126:P152)+P157+P160+P165</f>
        <v>0</v>
      </c>
      <c r="Q124" s="211"/>
      <c r="R124" s="212">
        <f>R125+SUM(R126:R152)+R157+R160+R165</f>
        <v>3.6462856000000006</v>
      </c>
      <c r="S124" s="211"/>
      <c r="T124" s="213">
        <f>T125+SUM(T126:T152)+T157+T160+T165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86</v>
      </c>
      <c r="AY124" s="214" t="s">
        <v>133</v>
      </c>
      <c r="BK124" s="216">
        <f>BK125+SUM(BK126:BK152)+BK157+BK160+BK165</f>
        <v>0</v>
      </c>
    </row>
    <row r="125" spans="1:65" s="2" customFormat="1" ht="24.15" customHeight="1">
      <c r="A125" s="38"/>
      <c r="B125" s="39"/>
      <c r="C125" s="219" t="s">
        <v>86</v>
      </c>
      <c r="D125" s="219" t="s">
        <v>135</v>
      </c>
      <c r="E125" s="220" t="s">
        <v>1146</v>
      </c>
      <c r="F125" s="221" t="s">
        <v>1147</v>
      </c>
      <c r="G125" s="222" t="s">
        <v>232</v>
      </c>
      <c r="H125" s="223">
        <v>3.168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139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139</v>
      </c>
      <c r="BM125" s="231" t="s">
        <v>1240</v>
      </c>
    </row>
    <row r="126" spans="1:51" s="13" customFormat="1" ht="12">
      <c r="A126" s="13"/>
      <c r="B126" s="233"/>
      <c r="C126" s="234"/>
      <c r="D126" s="235" t="s">
        <v>141</v>
      </c>
      <c r="E126" s="236" t="s">
        <v>1</v>
      </c>
      <c r="F126" s="237" t="s">
        <v>1241</v>
      </c>
      <c r="G126" s="234"/>
      <c r="H126" s="238">
        <v>3.168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141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133</v>
      </c>
    </row>
    <row r="127" spans="1:65" s="2" customFormat="1" ht="24.15" customHeight="1">
      <c r="A127" s="38"/>
      <c r="B127" s="39"/>
      <c r="C127" s="219" t="s">
        <v>88</v>
      </c>
      <c r="D127" s="219" t="s">
        <v>135</v>
      </c>
      <c r="E127" s="220" t="s">
        <v>1150</v>
      </c>
      <c r="F127" s="221" t="s">
        <v>1151</v>
      </c>
      <c r="G127" s="222" t="s">
        <v>232</v>
      </c>
      <c r="H127" s="223">
        <v>3.168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139</v>
      </c>
      <c r="AT127" s="231" t="s">
        <v>135</v>
      </c>
      <c r="AU127" s="231" t="s">
        <v>88</v>
      </c>
      <c r="AY127" s="17" t="s">
        <v>133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139</v>
      </c>
      <c r="BM127" s="231" t="s">
        <v>1242</v>
      </c>
    </row>
    <row r="128" spans="1:51" s="13" customFormat="1" ht="12">
      <c r="A128" s="13"/>
      <c r="B128" s="233"/>
      <c r="C128" s="234"/>
      <c r="D128" s="235" t="s">
        <v>141</v>
      </c>
      <c r="E128" s="236" t="s">
        <v>1</v>
      </c>
      <c r="F128" s="237" t="s">
        <v>1241</v>
      </c>
      <c r="G128" s="234"/>
      <c r="H128" s="238">
        <v>3.168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141</v>
      </c>
      <c r="AU128" s="244" t="s">
        <v>88</v>
      </c>
      <c r="AV128" s="13" t="s">
        <v>88</v>
      </c>
      <c r="AW128" s="13" t="s">
        <v>34</v>
      </c>
      <c r="AX128" s="13" t="s">
        <v>86</v>
      </c>
      <c r="AY128" s="244" t="s">
        <v>133</v>
      </c>
    </row>
    <row r="129" spans="1:65" s="2" customFormat="1" ht="24.15" customHeight="1">
      <c r="A129" s="38"/>
      <c r="B129" s="39"/>
      <c r="C129" s="219" t="s">
        <v>156</v>
      </c>
      <c r="D129" s="219" t="s">
        <v>135</v>
      </c>
      <c r="E129" s="220" t="s">
        <v>1153</v>
      </c>
      <c r="F129" s="221" t="s">
        <v>1154</v>
      </c>
      <c r="G129" s="222" t="s">
        <v>232</v>
      </c>
      <c r="H129" s="223">
        <v>3.608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139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139</v>
      </c>
      <c r="BM129" s="231" t="s">
        <v>1243</v>
      </c>
    </row>
    <row r="130" spans="1:51" s="13" customFormat="1" ht="12">
      <c r="A130" s="13"/>
      <c r="B130" s="233"/>
      <c r="C130" s="234"/>
      <c r="D130" s="235" t="s">
        <v>141</v>
      </c>
      <c r="E130" s="236" t="s">
        <v>1</v>
      </c>
      <c r="F130" s="237" t="s">
        <v>1244</v>
      </c>
      <c r="G130" s="234"/>
      <c r="H130" s="238">
        <v>3.608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141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133</v>
      </c>
    </row>
    <row r="131" spans="1:65" s="2" customFormat="1" ht="24.15" customHeight="1">
      <c r="A131" s="38"/>
      <c r="B131" s="39"/>
      <c r="C131" s="219" t="s">
        <v>139</v>
      </c>
      <c r="D131" s="219" t="s">
        <v>135</v>
      </c>
      <c r="E131" s="220" t="s">
        <v>272</v>
      </c>
      <c r="F131" s="221" t="s">
        <v>273</v>
      </c>
      <c r="G131" s="222" t="s">
        <v>232</v>
      </c>
      <c r="H131" s="223">
        <v>3.608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139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139</v>
      </c>
      <c r="BM131" s="231" t="s">
        <v>1245</v>
      </c>
    </row>
    <row r="132" spans="1:51" s="13" customFormat="1" ht="12">
      <c r="A132" s="13"/>
      <c r="B132" s="233"/>
      <c r="C132" s="234"/>
      <c r="D132" s="235" t="s">
        <v>141</v>
      </c>
      <c r="E132" s="236" t="s">
        <v>1</v>
      </c>
      <c r="F132" s="237" t="s">
        <v>1244</v>
      </c>
      <c r="G132" s="234"/>
      <c r="H132" s="238">
        <v>3.608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141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133</v>
      </c>
    </row>
    <row r="133" spans="1:65" s="2" customFormat="1" ht="21.75" customHeight="1">
      <c r="A133" s="38"/>
      <c r="B133" s="39"/>
      <c r="C133" s="219" t="s">
        <v>271</v>
      </c>
      <c r="D133" s="219" t="s">
        <v>135</v>
      </c>
      <c r="E133" s="220" t="s">
        <v>286</v>
      </c>
      <c r="F133" s="221" t="s">
        <v>1246</v>
      </c>
      <c r="G133" s="222" t="s">
        <v>232</v>
      </c>
      <c r="H133" s="223">
        <v>13.5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139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139</v>
      </c>
      <c r="BM133" s="231" t="s">
        <v>1247</v>
      </c>
    </row>
    <row r="134" spans="1:51" s="13" customFormat="1" ht="12">
      <c r="A134" s="13"/>
      <c r="B134" s="233"/>
      <c r="C134" s="234"/>
      <c r="D134" s="235" t="s">
        <v>141</v>
      </c>
      <c r="E134" s="236" t="s">
        <v>1</v>
      </c>
      <c r="F134" s="237" t="s">
        <v>1248</v>
      </c>
      <c r="G134" s="234"/>
      <c r="H134" s="238">
        <v>13.5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141</v>
      </c>
      <c r="AU134" s="244" t="s">
        <v>88</v>
      </c>
      <c r="AV134" s="13" t="s">
        <v>88</v>
      </c>
      <c r="AW134" s="13" t="s">
        <v>34</v>
      </c>
      <c r="AX134" s="13" t="s">
        <v>86</v>
      </c>
      <c r="AY134" s="244" t="s">
        <v>133</v>
      </c>
    </row>
    <row r="135" spans="1:65" s="2" customFormat="1" ht="24.15" customHeight="1">
      <c r="A135" s="38"/>
      <c r="B135" s="39"/>
      <c r="C135" s="219" t="s">
        <v>285</v>
      </c>
      <c r="D135" s="219" t="s">
        <v>135</v>
      </c>
      <c r="E135" s="220" t="s">
        <v>1249</v>
      </c>
      <c r="F135" s="221" t="s">
        <v>1250</v>
      </c>
      <c r="G135" s="222" t="s">
        <v>213</v>
      </c>
      <c r="H135" s="223">
        <v>19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139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139</v>
      </c>
      <c r="BM135" s="231" t="s">
        <v>1251</v>
      </c>
    </row>
    <row r="136" spans="1:51" s="13" customFormat="1" ht="12">
      <c r="A136" s="13"/>
      <c r="B136" s="233"/>
      <c r="C136" s="234"/>
      <c r="D136" s="235" t="s">
        <v>141</v>
      </c>
      <c r="E136" s="236" t="s">
        <v>1</v>
      </c>
      <c r="F136" s="237" t="s">
        <v>1252</v>
      </c>
      <c r="G136" s="234"/>
      <c r="H136" s="238">
        <v>19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141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133</v>
      </c>
    </row>
    <row r="137" spans="1:65" s="2" customFormat="1" ht="24.15" customHeight="1">
      <c r="A137" s="38"/>
      <c r="B137" s="39"/>
      <c r="C137" s="267" t="s">
        <v>839</v>
      </c>
      <c r="D137" s="267" t="s">
        <v>296</v>
      </c>
      <c r="E137" s="268" t="s">
        <v>1253</v>
      </c>
      <c r="F137" s="269" t="s">
        <v>1254</v>
      </c>
      <c r="G137" s="270" t="s">
        <v>146</v>
      </c>
      <c r="H137" s="271">
        <v>19</v>
      </c>
      <c r="I137" s="272"/>
      <c r="J137" s="273">
        <f>ROUND(I137*H137,2)</f>
        <v>0</v>
      </c>
      <c r="K137" s="274"/>
      <c r="L137" s="275"/>
      <c r="M137" s="276" t="s">
        <v>1</v>
      </c>
      <c r="N137" s="277" t="s">
        <v>43</v>
      </c>
      <c r="O137" s="91"/>
      <c r="P137" s="229">
        <f>O137*H137</f>
        <v>0</v>
      </c>
      <c r="Q137" s="229">
        <v>0.01042</v>
      </c>
      <c r="R137" s="229">
        <f>Q137*H137</f>
        <v>0.19798000000000002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176</v>
      </c>
      <c r="AT137" s="231" t="s">
        <v>296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139</v>
      </c>
      <c r="BM137" s="231" t="s">
        <v>1255</v>
      </c>
    </row>
    <row r="138" spans="1:65" s="2" customFormat="1" ht="21.75" customHeight="1">
      <c r="A138" s="38"/>
      <c r="B138" s="39"/>
      <c r="C138" s="219" t="s">
        <v>458</v>
      </c>
      <c r="D138" s="219" t="s">
        <v>135</v>
      </c>
      <c r="E138" s="220" t="s">
        <v>1158</v>
      </c>
      <c r="F138" s="221" t="s">
        <v>1159</v>
      </c>
      <c r="G138" s="222" t="s">
        <v>232</v>
      </c>
      <c r="H138" s="223">
        <v>6.776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139</v>
      </c>
      <c r="AT138" s="231" t="s">
        <v>135</v>
      </c>
      <c r="AU138" s="231" t="s">
        <v>88</v>
      </c>
      <c r="AY138" s="17" t="s">
        <v>133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139</v>
      </c>
      <c r="BM138" s="231" t="s">
        <v>1256</v>
      </c>
    </row>
    <row r="139" spans="1:51" s="13" customFormat="1" ht="12">
      <c r="A139" s="13"/>
      <c r="B139" s="233"/>
      <c r="C139" s="234"/>
      <c r="D139" s="235" t="s">
        <v>141</v>
      </c>
      <c r="E139" s="236" t="s">
        <v>1</v>
      </c>
      <c r="F139" s="237" t="s">
        <v>1241</v>
      </c>
      <c r="G139" s="234"/>
      <c r="H139" s="238">
        <v>3.168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141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133</v>
      </c>
    </row>
    <row r="140" spans="1:51" s="13" customFormat="1" ht="12">
      <c r="A140" s="13"/>
      <c r="B140" s="233"/>
      <c r="C140" s="234"/>
      <c r="D140" s="235" t="s">
        <v>141</v>
      </c>
      <c r="E140" s="236" t="s">
        <v>1</v>
      </c>
      <c r="F140" s="237" t="s">
        <v>1244</v>
      </c>
      <c r="G140" s="234"/>
      <c r="H140" s="238">
        <v>3.608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141</v>
      </c>
      <c r="AU140" s="244" t="s">
        <v>88</v>
      </c>
      <c r="AV140" s="13" t="s">
        <v>88</v>
      </c>
      <c r="AW140" s="13" t="s">
        <v>34</v>
      </c>
      <c r="AX140" s="13" t="s">
        <v>78</v>
      </c>
      <c r="AY140" s="244" t="s">
        <v>133</v>
      </c>
    </row>
    <row r="141" spans="1:51" s="14" customFormat="1" ht="12">
      <c r="A141" s="14"/>
      <c r="B141" s="245"/>
      <c r="C141" s="246"/>
      <c r="D141" s="235" t="s">
        <v>141</v>
      </c>
      <c r="E141" s="247" t="s">
        <v>1</v>
      </c>
      <c r="F141" s="248" t="s">
        <v>167</v>
      </c>
      <c r="G141" s="246"/>
      <c r="H141" s="249">
        <v>6.776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141</v>
      </c>
      <c r="AU141" s="255" t="s">
        <v>88</v>
      </c>
      <c r="AV141" s="14" t="s">
        <v>139</v>
      </c>
      <c r="AW141" s="14" t="s">
        <v>34</v>
      </c>
      <c r="AX141" s="14" t="s">
        <v>86</v>
      </c>
      <c r="AY141" s="255" t="s">
        <v>133</v>
      </c>
    </row>
    <row r="142" spans="1:65" s="2" customFormat="1" ht="16.5" customHeight="1">
      <c r="A142" s="38"/>
      <c r="B142" s="39"/>
      <c r="C142" s="219" t="s">
        <v>168</v>
      </c>
      <c r="D142" s="219" t="s">
        <v>135</v>
      </c>
      <c r="E142" s="220" t="s">
        <v>355</v>
      </c>
      <c r="F142" s="221" t="s">
        <v>356</v>
      </c>
      <c r="G142" s="222" t="s">
        <v>232</v>
      </c>
      <c r="H142" s="223">
        <v>3.168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139</v>
      </c>
      <c r="AT142" s="231" t="s">
        <v>135</v>
      </c>
      <c r="AU142" s="231" t="s">
        <v>88</v>
      </c>
      <c r="AY142" s="17" t="s">
        <v>133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139</v>
      </c>
      <c r="BM142" s="231" t="s">
        <v>1257</v>
      </c>
    </row>
    <row r="143" spans="1:51" s="13" customFormat="1" ht="12">
      <c r="A143" s="13"/>
      <c r="B143" s="233"/>
      <c r="C143" s="234"/>
      <c r="D143" s="235" t="s">
        <v>141</v>
      </c>
      <c r="E143" s="236" t="s">
        <v>1</v>
      </c>
      <c r="F143" s="237" t="s">
        <v>1258</v>
      </c>
      <c r="G143" s="234"/>
      <c r="H143" s="238">
        <v>3.168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141</v>
      </c>
      <c r="AU143" s="244" t="s">
        <v>88</v>
      </c>
      <c r="AV143" s="13" t="s">
        <v>88</v>
      </c>
      <c r="AW143" s="13" t="s">
        <v>34</v>
      </c>
      <c r="AX143" s="13" t="s">
        <v>86</v>
      </c>
      <c r="AY143" s="244" t="s">
        <v>133</v>
      </c>
    </row>
    <row r="144" spans="1:65" s="2" customFormat="1" ht="33" customHeight="1">
      <c r="A144" s="38"/>
      <c r="B144" s="39"/>
      <c r="C144" s="219" t="s">
        <v>172</v>
      </c>
      <c r="D144" s="219" t="s">
        <v>135</v>
      </c>
      <c r="E144" s="220" t="s">
        <v>1163</v>
      </c>
      <c r="F144" s="221" t="s">
        <v>1164</v>
      </c>
      <c r="G144" s="222" t="s">
        <v>232</v>
      </c>
      <c r="H144" s="223">
        <v>0.328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139</v>
      </c>
      <c r="AT144" s="231" t="s">
        <v>135</v>
      </c>
      <c r="AU144" s="231" t="s">
        <v>88</v>
      </c>
      <c r="AY144" s="17" t="s">
        <v>133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139</v>
      </c>
      <c r="BM144" s="231" t="s">
        <v>1259</v>
      </c>
    </row>
    <row r="145" spans="1:51" s="13" customFormat="1" ht="12">
      <c r="A145" s="13"/>
      <c r="B145" s="233"/>
      <c r="C145" s="234"/>
      <c r="D145" s="235" t="s">
        <v>141</v>
      </c>
      <c r="E145" s="236" t="s">
        <v>1</v>
      </c>
      <c r="F145" s="237" t="s">
        <v>1260</v>
      </c>
      <c r="G145" s="234"/>
      <c r="H145" s="238">
        <v>0.328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141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133</v>
      </c>
    </row>
    <row r="146" spans="1:65" s="2" customFormat="1" ht="16.5" customHeight="1">
      <c r="A146" s="38"/>
      <c r="B146" s="39"/>
      <c r="C146" s="267" t="s">
        <v>176</v>
      </c>
      <c r="D146" s="267" t="s">
        <v>296</v>
      </c>
      <c r="E146" s="268" t="s">
        <v>377</v>
      </c>
      <c r="F146" s="269" t="s">
        <v>378</v>
      </c>
      <c r="G146" s="270" t="s">
        <v>347</v>
      </c>
      <c r="H146" s="271">
        <v>0.59</v>
      </c>
      <c r="I146" s="272"/>
      <c r="J146" s="273">
        <f>ROUND(I146*H146,2)</f>
        <v>0</v>
      </c>
      <c r="K146" s="274"/>
      <c r="L146" s="275"/>
      <c r="M146" s="276" t="s">
        <v>1</v>
      </c>
      <c r="N146" s="277" t="s">
        <v>43</v>
      </c>
      <c r="O146" s="91"/>
      <c r="P146" s="229">
        <f>O146*H146</f>
        <v>0</v>
      </c>
      <c r="Q146" s="229">
        <v>1</v>
      </c>
      <c r="R146" s="229">
        <f>Q146*H146</f>
        <v>0.59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176</v>
      </c>
      <c r="AT146" s="231" t="s">
        <v>296</v>
      </c>
      <c r="AU146" s="231" t="s">
        <v>88</v>
      </c>
      <c r="AY146" s="17" t="s">
        <v>133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139</v>
      </c>
      <c r="BM146" s="231" t="s">
        <v>1261</v>
      </c>
    </row>
    <row r="147" spans="1:51" s="13" customFormat="1" ht="12">
      <c r="A147" s="13"/>
      <c r="B147" s="233"/>
      <c r="C147" s="234"/>
      <c r="D147" s="235" t="s">
        <v>141</v>
      </c>
      <c r="E147" s="236" t="s">
        <v>1</v>
      </c>
      <c r="F147" s="237" t="s">
        <v>1262</v>
      </c>
      <c r="G147" s="234"/>
      <c r="H147" s="238">
        <v>0.59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141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133</v>
      </c>
    </row>
    <row r="148" spans="1:65" s="2" customFormat="1" ht="24.15" customHeight="1">
      <c r="A148" s="38"/>
      <c r="B148" s="39"/>
      <c r="C148" s="219" t="s">
        <v>181</v>
      </c>
      <c r="D148" s="219" t="s">
        <v>135</v>
      </c>
      <c r="E148" s="220" t="s">
        <v>1169</v>
      </c>
      <c r="F148" s="221" t="s">
        <v>1170</v>
      </c>
      <c r="G148" s="222" t="s">
        <v>232</v>
      </c>
      <c r="H148" s="223">
        <v>0.328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139</v>
      </c>
      <c r="AT148" s="231" t="s">
        <v>135</v>
      </c>
      <c r="AU148" s="231" t="s">
        <v>88</v>
      </c>
      <c r="AY148" s="17" t="s">
        <v>133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139</v>
      </c>
      <c r="BM148" s="231" t="s">
        <v>1263</v>
      </c>
    </row>
    <row r="149" spans="1:51" s="13" customFormat="1" ht="12">
      <c r="A149" s="13"/>
      <c r="B149" s="233"/>
      <c r="C149" s="234"/>
      <c r="D149" s="235" t="s">
        <v>141</v>
      </c>
      <c r="E149" s="236" t="s">
        <v>1</v>
      </c>
      <c r="F149" s="237" t="s">
        <v>1260</v>
      </c>
      <c r="G149" s="234"/>
      <c r="H149" s="238">
        <v>0.328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141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133</v>
      </c>
    </row>
    <row r="150" spans="1:65" s="2" customFormat="1" ht="24.15" customHeight="1">
      <c r="A150" s="38"/>
      <c r="B150" s="39"/>
      <c r="C150" s="219" t="s">
        <v>1212</v>
      </c>
      <c r="D150" s="219" t="s">
        <v>135</v>
      </c>
      <c r="E150" s="220" t="s">
        <v>373</v>
      </c>
      <c r="F150" s="221" t="s">
        <v>374</v>
      </c>
      <c r="G150" s="222" t="s">
        <v>232</v>
      </c>
      <c r="H150" s="223">
        <v>2.952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139</v>
      </c>
      <c r="AT150" s="231" t="s">
        <v>135</v>
      </c>
      <c r="AU150" s="231" t="s">
        <v>88</v>
      </c>
      <c r="AY150" s="17" t="s">
        <v>133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139</v>
      </c>
      <c r="BM150" s="231" t="s">
        <v>1264</v>
      </c>
    </row>
    <row r="151" spans="1:51" s="13" customFormat="1" ht="12">
      <c r="A151" s="13"/>
      <c r="B151" s="233"/>
      <c r="C151" s="234"/>
      <c r="D151" s="235" t="s">
        <v>141</v>
      </c>
      <c r="E151" s="236" t="s">
        <v>1</v>
      </c>
      <c r="F151" s="237" t="s">
        <v>1265</v>
      </c>
      <c r="G151" s="234"/>
      <c r="H151" s="238">
        <v>2.952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141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133</v>
      </c>
    </row>
    <row r="152" spans="1:63" s="12" customFormat="1" ht="20.85" customHeight="1">
      <c r="A152" s="12"/>
      <c r="B152" s="203"/>
      <c r="C152" s="204"/>
      <c r="D152" s="205" t="s">
        <v>77</v>
      </c>
      <c r="E152" s="217" t="s">
        <v>156</v>
      </c>
      <c r="F152" s="217" t="s">
        <v>926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SUM(P153:P156)</f>
        <v>0</v>
      </c>
      <c r="Q152" s="211"/>
      <c r="R152" s="212">
        <f>SUM(R153:R156)</f>
        <v>0.011151999999999999</v>
      </c>
      <c r="S152" s="211"/>
      <c r="T152" s="213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86</v>
      </c>
      <c r="AT152" s="215" t="s">
        <v>77</v>
      </c>
      <c r="AU152" s="215" t="s">
        <v>88</v>
      </c>
      <c r="AY152" s="214" t="s">
        <v>133</v>
      </c>
      <c r="BK152" s="216">
        <f>SUM(BK153:BK156)</f>
        <v>0</v>
      </c>
    </row>
    <row r="153" spans="1:65" s="2" customFormat="1" ht="24.15" customHeight="1">
      <c r="A153" s="38"/>
      <c r="B153" s="39"/>
      <c r="C153" s="219" t="s">
        <v>187</v>
      </c>
      <c r="D153" s="219" t="s">
        <v>135</v>
      </c>
      <c r="E153" s="220" t="s">
        <v>1174</v>
      </c>
      <c r="F153" s="221" t="s">
        <v>1175</v>
      </c>
      <c r="G153" s="222" t="s">
        <v>213</v>
      </c>
      <c r="H153" s="223">
        <v>8.2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0.00045</v>
      </c>
      <c r="R153" s="229">
        <f>Q153*H153</f>
        <v>0.0036899999999999997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139</v>
      </c>
      <c r="AT153" s="231" t="s">
        <v>135</v>
      </c>
      <c r="AU153" s="231" t="s">
        <v>156</v>
      </c>
      <c r="AY153" s="17" t="s">
        <v>133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139</v>
      </c>
      <c r="BM153" s="231" t="s">
        <v>1266</v>
      </c>
    </row>
    <row r="154" spans="1:51" s="13" customFormat="1" ht="12">
      <c r="A154" s="13"/>
      <c r="B154" s="233"/>
      <c r="C154" s="234"/>
      <c r="D154" s="235" t="s">
        <v>141</v>
      </c>
      <c r="E154" s="236" t="s">
        <v>1</v>
      </c>
      <c r="F154" s="237" t="s">
        <v>1267</v>
      </c>
      <c r="G154" s="234"/>
      <c r="H154" s="238">
        <v>8.2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141</v>
      </c>
      <c r="AU154" s="244" t="s">
        <v>156</v>
      </c>
      <c r="AV154" s="13" t="s">
        <v>88</v>
      </c>
      <c r="AW154" s="13" t="s">
        <v>34</v>
      </c>
      <c r="AX154" s="13" t="s">
        <v>86</v>
      </c>
      <c r="AY154" s="244" t="s">
        <v>133</v>
      </c>
    </row>
    <row r="155" spans="1:65" s="2" customFormat="1" ht="16.5" customHeight="1">
      <c r="A155" s="38"/>
      <c r="B155" s="39"/>
      <c r="C155" s="219" t="s">
        <v>193</v>
      </c>
      <c r="D155" s="219" t="s">
        <v>135</v>
      </c>
      <c r="E155" s="220" t="s">
        <v>1178</v>
      </c>
      <c r="F155" s="221" t="s">
        <v>1179</v>
      </c>
      <c r="G155" s="222" t="s">
        <v>213</v>
      </c>
      <c r="H155" s="223">
        <v>8.2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0.00091</v>
      </c>
      <c r="R155" s="229">
        <f>Q155*H155</f>
        <v>0.007461999999999999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139</v>
      </c>
      <c r="AT155" s="231" t="s">
        <v>135</v>
      </c>
      <c r="AU155" s="231" t="s">
        <v>156</v>
      </c>
      <c r="AY155" s="17" t="s">
        <v>133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139</v>
      </c>
      <c r="BM155" s="231" t="s">
        <v>1268</v>
      </c>
    </row>
    <row r="156" spans="1:51" s="13" customFormat="1" ht="12">
      <c r="A156" s="13"/>
      <c r="B156" s="233"/>
      <c r="C156" s="234"/>
      <c r="D156" s="235" t="s">
        <v>141</v>
      </c>
      <c r="E156" s="236" t="s">
        <v>1</v>
      </c>
      <c r="F156" s="237" t="s">
        <v>1267</v>
      </c>
      <c r="G156" s="234"/>
      <c r="H156" s="238">
        <v>8.2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141</v>
      </c>
      <c r="AU156" s="244" t="s">
        <v>156</v>
      </c>
      <c r="AV156" s="13" t="s">
        <v>88</v>
      </c>
      <c r="AW156" s="13" t="s">
        <v>34</v>
      </c>
      <c r="AX156" s="13" t="s">
        <v>86</v>
      </c>
      <c r="AY156" s="244" t="s">
        <v>133</v>
      </c>
    </row>
    <row r="157" spans="1:63" s="12" customFormat="1" ht="20.85" customHeight="1">
      <c r="A157" s="12"/>
      <c r="B157" s="203"/>
      <c r="C157" s="204"/>
      <c r="D157" s="205" t="s">
        <v>77</v>
      </c>
      <c r="E157" s="217" t="s">
        <v>139</v>
      </c>
      <c r="F157" s="217" t="s">
        <v>451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SUM(P158:P159)</f>
        <v>0</v>
      </c>
      <c r="Q157" s="211"/>
      <c r="R157" s="212">
        <f>SUM(R158:R159)</f>
        <v>0</v>
      </c>
      <c r="S157" s="211"/>
      <c r="T157" s="213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86</v>
      </c>
      <c r="AT157" s="215" t="s">
        <v>77</v>
      </c>
      <c r="AU157" s="215" t="s">
        <v>88</v>
      </c>
      <c r="AY157" s="214" t="s">
        <v>133</v>
      </c>
      <c r="BK157" s="216">
        <f>SUM(BK158:BK159)</f>
        <v>0</v>
      </c>
    </row>
    <row r="158" spans="1:65" s="2" customFormat="1" ht="24.15" customHeight="1">
      <c r="A158" s="38"/>
      <c r="B158" s="39"/>
      <c r="C158" s="219" t="s">
        <v>198</v>
      </c>
      <c r="D158" s="219" t="s">
        <v>135</v>
      </c>
      <c r="E158" s="220" t="s">
        <v>1181</v>
      </c>
      <c r="F158" s="221" t="s">
        <v>1182</v>
      </c>
      <c r="G158" s="222" t="s">
        <v>232</v>
      </c>
      <c r="H158" s="223">
        <v>0.328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139</v>
      </c>
      <c r="AT158" s="231" t="s">
        <v>135</v>
      </c>
      <c r="AU158" s="231" t="s">
        <v>156</v>
      </c>
      <c r="AY158" s="17" t="s">
        <v>133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139</v>
      </c>
      <c r="BM158" s="231" t="s">
        <v>1269</v>
      </c>
    </row>
    <row r="159" spans="1:51" s="13" customFormat="1" ht="12">
      <c r="A159" s="13"/>
      <c r="B159" s="233"/>
      <c r="C159" s="234"/>
      <c r="D159" s="235" t="s">
        <v>141</v>
      </c>
      <c r="E159" s="236" t="s">
        <v>1</v>
      </c>
      <c r="F159" s="237" t="s">
        <v>1260</v>
      </c>
      <c r="G159" s="234"/>
      <c r="H159" s="238">
        <v>0.328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141</v>
      </c>
      <c r="AU159" s="244" t="s">
        <v>156</v>
      </c>
      <c r="AV159" s="13" t="s">
        <v>88</v>
      </c>
      <c r="AW159" s="13" t="s">
        <v>34</v>
      </c>
      <c r="AX159" s="13" t="s">
        <v>86</v>
      </c>
      <c r="AY159" s="244" t="s">
        <v>133</v>
      </c>
    </row>
    <row r="160" spans="1:63" s="12" customFormat="1" ht="20.85" customHeight="1">
      <c r="A160" s="12"/>
      <c r="B160" s="203"/>
      <c r="C160" s="204"/>
      <c r="D160" s="205" t="s">
        <v>77</v>
      </c>
      <c r="E160" s="217" t="s">
        <v>1184</v>
      </c>
      <c r="F160" s="217" t="s">
        <v>1185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SUM(P161:P164)</f>
        <v>0</v>
      </c>
      <c r="Q160" s="211"/>
      <c r="R160" s="212">
        <f>SUM(R161:R164)</f>
        <v>0.0055176</v>
      </c>
      <c r="S160" s="211"/>
      <c r="T160" s="213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88</v>
      </c>
      <c r="AT160" s="215" t="s">
        <v>77</v>
      </c>
      <c r="AU160" s="215" t="s">
        <v>88</v>
      </c>
      <c r="AY160" s="214" t="s">
        <v>133</v>
      </c>
      <c r="BK160" s="216">
        <f>SUM(BK161:BK164)</f>
        <v>0</v>
      </c>
    </row>
    <row r="161" spans="1:65" s="2" customFormat="1" ht="16.5" customHeight="1">
      <c r="A161" s="38"/>
      <c r="B161" s="39"/>
      <c r="C161" s="219" t="s">
        <v>202</v>
      </c>
      <c r="D161" s="219" t="s">
        <v>135</v>
      </c>
      <c r="E161" s="220" t="s">
        <v>1186</v>
      </c>
      <c r="F161" s="221" t="s">
        <v>1187</v>
      </c>
      <c r="G161" s="222" t="s">
        <v>213</v>
      </c>
      <c r="H161" s="223">
        <v>26.4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216</v>
      </c>
      <c r="AT161" s="231" t="s">
        <v>135</v>
      </c>
      <c r="AU161" s="231" t="s">
        <v>156</v>
      </c>
      <c r="AY161" s="17" t="s">
        <v>133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216</v>
      </c>
      <c r="BM161" s="231" t="s">
        <v>1270</v>
      </c>
    </row>
    <row r="162" spans="1:51" s="13" customFormat="1" ht="12">
      <c r="A162" s="13"/>
      <c r="B162" s="233"/>
      <c r="C162" s="234"/>
      <c r="D162" s="235" t="s">
        <v>141</v>
      </c>
      <c r="E162" s="236" t="s">
        <v>1</v>
      </c>
      <c r="F162" s="237" t="s">
        <v>1271</v>
      </c>
      <c r="G162" s="234"/>
      <c r="H162" s="238">
        <v>26.4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141</v>
      </c>
      <c r="AU162" s="244" t="s">
        <v>156</v>
      </c>
      <c r="AV162" s="13" t="s">
        <v>88</v>
      </c>
      <c r="AW162" s="13" t="s">
        <v>34</v>
      </c>
      <c r="AX162" s="13" t="s">
        <v>86</v>
      </c>
      <c r="AY162" s="244" t="s">
        <v>133</v>
      </c>
    </row>
    <row r="163" spans="1:65" s="2" customFormat="1" ht="16.5" customHeight="1">
      <c r="A163" s="38"/>
      <c r="B163" s="39"/>
      <c r="C163" s="267" t="s">
        <v>207</v>
      </c>
      <c r="D163" s="267" t="s">
        <v>296</v>
      </c>
      <c r="E163" s="268" t="s">
        <v>1189</v>
      </c>
      <c r="F163" s="269" t="s">
        <v>1190</v>
      </c>
      <c r="G163" s="270" t="s">
        <v>213</v>
      </c>
      <c r="H163" s="271">
        <v>29.04</v>
      </c>
      <c r="I163" s="272"/>
      <c r="J163" s="273">
        <f>ROUND(I163*H163,2)</f>
        <v>0</v>
      </c>
      <c r="K163" s="274"/>
      <c r="L163" s="275"/>
      <c r="M163" s="276" t="s">
        <v>1</v>
      </c>
      <c r="N163" s="277" t="s">
        <v>43</v>
      </c>
      <c r="O163" s="91"/>
      <c r="P163" s="229">
        <f>O163*H163</f>
        <v>0</v>
      </c>
      <c r="Q163" s="229">
        <v>0.00019</v>
      </c>
      <c r="R163" s="229">
        <f>Q163*H163</f>
        <v>0.0055176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290</v>
      </c>
      <c r="AT163" s="231" t="s">
        <v>296</v>
      </c>
      <c r="AU163" s="231" t="s">
        <v>156</v>
      </c>
      <c r="AY163" s="17" t="s">
        <v>133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216</v>
      </c>
      <c r="BM163" s="231" t="s">
        <v>1272</v>
      </c>
    </row>
    <row r="164" spans="1:51" s="13" customFormat="1" ht="12">
      <c r="A164" s="13"/>
      <c r="B164" s="233"/>
      <c r="C164" s="234"/>
      <c r="D164" s="235" t="s">
        <v>141</v>
      </c>
      <c r="E164" s="236" t="s">
        <v>1</v>
      </c>
      <c r="F164" s="237" t="s">
        <v>1273</v>
      </c>
      <c r="G164" s="234"/>
      <c r="H164" s="238">
        <v>29.04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141</v>
      </c>
      <c r="AU164" s="244" t="s">
        <v>156</v>
      </c>
      <c r="AV164" s="13" t="s">
        <v>88</v>
      </c>
      <c r="AW164" s="13" t="s">
        <v>34</v>
      </c>
      <c r="AX164" s="13" t="s">
        <v>86</v>
      </c>
      <c r="AY164" s="244" t="s">
        <v>133</v>
      </c>
    </row>
    <row r="165" spans="1:63" s="12" customFormat="1" ht="20.85" customHeight="1">
      <c r="A165" s="12"/>
      <c r="B165" s="203"/>
      <c r="C165" s="204"/>
      <c r="D165" s="205" t="s">
        <v>77</v>
      </c>
      <c r="E165" s="217" t="s">
        <v>1192</v>
      </c>
      <c r="F165" s="217" t="s">
        <v>1193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SUM(P166:P182)</f>
        <v>0</v>
      </c>
      <c r="Q165" s="211"/>
      <c r="R165" s="212">
        <f>SUM(R166:R182)</f>
        <v>2.8416360000000003</v>
      </c>
      <c r="S165" s="211"/>
      <c r="T165" s="213">
        <f>SUM(T166:T182)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156</v>
      </c>
      <c r="AT165" s="215" t="s">
        <v>77</v>
      </c>
      <c r="AU165" s="215" t="s">
        <v>88</v>
      </c>
      <c r="AY165" s="214" t="s">
        <v>133</v>
      </c>
      <c r="BK165" s="216">
        <f>SUM(BK166:BK182)</f>
        <v>0</v>
      </c>
    </row>
    <row r="166" spans="1:65" s="2" customFormat="1" ht="24.15" customHeight="1">
      <c r="A166" s="38"/>
      <c r="B166" s="39"/>
      <c r="C166" s="219" t="s">
        <v>8</v>
      </c>
      <c r="D166" s="219" t="s">
        <v>135</v>
      </c>
      <c r="E166" s="220" t="s">
        <v>1194</v>
      </c>
      <c r="F166" s="221" t="s">
        <v>1195</v>
      </c>
      <c r="G166" s="222" t="s">
        <v>146</v>
      </c>
      <c r="H166" s="223">
        <v>2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452</v>
      </c>
      <c r="AT166" s="231" t="s">
        <v>135</v>
      </c>
      <c r="AU166" s="231" t="s">
        <v>156</v>
      </c>
      <c r="AY166" s="17" t="s">
        <v>133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452</v>
      </c>
      <c r="BM166" s="231" t="s">
        <v>1274</v>
      </c>
    </row>
    <row r="167" spans="1:65" s="2" customFormat="1" ht="24.15" customHeight="1">
      <c r="A167" s="38"/>
      <c r="B167" s="39"/>
      <c r="C167" s="267" t="s">
        <v>216</v>
      </c>
      <c r="D167" s="267" t="s">
        <v>296</v>
      </c>
      <c r="E167" s="268" t="s">
        <v>1197</v>
      </c>
      <c r="F167" s="269" t="s">
        <v>1198</v>
      </c>
      <c r="G167" s="270" t="s">
        <v>146</v>
      </c>
      <c r="H167" s="271">
        <v>2</v>
      </c>
      <c r="I167" s="272"/>
      <c r="J167" s="273">
        <f>ROUND(I167*H167,2)</f>
        <v>0</v>
      </c>
      <c r="K167" s="274"/>
      <c r="L167" s="275"/>
      <c r="M167" s="276" t="s">
        <v>1</v>
      </c>
      <c r="N167" s="277" t="s">
        <v>43</v>
      </c>
      <c r="O167" s="91"/>
      <c r="P167" s="229">
        <f>O167*H167</f>
        <v>0</v>
      </c>
      <c r="Q167" s="229">
        <v>0.062</v>
      </c>
      <c r="R167" s="229">
        <f>Q167*H167</f>
        <v>0.124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1095</v>
      </c>
      <c r="AT167" s="231" t="s">
        <v>296</v>
      </c>
      <c r="AU167" s="231" t="s">
        <v>156</v>
      </c>
      <c r="AY167" s="17" t="s">
        <v>133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1095</v>
      </c>
      <c r="BM167" s="231" t="s">
        <v>1275</v>
      </c>
    </row>
    <row r="168" spans="1:65" s="2" customFormat="1" ht="16.5" customHeight="1">
      <c r="A168" s="38"/>
      <c r="B168" s="39"/>
      <c r="C168" s="219" t="s">
        <v>220</v>
      </c>
      <c r="D168" s="219" t="s">
        <v>135</v>
      </c>
      <c r="E168" s="220" t="s">
        <v>1200</v>
      </c>
      <c r="F168" s="221" t="s">
        <v>1201</v>
      </c>
      <c r="G168" s="222" t="s">
        <v>146</v>
      </c>
      <c r="H168" s="223">
        <v>2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452</v>
      </c>
      <c r="AT168" s="231" t="s">
        <v>135</v>
      </c>
      <c r="AU168" s="231" t="s">
        <v>156</v>
      </c>
      <c r="AY168" s="17" t="s">
        <v>133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452</v>
      </c>
      <c r="BM168" s="231" t="s">
        <v>1276</v>
      </c>
    </row>
    <row r="169" spans="1:65" s="2" customFormat="1" ht="16.5" customHeight="1">
      <c r="A169" s="38"/>
      <c r="B169" s="39"/>
      <c r="C169" s="267" t="s">
        <v>225</v>
      </c>
      <c r="D169" s="267" t="s">
        <v>296</v>
      </c>
      <c r="E169" s="268" t="s">
        <v>1203</v>
      </c>
      <c r="F169" s="269" t="s">
        <v>1204</v>
      </c>
      <c r="G169" s="270" t="s">
        <v>146</v>
      </c>
      <c r="H169" s="271">
        <v>2</v>
      </c>
      <c r="I169" s="272"/>
      <c r="J169" s="273">
        <f>ROUND(I169*H169,2)</f>
        <v>0</v>
      </c>
      <c r="K169" s="274"/>
      <c r="L169" s="275"/>
      <c r="M169" s="276" t="s">
        <v>1</v>
      </c>
      <c r="N169" s="277" t="s">
        <v>43</v>
      </c>
      <c r="O169" s="91"/>
      <c r="P169" s="229">
        <f>O169*H169</f>
        <v>0</v>
      </c>
      <c r="Q169" s="229">
        <v>0.77</v>
      </c>
      <c r="R169" s="229">
        <f>Q169*H169</f>
        <v>1.54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1095</v>
      </c>
      <c r="AT169" s="231" t="s">
        <v>296</v>
      </c>
      <c r="AU169" s="231" t="s">
        <v>156</v>
      </c>
      <c r="AY169" s="17" t="s">
        <v>133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1095</v>
      </c>
      <c r="BM169" s="231" t="s">
        <v>1277</v>
      </c>
    </row>
    <row r="170" spans="1:65" s="2" customFormat="1" ht="24.15" customHeight="1">
      <c r="A170" s="38"/>
      <c r="B170" s="39"/>
      <c r="C170" s="219" t="s">
        <v>229</v>
      </c>
      <c r="D170" s="219" t="s">
        <v>135</v>
      </c>
      <c r="E170" s="220" t="s">
        <v>1206</v>
      </c>
      <c r="F170" s="221" t="s">
        <v>1278</v>
      </c>
      <c r="G170" s="222" t="s">
        <v>146</v>
      </c>
      <c r="H170" s="223">
        <v>4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452</v>
      </c>
      <c r="AT170" s="231" t="s">
        <v>135</v>
      </c>
      <c r="AU170" s="231" t="s">
        <v>156</v>
      </c>
      <c r="AY170" s="17" t="s">
        <v>133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452</v>
      </c>
      <c r="BM170" s="231" t="s">
        <v>1279</v>
      </c>
    </row>
    <row r="171" spans="1:65" s="2" customFormat="1" ht="21.75" customHeight="1">
      <c r="A171" s="38"/>
      <c r="B171" s="39"/>
      <c r="C171" s="267" t="s">
        <v>235</v>
      </c>
      <c r="D171" s="267" t="s">
        <v>296</v>
      </c>
      <c r="E171" s="268" t="s">
        <v>1209</v>
      </c>
      <c r="F171" s="269" t="s">
        <v>1280</v>
      </c>
      <c r="G171" s="270" t="s">
        <v>146</v>
      </c>
      <c r="H171" s="271">
        <v>4</v>
      </c>
      <c r="I171" s="272"/>
      <c r="J171" s="273">
        <f>ROUND(I171*H171,2)</f>
        <v>0</v>
      </c>
      <c r="K171" s="274"/>
      <c r="L171" s="275"/>
      <c r="M171" s="276" t="s">
        <v>1</v>
      </c>
      <c r="N171" s="277" t="s">
        <v>43</v>
      </c>
      <c r="O171" s="91"/>
      <c r="P171" s="229">
        <f>O171*H171</f>
        <v>0</v>
      </c>
      <c r="Q171" s="229">
        <v>0.279</v>
      </c>
      <c r="R171" s="229">
        <f>Q171*H171</f>
        <v>1.116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1095</v>
      </c>
      <c r="AT171" s="231" t="s">
        <v>296</v>
      </c>
      <c r="AU171" s="231" t="s">
        <v>156</v>
      </c>
      <c r="AY171" s="17" t="s">
        <v>133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1095</v>
      </c>
      <c r="BM171" s="231" t="s">
        <v>1281</v>
      </c>
    </row>
    <row r="172" spans="1:65" s="2" customFormat="1" ht="21.75" customHeight="1">
      <c r="A172" s="38"/>
      <c r="B172" s="39"/>
      <c r="C172" s="219" t="s">
        <v>7</v>
      </c>
      <c r="D172" s="219" t="s">
        <v>135</v>
      </c>
      <c r="E172" s="220" t="s">
        <v>1213</v>
      </c>
      <c r="F172" s="221" t="s">
        <v>1214</v>
      </c>
      <c r="G172" s="222" t="s">
        <v>146</v>
      </c>
      <c r="H172" s="223">
        <v>2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43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452</v>
      </c>
      <c r="AT172" s="231" t="s">
        <v>135</v>
      </c>
      <c r="AU172" s="231" t="s">
        <v>156</v>
      </c>
      <c r="AY172" s="17" t="s">
        <v>133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86</v>
      </c>
      <c r="BK172" s="232">
        <f>ROUND(I172*H172,2)</f>
        <v>0</v>
      </c>
      <c r="BL172" s="17" t="s">
        <v>452</v>
      </c>
      <c r="BM172" s="231" t="s">
        <v>1282</v>
      </c>
    </row>
    <row r="173" spans="1:65" s="2" customFormat="1" ht="21.75" customHeight="1">
      <c r="A173" s="38"/>
      <c r="B173" s="39"/>
      <c r="C173" s="219" t="s">
        <v>246</v>
      </c>
      <c r="D173" s="219" t="s">
        <v>135</v>
      </c>
      <c r="E173" s="220" t="s">
        <v>1216</v>
      </c>
      <c r="F173" s="221" t="s">
        <v>1217</v>
      </c>
      <c r="G173" s="222" t="s">
        <v>146</v>
      </c>
      <c r="H173" s="223">
        <v>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452</v>
      </c>
      <c r="AT173" s="231" t="s">
        <v>135</v>
      </c>
      <c r="AU173" s="231" t="s">
        <v>156</v>
      </c>
      <c r="AY173" s="17" t="s">
        <v>133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452</v>
      </c>
      <c r="BM173" s="231" t="s">
        <v>1283</v>
      </c>
    </row>
    <row r="174" spans="1:65" s="2" customFormat="1" ht="16.5" customHeight="1">
      <c r="A174" s="38"/>
      <c r="B174" s="39"/>
      <c r="C174" s="219" t="s">
        <v>256</v>
      </c>
      <c r="D174" s="219" t="s">
        <v>135</v>
      </c>
      <c r="E174" s="220" t="s">
        <v>1219</v>
      </c>
      <c r="F174" s="221" t="s">
        <v>1220</v>
      </c>
      <c r="G174" s="222" t="s">
        <v>213</v>
      </c>
      <c r="H174" s="223">
        <v>36.4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452</v>
      </c>
      <c r="AT174" s="231" t="s">
        <v>135</v>
      </c>
      <c r="AU174" s="231" t="s">
        <v>156</v>
      </c>
      <c r="AY174" s="17" t="s">
        <v>133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452</v>
      </c>
      <c r="BM174" s="231" t="s">
        <v>1284</v>
      </c>
    </row>
    <row r="175" spans="1:51" s="13" customFormat="1" ht="12">
      <c r="A175" s="13"/>
      <c r="B175" s="233"/>
      <c r="C175" s="234"/>
      <c r="D175" s="235" t="s">
        <v>141</v>
      </c>
      <c r="E175" s="236" t="s">
        <v>1</v>
      </c>
      <c r="F175" s="237" t="s">
        <v>1285</v>
      </c>
      <c r="G175" s="234"/>
      <c r="H175" s="238">
        <v>36.4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141</v>
      </c>
      <c r="AU175" s="244" t="s">
        <v>156</v>
      </c>
      <c r="AV175" s="13" t="s">
        <v>88</v>
      </c>
      <c r="AW175" s="13" t="s">
        <v>34</v>
      </c>
      <c r="AX175" s="13" t="s">
        <v>86</v>
      </c>
      <c r="AY175" s="244" t="s">
        <v>133</v>
      </c>
    </row>
    <row r="176" spans="1:65" s="2" customFormat="1" ht="16.5" customHeight="1">
      <c r="A176" s="38"/>
      <c r="B176" s="39"/>
      <c r="C176" s="267" t="s">
        <v>263</v>
      </c>
      <c r="D176" s="267" t="s">
        <v>296</v>
      </c>
      <c r="E176" s="268" t="s">
        <v>1222</v>
      </c>
      <c r="F176" s="269" t="s">
        <v>1223</v>
      </c>
      <c r="G176" s="270" t="s">
        <v>213</v>
      </c>
      <c r="H176" s="271">
        <v>40.04</v>
      </c>
      <c r="I176" s="272"/>
      <c r="J176" s="273">
        <f>ROUND(I176*H176,2)</f>
        <v>0</v>
      </c>
      <c r="K176" s="274"/>
      <c r="L176" s="275"/>
      <c r="M176" s="276" t="s">
        <v>1</v>
      </c>
      <c r="N176" s="277" t="s">
        <v>43</v>
      </c>
      <c r="O176" s="91"/>
      <c r="P176" s="229">
        <f>O176*H176</f>
        <v>0</v>
      </c>
      <c r="Q176" s="229">
        <v>0.0009</v>
      </c>
      <c r="R176" s="229">
        <f>Q176*H176</f>
        <v>0.036036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1095</v>
      </c>
      <c r="AT176" s="231" t="s">
        <v>296</v>
      </c>
      <c r="AU176" s="231" t="s">
        <v>156</v>
      </c>
      <c r="AY176" s="17" t="s">
        <v>133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1095</v>
      </c>
      <c r="BM176" s="231" t="s">
        <v>1286</v>
      </c>
    </row>
    <row r="177" spans="1:51" s="13" customFormat="1" ht="12">
      <c r="A177" s="13"/>
      <c r="B177" s="233"/>
      <c r="C177" s="234"/>
      <c r="D177" s="235" t="s">
        <v>141</v>
      </c>
      <c r="E177" s="236" t="s">
        <v>1</v>
      </c>
      <c r="F177" s="237" t="s">
        <v>1287</v>
      </c>
      <c r="G177" s="234"/>
      <c r="H177" s="238">
        <v>40.04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141</v>
      </c>
      <c r="AU177" s="244" t="s">
        <v>156</v>
      </c>
      <c r="AV177" s="13" t="s">
        <v>88</v>
      </c>
      <c r="AW177" s="13" t="s">
        <v>34</v>
      </c>
      <c r="AX177" s="13" t="s">
        <v>86</v>
      </c>
      <c r="AY177" s="244" t="s">
        <v>133</v>
      </c>
    </row>
    <row r="178" spans="1:65" s="2" customFormat="1" ht="16.5" customHeight="1">
      <c r="A178" s="38"/>
      <c r="B178" s="39"/>
      <c r="C178" s="219" t="s">
        <v>305</v>
      </c>
      <c r="D178" s="219" t="s">
        <v>135</v>
      </c>
      <c r="E178" s="220" t="s">
        <v>1219</v>
      </c>
      <c r="F178" s="221" t="s">
        <v>1220</v>
      </c>
      <c r="G178" s="222" t="s">
        <v>213</v>
      </c>
      <c r="H178" s="223">
        <v>36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452</v>
      </c>
      <c r="AT178" s="231" t="s">
        <v>135</v>
      </c>
      <c r="AU178" s="231" t="s">
        <v>156</v>
      </c>
      <c r="AY178" s="17" t="s">
        <v>133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452</v>
      </c>
      <c r="BM178" s="231" t="s">
        <v>1288</v>
      </c>
    </row>
    <row r="179" spans="1:65" s="2" customFormat="1" ht="16.5" customHeight="1">
      <c r="A179" s="38"/>
      <c r="B179" s="39"/>
      <c r="C179" s="267" t="s">
        <v>313</v>
      </c>
      <c r="D179" s="267" t="s">
        <v>296</v>
      </c>
      <c r="E179" s="268" t="s">
        <v>1289</v>
      </c>
      <c r="F179" s="269" t="s">
        <v>1228</v>
      </c>
      <c r="G179" s="270" t="s">
        <v>213</v>
      </c>
      <c r="H179" s="271">
        <v>40</v>
      </c>
      <c r="I179" s="272"/>
      <c r="J179" s="273">
        <f>ROUND(I179*H179,2)</f>
        <v>0</v>
      </c>
      <c r="K179" s="274"/>
      <c r="L179" s="275"/>
      <c r="M179" s="276" t="s">
        <v>1</v>
      </c>
      <c r="N179" s="277" t="s">
        <v>43</v>
      </c>
      <c r="O179" s="91"/>
      <c r="P179" s="229">
        <f>O179*H179</f>
        <v>0</v>
      </c>
      <c r="Q179" s="229">
        <v>0.00064</v>
      </c>
      <c r="R179" s="229">
        <f>Q179*H179</f>
        <v>0.0256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1095</v>
      </c>
      <c r="AT179" s="231" t="s">
        <v>296</v>
      </c>
      <c r="AU179" s="231" t="s">
        <v>156</v>
      </c>
      <c r="AY179" s="17" t="s">
        <v>133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1095</v>
      </c>
      <c r="BM179" s="231" t="s">
        <v>1290</v>
      </c>
    </row>
    <row r="180" spans="1:65" s="2" customFormat="1" ht="16.5" customHeight="1">
      <c r="A180" s="38"/>
      <c r="B180" s="39"/>
      <c r="C180" s="219" t="s">
        <v>267</v>
      </c>
      <c r="D180" s="219" t="s">
        <v>135</v>
      </c>
      <c r="E180" s="220" t="s">
        <v>1230</v>
      </c>
      <c r="F180" s="221" t="s">
        <v>1231</v>
      </c>
      <c r="G180" s="222" t="s">
        <v>449</v>
      </c>
      <c r="H180" s="223">
        <v>2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43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452</v>
      </c>
      <c r="AT180" s="231" t="s">
        <v>135</v>
      </c>
      <c r="AU180" s="231" t="s">
        <v>156</v>
      </c>
      <c r="AY180" s="17" t="s">
        <v>133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86</v>
      </c>
      <c r="BK180" s="232">
        <f>ROUND(I180*H180,2)</f>
        <v>0</v>
      </c>
      <c r="BL180" s="17" t="s">
        <v>452</v>
      </c>
      <c r="BM180" s="231" t="s">
        <v>1291</v>
      </c>
    </row>
    <row r="181" spans="1:65" s="2" customFormat="1" ht="16.5" customHeight="1">
      <c r="A181" s="38"/>
      <c r="B181" s="39"/>
      <c r="C181" s="219" t="s">
        <v>318</v>
      </c>
      <c r="D181" s="219" t="s">
        <v>135</v>
      </c>
      <c r="E181" s="220" t="s">
        <v>1233</v>
      </c>
      <c r="F181" s="221" t="s">
        <v>1234</v>
      </c>
      <c r="G181" s="222" t="s">
        <v>449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452</v>
      </c>
      <c r="AT181" s="231" t="s">
        <v>135</v>
      </c>
      <c r="AU181" s="231" t="s">
        <v>156</v>
      </c>
      <c r="AY181" s="17" t="s">
        <v>133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452</v>
      </c>
      <c r="BM181" s="231" t="s">
        <v>1292</v>
      </c>
    </row>
    <row r="182" spans="1:65" s="2" customFormat="1" ht="16.5" customHeight="1">
      <c r="A182" s="38"/>
      <c r="B182" s="39"/>
      <c r="C182" s="219" t="s">
        <v>323</v>
      </c>
      <c r="D182" s="219" t="s">
        <v>135</v>
      </c>
      <c r="E182" s="220" t="s">
        <v>1236</v>
      </c>
      <c r="F182" s="221" t="s">
        <v>1237</v>
      </c>
      <c r="G182" s="222" t="s">
        <v>449</v>
      </c>
      <c r="H182" s="223">
        <v>1</v>
      </c>
      <c r="I182" s="224"/>
      <c r="J182" s="225">
        <f>ROUND(I182*H182,2)</f>
        <v>0</v>
      </c>
      <c r="K182" s="226"/>
      <c r="L182" s="44"/>
      <c r="M182" s="281" t="s">
        <v>1</v>
      </c>
      <c r="N182" s="282" t="s">
        <v>43</v>
      </c>
      <c r="O182" s="283"/>
      <c r="P182" s="284">
        <f>O182*H182</f>
        <v>0</v>
      </c>
      <c r="Q182" s="284">
        <v>0</v>
      </c>
      <c r="R182" s="284">
        <f>Q182*H182</f>
        <v>0</v>
      </c>
      <c r="S182" s="284">
        <v>0</v>
      </c>
      <c r="T182" s="28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452</v>
      </c>
      <c r="AT182" s="231" t="s">
        <v>135</v>
      </c>
      <c r="AU182" s="231" t="s">
        <v>156</v>
      </c>
      <c r="AY182" s="17" t="s">
        <v>133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452</v>
      </c>
      <c r="BM182" s="231" t="s">
        <v>1293</v>
      </c>
    </row>
    <row r="183" spans="1:31" s="2" customFormat="1" ht="6.95" customHeight="1">
      <c r="A183" s="38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password="CC35" sheet="1" objects="1" scenarios="1" formatColumns="0" formatRows="0" autoFilter="0"/>
  <autoFilter ref="C121:K18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Výstavba chodníku na ul. Polské v Karviné-Ráji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9. 9. 2021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ROUND((SUM(BE121:BE137)),2)</f>
        <v>0</v>
      </c>
      <c r="G33" s="38"/>
      <c r="H33" s="38"/>
      <c r="I33" s="155">
        <v>0.21</v>
      </c>
      <c r="J33" s="154">
        <f>ROUND(((SUM(BE121:BE137))*I33),2)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ROUND((SUM(BF121:BF137)),2)</f>
        <v>0</v>
      </c>
      <c r="G34" s="38"/>
      <c r="H34" s="38"/>
      <c r="I34" s="155">
        <v>0.15</v>
      </c>
      <c r="J34" s="154">
        <f>ROUND(((SUM(BF121:BF137))*I34),2)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ROUND((SUM(BG121:BG137)),2)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ROUND((SUM(BH121:BH137)),2)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ROUND((SUM(BI121:BI137)),2)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Výstavba chodníku na ul. Polské v Karviné-Ráji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Karviná</v>
      </c>
      <c r="G89" s="40"/>
      <c r="H89" s="40"/>
      <c r="I89" s="32" t="s">
        <v>22</v>
      </c>
      <c r="J89" s="79" t="str">
        <f>IF(J12="","",J12)</f>
        <v>9. 9. 2021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Karviná</v>
      </c>
      <c r="G91" s="40"/>
      <c r="H91" s="40"/>
      <c r="I91" s="32" t="s">
        <v>31</v>
      </c>
      <c r="J91" s="36" t="str">
        <f>E21</f>
        <v>ŠNAPKA SLUŽBY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Ivan Šnapka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1294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1295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1296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1297</v>
      </c>
      <c r="E100" s="188"/>
      <c r="F100" s="188"/>
      <c r="G100" s="188"/>
      <c r="H100" s="188"/>
      <c r="I100" s="188"/>
      <c r="J100" s="189">
        <f>J134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1298</v>
      </c>
      <c r="E101" s="188"/>
      <c r="F101" s="188"/>
      <c r="G101" s="188"/>
      <c r="H101" s="188"/>
      <c r="I101" s="188"/>
      <c r="J101" s="189">
        <f>J136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118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Výstavba chodníku na ul. Polské v Karviné-Ráji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Karviná</v>
      </c>
      <c r="G115" s="40"/>
      <c r="H115" s="40"/>
      <c r="I115" s="32" t="s">
        <v>22</v>
      </c>
      <c r="J115" s="79" t="str">
        <f>IF(J12="","",J12)</f>
        <v>9. 9. 2021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2" t="s">
        <v>24</v>
      </c>
      <c r="D117" s="40"/>
      <c r="E117" s="40"/>
      <c r="F117" s="27" t="str">
        <f>E15</f>
        <v>Statutární město Karviná</v>
      </c>
      <c r="G117" s="40"/>
      <c r="H117" s="40"/>
      <c r="I117" s="32" t="s">
        <v>31</v>
      </c>
      <c r="J117" s="36" t="str">
        <f>E21</f>
        <v>ŠNAPKA SLUŽBY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>Ing. Ivan Šnapka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119</v>
      </c>
      <c r="D120" s="194" t="s">
        <v>63</v>
      </c>
      <c r="E120" s="194" t="s">
        <v>59</v>
      </c>
      <c r="F120" s="194" t="s">
        <v>60</v>
      </c>
      <c r="G120" s="194" t="s">
        <v>120</v>
      </c>
      <c r="H120" s="194" t="s">
        <v>121</v>
      </c>
      <c r="I120" s="194" t="s">
        <v>122</v>
      </c>
      <c r="J120" s="195" t="s">
        <v>106</v>
      </c>
      <c r="K120" s="196" t="s">
        <v>123</v>
      </c>
      <c r="L120" s="197"/>
      <c r="M120" s="100" t="s">
        <v>1</v>
      </c>
      <c r="N120" s="101" t="s">
        <v>42</v>
      </c>
      <c r="O120" s="101" t="s">
        <v>124</v>
      </c>
      <c r="P120" s="101" t="s">
        <v>125</v>
      </c>
      <c r="Q120" s="101" t="s">
        <v>126</v>
      </c>
      <c r="R120" s="101" t="s">
        <v>127</v>
      </c>
      <c r="S120" s="101" t="s">
        <v>128</v>
      </c>
      <c r="T120" s="102" t="s">
        <v>129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130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108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98</v>
      </c>
      <c r="F122" s="206" t="s">
        <v>99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P123+P127+P134+P136</f>
        <v>0</v>
      </c>
      <c r="Q122" s="211"/>
      <c r="R122" s="212">
        <f>R123+R127+R134+R136</f>
        <v>0</v>
      </c>
      <c r="S122" s="211"/>
      <c r="T122" s="213">
        <f>T123+T127+T134+T136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458</v>
      </c>
      <c r="AT122" s="215" t="s">
        <v>77</v>
      </c>
      <c r="AU122" s="215" t="s">
        <v>78</v>
      </c>
      <c r="AY122" s="214" t="s">
        <v>133</v>
      </c>
      <c r="BK122" s="216">
        <f>BK123+BK127+BK134+BK136</f>
        <v>0</v>
      </c>
    </row>
    <row r="123" spans="1:63" s="12" customFormat="1" ht="22.8" customHeight="1">
      <c r="A123" s="12"/>
      <c r="B123" s="203"/>
      <c r="C123" s="204"/>
      <c r="D123" s="205" t="s">
        <v>77</v>
      </c>
      <c r="E123" s="217" t="s">
        <v>1299</v>
      </c>
      <c r="F123" s="217" t="s">
        <v>1300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SUM(P124:P126)</f>
        <v>0</v>
      </c>
      <c r="Q123" s="211"/>
      <c r="R123" s="212">
        <f>SUM(R124:R126)</f>
        <v>0</v>
      </c>
      <c r="S123" s="211"/>
      <c r="T123" s="213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458</v>
      </c>
      <c r="AT123" s="215" t="s">
        <v>77</v>
      </c>
      <c r="AU123" s="215" t="s">
        <v>86</v>
      </c>
      <c r="AY123" s="214" t="s">
        <v>133</v>
      </c>
      <c r="BK123" s="216">
        <f>SUM(BK124:BK126)</f>
        <v>0</v>
      </c>
    </row>
    <row r="124" spans="1:65" s="2" customFormat="1" ht="16.5" customHeight="1">
      <c r="A124" s="38"/>
      <c r="B124" s="39"/>
      <c r="C124" s="219" t="s">
        <v>86</v>
      </c>
      <c r="D124" s="219" t="s">
        <v>135</v>
      </c>
      <c r="E124" s="220" t="s">
        <v>1301</v>
      </c>
      <c r="F124" s="221" t="s">
        <v>1302</v>
      </c>
      <c r="G124" s="222" t="s">
        <v>593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43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1303</v>
      </c>
      <c r="AT124" s="231" t="s">
        <v>135</v>
      </c>
      <c r="AU124" s="231" t="s">
        <v>88</v>
      </c>
      <c r="AY124" s="17" t="s">
        <v>133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86</v>
      </c>
      <c r="BK124" s="232">
        <f>ROUND(I124*H124,2)</f>
        <v>0</v>
      </c>
      <c r="BL124" s="17" t="s">
        <v>1303</v>
      </c>
      <c r="BM124" s="231" t="s">
        <v>1304</v>
      </c>
    </row>
    <row r="125" spans="1:65" s="2" customFormat="1" ht="16.5" customHeight="1">
      <c r="A125" s="38"/>
      <c r="B125" s="39"/>
      <c r="C125" s="219" t="s">
        <v>88</v>
      </c>
      <c r="D125" s="219" t="s">
        <v>135</v>
      </c>
      <c r="E125" s="220" t="s">
        <v>1305</v>
      </c>
      <c r="F125" s="221" t="s">
        <v>1306</v>
      </c>
      <c r="G125" s="222" t="s">
        <v>593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1303</v>
      </c>
      <c r="AT125" s="231" t="s">
        <v>135</v>
      </c>
      <c r="AU125" s="231" t="s">
        <v>88</v>
      </c>
      <c r="AY125" s="17" t="s">
        <v>133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1303</v>
      </c>
      <c r="BM125" s="231" t="s">
        <v>1307</v>
      </c>
    </row>
    <row r="126" spans="1:65" s="2" customFormat="1" ht="16.5" customHeight="1">
      <c r="A126" s="38"/>
      <c r="B126" s="39"/>
      <c r="C126" s="219" t="s">
        <v>156</v>
      </c>
      <c r="D126" s="219" t="s">
        <v>135</v>
      </c>
      <c r="E126" s="220" t="s">
        <v>1308</v>
      </c>
      <c r="F126" s="221" t="s">
        <v>1309</v>
      </c>
      <c r="G126" s="222" t="s">
        <v>593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1303</v>
      </c>
      <c r="AT126" s="231" t="s">
        <v>135</v>
      </c>
      <c r="AU126" s="231" t="s">
        <v>88</v>
      </c>
      <c r="AY126" s="17" t="s">
        <v>133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1303</v>
      </c>
      <c r="BM126" s="231" t="s">
        <v>1310</v>
      </c>
    </row>
    <row r="127" spans="1:63" s="12" customFormat="1" ht="22.8" customHeight="1">
      <c r="A127" s="12"/>
      <c r="B127" s="203"/>
      <c r="C127" s="204"/>
      <c r="D127" s="205" t="s">
        <v>77</v>
      </c>
      <c r="E127" s="217" t="s">
        <v>1311</v>
      </c>
      <c r="F127" s="217" t="s">
        <v>1312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SUM(P128:P133)</f>
        <v>0</v>
      </c>
      <c r="Q127" s="211"/>
      <c r="R127" s="212">
        <f>SUM(R128:R133)</f>
        <v>0</v>
      </c>
      <c r="S127" s="211"/>
      <c r="T127" s="213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458</v>
      </c>
      <c r="AT127" s="215" t="s">
        <v>77</v>
      </c>
      <c r="AU127" s="215" t="s">
        <v>86</v>
      </c>
      <c r="AY127" s="214" t="s">
        <v>133</v>
      </c>
      <c r="BK127" s="216">
        <f>SUM(BK128:BK133)</f>
        <v>0</v>
      </c>
    </row>
    <row r="128" spans="1:65" s="2" customFormat="1" ht="16.5" customHeight="1">
      <c r="A128" s="38"/>
      <c r="B128" s="39"/>
      <c r="C128" s="219" t="s">
        <v>139</v>
      </c>
      <c r="D128" s="219" t="s">
        <v>135</v>
      </c>
      <c r="E128" s="220" t="s">
        <v>1313</v>
      </c>
      <c r="F128" s="221" t="s">
        <v>1314</v>
      </c>
      <c r="G128" s="222" t="s">
        <v>593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1303</v>
      </c>
      <c r="AT128" s="231" t="s">
        <v>135</v>
      </c>
      <c r="AU128" s="231" t="s">
        <v>88</v>
      </c>
      <c r="AY128" s="17" t="s">
        <v>133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1303</v>
      </c>
      <c r="BM128" s="231" t="s">
        <v>1315</v>
      </c>
    </row>
    <row r="129" spans="1:65" s="2" customFormat="1" ht="16.5" customHeight="1">
      <c r="A129" s="38"/>
      <c r="B129" s="39"/>
      <c r="C129" s="219" t="s">
        <v>458</v>
      </c>
      <c r="D129" s="219" t="s">
        <v>135</v>
      </c>
      <c r="E129" s="220" t="s">
        <v>1316</v>
      </c>
      <c r="F129" s="221" t="s">
        <v>1317</v>
      </c>
      <c r="G129" s="222" t="s">
        <v>593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43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1303</v>
      </c>
      <c r="AT129" s="231" t="s">
        <v>135</v>
      </c>
      <c r="AU129" s="231" t="s">
        <v>88</v>
      </c>
      <c r="AY129" s="17" t="s">
        <v>133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86</v>
      </c>
      <c r="BK129" s="232">
        <f>ROUND(I129*H129,2)</f>
        <v>0</v>
      </c>
      <c r="BL129" s="17" t="s">
        <v>1303</v>
      </c>
      <c r="BM129" s="231" t="s">
        <v>1318</v>
      </c>
    </row>
    <row r="130" spans="1:65" s="2" customFormat="1" ht="16.5" customHeight="1">
      <c r="A130" s="38"/>
      <c r="B130" s="39"/>
      <c r="C130" s="219" t="s">
        <v>168</v>
      </c>
      <c r="D130" s="219" t="s">
        <v>135</v>
      </c>
      <c r="E130" s="220" t="s">
        <v>1319</v>
      </c>
      <c r="F130" s="221" t="s">
        <v>1320</v>
      </c>
      <c r="G130" s="222" t="s">
        <v>593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1303</v>
      </c>
      <c r="AT130" s="231" t="s">
        <v>135</v>
      </c>
      <c r="AU130" s="231" t="s">
        <v>88</v>
      </c>
      <c r="AY130" s="17" t="s">
        <v>133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1303</v>
      </c>
      <c r="BM130" s="231" t="s">
        <v>1321</v>
      </c>
    </row>
    <row r="131" spans="1:65" s="2" customFormat="1" ht="16.5" customHeight="1">
      <c r="A131" s="38"/>
      <c r="B131" s="39"/>
      <c r="C131" s="219" t="s">
        <v>172</v>
      </c>
      <c r="D131" s="219" t="s">
        <v>135</v>
      </c>
      <c r="E131" s="220" t="s">
        <v>1322</v>
      </c>
      <c r="F131" s="221" t="s">
        <v>1323</v>
      </c>
      <c r="G131" s="222" t="s">
        <v>593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1303</v>
      </c>
      <c r="AT131" s="231" t="s">
        <v>135</v>
      </c>
      <c r="AU131" s="231" t="s">
        <v>88</v>
      </c>
      <c r="AY131" s="17" t="s">
        <v>133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1303</v>
      </c>
      <c r="BM131" s="231" t="s">
        <v>1324</v>
      </c>
    </row>
    <row r="132" spans="1:65" s="2" customFormat="1" ht="16.5" customHeight="1">
      <c r="A132" s="38"/>
      <c r="B132" s="39"/>
      <c r="C132" s="219" t="s">
        <v>176</v>
      </c>
      <c r="D132" s="219" t="s">
        <v>135</v>
      </c>
      <c r="E132" s="220" t="s">
        <v>1325</v>
      </c>
      <c r="F132" s="221" t="s">
        <v>1326</v>
      </c>
      <c r="G132" s="222" t="s">
        <v>593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1303</v>
      </c>
      <c r="AT132" s="231" t="s">
        <v>135</v>
      </c>
      <c r="AU132" s="231" t="s">
        <v>88</v>
      </c>
      <c r="AY132" s="17" t="s">
        <v>133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1303</v>
      </c>
      <c r="BM132" s="231" t="s">
        <v>1327</v>
      </c>
    </row>
    <row r="133" spans="1:65" s="2" customFormat="1" ht="16.5" customHeight="1">
      <c r="A133" s="38"/>
      <c r="B133" s="39"/>
      <c r="C133" s="219" t="s">
        <v>181</v>
      </c>
      <c r="D133" s="219" t="s">
        <v>135</v>
      </c>
      <c r="E133" s="220" t="s">
        <v>1328</v>
      </c>
      <c r="F133" s="221" t="s">
        <v>1329</v>
      </c>
      <c r="G133" s="222" t="s">
        <v>593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1303</v>
      </c>
      <c r="AT133" s="231" t="s">
        <v>135</v>
      </c>
      <c r="AU133" s="231" t="s">
        <v>88</v>
      </c>
      <c r="AY133" s="17" t="s">
        <v>133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1303</v>
      </c>
      <c r="BM133" s="231" t="s">
        <v>1330</v>
      </c>
    </row>
    <row r="134" spans="1:63" s="12" customFormat="1" ht="22.8" customHeight="1">
      <c r="A134" s="12"/>
      <c r="B134" s="203"/>
      <c r="C134" s="204"/>
      <c r="D134" s="205" t="s">
        <v>77</v>
      </c>
      <c r="E134" s="217" t="s">
        <v>1331</v>
      </c>
      <c r="F134" s="217" t="s">
        <v>1332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P135</f>
        <v>0</v>
      </c>
      <c r="Q134" s="211"/>
      <c r="R134" s="212">
        <f>R135</f>
        <v>0</v>
      </c>
      <c r="S134" s="211"/>
      <c r="T134" s="21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458</v>
      </c>
      <c r="AT134" s="215" t="s">
        <v>77</v>
      </c>
      <c r="AU134" s="215" t="s">
        <v>86</v>
      </c>
      <c r="AY134" s="214" t="s">
        <v>133</v>
      </c>
      <c r="BK134" s="216">
        <f>BK135</f>
        <v>0</v>
      </c>
    </row>
    <row r="135" spans="1:65" s="2" customFormat="1" ht="16.5" customHeight="1">
      <c r="A135" s="38"/>
      <c r="B135" s="39"/>
      <c r="C135" s="219" t="s">
        <v>187</v>
      </c>
      <c r="D135" s="219" t="s">
        <v>135</v>
      </c>
      <c r="E135" s="220" t="s">
        <v>1333</v>
      </c>
      <c r="F135" s="221" t="s">
        <v>1334</v>
      </c>
      <c r="G135" s="222" t="s">
        <v>593</v>
      </c>
      <c r="H135" s="223">
        <v>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1303</v>
      </c>
      <c r="AT135" s="231" t="s">
        <v>135</v>
      </c>
      <c r="AU135" s="231" t="s">
        <v>88</v>
      </c>
      <c r="AY135" s="17" t="s">
        <v>133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1303</v>
      </c>
      <c r="BM135" s="231" t="s">
        <v>1335</v>
      </c>
    </row>
    <row r="136" spans="1:63" s="12" customFormat="1" ht="22.8" customHeight="1">
      <c r="A136" s="12"/>
      <c r="B136" s="203"/>
      <c r="C136" s="204"/>
      <c r="D136" s="205" t="s">
        <v>77</v>
      </c>
      <c r="E136" s="217" t="s">
        <v>1336</v>
      </c>
      <c r="F136" s="217" t="s">
        <v>1337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P137</f>
        <v>0</v>
      </c>
      <c r="Q136" s="211"/>
      <c r="R136" s="212">
        <f>R137</f>
        <v>0</v>
      </c>
      <c r="S136" s="211"/>
      <c r="T136" s="213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458</v>
      </c>
      <c r="AT136" s="215" t="s">
        <v>77</v>
      </c>
      <c r="AU136" s="215" t="s">
        <v>86</v>
      </c>
      <c r="AY136" s="214" t="s">
        <v>133</v>
      </c>
      <c r="BK136" s="216">
        <f>BK137</f>
        <v>0</v>
      </c>
    </row>
    <row r="137" spans="1:65" s="2" customFormat="1" ht="16.5" customHeight="1">
      <c r="A137" s="38"/>
      <c r="B137" s="39"/>
      <c r="C137" s="219" t="s">
        <v>193</v>
      </c>
      <c r="D137" s="219" t="s">
        <v>135</v>
      </c>
      <c r="E137" s="220" t="s">
        <v>1338</v>
      </c>
      <c r="F137" s="221" t="s">
        <v>1337</v>
      </c>
      <c r="G137" s="222" t="s">
        <v>593</v>
      </c>
      <c r="H137" s="223">
        <v>1</v>
      </c>
      <c r="I137" s="224"/>
      <c r="J137" s="225">
        <f>ROUND(I137*H137,2)</f>
        <v>0</v>
      </c>
      <c r="K137" s="226"/>
      <c r="L137" s="44"/>
      <c r="M137" s="281" t="s">
        <v>1</v>
      </c>
      <c r="N137" s="282" t="s">
        <v>43</v>
      </c>
      <c r="O137" s="283"/>
      <c r="P137" s="284">
        <f>O137*H137</f>
        <v>0</v>
      </c>
      <c r="Q137" s="284">
        <v>0</v>
      </c>
      <c r="R137" s="284">
        <f>Q137*H137</f>
        <v>0</v>
      </c>
      <c r="S137" s="284">
        <v>0</v>
      </c>
      <c r="T137" s="28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1303</v>
      </c>
      <c r="AT137" s="231" t="s">
        <v>135</v>
      </c>
      <c r="AU137" s="231" t="s">
        <v>88</v>
      </c>
      <c r="AY137" s="17" t="s">
        <v>133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1303</v>
      </c>
      <c r="BM137" s="231" t="s">
        <v>1339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LAPTOP-G0FMFB3Q\ivans</dc:creator>
  <cp:keywords/>
  <dc:description/>
  <cp:lastModifiedBy>LAPTOP-G0FMFB3Q\ivans</cp:lastModifiedBy>
  <dcterms:created xsi:type="dcterms:W3CDTF">2022-01-18T09:38:00Z</dcterms:created>
  <dcterms:modified xsi:type="dcterms:W3CDTF">2022-01-18T09:38:08Z</dcterms:modified>
  <cp:category/>
  <cp:version/>
  <cp:contentType/>
  <cp:contentStatus/>
</cp:coreProperties>
</file>