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Radmila.Friedlova\Veřejné zakázky 2021\VZ EZAK Štěpániková Odstranění zpevněné plochy u Prioru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Pol'!$A$1:$X$56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G41" i="1"/>
  <c r="F41" i="1"/>
  <c r="G40" i="1"/>
  <c r="F40" i="1"/>
  <c r="G39" i="1"/>
  <c r="F39" i="1"/>
  <c r="G46" i="12"/>
  <c r="BA4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O8" i="12" s="1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K28" i="12"/>
  <c r="V28" i="12"/>
  <c r="G29" i="12"/>
  <c r="M29" i="12" s="1"/>
  <c r="M28" i="12" s="1"/>
  <c r="I29" i="12"/>
  <c r="I28" i="12" s="1"/>
  <c r="K29" i="12"/>
  <c r="O29" i="12"/>
  <c r="O28" i="12" s="1"/>
  <c r="Q29" i="12"/>
  <c r="Q28" i="12" s="1"/>
  <c r="V29" i="12"/>
  <c r="G30" i="12"/>
  <c r="I30" i="12"/>
  <c r="O30" i="12"/>
  <c r="Q30" i="12"/>
  <c r="G31" i="12"/>
  <c r="I31" i="12"/>
  <c r="K31" i="12"/>
  <c r="K30" i="12" s="1"/>
  <c r="M31" i="12"/>
  <c r="M30" i="12" s="1"/>
  <c r="O31" i="12"/>
  <c r="Q31" i="12"/>
  <c r="V31" i="12"/>
  <c r="V30" i="12" s="1"/>
  <c r="K32" i="12"/>
  <c r="V32" i="12"/>
  <c r="G33" i="12"/>
  <c r="M33" i="12" s="1"/>
  <c r="M32" i="12" s="1"/>
  <c r="I33" i="12"/>
  <c r="I32" i="12" s="1"/>
  <c r="K33" i="12"/>
  <c r="O33" i="12"/>
  <c r="O32" i="12" s="1"/>
  <c r="Q33" i="12"/>
  <c r="Q32" i="12" s="1"/>
  <c r="V33" i="12"/>
  <c r="G35" i="12"/>
  <c r="I35" i="12"/>
  <c r="K35" i="12"/>
  <c r="K34" i="12" s="1"/>
  <c r="M35" i="12"/>
  <c r="O35" i="12"/>
  <c r="Q35" i="12"/>
  <c r="V35" i="12"/>
  <c r="V34" i="12" s="1"/>
  <c r="G36" i="12"/>
  <c r="G34" i="12" s="1"/>
  <c r="I36" i="12"/>
  <c r="K36" i="12"/>
  <c r="M36" i="12"/>
  <c r="O36" i="12"/>
  <c r="O34" i="12" s="1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I34" i="12" s="1"/>
  <c r="K38" i="12"/>
  <c r="O38" i="12"/>
  <c r="Q38" i="12"/>
  <c r="Q34" i="12" s="1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O41" i="12"/>
  <c r="G42" i="12"/>
  <c r="M42" i="12" s="1"/>
  <c r="M41" i="12" s="1"/>
  <c r="I42" i="12"/>
  <c r="I41" i="12" s="1"/>
  <c r="K42" i="12"/>
  <c r="K41" i="12" s="1"/>
  <c r="O42" i="12"/>
  <c r="Q42" i="12"/>
  <c r="Q41" i="12" s="1"/>
  <c r="V42" i="12"/>
  <c r="V41" i="12" s="1"/>
  <c r="G44" i="12"/>
  <c r="I44" i="12"/>
  <c r="K44" i="12"/>
  <c r="M44" i="12"/>
  <c r="O44" i="12"/>
  <c r="Q44" i="12"/>
  <c r="V44" i="12"/>
  <c r="AE46" i="12"/>
  <c r="I20" i="1"/>
  <c r="I19" i="1"/>
  <c r="I18" i="1"/>
  <c r="I17" i="1"/>
  <c r="I16" i="1"/>
  <c r="I55" i="1"/>
  <c r="J54" i="1" s="1"/>
  <c r="F42" i="1"/>
  <c r="G23" i="1" s="1"/>
  <c r="G42" i="1"/>
  <c r="G25" i="1" s="1"/>
  <c r="A25" i="1" s="1"/>
  <c r="A26" i="1" s="1"/>
  <c r="H40" i="1"/>
  <c r="I40" i="1" s="1"/>
  <c r="H39" i="1"/>
  <c r="H42" i="1" s="1"/>
  <c r="J52" i="1" l="1"/>
  <c r="J50" i="1"/>
  <c r="J49" i="1"/>
  <c r="J51" i="1"/>
  <c r="J53" i="1"/>
  <c r="H41" i="1"/>
  <c r="I41" i="1" s="1"/>
  <c r="G26" i="1"/>
  <c r="A23" i="1"/>
  <c r="G28" i="1"/>
  <c r="M8" i="12"/>
  <c r="M34" i="12"/>
  <c r="AF46" i="12"/>
  <c r="G32" i="12"/>
  <c r="G28" i="12"/>
  <c r="G8" i="12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55" i="1" l="1"/>
  <c r="A24" i="1"/>
  <c r="G24" i="1"/>
  <c r="A27" i="1" s="1"/>
  <c r="J40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<sst xmlns="http://schemas.openxmlformats.org/spreadsheetml/2006/main" count="334" uniqueCount="174">
  <si>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</si>
  <si>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</si>
  <si>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</si>
  <si>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</si>
  <si>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</si>
  <si>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</si>
  <si>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</si>
  <si>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</si>
  <si>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</si>
  <si>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</si>
  <si>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</si>
  <si>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</si>
  <si>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</si>
  <si>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</si>
  <si>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</si>
  <si>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</si>
  <si>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</si>
  <si>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</si>
  <si>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</si>
  <si>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</si>
  <si>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</si>
  <si>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</si>
  <si>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</si>
  <si>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</si>
  <si>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</si>
  <si>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</si>
  <si>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</si>
  <si>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</si>
  <si>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</si>
  <si>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</si>
  <si>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</si>
  <si>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</si>
  <si>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</si>
  <si>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</si>
  <si>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</si>
  <si>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</si>
  <si>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</si>
  <si>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</si>
  <si>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</si>
  <si>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</si>
  <si>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</si>
  <si>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</si>
  <si>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</si>
  <si>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</si>
  <si>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Odstranění zpevněné plochy</t>
  </si>
  <si>
    <t>01</t>
  </si>
  <si>
    <t>Objekt:</t>
  </si>
  <si>
    <t>Rozpočet:</t>
  </si>
  <si>
    <t>G3-2021</t>
  </si>
  <si>
    <t>Odstranění zpevněné plochy na p.č. 536 v k.ú. Karviná - Město</t>
  </si>
  <si>
    <t>Stavba</t>
  </si>
  <si>
    <t>Celkem za stavbu</t>
  </si>
  <si>
    <t>CZK</t>
  </si>
  <si>
    <t>Rekapitulace dílů</t>
  </si>
  <si>
    <t>Typ dílu</t>
  </si>
  <si>
    <t>Zemní práce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</si>
  <si>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</si>
  <si>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</si>
  <si>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</si>
  <si>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</si>
  <si>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</si>
  <si>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</si>
  <si>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</si>
  <si>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</si>
  <si>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</si>
  <si>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</si>
  <si>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</si>
  <si>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</si>
  <si>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</si>
  <si>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</si>
  <si>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</si>
  <si>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</si>
  <si>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</si>
  <si>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</si>
  <si>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</si>
  <si>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</si>
  <si>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</si>
  <si>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</si>
  <si>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</si>
  <si>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</si>
  <si>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</si>
  <si>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</si>
  <si>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</si>
  <si>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</si>
  <si>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</si>
  <si>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</si>
  <si>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</si>
  <si>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</si>
  <si>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</si>
  <si>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</si>
  <si>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</si>
  <si>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</si>
  <si>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</si>
  <si>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</si>
  <si>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</si>
  <si>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</si>
  <si>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</si>
  <si>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21/ I</t>
  </si>
  <si>
    <t>Práce</t>
  </si>
  <si>
    <t>POL1_</t>
  </si>
  <si>
    <t>113107620R00</t>
  </si>
  <si>
    <t>Odstranění podkladu nad 50 m2,kam.drcené tl.20 cm</t>
  </si>
  <si>
    <t>965+63+45</t>
  </si>
  <si>
    <t>VV</t>
  </si>
  <si>
    <t>113108406R00</t>
  </si>
  <si>
    <t>Odstranění asfaltové vrstvy pl.nad 50 m2, tl. 6 cm</t>
  </si>
  <si>
    <t>965+63</t>
  </si>
  <si>
    <t>113109420R00</t>
  </si>
  <si>
    <t>Odstranění podkladu pl.nad 50 m2, beton, tl. 20 cm</t>
  </si>
  <si>
    <t>120001101R00</t>
  </si>
  <si>
    <t>Příplatek za ztížení vykopávky v blízkosti vedení</t>
  </si>
  <si>
    <t>m3</t>
  </si>
  <si>
    <t>100</t>
  </si>
  <si>
    <t>174101101R00</t>
  </si>
  <si>
    <t>Zásyp jam, rýh, šachet se zhutněním</t>
  </si>
  <si>
    <t>(965+63+45)*0,46</t>
  </si>
  <si>
    <t>182001131R00</t>
  </si>
  <si>
    <t>Plošná úprava terénu, nerovnosti do 20 cm v rovině</t>
  </si>
  <si>
    <t>180400020RA0</t>
  </si>
  <si>
    <t>Založení trávníku parkového, rovina, dodání osiva</t>
  </si>
  <si>
    <t>Součtová</t>
  </si>
  <si>
    <t>Agregovaná položka</t>
  </si>
  <si>
    <t>POL2_</t>
  </si>
  <si>
    <t>10371500R</t>
  </si>
  <si>
    <t xml:space="preserve">Substrát zahradnický </t>
  </si>
  <si>
    <t>SPCM</t>
  </si>
  <si>
    <t>Specifikace</t>
  </si>
  <si>
    <t>POL3_</t>
  </si>
  <si>
    <t>493,58*0,3</t>
  </si>
  <si>
    <t>59691019.AR</t>
  </si>
  <si>
    <t>Zemina pro pozemkové úpravy</t>
  </si>
  <si>
    <t>t</t>
  </si>
  <si>
    <t>493,58*0,7*1,8</t>
  </si>
  <si>
    <t>8-001.RXX</t>
  </si>
  <si>
    <t>Úprava poklopu do nivelety terénu</t>
  </si>
  <si>
    <t>kus</t>
  </si>
  <si>
    <t>Vlastní</t>
  </si>
  <si>
    <t>Indiv</t>
  </si>
  <si>
    <t>917161111RT2</t>
  </si>
  <si>
    <t>Osazení obrub.kamen. s opěrou, lože z C 12/15 včetně kamen. obrubníku - viz stávající</t>
  </si>
  <si>
    <t>m</t>
  </si>
  <si>
    <t>998223011R00</t>
  </si>
  <si>
    <t>Přesun hmot, pozemní komunikace</t>
  </si>
  <si>
    <t>Přesun hmot</t>
  </si>
  <si>
    <t>POL7_</t>
  </si>
  <si>
    <t>979990101R00</t>
  </si>
  <si>
    <t>Poplatek za sklád.suti-kamenivo</t>
  </si>
  <si>
    <t>979990103R00</t>
  </si>
  <si>
    <t xml:space="preserve">Poplatek za skládku suti - beton </t>
  </si>
  <si>
    <t>979990112R00</t>
  </si>
  <si>
    <t>Poplatek za skládku suti-živice</t>
  </si>
  <si>
    <t>979082213R00</t>
  </si>
  <si>
    <t>Vodorovná doprava suti po suchu do 1 km</t>
  </si>
  <si>
    <t>Přesun suti</t>
  </si>
  <si>
    <t>POL8_</t>
  </si>
  <si>
    <t>979082219R00</t>
  </si>
  <si>
    <t>Příplatek za dopravu suti po suchu za další 1 km</t>
  </si>
  <si>
    <t>979087212R00</t>
  </si>
  <si>
    <t>Nakládání suti na dopravní prostředky - komunikace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</si>
  <si>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</si>
  <si>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</si>
  <si>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</si>
  <si>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</si>
  <si>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</si>
  <si>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</si>
  <si>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</si>
  <si>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005121 R</t>
  </si>
  <si>
    <t>Vytýčení a zabezpečení ohroženého prostoru proti vniknutí neoprávněných osob oplocením</t>
  </si>
  <si>
    <t>POL99_2</t>
  </si>
  <si>
    <t>SUM</t>
  </si>
  <si>
    <t>Poznámky uchazeče k zadání</t>
  </si>
  <si>
    <t>POPUZIV</t>
  </si>
  <si>
    <t>END</t>
  </si>
  <si>
    <t>Ing. Dana Víchová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</si>
</sst>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18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E15" sqref="E15:F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24</v>
      </c>
      <c r="C2" s="78"/>
      <c r="D2" s="79" t="s">
        <v>48</v>
      </c>
      <c r="E2" s="233" t="s">
        <v>49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6" t="s">
        <v>44</v>
      </c>
      <c r="F3" s="237"/>
      <c r="G3" s="237"/>
      <c r="H3" s="237"/>
      <c r="I3" s="237"/>
      <c r="J3" s="238"/>
    </row>
    <row r="4" spans="1:15" ht="23.25" customHeight="1" x14ac:dyDescent="0.2">
      <c r="A4" s="76">
        <v>1442</v>
      </c>
      <c r="B4" s="82" t="s">
        <v>47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0"/>
      <c r="F11" s="240"/>
      <c r="G11" s="240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173</v>
      </c>
      <c r="E14" s="60"/>
      <c r="F14" s="190">
        <v>44316</v>
      </c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SUMIF(F49:F54,A16,I49:I54)+SUMIF(F49:F54,"PSU",I49:I54)</f>
        <v>0</v>
      </c>
      <c r="J16" s="20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SUMIF(F49:F54,A17,I49:I54)</f>
        <v>0</v>
      </c>
      <c r="J17" s="20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SUMIF(F49:F54,A18,I49:I54)</f>
        <v>0</v>
      </c>
      <c r="J18" s="206"/>
    </row>
    <row r="19" spans="1:10" ht="23.25" customHeight="1" x14ac:dyDescent="0.2">
      <c r="A19" s="139" t="s">
        <v>65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SUMIF(F49:F54,A19,I49:I54)</f>
        <v>0</v>
      </c>
      <c r="J19" s="206"/>
    </row>
    <row r="20" spans="1:10" ht="23.25" customHeight="1" x14ac:dyDescent="0.2">
      <c r="A20" s="139" t="s">
        <v>66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SUMIF(F49:F54,A20,I49:I54)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0">
        <f>ZakladDPHSniVypocet+ZakladDPHZaklVypocet</f>
        <v>0</v>
      </c>
      <c r="H28" s="210"/>
      <c r="I28" s="21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9">
        <f>A27</f>
        <v>0</v>
      </c>
      <c r="H29" s="209"/>
      <c r="I29" s="209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4"/>
      <c r="D39" s="194"/>
      <c r="E39" s="194"/>
      <c r="F39" s="100">
        <f>'01 1 Pol'!AE46</f>
        <v>0</v>
      </c>
      <c r="G39" s="101">
        <f>'01 1 Pol'!AF46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4" t="s">
        <v>45</v>
      </c>
      <c r="C40" s="195" t="s">
        <v>44</v>
      </c>
      <c r="D40" s="195"/>
      <c r="E40" s="195"/>
      <c r="F40" s="105">
        <f>'01 1 Pol'!AE46</f>
        <v>0</v>
      </c>
      <c r="G40" s="106">
        <f>'01 1 Pol'!AF46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hidden="1" customHeight="1" x14ac:dyDescent="0.2">
      <c r="A41" s="89">
        <v>3</v>
      </c>
      <c r="B41" s="108" t="s">
        <v>43</v>
      </c>
      <c r="C41" s="194" t="s">
        <v>44</v>
      </c>
      <c r="D41" s="194"/>
      <c r="E41" s="194"/>
      <c r="F41" s="109">
        <f>'01 1 Pol'!AE46</f>
        <v>0</v>
      </c>
      <c r="G41" s="102">
        <f>'01 1 Pol'!AF46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10" ht="25.5" hidden="1" customHeight="1" x14ac:dyDescent="0.2">
      <c r="A42" s="89"/>
      <c r="B42" s="196" t="s">
        <v>51</v>
      </c>
      <c r="C42" s="197"/>
      <c r="D42" s="197"/>
      <c r="E42" s="19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43</v>
      </c>
      <c r="C49" s="192" t="s">
        <v>55</v>
      </c>
      <c r="D49" s="193"/>
      <c r="E49" s="193"/>
      <c r="F49" s="135" t="s">
        <v>26</v>
      </c>
      <c r="G49" s="136"/>
      <c r="H49" s="136"/>
      <c r="I49" s="136">
        <f>'01 1 Pol'!G8</f>
        <v>0</v>
      </c>
      <c r="J49" s="133" t="str">
        <f>IF(I55=0,"",I49/I55*100)</f>
        <v/>
      </c>
    </row>
    <row r="50" spans="1:10" ht="36.75" customHeight="1" x14ac:dyDescent="0.2">
      <c r="A50" s="124"/>
      <c r="B50" s="129" t="s">
        <v>56</v>
      </c>
      <c r="C50" s="192" t="s">
        <v>57</v>
      </c>
      <c r="D50" s="193"/>
      <c r="E50" s="193"/>
      <c r="F50" s="135" t="s">
        <v>26</v>
      </c>
      <c r="G50" s="136"/>
      <c r="H50" s="136"/>
      <c r="I50" s="136">
        <f>'01 1 Pol'!G28</f>
        <v>0</v>
      </c>
      <c r="J50" s="133" t="str">
        <f>IF(I55=0,"",I50/I55*100)</f>
        <v/>
      </c>
    </row>
    <row r="51" spans="1:10" ht="36.75" customHeight="1" x14ac:dyDescent="0.2">
      <c r="A51" s="124"/>
      <c r="B51" s="129" t="s">
        <v>58</v>
      </c>
      <c r="C51" s="192" t="s">
        <v>59</v>
      </c>
      <c r="D51" s="193"/>
      <c r="E51" s="193"/>
      <c r="F51" s="135" t="s">
        <v>26</v>
      </c>
      <c r="G51" s="136"/>
      <c r="H51" s="136"/>
      <c r="I51" s="136">
        <f>'01 1 Pol'!G30</f>
        <v>0</v>
      </c>
      <c r="J51" s="133" t="str">
        <f>IF(I55=0,"",I51/I55*100)</f>
        <v/>
      </c>
    </row>
    <row r="52" spans="1:10" ht="36.75" customHeight="1" x14ac:dyDescent="0.2">
      <c r="A52" s="124"/>
      <c r="B52" s="129" t="s">
        <v>60</v>
      </c>
      <c r="C52" s="192" t="s">
        <v>61</v>
      </c>
      <c r="D52" s="193"/>
      <c r="E52" s="193"/>
      <c r="F52" s="135" t="s">
        <v>26</v>
      </c>
      <c r="G52" s="136"/>
      <c r="H52" s="136"/>
      <c r="I52" s="136">
        <f>'01 1 Pol'!G32</f>
        <v>0</v>
      </c>
      <c r="J52" s="133" t="str">
        <f>IF(I55=0,"",I52/I55*100)</f>
        <v/>
      </c>
    </row>
    <row r="53" spans="1:10" ht="36.75" customHeight="1" x14ac:dyDescent="0.2">
      <c r="A53" s="124"/>
      <c r="B53" s="129" t="s">
        <v>62</v>
      </c>
      <c r="C53" s="192" t="s">
        <v>63</v>
      </c>
      <c r="D53" s="193"/>
      <c r="E53" s="193"/>
      <c r="F53" s="135" t="s">
        <v>64</v>
      </c>
      <c r="G53" s="136"/>
      <c r="H53" s="136"/>
      <c r="I53" s="136">
        <f>'01 1 Pol'!G34</f>
        <v>0</v>
      </c>
      <c r="J53" s="133" t="str">
        <f>IF(I55=0,"",I53/I55*100)</f>
        <v/>
      </c>
    </row>
    <row r="54" spans="1:10" ht="36.75" customHeight="1" x14ac:dyDescent="0.2">
      <c r="A54" s="124"/>
      <c r="B54" s="129" t="s">
        <v>65</v>
      </c>
      <c r="C54" s="192" t="s">
        <v>29</v>
      </c>
      <c r="D54" s="193"/>
      <c r="E54" s="193"/>
      <c r="F54" s="135" t="s">
        <v>65</v>
      </c>
      <c r="G54" s="136"/>
      <c r="H54" s="136"/>
      <c r="I54" s="136">
        <f>'01 1 Pol'!G41</f>
        <v>0</v>
      </c>
      <c r="J54" s="133" t="str">
        <f>IF(I55=0,"",I54/I55*100)</f>
        <v/>
      </c>
    </row>
    <row r="55" spans="1:10" ht="25.5" customHeight="1" x14ac:dyDescent="0.2">
      <c r="A55" s="125"/>
      <c r="B55" s="130" t="s">
        <v>1</v>
      </c>
      <c r="C55" s="131"/>
      <c r="D55" s="132"/>
      <c r="E55" s="132"/>
      <c r="F55" s="137"/>
      <c r="G55" s="138"/>
      <c r="H55" s="138"/>
      <c r="I55" s="138">
        <f>SUM(I49:I54)</f>
        <v>0</v>
      </c>
      <c r="J55" s="134">
        <f>SUM(J49:J54)</f>
        <v>0</v>
      </c>
    </row>
    <row r="56" spans="1:10" x14ac:dyDescent="0.2">
      <c r="F56" s="87"/>
      <c r="G56" s="87"/>
      <c r="H56" s="87"/>
      <c r="I56" s="87"/>
      <c r="J56" s="88"/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67</v>
      </c>
    </row>
    <row r="2" spans="1:60" ht="25.15" customHeight="1" x14ac:dyDescent="0.2">
      <c r="A2" s="140" t="s">
        <v>8</v>
      </c>
      <c r="B2" s="49" t="s">
        <v>48</v>
      </c>
      <c r="C2" s="249" t="s">
        <v>49</v>
      </c>
      <c r="D2" s="250"/>
      <c r="E2" s="250"/>
      <c r="F2" s="250"/>
      <c r="G2" s="251"/>
      <c r="AG2" t="s">
        <v>68</v>
      </c>
    </row>
    <row r="3" spans="1:60" ht="25.15" customHeight="1" x14ac:dyDescent="0.2">
      <c r="A3" s="140" t="s">
        <v>9</v>
      </c>
      <c r="B3" s="49" t="s">
        <v>45</v>
      </c>
      <c r="C3" s="249" t="s">
        <v>44</v>
      </c>
      <c r="D3" s="250"/>
      <c r="E3" s="250"/>
      <c r="F3" s="250"/>
      <c r="G3" s="251"/>
      <c r="AC3" s="122" t="s">
        <v>68</v>
      </c>
      <c r="AG3" t="s">
        <v>69</v>
      </c>
    </row>
    <row r="4" spans="1:60" ht="25.15" customHeight="1" x14ac:dyDescent="0.2">
      <c r="A4" s="141" t="s">
        <v>10</v>
      </c>
      <c r="B4" s="142" t="s">
        <v>43</v>
      </c>
      <c r="C4" s="252" t="s">
        <v>44</v>
      </c>
      <c r="D4" s="253"/>
      <c r="E4" s="253"/>
      <c r="F4" s="253"/>
      <c r="G4" s="254"/>
      <c r="AG4" t="s">
        <v>70</v>
      </c>
    </row>
    <row r="5" spans="1:60" x14ac:dyDescent="0.2">
      <c r="D5" s="10"/>
    </row>
    <row r="6" spans="1:60" ht="38.25" x14ac:dyDescent="0.2">
      <c r="A6" s="144" t="s">
        <v>71</v>
      </c>
      <c r="B6" s="146" t="s">
        <v>72</v>
      </c>
      <c r="C6" s="146" t="s">
        <v>73</v>
      </c>
      <c r="D6" s="145" t="s">
        <v>74</v>
      </c>
      <c r="E6" s="144" t="s">
        <v>75</v>
      </c>
      <c r="F6" s="143" t="s">
        <v>76</v>
      </c>
      <c r="G6" s="144" t="s">
        <v>31</v>
      </c>
      <c r="H6" s="147" t="s">
        <v>32</v>
      </c>
      <c r="I6" s="147" t="s">
        <v>77</v>
      </c>
      <c r="J6" s="147" t="s">
        <v>33</v>
      </c>
      <c r="K6" s="147" t="s">
        <v>78</v>
      </c>
      <c r="L6" s="147" t="s">
        <v>79</v>
      </c>
      <c r="M6" s="147" t="s">
        <v>80</v>
      </c>
      <c r="N6" s="147" t="s">
        <v>81</v>
      </c>
      <c r="O6" s="147" t="s">
        <v>82</v>
      </c>
      <c r="P6" s="147" t="s">
        <v>83</v>
      </c>
      <c r="Q6" s="147" t="s">
        <v>84</v>
      </c>
      <c r="R6" s="147" t="s">
        <v>85</v>
      </c>
      <c r="S6" s="147" t="s">
        <v>86</v>
      </c>
      <c r="T6" s="147" t="s">
        <v>87</v>
      </c>
      <c r="U6" s="147" t="s">
        <v>88</v>
      </c>
      <c r="V6" s="147" t="s">
        <v>89</v>
      </c>
      <c r="W6" s="147" t="s">
        <v>90</v>
      </c>
      <c r="X6" s="147" t="s">
        <v>91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92</v>
      </c>
      <c r="B8" s="162" t="s">
        <v>43</v>
      </c>
      <c r="C8" s="183" t="s">
        <v>55</v>
      </c>
      <c r="D8" s="163"/>
      <c r="E8" s="164"/>
      <c r="F8" s="165"/>
      <c r="G8" s="165">
        <f>SUMIF(AG9:AG27,"&lt;&gt;NOR",G9:G27)</f>
        <v>0</v>
      </c>
      <c r="H8" s="165"/>
      <c r="I8" s="165">
        <f>SUM(I9:I27)</f>
        <v>0</v>
      </c>
      <c r="J8" s="165"/>
      <c r="K8" s="165">
        <f>SUM(K9:K27)</f>
        <v>0</v>
      </c>
      <c r="L8" s="165"/>
      <c r="M8" s="165">
        <f>SUM(M9:M27)</f>
        <v>0</v>
      </c>
      <c r="N8" s="165"/>
      <c r="O8" s="165">
        <f>SUM(O9:O27)</f>
        <v>710.78</v>
      </c>
      <c r="P8" s="165"/>
      <c r="Q8" s="165">
        <f>SUM(Q9:Q27)</f>
        <v>1129.07</v>
      </c>
      <c r="R8" s="165"/>
      <c r="S8" s="165"/>
      <c r="T8" s="166"/>
      <c r="U8" s="160"/>
      <c r="V8" s="160">
        <f>SUM(V9:V27)</f>
        <v>617.36</v>
      </c>
      <c r="W8" s="160"/>
      <c r="X8" s="160"/>
      <c r="AG8" t="s">
        <v>93</v>
      </c>
    </row>
    <row r="9" spans="1:60" outlineLevel="1" x14ac:dyDescent="0.2">
      <c r="A9" s="174">
        <v>1</v>
      </c>
      <c r="B9" s="175" t="s">
        <v>94</v>
      </c>
      <c r="C9" s="184" t="s">
        <v>95</v>
      </c>
      <c r="D9" s="176" t="s">
        <v>96</v>
      </c>
      <c r="E9" s="177">
        <v>45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0.13800000000000001</v>
      </c>
      <c r="Q9" s="179">
        <f>ROUND(E9*P9,2)</f>
        <v>6.21</v>
      </c>
      <c r="R9" s="179"/>
      <c r="S9" s="179" t="s">
        <v>97</v>
      </c>
      <c r="T9" s="180" t="s">
        <v>97</v>
      </c>
      <c r="U9" s="157">
        <v>0.16</v>
      </c>
      <c r="V9" s="157">
        <f>ROUND(E9*U9,2)</f>
        <v>7.2</v>
      </c>
      <c r="W9" s="157"/>
      <c r="X9" s="157" t="s">
        <v>98</v>
      </c>
      <c r="Y9" s="148"/>
      <c r="Z9" s="148"/>
      <c r="AA9" s="148"/>
      <c r="AB9" s="148"/>
      <c r="AC9" s="148"/>
      <c r="AD9" s="148"/>
      <c r="AE9" s="148"/>
      <c r="AF9" s="148"/>
      <c r="AG9" s="148" t="s">
        <v>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67">
        <v>2</v>
      </c>
      <c r="B10" s="168" t="s">
        <v>100</v>
      </c>
      <c r="C10" s="185" t="s">
        <v>101</v>
      </c>
      <c r="D10" s="169" t="s">
        <v>96</v>
      </c>
      <c r="E10" s="170">
        <v>1073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21</v>
      </c>
      <c r="M10" s="172">
        <f>G10*(1+L10/100)</f>
        <v>0</v>
      </c>
      <c r="N10" s="172">
        <v>0</v>
      </c>
      <c r="O10" s="172">
        <f>ROUND(E10*N10,2)</f>
        <v>0</v>
      </c>
      <c r="P10" s="172">
        <v>0.44</v>
      </c>
      <c r="Q10" s="172">
        <f>ROUND(E10*P10,2)</f>
        <v>472.12</v>
      </c>
      <c r="R10" s="172"/>
      <c r="S10" s="172" t="s">
        <v>97</v>
      </c>
      <c r="T10" s="173" t="s">
        <v>97</v>
      </c>
      <c r="U10" s="157">
        <v>7.2999999999999995E-2</v>
      </c>
      <c r="V10" s="157">
        <f>ROUND(E10*U10,2)</f>
        <v>78.33</v>
      </c>
      <c r="W10" s="157"/>
      <c r="X10" s="157" t="s">
        <v>98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6" t="s">
        <v>102</v>
      </c>
      <c r="D11" s="158"/>
      <c r="E11" s="159">
        <v>1073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103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3</v>
      </c>
      <c r="B12" s="168" t="s">
        <v>104</v>
      </c>
      <c r="C12" s="185" t="s">
        <v>105</v>
      </c>
      <c r="D12" s="169" t="s">
        <v>96</v>
      </c>
      <c r="E12" s="170">
        <v>1028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0.13200000000000001</v>
      </c>
      <c r="Q12" s="172">
        <f>ROUND(E12*P12,2)</f>
        <v>135.69999999999999</v>
      </c>
      <c r="R12" s="172"/>
      <c r="S12" s="172" t="s">
        <v>97</v>
      </c>
      <c r="T12" s="173" t="s">
        <v>97</v>
      </c>
      <c r="U12" s="157">
        <v>4.8399999999999999E-2</v>
      </c>
      <c r="V12" s="157">
        <f>ROUND(E12*U12,2)</f>
        <v>49.76</v>
      </c>
      <c r="W12" s="157"/>
      <c r="X12" s="157" t="s">
        <v>98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6" t="s">
        <v>106</v>
      </c>
      <c r="D13" s="158"/>
      <c r="E13" s="159">
        <v>1028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103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4</v>
      </c>
      <c r="B14" s="168" t="s">
        <v>107</v>
      </c>
      <c r="C14" s="185" t="s">
        <v>108</v>
      </c>
      <c r="D14" s="169" t="s">
        <v>96</v>
      </c>
      <c r="E14" s="170">
        <v>1073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0.48</v>
      </c>
      <c r="Q14" s="172">
        <f>ROUND(E14*P14,2)</f>
        <v>515.04</v>
      </c>
      <c r="R14" s="172"/>
      <c r="S14" s="172" t="s">
        <v>97</v>
      </c>
      <c r="T14" s="173" t="s">
        <v>97</v>
      </c>
      <c r="U14" s="157">
        <v>0.06</v>
      </c>
      <c r="V14" s="157">
        <f>ROUND(E14*U14,2)</f>
        <v>64.38</v>
      </c>
      <c r="W14" s="157"/>
      <c r="X14" s="157" t="s">
        <v>98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6" t="s">
        <v>102</v>
      </c>
      <c r="D15" s="158"/>
      <c r="E15" s="159">
        <v>1073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103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5</v>
      </c>
      <c r="B16" s="168" t="s">
        <v>109</v>
      </c>
      <c r="C16" s="185" t="s">
        <v>110</v>
      </c>
      <c r="D16" s="169" t="s">
        <v>111</v>
      </c>
      <c r="E16" s="170">
        <v>100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97</v>
      </c>
      <c r="T16" s="173" t="s">
        <v>97</v>
      </c>
      <c r="U16" s="157">
        <v>1.548</v>
      </c>
      <c r="V16" s="157">
        <f>ROUND(E16*U16,2)</f>
        <v>154.80000000000001</v>
      </c>
      <c r="W16" s="157"/>
      <c r="X16" s="157" t="s">
        <v>98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6" t="s">
        <v>112</v>
      </c>
      <c r="D17" s="158"/>
      <c r="E17" s="159">
        <v>100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103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6</v>
      </c>
      <c r="B18" s="168" t="s">
        <v>113</v>
      </c>
      <c r="C18" s="185" t="s">
        <v>114</v>
      </c>
      <c r="D18" s="169" t="s">
        <v>111</v>
      </c>
      <c r="E18" s="170">
        <v>493.58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97</v>
      </c>
      <c r="T18" s="173" t="s">
        <v>97</v>
      </c>
      <c r="U18" s="157">
        <v>0.2</v>
      </c>
      <c r="V18" s="157">
        <f>ROUND(E18*U18,2)</f>
        <v>98.72</v>
      </c>
      <c r="W18" s="157"/>
      <c r="X18" s="157" t="s">
        <v>98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99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6" t="s">
        <v>115</v>
      </c>
      <c r="D19" s="158"/>
      <c r="E19" s="159">
        <v>493.58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103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7</v>
      </c>
      <c r="B20" s="168" t="s">
        <v>116</v>
      </c>
      <c r="C20" s="185" t="s">
        <v>117</v>
      </c>
      <c r="D20" s="169" t="s">
        <v>96</v>
      </c>
      <c r="E20" s="170">
        <v>1073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97</v>
      </c>
      <c r="T20" s="173" t="s">
        <v>97</v>
      </c>
      <c r="U20" s="157">
        <v>0.153</v>
      </c>
      <c r="V20" s="157">
        <f>ROUND(E20*U20,2)</f>
        <v>164.17</v>
      </c>
      <c r="W20" s="157"/>
      <c r="X20" s="157" t="s">
        <v>98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6" t="s">
        <v>102</v>
      </c>
      <c r="D21" s="158"/>
      <c r="E21" s="159">
        <v>1073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103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8</v>
      </c>
      <c r="B22" s="168" t="s">
        <v>118</v>
      </c>
      <c r="C22" s="185" t="s">
        <v>119</v>
      </c>
      <c r="D22" s="169" t="s">
        <v>96</v>
      </c>
      <c r="E22" s="170">
        <v>1073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3.0000000000000001E-5</v>
      </c>
      <c r="O22" s="172">
        <f>ROUND(E22*N22,2)</f>
        <v>0.03</v>
      </c>
      <c r="P22" s="172">
        <v>0</v>
      </c>
      <c r="Q22" s="172">
        <f>ROUND(E22*P22,2)</f>
        <v>0</v>
      </c>
      <c r="R22" s="172"/>
      <c r="S22" s="172" t="s">
        <v>97</v>
      </c>
      <c r="T22" s="173" t="s">
        <v>120</v>
      </c>
      <c r="U22" s="157">
        <v>0</v>
      </c>
      <c r="V22" s="157">
        <f>ROUND(E22*U22,2)</f>
        <v>0</v>
      </c>
      <c r="W22" s="157"/>
      <c r="X22" s="157" t="s">
        <v>121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122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6" t="s">
        <v>102</v>
      </c>
      <c r="D23" s="158"/>
      <c r="E23" s="159">
        <v>1073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103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9</v>
      </c>
      <c r="B24" s="168" t="s">
        <v>123</v>
      </c>
      <c r="C24" s="185" t="s">
        <v>124</v>
      </c>
      <c r="D24" s="169" t="s">
        <v>111</v>
      </c>
      <c r="E24" s="170">
        <v>148.07400000000001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0.6</v>
      </c>
      <c r="O24" s="172">
        <f>ROUND(E24*N24,2)</f>
        <v>88.84</v>
      </c>
      <c r="P24" s="172">
        <v>0</v>
      </c>
      <c r="Q24" s="172">
        <f>ROUND(E24*P24,2)</f>
        <v>0</v>
      </c>
      <c r="R24" s="172" t="s">
        <v>125</v>
      </c>
      <c r="S24" s="172" t="s">
        <v>97</v>
      </c>
      <c r="T24" s="173" t="s">
        <v>97</v>
      </c>
      <c r="U24" s="157">
        <v>0</v>
      </c>
      <c r="V24" s="157">
        <f>ROUND(E24*U24,2)</f>
        <v>0</v>
      </c>
      <c r="W24" s="157"/>
      <c r="X24" s="157" t="s">
        <v>126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6" t="s">
        <v>128</v>
      </c>
      <c r="D25" s="158"/>
      <c r="E25" s="159">
        <v>148.07400000000001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103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10</v>
      </c>
      <c r="B26" s="168" t="s">
        <v>129</v>
      </c>
      <c r="C26" s="185" t="s">
        <v>130</v>
      </c>
      <c r="D26" s="169" t="s">
        <v>131</v>
      </c>
      <c r="E26" s="170">
        <v>621.91079999999999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1</v>
      </c>
      <c r="O26" s="172">
        <f>ROUND(E26*N26,2)</f>
        <v>621.91</v>
      </c>
      <c r="P26" s="172">
        <v>0</v>
      </c>
      <c r="Q26" s="172">
        <f>ROUND(E26*P26,2)</f>
        <v>0</v>
      </c>
      <c r="R26" s="172" t="s">
        <v>125</v>
      </c>
      <c r="S26" s="172" t="s">
        <v>97</v>
      </c>
      <c r="T26" s="173" t="s">
        <v>97</v>
      </c>
      <c r="U26" s="157">
        <v>0</v>
      </c>
      <c r="V26" s="157">
        <f>ROUND(E26*U26,2)</f>
        <v>0</v>
      </c>
      <c r="W26" s="157"/>
      <c r="X26" s="157" t="s">
        <v>126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6" t="s">
        <v>132</v>
      </c>
      <c r="D27" s="158"/>
      <c r="E27" s="159">
        <v>621.91079999999999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103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1" t="s">
        <v>92</v>
      </c>
      <c r="B28" s="162" t="s">
        <v>56</v>
      </c>
      <c r="C28" s="183" t="s">
        <v>57</v>
      </c>
      <c r="D28" s="163"/>
      <c r="E28" s="164"/>
      <c r="F28" s="165"/>
      <c r="G28" s="165">
        <f>SUMIF(AG29:AG29,"&lt;&gt;NOR",G29:G29)</f>
        <v>0</v>
      </c>
      <c r="H28" s="165"/>
      <c r="I28" s="165">
        <f>SUM(I29:I29)</f>
        <v>0</v>
      </c>
      <c r="J28" s="165"/>
      <c r="K28" s="165">
        <f>SUM(K29:K29)</f>
        <v>0</v>
      </c>
      <c r="L28" s="165"/>
      <c r="M28" s="165">
        <f>SUM(M29:M29)</f>
        <v>0</v>
      </c>
      <c r="N28" s="165"/>
      <c r="O28" s="165">
        <f>SUM(O29:O29)</f>
        <v>0</v>
      </c>
      <c r="P28" s="165"/>
      <c r="Q28" s="165">
        <f>SUM(Q29:Q29)</f>
        <v>0</v>
      </c>
      <c r="R28" s="165"/>
      <c r="S28" s="165"/>
      <c r="T28" s="166"/>
      <c r="U28" s="160"/>
      <c r="V28" s="160">
        <f>SUM(V29:V29)</f>
        <v>0</v>
      </c>
      <c r="W28" s="160"/>
      <c r="X28" s="160"/>
      <c r="AG28" t="s">
        <v>93</v>
      </c>
    </row>
    <row r="29" spans="1:60" outlineLevel="1" x14ac:dyDescent="0.2">
      <c r="A29" s="174">
        <v>11</v>
      </c>
      <c r="B29" s="175" t="s">
        <v>133</v>
      </c>
      <c r="C29" s="184" t="s">
        <v>134</v>
      </c>
      <c r="D29" s="176" t="s">
        <v>135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136</v>
      </c>
      <c r="T29" s="180" t="s">
        <v>137</v>
      </c>
      <c r="U29" s="157">
        <v>0</v>
      </c>
      <c r="V29" s="157">
        <f>ROUND(E29*U29,2)</f>
        <v>0</v>
      </c>
      <c r="W29" s="157"/>
      <c r="X29" s="157" t="s">
        <v>98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1" t="s">
        <v>92</v>
      </c>
      <c r="B30" s="162" t="s">
        <v>58</v>
      </c>
      <c r="C30" s="183" t="s">
        <v>59</v>
      </c>
      <c r="D30" s="163"/>
      <c r="E30" s="164"/>
      <c r="F30" s="165"/>
      <c r="G30" s="165">
        <f>SUMIF(AG31:AG31,"&lt;&gt;NOR",G31:G31)</f>
        <v>0</v>
      </c>
      <c r="H30" s="165"/>
      <c r="I30" s="165">
        <f>SUM(I31:I31)</f>
        <v>0</v>
      </c>
      <c r="J30" s="165"/>
      <c r="K30" s="165">
        <f>SUM(K31:K31)</f>
        <v>0</v>
      </c>
      <c r="L30" s="165"/>
      <c r="M30" s="165">
        <f>SUM(M31:M31)</f>
        <v>0</v>
      </c>
      <c r="N30" s="165"/>
      <c r="O30" s="165">
        <f>SUM(O31:O31)</f>
        <v>0.48</v>
      </c>
      <c r="P30" s="165"/>
      <c r="Q30" s="165">
        <f>SUM(Q31:Q31)</f>
        <v>0</v>
      </c>
      <c r="R30" s="165"/>
      <c r="S30" s="165"/>
      <c r="T30" s="166"/>
      <c r="U30" s="160"/>
      <c r="V30" s="160">
        <f>SUM(V31:V31)</f>
        <v>0.77</v>
      </c>
      <c r="W30" s="160"/>
      <c r="X30" s="160"/>
      <c r="AG30" t="s">
        <v>93</v>
      </c>
    </row>
    <row r="31" spans="1:60" ht="22.5" outlineLevel="1" x14ac:dyDescent="0.2">
      <c r="A31" s="174">
        <v>12</v>
      </c>
      <c r="B31" s="175" t="s">
        <v>138</v>
      </c>
      <c r="C31" s="184" t="s">
        <v>139</v>
      </c>
      <c r="D31" s="176" t="s">
        <v>140</v>
      </c>
      <c r="E31" s="177">
        <v>2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0.2414</v>
      </c>
      <c r="O31" s="179">
        <f>ROUND(E31*N31,2)</f>
        <v>0.48</v>
      </c>
      <c r="P31" s="179">
        <v>0</v>
      </c>
      <c r="Q31" s="179">
        <f>ROUND(E31*P31,2)</f>
        <v>0</v>
      </c>
      <c r="R31" s="179"/>
      <c r="S31" s="179" t="s">
        <v>97</v>
      </c>
      <c r="T31" s="180" t="s">
        <v>97</v>
      </c>
      <c r="U31" s="157">
        <v>0.38661000000000001</v>
      </c>
      <c r="V31" s="157">
        <f>ROUND(E31*U31,2)</f>
        <v>0.77</v>
      </c>
      <c r="W31" s="157"/>
      <c r="X31" s="157" t="s">
        <v>98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99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1" t="s">
        <v>92</v>
      </c>
      <c r="B32" s="162" t="s">
        <v>60</v>
      </c>
      <c r="C32" s="183" t="s">
        <v>61</v>
      </c>
      <c r="D32" s="163"/>
      <c r="E32" s="164"/>
      <c r="F32" s="165"/>
      <c r="G32" s="165">
        <f>SUMIF(AG33:AG33,"&lt;&gt;NOR",G33:G33)</f>
        <v>0</v>
      </c>
      <c r="H32" s="165"/>
      <c r="I32" s="165">
        <f>SUM(I33:I33)</f>
        <v>0</v>
      </c>
      <c r="J32" s="165"/>
      <c r="K32" s="165">
        <f>SUM(K33:K33)</f>
        <v>0</v>
      </c>
      <c r="L32" s="165"/>
      <c r="M32" s="165">
        <f>SUM(M33:M33)</f>
        <v>0</v>
      </c>
      <c r="N32" s="165"/>
      <c r="O32" s="165">
        <f>SUM(O33:O33)</f>
        <v>0</v>
      </c>
      <c r="P32" s="165"/>
      <c r="Q32" s="165">
        <f>SUM(Q33:Q33)</f>
        <v>0</v>
      </c>
      <c r="R32" s="165"/>
      <c r="S32" s="165"/>
      <c r="T32" s="166"/>
      <c r="U32" s="160"/>
      <c r="V32" s="160">
        <f>SUM(V33:V33)</f>
        <v>277.38</v>
      </c>
      <c r="W32" s="160"/>
      <c r="X32" s="160"/>
      <c r="AG32" t="s">
        <v>93</v>
      </c>
    </row>
    <row r="33" spans="1:60" outlineLevel="1" x14ac:dyDescent="0.2">
      <c r="A33" s="174">
        <v>13</v>
      </c>
      <c r="B33" s="175" t="s">
        <v>141</v>
      </c>
      <c r="C33" s="184" t="s">
        <v>142</v>
      </c>
      <c r="D33" s="176" t="s">
        <v>131</v>
      </c>
      <c r="E33" s="177">
        <v>711.23800000000006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97</v>
      </c>
      <c r="T33" s="180" t="s">
        <v>97</v>
      </c>
      <c r="U33" s="157">
        <v>0.39</v>
      </c>
      <c r="V33" s="157">
        <f>ROUND(E33*U33,2)</f>
        <v>277.38</v>
      </c>
      <c r="W33" s="157"/>
      <c r="X33" s="157" t="s">
        <v>143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144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1" t="s">
        <v>92</v>
      </c>
      <c r="B34" s="162" t="s">
        <v>62</v>
      </c>
      <c r="C34" s="183" t="s">
        <v>63</v>
      </c>
      <c r="D34" s="163"/>
      <c r="E34" s="164"/>
      <c r="F34" s="165"/>
      <c r="G34" s="165">
        <f>SUMIF(AG35:AG40,"&lt;&gt;NOR",G35:G40)</f>
        <v>0</v>
      </c>
      <c r="H34" s="165"/>
      <c r="I34" s="165">
        <f>SUM(I35:I40)</f>
        <v>0</v>
      </c>
      <c r="J34" s="165"/>
      <c r="K34" s="165">
        <f>SUM(K35:K40)</f>
        <v>0</v>
      </c>
      <c r="L34" s="165"/>
      <c r="M34" s="165">
        <f>SUM(M35:M40)</f>
        <v>0</v>
      </c>
      <c r="N34" s="165"/>
      <c r="O34" s="165">
        <f>SUM(O35:O40)</f>
        <v>0</v>
      </c>
      <c r="P34" s="165"/>
      <c r="Q34" s="165">
        <f>SUM(Q35:Q40)</f>
        <v>0</v>
      </c>
      <c r="R34" s="165"/>
      <c r="S34" s="165"/>
      <c r="T34" s="166"/>
      <c r="U34" s="160"/>
      <c r="V34" s="160">
        <f>SUM(V35:V40)</f>
        <v>123.07</v>
      </c>
      <c r="W34" s="160"/>
      <c r="X34" s="160"/>
      <c r="AG34" t="s">
        <v>93</v>
      </c>
    </row>
    <row r="35" spans="1:60" outlineLevel="1" x14ac:dyDescent="0.2">
      <c r="A35" s="174">
        <v>14</v>
      </c>
      <c r="B35" s="175" t="s">
        <v>145</v>
      </c>
      <c r="C35" s="184" t="s">
        <v>146</v>
      </c>
      <c r="D35" s="176" t="s">
        <v>131</v>
      </c>
      <c r="E35" s="177">
        <v>472.12</v>
      </c>
      <c r="F35" s="178"/>
      <c r="G35" s="179">
        <f t="shared" ref="G35:G40" si="0">ROUND(E35*F35,2)</f>
        <v>0</v>
      </c>
      <c r="H35" s="178"/>
      <c r="I35" s="179">
        <f t="shared" ref="I35:I40" si="1">ROUND(E35*H35,2)</f>
        <v>0</v>
      </c>
      <c r="J35" s="178"/>
      <c r="K35" s="179">
        <f t="shared" ref="K35:K40" si="2">ROUND(E35*J35,2)</f>
        <v>0</v>
      </c>
      <c r="L35" s="179">
        <v>21</v>
      </c>
      <c r="M35" s="179">
        <f t="shared" ref="M35:M40" si="3">G35*(1+L35/100)</f>
        <v>0</v>
      </c>
      <c r="N35" s="179">
        <v>0</v>
      </c>
      <c r="O35" s="179">
        <f t="shared" ref="O35:O40" si="4">ROUND(E35*N35,2)</f>
        <v>0</v>
      </c>
      <c r="P35" s="179">
        <v>0</v>
      </c>
      <c r="Q35" s="179">
        <f t="shared" ref="Q35:Q40" si="5">ROUND(E35*P35,2)</f>
        <v>0</v>
      </c>
      <c r="R35" s="179"/>
      <c r="S35" s="179" t="s">
        <v>97</v>
      </c>
      <c r="T35" s="180" t="s">
        <v>97</v>
      </c>
      <c r="U35" s="157">
        <v>0</v>
      </c>
      <c r="V35" s="157">
        <f t="shared" ref="V35:V40" si="6">ROUND(E35*U35,2)</f>
        <v>0</v>
      </c>
      <c r="W35" s="157"/>
      <c r="X35" s="157" t="s">
        <v>98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99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15</v>
      </c>
      <c r="B36" s="175" t="s">
        <v>147</v>
      </c>
      <c r="C36" s="184" t="s">
        <v>148</v>
      </c>
      <c r="D36" s="176" t="s">
        <v>131</v>
      </c>
      <c r="E36" s="177">
        <v>521.25</v>
      </c>
      <c r="F36" s="178"/>
      <c r="G36" s="179">
        <f t="shared" si="0"/>
        <v>0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97</v>
      </c>
      <c r="T36" s="180" t="s">
        <v>97</v>
      </c>
      <c r="U36" s="157">
        <v>0</v>
      </c>
      <c r="V36" s="157">
        <f t="shared" si="6"/>
        <v>0</v>
      </c>
      <c r="W36" s="157"/>
      <c r="X36" s="157" t="s">
        <v>98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99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16</v>
      </c>
      <c r="B37" s="175" t="s">
        <v>149</v>
      </c>
      <c r="C37" s="184" t="s">
        <v>150</v>
      </c>
      <c r="D37" s="176" t="s">
        <v>131</v>
      </c>
      <c r="E37" s="177">
        <v>135.696</v>
      </c>
      <c r="F37" s="178"/>
      <c r="G37" s="179">
        <f t="shared" si="0"/>
        <v>0</v>
      </c>
      <c r="H37" s="178"/>
      <c r="I37" s="179">
        <f t="shared" si="1"/>
        <v>0</v>
      </c>
      <c r="J37" s="178"/>
      <c r="K37" s="179">
        <f t="shared" si="2"/>
        <v>0</v>
      </c>
      <c r="L37" s="179">
        <v>21</v>
      </c>
      <c r="M37" s="179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97</v>
      </c>
      <c r="T37" s="180" t="s">
        <v>97</v>
      </c>
      <c r="U37" s="157">
        <v>0</v>
      </c>
      <c r="V37" s="157">
        <f t="shared" si="6"/>
        <v>0</v>
      </c>
      <c r="W37" s="157"/>
      <c r="X37" s="157" t="s">
        <v>98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99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17</v>
      </c>
      <c r="B38" s="175" t="s">
        <v>151</v>
      </c>
      <c r="C38" s="184" t="s">
        <v>152</v>
      </c>
      <c r="D38" s="176" t="s">
        <v>131</v>
      </c>
      <c r="E38" s="177">
        <v>1129.066</v>
      </c>
      <c r="F38" s="178"/>
      <c r="G38" s="179">
        <f t="shared" si="0"/>
        <v>0</v>
      </c>
      <c r="H38" s="178"/>
      <c r="I38" s="179">
        <f t="shared" si="1"/>
        <v>0</v>
      </c>
      <c r="J38" s="178"/>
      <c r="K38" s="179">
        <f t="shared" si="2"/>
        <v>0</v>
      </c>
      <c r="L38" s="179">
        <v>21</v>
      </c>
      <c r="M38" s="179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79"/>
      <c r="S38" s="179" t="s">
        <v>97</v>
      </c>
      <c r="T38" s="180" t="s">
        <v>97</v>
      </c>
      <c r="U38" s="157">
        <v>0.01</v>
      </c>
      <c r="V38" s="157">
        <f t="shared" si="6"/>
        <v>11.29</v>
      </c>
      <c r="W38" s="157"/>
      <c r="X38" s="157" t="s">
        <v>153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154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18</v>
      </c>
      <c r="B39" s="175" t="s">
        <v>155</v>
      </c>
      <c r="C39" s="184" t="s">
        <v>156</v>
      </c>
      <c r="D39" s="176" t="s">
        <v>131</v>
      </c>
      <c r="E39" s="177">
        <v>21452.254000000001</v>
      </c>
      <c r="F39" s="178"/>
      <c r="G39" s="179">
        <f t="shared" si="0"/>
        <v>0</v>
      </c>
      <c r="H39" s="178"/>
      <c r="I39" s="179">
        <f t="shared" si="1"/>
        <v>0</v>
      </c>
      <c r="J39" s="178"/>
      <c r="K39" s="179">
        <f t="shared" si="2"/>
        <v>0</v>
      </c>
      <c r="L39" s="179">
        <v>21</v>
      </c>
      <c r="M39" s="179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79"/>
      <c r="S39" s="179" t="s">
        <v>97</v>
      </c>
      <c r="T39" s="180" t="s">
        <v>97</v>
      </c>
      <c r="U39" s="157">
        <v>0</v>
      </c>
      <c r="V39" s="157">
        <f t="shared" si="6"/>
        <v>0</v>
      </c>
      <c r="W39" s="157"/>
      <c r="X39" s="157" t="s">
        <v>153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154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19</v>
      </c>
      <c r="B40" s="175" t="s">
        <v>157</v>
      </c>
      <c r="C40" s="184" t="s">
        <v>158</v>
      </c>
      <c r="D40" s="176" t="s">
        <v>131</v>
      </c>
      <c r="E40" s="177">
        <v>1129.066</v>
      </c>
      <c r="F40" s="178"/>
      <c r="G40" s="179">
        <f t="shared" si="0"/>
        <v>0</v>
      </c>
      <c r="H40" s="178"/>
      <c r="I40" s="179">
        <f t="shared" si="1"/>
        <v>0</v>
      </c>
      <c r="J40" s="178"/>
      <c r="K40" s="179">
        <f t="shared" si="2"/>
        <v>0</v>
      </c>
      <c r="L40" s="179">
        <v>21</v>
      </c>
      <c r="M40" s="179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79"/>
      <c r="S40" s="179" t="s">
        <v>97</v>
      </c>
      <c r="T40" s="180" t="s">
        <v>97</v>
      </c>
      <c r="U40" s="157">
        <v>9.9000000000000005E-2</v>
      </c>
      <c r="V40" s="157">
        <f t="shared" si="6"/>
        <v>111.78</v>
      </c>
      <c r="W40" s="157"/>
      <c r="X40" s="157" t="s">
        <v>153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154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1" t="s">
        <v>92</v>
      </c>
      <c r="B41" s="162" t="s">
        <v>65</v>
      </c>
      <c r="C41" s="183" t="s">
        <v>29</v>
      </c>
      <c r="D41" s="163"/>
      <c r="E41" s="164"/>
      <c r="F41" s="165"/>
      <c r="G41" s="165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</v>
      </c>
      <c r="P41" s="165"/>
      <c r="Q41" s="165">
        <f>SUM(Q42:Q44)</f>
        <v>0</v>
      </c>
      <c r="R41" s="165"/>
      <c r="S41" s="165"/>
      <c r="T41" s="166"/>
      <c r="U41" s="160"/>
      <c r="V41" s="160">
        <f>SUM(V42:V44)</f>
        <v>0</v>
      </c>
      <c r="W41" s="160"/>
      <c r="X41" s="160"/>
      <c r="AG41" t="s">
        <v>93</v>
      </c>
    </row>
    <row r="42" spans="1:60" outlineLevel="1" x14ac:dyDescent="0.2">
      <c r="A42" s="167">
        <v>20</v>
      </c>
      <c r="B42" s="168" t="s">
        <v>159</v>
      </c>
      <c r="C42" s="185" t="s">
        <v>160</v>
      </c>
      <c r="D42" s="169" t="s">
        <v>161</v>
      </c>
      <c r="E42" s="170">
        <v>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97</v>
      </c>
      <c r="T42" s="173" t="s">
        <v>137</v>
      </c>
      <c r="U42" s="157">
        <v>0</v>
      </c>
      <c r="V42" s="157">
        <f>ROUND(E42*U42,2)</f>
        <v>0</v>
      </c>
      <c r="W42" s="157"/>
      <c r="X42" s="157" t="s">
        <v>162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269" t="s">
        <v>164</v>
      </c>
      <c r="D43" s="270"/>
      <c r="E43" s="270"/>
      <c r="F43" s="270"/>
      <c r="G43" s="270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165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1" t="str">
        <f>C43</f>
        <v>Zaměření a vytýčení stávajících inženýrských sítí v místě stavby z hlediska jejich ochrany při provádění stavby.</v>
      </c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67">
        <v>21</v>
      </c>
      <c r="B44" s="168" t="s">
        <v>166</v>
      </c>
      <c r="C44" s="185" t="s">
        <v>167</v>
      </c>
      <c r="D44" s="169" t="s">
        <v>161</v>
      </c>
      <c r="E44" s="170">
        <v>1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/>
      <c r="S44" s="172" t="s">
        <v>97</v>
      </c>
      <c r="T44" s="173" t="s">
        <v>137</v>
      </c>
      <c r="U44" s="157">
        <v>0</v>
      </c>
      <c r="V44" s="157">
        <f>ROUND(E44*U44,2)</f>
        <v>0</v>
      </c>
      <c r="W44" s="157"/>
      <c r="X44" s="157" t="s">
        <v>162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3"/>
      <c r="B45" s="4"/>
      <c r="C45" s="18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79</v>
      </c>
    </row>
    <row r="46" spans="1:60" x14ac:dyDescent="0.2">
      <c r="A46" s="151"/>
      <c r="B46" s="152" t="s">
        <v>31</v>
      </c>
      <c r="C46" s="188"/>
      <c r="D46" s="153"/>
      <c r="E46" s="154"/>
      <c r="F46" s="154"/>
      <c r="G46" s="182">
        <f>G8+G28+G30+G32+G34+G41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169</v>
      </c>
    </row>
    <row r="47" spans="1:60" x14ac:dyDescent="0.2">
      <c r="A47" s="3"/>
      <c r="B47" s="4"/>
      <c r="C47" s="18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18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55" t="s">
        <v>170</v>
      </c>
      <c r="B49" s="255"/>
      <c r="C49" s="25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57"/>
      <c r="B50" s="258"/>
      <c r="C50" s="259"/>
      <c r="D50" s="258"/>
      <c r="E50" s="258"/>
      <c r="F50" s="258"/>
      <c r="G50" s="26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G50" t="s">
        <v>171</v>
      </c>
    </row>
    <row r="51" spans="1:33" x14ac:dyDescent="0.2">
      <c r="A51" s="261"/>
      <c r="B51" s="262"/>
      <c r="C51" s="263"/>
      <c r="D51" s="262"/>
      <c r="E51" s="262"/>
      <c r="F51" s="262"/>
      <c r="G51" s="26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61"/>
      <c r="B52" s="262"/>
      <c r="C52" s="263"/>
      <c r="D52" s="262"/>
      <c r="E52" s="262"/>
      <c r="F52" s="262"/>
      <c r="G52" s="26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61"/>
      <c r="B53" s="262"/>
      <c r="C53" s="263"/>
      <c r="D53" s="262"/>
      <c r="E53" s="262"/>
      <c r="F53" s="262"/>
      <c r="G53" s="26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5"/>
      <c r="B54" s="266"/>
      <c r="C54" s="267"/>
      <c r="D54" s="266"/>
      <c r="E54" s="266"/>
      <c r="F54" s="266"/>
      <c r="G54" s="26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3"/>
      <c r="B55" s="4"/>
      <c r="C55" s="18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C56" s="189"/>
      <c r="D56" s="10"/>
      <c r="AG56" t="s">
        <v>172</v>
      </c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50:G54"/>
    <mergeCell ref="C43:G43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Friedlová Radmila</cp:lastModifiedBy>
  <cp:lastPrinted>2019-03-19T12:27:02Z</cp:lastPrinted>
  <dcterms:created xsi:type="dcterms:W3CDTF">2009-04-08T07:15:50Z</dcterms:created>
  <dcterms:modified xsi:type="dcterms:W3CDTF">2021-12-06T15:32:29Z</dcterms:modified>
</cp:coreProperties>
</file>